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jonathanfelix/Desktop/"/>
    </mc:Choice>
  </mc:AlternateContent>
  <xr:revisionPtr revIDLastSave="0" documentId="13_ncr:1_{CA343573-961A-D042-88BB-48C595F82783}" xr6:coauthVersionLast="47" xr6:coauthVersionMax="47" xr10:uidLastSave="{00000000-0000-0000-0000-000000000000}"/>
  <bookViews>
    <workbookView xWindow="0" yWindow="-21600" windowWidth="38400" windowHeight="21600" activeTab="10" xr2:uid="{EFBB6E26-981C-4F44-A383-EF807F3C2227}"/>
  </bookViews>
  <sheets>
    <sheet name="Cover" sheetId="1" r:id="rId1"/>
    <sheet name="Contents" sheetId="2" r:id="rId2"/>
    <sheet name="Notes" sheetId="3" r:id="rId3"/>
    <sheet name="Live_Table" sheetId="4" r:id="rId4"/>
    <sheet name="inc_PP" sheetId="5" r:id="rId5"/>
    <sheet name="inc_PP_(%)" sheetId="6" r:id="rId6"/>
    <sheet name="exc_PP" sheetId="7" r:id="rId7"/>
    <sheet name="exc_PP_(%)" sheetId="8" r:id="rId8"/>
    <sheet name="Area_CT" sheetId="9" r:id="rId9"/>
    <sheet name="Area_CT_(%)" sheetId="10" r:id="rId10"/>
    <sheet name="Area_CT (test)" sheetId="13" r:id="rId11"/>
    <sheet name="list" sheetId="11" state="hidden" r:id="rId12"/>
  </sheets>
  <definedNames>
    <definedName name="_xlnm._FilterDatabase" localSheetId="11" hidden="1">list!$A$3:$D$561</definedName>
    <definedName name="Class">list!$J$5:$J$27</definedName>
    <definedName name="LA">inc_PP!$C$4:$C$560</definedName>
    <definedName name="LA_1">!#REF!</definedName>
    <definedName name="LA_List">list!$B$5:$B$561</definedName>
    <definedName name="List">list!$B$5:$B$561</definedName>
    <definedName name="_xlnm.Print_Area">Live_Table!$A$1:$U$55</definedName>
    <definedName name="_xlnm.Print_Titles" localSheetId="4">inc_PP!$3:$3</definedName>
    <definedName name="Range">!#REF!</definedName>
    <definedName name="RegClass">list!$J$5:$J$27</definedName>
    <definedName name="RegionClass">list!$J$5:$J$41</definedName>
    <definedName name="Regions">!#REF!</definedName>
    <definedName name="Test">!#REF!,!#REF!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61" i="11" l="1"/>
  <c r="C561" i="11"/>
  <c r="D560" i="11"/>
  <c r="C560" i="11"/>
  <c r="D559" i="11"/>
  <c r="C559" i="11"/>
  <c r="D558" i="11"/>
  <c r="C558" i="11"/>
  <c r="D557" i="11"/>
  <c r="C557" i="11"/>
  <c r="D556" i="11"/>
  <c r="C556" i="11"/>
  <c r="D555" i="11"/>
  <c r="C555" i="11"/>
  <c r="D554" i="11"/>
  <c r="C554" i="11"/>
  <c r="D553" i="11"/>
  <c r="C553" i="11"/>
  <c r="D552" i="11"/>
  <c r="C552" i="11"/>
  <c r="D551" i="11"/>
  <c r="C551" i="11"/>
  <c r="D550" i="11"/>
  <c r="C550" i="11"/>
  <c r="D549" i="11"/>
  <c r="C549" i="11"/>
  <c r="D548" i="11"/>
  <c r="C548" i="11"/>
  <c r="D547" i="11"/>
  <c r="C547" i="11"/>
  <c r="D546" i="11"/>
  <c r="C546" i="11"/>
  <c r="D545" i="11"/>
  <c r="C545" i="11"/>
  <c r="D544" i="11"/>
  <c r="C544" i="11"/>
  <c r="D543" i="11"/>
  <c r="C543" i="11"/>
  <c r="D542" i="11"/>
  <c r="C542" i="11"/>
  <c r="D541" i="11"/>
  <c r="C541" i="11"/>
  <c r="D540" i="11"/>
  <c r="C540" i="11"/>
  <c r="D539" i="11"/>
  <c r="C539" i="11"/>
  <c r="D538" i="11"/>
  <c r="C538" i="11"/>
  <c r="D537" i="11"/>
  <c r="C537" i="11"/>
  <c r="D536" i="11"/>
  <c r="C536" i="11"/>
  <c r="D535" i="11"/>
  <c r="C535" i="11"/>
  <c r="D534" i="11"/>
  <c r="C534" i="11"/>
  <c r="D533" i="11"/>
  <c r="C533" i="11"/>
  <c r="D532" i="11"/>
  <c r="C532" i="11"/>
  <c r="D531" i="11"/>
  <c r="C531" i="11"/>
  <c r="D530" i="11"/>
  <c r="C530" i="11"/>
  <c r="D529" i="11"/>
  <c r="C529" i="11"/>
  <c r="D528" i="11"/>
  <c r="C528" i="11"/>
  <c r="D527" i="11"/>
  <c r="C527" i="11"/>
  <c r="D526" i="11"/>
  <c r="C526" i="11"/>
  <c r="D525" i="11"/>
  <c r="C525" i="11"/>
  <c r="D524" i="11"/>
  <c r="C524" i="11"/>
  <c r="D523" i="11"/>
  <c r="C523" i="11"/>
  <c r="D522" i="11"/>
  <c r="C522" i="11"/>
  <c r="D521" i="11"/>
  <c r="C521" i="11"/>
  <c r="D520" i="11"/>
  <c r="C520" i="11"/>
  <c r="D519" i="11"/>
  <c r="C519" i="11"/>
  <c r="D518" i="11"/>
  <c r="C518" i="11"/>
  <c r="D517" i="11"/>
  <c r="C517" i="11"/>
  <c r="D516" i="11"/>
  <c r="C516" i="11"/>
  <c r="D515" i="11"/>
  <c r="C515" i="11"/>
  <c r="D514" i="11"/>
  <c r="C514" i="11"/>
  <c r="D513" i="11"/>
  <c r="C513" i="11"/>
  <c r="D512" i="11"/>
  <c r="C512" i="11"/>
  <c r="D511" i="11"/>
  <c r="C511" i="11"/>
  <c r="D510" i="11"/>
  <c r="C510" i="11"/>
  <c r="D509" i="11"/>
  <c r="C509" i="11"/>
  <c r="D508" i="11"/>
  <c r="C508" i="11"/>
  <c r="D507" i="11"/>
  <c r="C507" i="11"/>
  <c r="D506" i="11"/>
  <c r="C506" i="11"/>
  <c r="D505" i="11"/>
  <c r="C505" i="11"/>
  <c r="D504" i="11"/>
  <c r="C504" i="11"/>
  <c r="D503" i="11"/>
  <c r="C503" i="11"/>
  <c r="D502" i="11"/>
  <c r="C502" i="11"/>
  <c r="D501" i="11"/>
  <c r="C501" i="11"/>
  <c r="D500" i="11"/>
  <c r="C500" i="11"/>
  <c r="D499" i="11"/>
  <c r="C499" i="11"/>
  <c r="D498" i="11"/>
  <c r="C498" i="11"/>
  <c r="D497" i="11"/>
  <c r="C497" i="11"/>
  <c r="D496" i="11"/>
  <c r="C496" i="11"/>
  <c r="D495" i="11"/>
  <c r="C495" i="11"/>
  <c r="D494" i="11"/>
  <c r="C494" i="11"/>
  <c r="D493" i="11"/>
  <c r="C493" i="11"/>
  <c r="D492" i="11"/>
  <c r="C492" i="11"/>
  <c r="D491" i="11"/>
  <c r="C491" i="11"/>
  <c r="D490" i="11"/>
  <c r="C490" i="11"/>
  <c r="D489" i="11"/>
  <c r="C489" i="11"/>
  <c r="D488" i="11"/>
  <c r="C488" i="11"/>
  <c r="D487" i="11"/>
  <c r="C487" i="11"/>
  <c r="D486" i="11"/>
  <c r="C486" i="11"/>
  <c r="D485" i="11"/>
  <c r="C485" i="11"/>
  <c r="D484" i="11"/>
  <c r="C484" i="11"/>
  <c r="D483" i="11"/>
  <c r="C483" i="11"/>
  <c r="D482" i="11"/>
  <c r="C482" i="11"/>
  <c r="D481" i="11"/>
  <c r="C481" i="11"/>
  <c r="D480" i="11"/>
  <c r="C480" i="11"/>
  <c r="D479" i="11"/>
  <c r="C479" i="11"/>
  <c r="D478" i="11"/>
  <c r="C478" i="11"/>
  <c r="D477" i="11"/>
  <c r="C477" i="11"/>
  <c r="D476" i="11"/>
  <c r="C476" i="11"/>
  <c r="D475" i="11"/>
  <c r="C475" i="11"/>
  <c r="D474" i="11"/>
  <c r="C474" i="11"/>
  <c r="D473" i="11"/>
  <c r="C473" i="11"/>
  <c r="D472" i="11"/>
  <c r="C472" i="11"/>
  <c r="D471" i="11"/>
  <c r="C471" i="11"/>
  <c r="D470" i="11"/>
  <c r="C470" i="11"/>
  <c r="D469" i="11"/>
  <c r="C469" i="11"/>
  <c r="D468" i="11"/>
  <c r="C468" i="11"/>
  <c r="D467" i="11"/>
  <c r="C467" i="11"/>
  <c r="D466" i="11"/>
  <c r="C466" i="11"/>
  <c r="D465" i="11"/>
  <c r="C465" i="11"/>
  <c r="D464" i="11"/>
  <c r="C464" i="11"/>
  <c r="D463" i="11"/>
  <c r="C463" i="11"/>
  <c r="D462" i="11"/>
  <c r="C462" i="11"/>
  <c r="D461" i="11"/>
  <c r="C461" i="11"/>
  <c r="D460" i="11"/>
  <c r="C460" i="11"/>
  <c r="D459" i="11"/>
  <c r="C459" i="11"/>
  <c r="D458" i="11"/>
  <c r="C458" i="11"/>
  <c r="D457" i="11"/>
  <c r="C457" i="11"/>
  <c r="D456" i="11"/>
  <c r="C456" i="11"/>
  <c r="D455" i="11"/>
  <c r="C455" i="11"/>
  <c r="D454" i="11"/>
  <c r="C454" i="11"/>
  <c r="D453" i="11"/>
  <c r="C453" i="11"/>
  <c r="D452" i="11"/>
  <c r="C452" i="11"/>
  <c r="D451" i="11"/>
  <c r="C451" i="11"/>
  <c r="D450" i="11"/>
  <c r="C450" i="11"/>
  <c r="D449" i="11"/>
  <c r="C449" i="11"/>
  <c r="D448" i="11"/>
  <c r="C448" i="11"/>
  <c r="D447" i="11"/>
  <c r="C447" i="11"/>
  <c r="D446" i="11"/>
  <c r="C446" i="11"/>
  <c r="D445" i="11"/>
  <c r="C445" i="11"/>
  <c r="D444" i="11"/>
  <c r="C444" i="11"/>
  <c r="D443" i="11"/>
  <c r="C443" i="11"/>
  <c r="D442" i="11"/>
  <c r="C442" i="11"/>
  <c r="D441" i="11"/>
  <c r="C441" i="11"/>
  <c r="D440" i="11"/>
  <c r="C440" i="11"/>
  <c r="D439" i="11"/>
  <c r="C439" i="11"/>
  <c r="D438" i="11"/>
  <c r="C438" i="11"/>
  <c r="D437" i="11"/>
  <c r="C437" i="11"/>
  <c r="D436" i="11"/>
  <c r="C436" i="11"/>
  <c r="D435" i="11"/>
  <c r="C435" i="11"/>
  <c r="D434" i="11"/>
  <c r="C434" i="11"/>
  <c r="D433" i="11"/>
  <c r="C433" i="11"/>
  <c r="D432" i="11"/>
  <c r="C432" i="11"/>
  <c r="G431" i="11"/>
  <c r="D431" i="11"/>
  <c r="C431" i="11"/>
  <c r="G430" i="11"/>
  <c r="D430" i="11"/>
  <c r="C430" i="11"/>
  <c r="G429" i="11"/>
  <c r="D429" i="11"/>
  <c r="C429" i="11"/>
  <c r="G428" i="11"/>
  <c r="D428" i="11"/>
  <c r="C428" i="11"/>
  <c r="G427" i="11"/>
  <c r="D427" i="11"/>
  <c r="C427" i="11"/>
  <c r="G426" i="11"/>
  <c r="D426" i="11"/>
  <c r="C426" i="11"/>
  <c r="G425" i="11"/>
  <c r="D425" i="11"/>
  <c r="C425" i="11"/>
  <c r="G424" i="11"/>
  <c r="D424" i="11"/>
  <c r="C424" i="11"/>
  <c r="G423" i="11"/>
  <c r="D423" i="11"/>
  <c r="C423" i="11"/>
  <c r="G422" i="11"/>
  <c r="D422" i="11"/>
  <c r="C422" i="11"/>
  <c r="G421" i="11"/>
  <c r="D421" i="11"/>
  <c r="C421" i="11"/>
  <c r="G420" i="11"/>
  <c r="D420" i="11"/>
  <c r="C420" i="11"/>
  <c r="G419" i="11"/>
  <c r="D419" i="11"/>
  <c r="C419" i="11"/>
  <c r="G418" i="11"/>
  <c r="D418" i="11"/>
  <c r="C418" i="11"/>
  <c r="G417" i="11"/>
  <c r="D417" i="11"/>
  <c r="C417" i="11"/>
  <c r="G416" i="11"/>
  <c r="D416" i="11"/>
  <c r="C416" i="11"/>
  <c r="G415" i="11"/>
  <c r="D415" i="11"/>
  <c r="C415" i="11"/>
  <c r="G414" i="11"/>
  <c r="D414" i="11"/>
  <c r="C414" i="11"/>
  <c r="G413" i="11"/>
  <c r="D413" i="11"/>
  <c r="C413" i="11"/>
  <c r="G412" i="11"/>
  <c r="D412" i="11"/>
  <c r="C412" i="11"/>
  <c r="G411" i="11"/>
  <c r="D411" i="11"/>
  <c r="C411" i="11"/>
  <c r="G410" i="11"/>
  <c r="D410" i="11"/>
  <c r="C410" i="11"/>
  <c r="G409" i="11"/>
  <c r="D409" i="11"/>
  <c r="C409" i="11"/>
  <c r="G408" i="11"/>
  <c r="D408" i="11"/>
  <c r="C408" i="11"/>
  <c r="G407" i="11"/>
  <c r="D407" i="11"/>
  <c r="C407" i="11"/>
  <c r="G406" i="11"/>
  <c r="D406" i="11"/>
  <c r="C406" i="11"/>
  <c r="G405" i="11"/>
  <c r="D405" i="11"/>
  <c r="C405" i="11"/>
  <c r="G404" i="11"/>
  <c r="D404" i="11"/>
  <c r="C404" i="11"/>
  <c r="G403" i="11"/>
  <c r="D403" i="11"/>
  <c r="C403" i="11"/>
  <c r="G402" i="11"/>
  <c r="D402" i="11"/>
  <c r="C402" i="11"/>
  <c r="G401" i="11"/>
  <c r="D401" i="11"/>
  <c r="C401" i="11"/>
  <c r="G400" i="11"/>
  <c r="D400" i="11"/>
  <c r="C400" i="11"/>
  <c r="G399" i="11"/>
  <c r="D399" i="11"/>
  <c r="C399" i="11"/>
  <c r="G398" i="11"/>
  <c r="D398" i="11"/>
  <c r="C398" i="11"/>
  <c r="G397" i="11"/>
  <c r="D397" i="11"/>
  <c r="C397" i="11"/>
  <c r="G396" i="11"/>
  <c r="D396" i="11"/>
  <c r="C396" i="11"/>
  <c r="G395" i="11"/>
  <c r="D395" i="11"/>
  <c r="C395" i="11"/>
  <c r="G394" i="11"/>
  <c r="D394" i="11"/>
  <c r="C394" i="11"/>
  <c r="G393" i="11"/>
  <c r="D393" i="11"/>
  <c r="C393" i="11"/>
  <c r="G392" i="11"/>
  <c r="D392" i="11"/>
  <c r="C392" i="11"/>
  <c r="G391" i="11"/>
  <c r="D391" i="11"/>
  <c r="C391" i="11"/>
  <c r="G390" i="11"/>
  <c r="D390" i="11"/>
  <c r="C390" i="11"/>
  <c r="G389" i="11"/>
  <c r="D389" i="11"/>
  <c r="C389" i="11"/>
  <c r="G388" i="11"/>
  <c r="D388" i="11"/>
  <c r="C388" i="11"/>
  <c r="G387" i="11"/>
  <c r="D387" i="11"/>
  <c r="C387" i="11"/>
  <c r="G386" i="11"/>
  <c r="D386" i="11"/>
  <c r="C386" i="11"/>
  <c r="G385" i="11"/>
  <c r="D385" i="11"/>
  <c r="C385" i="11"/>
  <c r="G384" i="11"/>
  <c r="D384" i="11"/>
  <c r="C384" i="11"/>
  <c r="G383" i="11"/>
  <c r="D383" i="11"/>
  <c r="C383" i="11"/>
  <c r="G382" i="11"/>
  <c r="D382" i="11"/>
  <c r="C382" i="11"/>
  <c r="G381" i="11"/>
  <c r="D381" i="11"/>
  <c r="C381" i="11"/>
  <c r="G380" i="11"/>
  <c r="D380" i="11"/>
  <c r="C380" i="11"/>
  <c r="G379" i="11"/>
  <c r="D379" i="11"/>
  <c r="C379" i="11"/>
  <c r="G378" i="11"/>
  <c r="D378" i="11"/>
  <c r="C378" i="11"/>
  <c r="G377" i="11"/>
  <c r="D377" i="11"/>
  <c r="C377" i="11"/>
  <c r="G376" i="11"/>
  <c r="D376" i="11"/>
  <c r="C376" i="11"/>
  <c r="G375" i="11"/>
  <c r="D375" i="11"/>
  <c r="C375" i="11"/>
  <c r="G374" i="11"/>
  <c r="D374" i="11"/>
  <c r="C374" i="11"/>
  <c r="G373" i="11"/>
  <c r="D373" i="11"/>
  <c r="C373" i="11"/>
  <c r="G372" i="11"/>
  <c r="D372" i="11"/>
  <c r="C372" i="11"/>
  <c r="G371" i="11"/>
  <c r="D371" i="11"/>
  <c r="C371" i="11"/>
  <c r="G370" i="11"/>
  <c r="D370" i="11"/>
  <c r="C370" i="11"/>
  <c r="G369" i="11"/>
  <c r="D369" i="11"/>
  <c r="C369" i="11"/>
  <c r="G368" i="11"/>
  <c r="D368" i="11"/>
  <c r="C368" i="11"/>
  <c r="G367" i="11"/>
  <c r="D367" i="11"/>
  <c r="C367" i="11"/>
  <c r="G366" i="11"/>
  <c r="D366" i="11"/>
  <c r="C366" i="11"/>
  <c r="G365" i="11"/>
  <c r="D365" i="11"/>
  <c r="C365" i="11"/>
  <c r="G364" i="11"/>
  <c r="D364" i="11"/>
  <c r="C364" i="11"/>
  <c r="G363" i="11"/>
  <c r="D363" i="11"/>
  <c r="C363" i="11"/>
  <c r="G362" i="11"/>
  <c r="D362" i="11"/>
  <c r="C362" i="11"/>
  <c r="G361" i="11"/>
  <c r="D361" i="11"/>
  <c r="C361" i="11"/>
  <c r="G360" i="11"/>
  <c r="D360" i="11"/>
  <c r="C360" i="11"/>
  <c r="G359" i="11"/>
  <c r="D359" i="11"/>
  <c r="C359" i="11"/>
  <c r="G358" i="11"/>
  <c r="D358" i="11"/>
  <c r="C358" i="11"/>
  <c r="G357" i="11"/>
  <c r="D357" i="11"/>
  <c r="C357" i="11"/>
  <c r="G356" i="11"/>
  <c r="D356" i="11"/>
  <c r="C356" i="11"/>
  <c r="G355" i="11"/>
  <c r="D355" i="11"/>
  <c r="C355" i="11"/>
  <c r="G354" i="11"/>
  <c r="D354" i="11"/>
  <c r="C354" i="11"/>
  <c r="G353" i="11"/>
  <c r="D353" i="11"/>
  <c r="C353" i="11"/>
  <c r="G352" i="11"/>
  <c r="D352" i="11"/>
  <c r="C352" i="11"/>
  <c r="G351" i="11"/>
  <c r="D351" i="11"/>
  <c r="C351" i="11"/>
  <c r="G350" i="11"/>
  <c r="D350" i="11"/>
  <c r="C350" i="11"/>
  <c r="G349" i="11"/>
  <c r="D349" i="11"/>
  <c r="C349" i="11"/>
  <c r="G348" i="11"/>
  <c r="D348" i="11"/>
  <c r="C348" i="11"/>
  <c r="G347" i="11"/>
  <c r="D347" i="11"/>
  <c r="C347" i="11"/>
  <c r="G346" i="11"/>
  <c r="D346" i="11"/>
  <c r="C346" i="11"/>
  <c r="G345" i="11"/>
  <c r="D345" i="11"/>
  <c r="C345" i="11"/>
  <c r="G344" i="11"/>
  <c r="D344" i="11"/>
  <c r="C344" i="11"/>
  <c r="G343" i="11"/>
  <c r="D343" i="11"/>
  <c r="C343" i="11"/>
  <c r="G342" i="11"/>
  <c r="D342" i="11"/>
  <c r="C342" i="11"/>
  <c r="G341" i="11"/>
  <c r="D341" i="11"/>
  <c r="C341" i="11"/>
  <c r="G340" i="11"/>
  <c r="D340" i="11"/>
  <c r="C340" i="11"/>
  <c r="G339" i="11"/>
  <c r="D339" i="11"/>
  <c r="C339" i="11"/>
  <c r="G338" i="11"/>
  <c r="D338" i="11"/>
  <c r="C338" i="11"/>
  <c r="G337" i="11"/>
  <c r="D337" i="11"/>
  <c r="C337" i="11"/>
  <c r="G336" i="11"/>
  <c r="D336" i="11"/>
  <c r="C336" i="11"/>
  <c r="D335" i="11"/>
  <c r="C335" i="11"/>
  <c r="G334" i="11"/>
  <c r="D334" i="11"/>
  <c r="C334" i="11"/>
  <c r="G333" i="11"/>
  <c r="D333" i="11"/>
  <c r="C333" i="11"/>
  <c r="G332" i="11"/>
  <c r="D332" i="11"/>
  <c r="C332" i="11"/>
  <c r="G331" i="11"/>
  <c r="D331" i="11"/>
  <c r="C331" i="11"/>
  <c r="G330" i="11"/>
  <c r="D330" i="11"/>
  <c r="C330" i="11"/>
  <c r="G329" i="11"/>
  <c r="D329" i="11"/>
  <c r="C329" i="11"/>
  <c r="G328" i="11"/>
  <c r="D328" i="11"/>
  <c r="C328" i="11"/>
  <c r="G327" i="11"/>
  <c r="D327" i="11"/>
  <c r="C327" i="11"/>
  <c r="G326" i="11"/>
  <c r="D326" i="11"/>
  <c r="C326" i="11"/>
  <c r="G325" i="11"/>
  <c r="D325" i="11"/>
  <c r="C325" i="11"/>
  <c r="G324" i="11"/>
  <c r="D324" i="11"/>
  <c r="C324" i="11"/>
  <c r="G323" i="11"/>
  <c r="D323" i="11"/>
  <c r="C323" i="11"/>
  <c r="G322" i="11"/>
  <c r="D322" i="11"/>
  <c r="C322" i="11"/>
  <c r="G321" i="11"/>
  <c r="D321" i="11"/>
  <c r="C321" i="11"/>
  <c r="G320" i="11"/>
  <c r="D320" i="11"/>
  <c r="C320" i="11"/>
  <c r="G319" i="11"/>
  <c r="D319" i="11"/>
  <c r="C319" i="11"/>
  <c r="G318" i="11"/>
  <c r="D318" i="11"/>
  <c r="C318" i="11"/>
  <c r="G317" i="11"/>
  <c r="D317" i="11"/>
  <c r="C317" i="11"/>
  <c r="G316" i="11"/>
  <c r="D316" i="11"/>
  <c r="C316" i="11"/>
  <c r="G315" i="11"/>
  <c r="D315" i="11"/>
  <c r="C315" i="11"/>
  <c r="G314" i="11"/>
  <c r="D314" i="11"/>
  <c r="C314" i="11"/>
  <c r="G313" i="11"/>
  <c r="D313" i="11"/>
  <c r="C313" i="11"/>
  <c r="G312" i="11"/>
  <c r="D312" i="11"/>
  <c r="C312" i="11"/>
  <c r="G311" i="11"/>
  <c r="D311" i="11"/>
  <c r="C311" i="11"/>
  <c r="G310" i="11"/>
  <c r="D310" i="11"/>
  <c r="C310" i="11"/>
  <c r="G309" i="11"/>
  <c r="D309" i="11"/>
  <c r="C309" i="11"/>
  <c r="G308" i="11"/>
  <c r="D308" i="11"/>
  <c r="C308" i="11"/>
  <c r="G307" i="11"/>
  <c r="D307" i="11"/>
  <c r="C307" i="11"/>
  <c r="G306" i="11"/>
  <c r="D306" i="11"/>
  <c r="C306" i="11"/>
  <c r="G305" i="11"/>
  <c r="D305" i="11"/>
  <c r="C305" i="11"/>
  <c r="G304" i="11"/>
  <c r="D304" i="11"/>
  <c r="C304" i="11"/>
  <c r="G303" i="11"/>
  <c r="D303" i="11"/>
  <c r="C303" i="11"/>
  <c r="G302" i="11"/>
  <c r="D302" i="11"/>
  <c r="C302" i="11"/>
  <c r="G301" i="11"/>
  <c r="D301" i="11"/>
  <c r="C301" i="11"/>
  <c r="G300" i="11"/>
  <c r="D300" i="11"/>
  <c r="C300" i="11"/>
  <c r="G299" i="11"/>
  <c r="D299" i="11"/>
  <c r="C299" i="11"/>
  <c r="G298" i="11"/>
  <c r="D298" i="11"/>
  <c r="C298" i="11"/>
  <c r="G297" i="11"/>
  <c r="D297" i="11"/>
  <c r="C297" i="11"/>
  <c r="G296" i="11"/>
  <c r="D296" i="11"/>
  <c r="C296" i="11"/>
  <c r="G295" i="11"/>
  <c r="D295" i="11"/>
  <c r="C295" i="11"/>
  <c r="G294" i="11"/>
  <c r="D294" i="11"/>
  <c r="C294" i="11"/>
  <c r="G293" i="11"/>
  <c r="D293" i="11"/>
  <c r="C293" i="11"/>
  <c r="G292" i="11"/>
  <c r="D292" i="11"/>
  <c r="C292" i="11"/>
  <c r="G291" i="11"/>
  <c r="D291" i="11"/>
  <c r="C291" i="11"/>
  <c r="G290" i="11"/>
  <c r="D290" i="11"/>
  <c r="C290" i="11"/>
  <c r="G289" i="11"/>
  <c r="D289" i="11"/>
  <c r="C289" i="11"/>
  <c r="G288" i="11"/>
  <c r="D288" i="11"/>
  <c r="C288" i="11"/>
  <c r="G287" i="11"/>
  <c r="D287" i="11"/>
  <c r="C287" i="11"/>
  <c r="G286" i="11"/>
  <c r="D286" i="11"/>
  <c r="C286" i="11"/>
  <c r="G285" i="11"/>
  <c r="D285" i="11"/>
  <c r="C285" i="11"/>
  <c r="G284" i="11"/>
  <c r="D284" i="11"/>
  <c r="C284" i="11"/>
  <c r="G283" i="11"/>
  <c r="D283" i="11"/>
  <c r="C283" i="11"/>
  <c r="G282" i="11"/>
  <c r="D282" i="11"/>
  <c r="C282" i="11"/>
  <c r="G281" i="11"/>
  <c r="D281" i="11"/>
  <c r="C281" i="11"/>
  <c r="G280" i="11"/>
  <c r="D280" i="11"/>
  <c r="C280" i="11"/>
  <c r="G279" i="11"/>
  <c r="D279" i="11"/>
  <c r="C279" i="11"/>
  <c r="G278" i="11"/>
  <c r="D278" i="11"/>
  <c r="C278" i="11"/>
  <c r="G277" i="11"/>
  <c r="D277" i="11"/>
  <c r="C277" i="11"/>
  <c r="G276" i="11"/>
  <c r="D276" i="11"/>
  <c r="C276" i="11"/>
  <c r="G275" i="11"/>
  <c r="D275" i="11"/>
  <c r="C275" i="11"/>
  <c r="G274" i="11"/>
  <c r="D274" i="11"/>
  <c r="C274" i="11"/>
  <c r="D273" i="11"/>
  <c r="C273" i="11"/>
  <c r="G272" i="11"/>
  <c r="D272" i="11"/>
  <c r="C272" i="11"/>
  <c r="G271" i="11"/>
  <c r="D271" i="11"/>
  <c r="C271" i="11"/>
  <c r="G270" i="11"/>
  <c r="D270" i="11"/>
  <c r="C270" i="11"/>
  <c r="G269" i="11"/>
  <c r="D269" i="11"/>
  <c r="C269" i="11"/>
  <c r="G268" i="11"/>
  <c r="D268" i="11"/>
  <c r="C268" i="11"/>
  <c r="G267" i="11"/>
  <c r="D267" i="11"/>
  <c r="C267" i="11"/>
  <c r="G266" i="11"/>
  <c r="D266" i="11"/>
  <c r="C266" i="11"/>
  <c r="G265" i="11"/>
  <c r="D265" i="11"/>
  <c r="C265" i="11"/>
  <c r="G264" i="11"/>
  <c r="D264" i="11"/>
  <c r="C264" i="11"/>
  <c r="G263" i="11"/>
  <c r="D263" i="11"/>
  <c r="C263" i="11"/>
  <c r="G262" i="11"/>
  <c r="D262" i="11"/>
  <c r="C262" i="11"/>
  <c r="G261" i="11"/>
  <c r="D261" i="11"/>
  <c r="C261" i="11"/>
  <c r="G260" i="11"/>
  <c r="D260" i="11"/>
  <c r="C260" i="11"/>
  <c r="G259" i="11"/>
  <c r="D259" i="11"/>
  <c r="C259" i="11"/>
  <c r="G258" i="11"/>
  <c r="D258" i="11"/>
  <c r="C258" i="11"/>
  <c r="G257" i="11"/>
  <c r="D257" i="11"/>
  <c r="C257" i="11"/>
  <c r="G256" i="11"/>
  <c r="D256" i="11"/>
  <c r="C256" i="11"/>
  <c r="G255" i="11"/>
  <c r="D255" i="11"/>
  <c r="C255" i="11"/>
  <c r="G254" i="11"/>
  <c r="D254" i="11"/>
  <c r="C254" i="11"/>
  <c r="G253" i="11"/>
  <c r="D253" i="11"/>
  <c r="C253" i="11"/>
  <c r="G252" i="11"/>
  <c r="D252" i="11"/>
  <c r="C252" i="11"/>
  <c r="G251" i="11"/>
  <c r="D251" i="11"/>
  <c r="C251" i="11"/>
  <c r="G250" i="11"/>
  <c r="D250" i="11"/>
  <c r="C250" i="11"/>
  <c r="G249" i="11"/>
  <c r="D249" i="11"/>
  <c r="C249" i="11"/>
  <c r="G248" i="11"/>
  <c r="D248" i="11"/>
  <c r="C248" i="11"/>
  <c r="G247" i="11"/>
  <c r="D247" i="11"/>
  <c r="C247" i="11"/>
  <c r="G246" i="11"/>
  <c r="D246" i="11"/>
  <c r="C246" i="11"/>
  <c r="G245" i="11"/>
  <c r="D245" i="11"/>
  <c r="C245" i="11"/>
  <c r="G244" i="11"/>
  <c r="D244" i="11"/>
  <c r="C244" i="11"/>
  <c r="G243" i="11"/>
  <c r="D243" i="11"/>
  <c r="C243" i="11"/>
  <c r="G242" i="11"/>
  <c r="D242" i="11"/>
  <c r="C242" i="11"/>
  <c r="G241" i="11"/>
  <c r="D241" i="11"/>
  <c r="C241" i="11"/>
  <c r="G240" i="11"/>
  <c r="D240" i="11"/>
  <c r="C240" i="11"/>
  <c r="G239" i="11"/>
  <c r="D239" i="11"/>
  <c r="C239" i="11"/>
  <c r="G238" i="11"/>
  <c r="D238" i="11"/>
  <c r="C238" i="11"/>
  <c r="G237" i="11"/>
  <c r="D237" i="11"/>
  <c r="C237" i="11"/>
  <c r="G236" i="11"/>
  <c r="D236" i="11"/>
  <c r="C236" i="11"/>
  <c r="G235" i="11"/>
  <c r="D235" i="11"/>
  <c r="C235" i="11"/>
  <c r="G234" i="11"/>
  <c r="D234" i="11"/>
  <c r="C234" i="11"/>
  <c r="G233" i="11"/>
  <c r="D233" i="11"/>
  <c r="C233" i="11"/>
  <c r="G232" i="11"/>
  <c r="D232" i="11"/>
  <c r="C232" i="11"/>
  <c r="G231" i="11"/>
  <c r="D231" i="11"/>
  <c r="C231" i="11"/>
  <c r="G230" i="11"/>
  <c r="D230" i="11"/>
  <c r="C230" i="11"/>
  <c r="G229" i="11"/>
  <c r="D229" i="11"/>
  <c r="C229" i="11"/>
  <c r="G228" i="11"/>
  <c r="D228" i="11"/>
  <c r="C228" i="11"/>
  <c r="G227" i="11"/>
  <c r="D227" i="11"/>
  <c r="C227" i="11"/>
  <c r="G226" i="11"/>
  <c r="D226" i="11"/>
  <c r="C226" i="11"/>
  <c r="G225" i="11"/>
  <c r="D225" i="11"/>
  <c r="C225" i="11"/>
  <c r="G224" i="11"/>
  <c r="D224" i="11"/>
  <c r="C224" i="11"/>
  <c r="G223" i="11"/>
  <c r="D223" i="11"/>
  <c r="C223" i="11"/>
  <c r="G222" i="11"/>
  <c r="D222" i="11"/>
  <c r="C222" i="11"/>
  <c r="G221" i="11"/>
  <c r="D221" i="11"/>
  <c r="C221" i="11"/>
  <c r="G220" i="11"/>
  <c r="D220" i="11"/>
  <c r="C220" i="11"/>
  <c r="G219" i="11"/>
  <c r="D219" i="11"/>
  <c r="C219" i="11"/>
  <c r="G218" i="11"/>
  <c r="D218" i="11"/>
  <c r="C218" i="11"/>
  <c r="G217" i="11"/>
  <c r="D217" i="11"/>
  <c r="C217" i="11"/>
  <c r="G216" i="11"/>
  <c r="D216" i="11"/>
  <c r="C216" i="11"/>
  <c r="G215" i="11"/>
  <c r="D215" i="11"/>
  <c r="C215" i="11"/>
  <c r="G214" i="11"/>
  <c r="D214" i="11"/>
  <c r="C214" i="11"/>
  <c r="G213" i="11"/>
  <c r="D213" i="11"/>
  <c r="C213" i="11"/>
  <c r="G212" i="11"/>
  <c r="D212" i="11"/>
  <c r="C212" i="11"/>
  <c r="G211" i="11"/>
  <c r="D211" i="11"/>
  <c r="C211" i="11"/>
  <c r="G210" i="11"/>
  <c r="D210" i="11"/>
  <c r="C210" i="11"/>
  <c r="G209" i="11"/>
  <c r="D209" i="11"/>
  <c r="C209" i="11"/>
  <c r="G208" i="11"/>
  <c r="D208" i="11"/>
  <c r="C208" i="11"/>
  <c r="G207" i="11"/>
  <c r="D207" i="11"/>
  <c r="C207" i="11"/>
  <c r="G206" i="11"/>
  <c r="D206" i="11"/>
  <c r="C206" i="11"/>
  <c r="G205" i="11"/>
  <c r="D205" i="11"/>
  <c r="C205" i="11"/>
  <c r="G204" i="11"/>
  <c r="D204" i="11"/>
  <c r="C204" i="11"/>
  <c r="G203" i="11"/>
  <c r="D203" i="11"/>
  <c r="C203" i="11"/>
  <c r="G202" i="11"/>
  <c r="D202" i="11"/>
  <c r="C202" i="11"/>
  <c r="G201" i="11"/>
  <c r="D201" i="11"/>
  <c r="C201" i="11"/>
  <c r="G200" i="11"/>
  <c r="D200" i="11"/>
  <c r="C200" i="11"/>
  <c r="G199" i="11"/>
  <c r="D199" i="11"/>
  <c r="C199" i="11"/>
  <c r="G198" i="11"/>
  <c r="D198" i="11"/>
  <c r="C198" i="11"/>
  <c r="G197" i="11"/>
  <c r="D197" i="11"/>
  <c r="C197" i="11"/>
  <c r="G196" i="11"/>
  <c r="D196" i="11"/>
  <c r="C196" i="11"/>
  <c r="G195" i="11"/>
  <c r="D195" i="11"/>
  <c r="C195" i="11"/>
  <c r="G194" i="11"/>
  <c r="D194" i="11"/>
  <c r="C194" i="11"/>
  <c r="G193" i="11"/>
  <c r="D193" i="11"/>
  <c r="C193" i="11"/>
  <c r="G192" i="11"/>
  <c r="D192" i="11"/>
  <c r="C192" i="11"/>
  <c r="G191" i="11"/>
  <c r="D191" i="11"/>
  <c r="C191" i="11"/>
  <c r="G190" i="11"/>
  <c r="D190" i="11"/>
  <c r="C190" i="11"/>
  <c r="G189" i="11"/>
  <c r="D189" i="11"/>
  <c r="C189" i="11"/>
  <c r="G188" i="11"/>
  <c r="D188" i="11"/>
  <c r="C188" i="11"/>
  <c r="G187" i="11"/>
  <c r="D187" i="11"/>
  <c r="C187" i="11"/>
  <c r="G186" i="11"/>
  <c r="D186" i="11"/>
  <c r="C186" i="11"/>
  <c r="G185" i="11"/>
  <c r="D185" i="11"/>
  <c r="C185" i="11"/>
  <c r="G184" i="11"/>
  <c r="D184" i="11"/>
  <c r="C184" i="11"/>
  <c r="G183" i="11"/>
  <c r="D183" i="11"/>
  <c r="C183" i="11"/>
  <c r="G182" i="11"/>
  <c r="D182" i="11"/>
  <c r="C182" i="11"/>
  <c r="G181" i="11"/>
  <c r="D181" i="11"/>
  <c r="C181" i="11"/>
  <c r="G180" i="11"/>
  <c r="D180" i="11"/>
  <c r="C180" i="11"/>
  <c r="G179" i="11"/>
  <c r="D179" i="11"/>
  <c r="C179" i="11"/>
  <c r="G178" i="11"/>
  <c r="D178" i="11"/>
  <c r="C178" i="11"/>
  <c r="G177" i="11"/>
  <c r="D177" i="11"/>
  <c r="C177" i="11"/>
  <c r="G176" i="11"/>
  <c r="D176" i="11"/>
  <c r="C176" i="11"/>
  <c r="G175" i="11"/>
  <c r="D175" i="11"/>
  <c r="C175" i="11"/>
  <c r="G174" i="11"/>
  <c r="D174" i="11"/>
  <c r="C174" i="11"/>
  <c r="G173" i="11"/>
  <c r="D173" i="11"/>
  <c r="C173" i="11"/>
  <c r="G172" i="11"/>
  <c r="D172" i="11"/>
  <c r="C172" i="11"/>
  <c r="G171" i="11"/>
  <c r="D171" i="11"/>
  <c r="C171" i="11"/>
  <c r="G170" i="11"/>
  <c r="D170" i="11"/>
  <c r="C170" i="11"/>
  <c r="G169" i="11"/>
  <c r="D169" i="11"/>
  <c r="C169" i="11"/>
  <c r="G168" i="11"/>
  <c r="D168" i="11"/>
  <c r="C168" i="11"/>
  <c r="G167" i="11"/>
  <c r="D167" i="11"/>
  <c r="C167" i="11"/>
  <c r="G166" i="11"/>
  <c r="D166" i="11"/>
  <c r="C166" i="11"/>
  <c r="G165" i="11"/>
  <c r="D165" i="11"/>
  <c r="C165" i="11"/>
  <c r="G164" i="11"/>
  <c r="D164" i="11"/>
  <c r="C164" i="11"/>
  <c r="G163" i="11"/>
  <c r="D163" i="11"/>
  <c r="C163" i="11"/>
  <c r="G162" i="11"/>
  <c r="D162" i="11"/>
  <c r="C162" i="11"/>
  <c r="G161" i="11"/>
  <c r="D161" i="11"/>
  <c r="C161" i="11"/>
  <c r="G160" i="11"/>
  <c r="D160" i="11"/>
  <c r="C160" i="11"/>
  <c r="G159" i="11"/>
  <c r="D159" i="11"/>
  <c r="C159" i="11"/>
  <c r="G158" i="11"/>
  <c r="D158" i="11"/>
  <c r="C158" i="11"/>
  <c r="G157" i="11"/>
  <c r="D157" i="11"/>
  <c r="C157" i="11"/>
  <c r="G156" i="11"/>
  <c r="D156" i="11"/>
  <c r="C156" i="11"/>
  <c r="G155" i="11"/>
  <c r="D155" i="11"/>
  <c r="C155" i="11"/>
  <c r="G154" i="11"/>
  <c r="D154" i="11"/>
  <c r="C154" i="11"/>
  <c r="G153" i="11"/>
  <c r="D153" i="11"/>
  <c r="C153" i="11"/>
  <c r="G152" i="11"/>
  <c r="D152" i="11"/>
  <c r="C152" i="11"/>
  <c r="G151" i="11"/>
  <c r="D151" i="11"/>
  <c r="C151" i="11"/>
  <c r="G150" i="11"/>
  <c r="D150" i="11"/>
  <c r="C150" i="11"/>
  <c r="G149" i="11"/>
  <c r="D149" i="11"/>
  <c r="C149" i="11"/>
  <c r="G148" i="11"/>
  <c r="D148" i="11"/>
  <c r="C148" i="11"/>
  <c r="G147" i="11"/>
  <c r="D147" i="11"/>
  <c r="C147" i="11"/>
  <c r="G146" i="11"/>
  <c r="D146" i="11"/>
  <c r="C146" i="11"/>
  <c r="G145" i="11"/>
  <c r="D145" i="11"/>
  <c r="C145" i="11"/>
  <c r="G144" i="11"/>
  <c r="D144" i="11"/>
  <c r="C144" i="11"/>
  <c r="G143" i="11"/>
  <c r="D143" i="11"/>
  <c r="C143" i="11"/>
  <c r="G142" i="11"/>
  <c r="D142" i="11"/>
  <c r="C142" i="11"/>
  <c r="G141" i="11"/>
  <c r="D141" i="11"/>
  <c r="C141" i="11"/>
  <c r="G140" i="11"/>
  <c r="D140" i="11"/>
  <c r="C140" i="11"/>
  <c r="G139" i="11"/>
  <c r="D139" i="11"/>
  <c r="C139" i="11"/>
  <c r="G138" i="11"/>
  <c r="D138" i="11"/>
  <c r="C138" i="11"/>
  <c r="G137" i="11"/>
  <c r="D137" i="11"/>
  <c r="C137" i="11"/>
  <c r="G136" i="11"/>
  <c r="D136" i="11"/>
  <c r="C136" i="11"/>
  <c r="G135" i="11"/>
  <c r="D135" i="11"/>
  <c r="C135" i="11"/>
  <c r="G134" i="11"/>
  <c r="D134" i="11"/>
  <c r="C134" i="11"/>
  <c r="G133" i="11"/>
  <c r="D133" i="11"/>
  <c r="C133" i="11"/>
  <c r="G132" i="11"/>
  <c r="D132" i="11"/>
  <c r="C132" i="11"/>
  <c r="G131" i="11"/>
  <c r="D131" i="11"/>
  <c r="C131" i="11"/>
  <c r="G130" i="11"/>
  <c r="D130" i="11"/>
  <c r="C130" i="11"/>
  <c r="G129" i="11"/>
  <c r="D129" i="11"/>
  <c r="C129" i="11"/>
  <c r="G128" i="11"/>
  <c r="D128" i="11"/>
  <c r="C128" i="11"/>
  <c r="G127" i="11"/>
  <c r="D127" i="11"/>
  <c r="C127" i="11"/>
  <c r="G126" i="11"/>
  <c r="D126" i="11"/>
  <c r="C126" i="11"/>
  <c r="G125" i="11"/>
  <c r="D125" i="11"/>
  <c r="C125" i="11"/>
  <c r="G124" i="11"/>
  <c r="D124" i="11"/>
  <c r="C124" i="11"/>
  <c r="G123" i="11"/>
  <c r="D123" i="11"/>
  <c r="C123" i="11"/>
  <c r="G122" i="11"/>
  <c r="D122" i="11"/>
  <c r="C122" i="11"/>
  <c r="D121" i="11"/>
  <c r="C121" i="11"/>
  <c r="G120" i="11"/>
  <c r="D120" i="11"/>
  <c r="C120" i="11"/>
  <c r="G119" i="11"/>
  <c r="D119" i="11"/>
  <c r="C119" i="11"/>
  <c r="G118" i="11"/>
  <c r="D118" i="11"/>
  <c r="C118" i="11"/>
  <c r="G117" i="11"/>
  <c r="D117" i="11"/>
  <c r="C117" i="11"/>
  <c r="G116" i="11"/>
  <c r="D116" i="11"/>
  <c r="C116" i="11"/>
  <c r="G115" i="11"/>
  <c r="D115" i="11"/>
  <c r="C115" i="11"/>
  <c r="G114" i="11"/>
  <c r="D114" i="11"/>
  <c r="C114" i="11"/>
  <c r="G113" i="11"/>
  <c r="D113" i="11"/>
  <c r="C113" i="11"/>
  <c r="G112" i="11"/>
  <c r="D112" i="11"/>
  <c r="C112" i="11"/>
  <c r="G111" i="11"/>
  <c r="D111" i="11"/>
  <c r="C111" i="11"/>
  <c r="G110" i="11"/>
  <c r="D110" i="11"/>
  <c r="C110" i="11"/>
  <c r="G109" i="11"/>
  <c r="D109" i="11"/>
  <c r="C109" i="11"/>
  <c r="G108" i="11"/>
  <c r="D108" i="11"/>
  <c r="C108" i="11"/>
  <c r="G107" i="11"/>
  <c r="D107" i="11"/>
  <c r="C107" i="11"/>
  <c r="G106" i="11"/>
  <c r="D106" i="11"/>
  <c r="C106" i="11"/>
  <c r="G105" i="11"/>
  <c r="D105" i="11"/>
  <c r="C105" i="11"/>
  <c r="G104" i="11"/>
  <c r="D104" i="11"/>
  <c r="C104" i="11"/>
  <c r="G103" i="11"/>
  <c r="D103" i="11"/>
  <c r="C103" i="11"/>
  <c r="G102" i="11"/>
  <c r="D102" i="11"/>
  <c r="C102" i="11"/>
  <c r="G101" i="11"/>
  <c r="D101" i="11"/>
  <c r="C101" i="11"/>
  <c r="G100" i="11"/>
  <c r="D100" i="11"/>
  <c r="C100" i="11"/>
  <c r="G99" i="11"/>
  <c r="D99" i="11"/>
  <c r="C99" i="11"/>
  <c r="G98" i="11"/>
  <c r="D98" i="11"/>
  <c r="C98" i="11"/>
  <c r="G97" i="11"/>
  <c r="D97" i="11"/>
  <c r="C97" i="11"/>
  <c r="G96" i="11"/>
  <c r="D96" i="11"/>
  <c r="C96" i="11"/>
  <c r="G95" i="11"/>
  <c r="D95" i="11"/>
  <c r="C95" i="11"/>
  <c r="G94" i="11"/>
  <c r="D94" i="11"/>
  <c r="C94" i="11"/>
  <c r="G93" i="11"/>
  <c r="D93" i="11"/>
  <c r="C93" i="11"/>
  <c r="G92" i="11"/>
  <c r="D92" i="11"/>
  <c r="C92" i="11"/>
  <c r="G91" i="11"/>
  <c r="D91" i="11"/>
  <c r="C91" i="11"/>
  <c r="G90" i="11"/>
  <c r="D90" i="11"/>
  <c r="C90" i="11"/>
  <c r="G89" i="11"/>
  <c r="D89" i="11"/>
  <c r="C89" i="11"/>
  <c r="G88" i="11"/>
  <c r="D88" i="11"/>
  <c r="C88" i="11"/>
  <c r="G87" i="11"/>
  <c r="D87" i="11"/>
  <c r="C87" i="11"/>
  <c r="G86" i="11"/>
  <c r="D86" i="11"/>
  <c r="C86" i="11"/>
  <c r="G85" i="11"/>
  <c r="D85" i="11"/>
  <c r="C85" i="11"/>
  <c r="G84" i="11"/>
  <c r="D84" i="11"/>
  <c r="C84" i="11"/>
  <c r="G83" i="11"/>
  <c r="D83" i="11"/>
  <c r="C83" i="11"/>
  <c r="G82" i="11"/>
  <c r="D82" i="11"/>
  <c r="C82" i="11"/>
  <c r="G81" i="11"/>
  <c r="D81" i="11"/>
  <c r="C81" i="11"/>
  <c r="G80" i="11"/>
  <c r="D80" i="11"/>
  <c r="C80" i="11"/>
  <c r="G79" i="11"/>
  <c r="D79" i="11"/>
  <c r="C79" i="11"/>
  <c r="G78" i="11"/>
  <c r="D78" i="11"/>
  <c r="C78" i="11"/>
  <c r="G77" i="11"/>
  <c r="D77" i="11"/>
  <c r="C77" i="11"/>
  <c r="G76" i="11"/>
  <c r="D76" i="11"/>
  <c r="C76" i="11"/>
  <c r="G75" i="11"/>
  <c r="D75" i="11"/>
  <c r="C75" i="11"/>
  <c r="G74" i="11"/>
  <c r="D74" i="11"/>
  <c r="C74" i="11"/>
  <c r="G73" i="11"/>
  <c r="D73" i="11"/>
  <c r="C73" i="11"/>
  <c r="G72" i="11"/>
  <c r="D72" i="11"/>
  <c r="C72" i="11"/>
  <c r="G71" i="11"/>
  <c r="D71" i="11"/>
  <c r="C71" i="11"/>
  <c r="G70" i="11"/>
  <c r="D70" i="11"/>
  <c r="C70" i="11"/>
  <c r="G69" i="11"/>
  <c r="D69" i="11"/>
  <c r="C69" i="11"/>
  <c r="G68" i="11"/>
  <c r="D68" i="11"/>
  <c r="C68" i="11"/>
  <c r="G67" i="11"/>
  <c r="D67" i="11"/>
  <c r="C67" i="11"/>
  <c r="G66" i="11"/>
  <c r="D66" i="11"/>
  <c r="C66" i="11"/>
  <c r="G65" i="11"/>
  <c r="D65" i="11"/>
  <c r="C65" i="11"/>
  <c r="G64" i="11"/>
  <c r="D64" i="11"/>
  <c r="C64" i="11"/>
  <c r="G63" i="11"/>
  <c r="D63" i="11"/>
  <c r="C63" i="11"/>
  <c r="G62" i="11"/>
  <c r="D62" i="11"/>
  <c r="C62" i="11"/>
  <c r="G61" i="11"/>
  <c r="D61" i="11"/>
  <c r="C61" i="11"/>
  <c r="G60" i="11"/>
  <c r="D60" i="11"/>
  <c r="C60" i="11"/>
  <c r="G59" i="11"/>
  <c r="D59" i="11"/>
  <c r="C59" i="11"/>
  <c r="G58" i="11"/>
  <c r="D58" i="11"/>
  <c r="C58" i="11"/>
  <c r="G57" i="11"/>
  <c r="D57" i="11"/>
  <c r="C57" i="11"/>
  <c r="G56" i="11"/>
  <c r="D56" i="11"/>
  <c r="C56" i="11"/>
  <c r="G55" i="11"/>
  <c r="D55" i="11"/>
  <c r="C55" i="11"/>
  <c r="G54" i="11"/>
  <c r="D54" i="11"/>
  <c r="C54" i="11"/>
  <c r="G53" i="11"/>
  <c r="D53" i="11"/>
  <c r="C53" i="11"/>
  <c r="G52" i="11"/>
  <c r="D52" i="11"/>
  <c r="C52" i="11"/>
  <c r="G51" i="11"/>
  <c r="D51" i="11"/>
  <c r="C51" i="11"/>
  <c r="G50" i="11"/>
  <c r="D50" i="11"/>
  <c r="C50" i="11"/>
  <c r="G49" i="11"/>
  <c r="D49" i="11"/>
  <c r="C49" i="11"/>
  <c r="G48" i="11"/>
  <c r="D48" i="11"/>
  <c r="C48" i="11"/>
  <c r="G47" i="11"/>
  <c r="D47" i="11"/>
  <c r="C47" i="11"/>
  <c r="G46" i="11"/>
  <c r="D46" i="11"/>
  <c r="C46" i="11"/>
  <c r="G45" i="11"/>
  <c r="D45" i="11"/>
  <c r="C45" i="11"/>
  <c r="G44" i="11"/>
  <c r="D44" i="11"/>
  <c r="C44" i="11"/>
  <c r="G43" i="11"/>
  <c r="D43" i="11"/>
  <c r="C43" i="11"/>
  <c r="G42" i="11"/>
  <c r="D42" i="11"/>
  <c r="C42" i="11"/>
  <c r="G41" i="11"/>
  <c r="D41" i="11"/>
  <c r="C41" i="11"/>
  <c r="G40" i="11"/>
  <c r="D40" i="11"/>
  <c r="C40" i="11"/>
  <c r="G39" i="11"/>
  <c r="D39" i="11"/>
  <c r="C39" i="11"/>
  <c r="G38" i="11"/>
  <c r="D38" i="11"/>
  <c r="C38" i="11"/>
  <c r="G37" i="11"/>
  <c r="D37" i="11"/>
  <c r="C37" i="11"/>
  <c r="G36" i="11"/>
  <c r="D36" i="11"/>
  <c r="C36" i="11"/>
  <c r="G35" i="11"/>
  <c r="D35" i="11"/>
  <c r="C35" i="11"/>
  <c r="G34" i="11"/>
  <c r="D34" i="11"/>
  <c r="C34" i="11"/>
  <c r="G33" i="11"/>
  <c r="D33" i="11"/>
  <c r="C33" i="11"/>
  <c r="G32" i="11"/>
  <c r="D32" i="11"/>
  <c r="C32" i="11"/>
  <c r="G31" i="11"/>
  <c r="D31" i="11"/>
  <c r="C31" i="11"/>
  <c r="G30" i="11"/>
  <c r="D30" i="11"/>
  <c r="C30" i="11"/>
  <c r="G29" i="11"/>
  <c r="D29" i="11"/>
  <c r="C29" i="11"/>
  <c r="G28" i="11"/>
  <c r="D28" i="11"/>
  <c r="C28" i="11"/>
  <c r="G27" i="11"/>
  <c r="D27" i="11"/>
  <c r="C27" i="11"/>
  <c r="G26" i="11"/>
  <c r="D26" i="11"/>
  <c r="C26" i="11"/>
  <c r="G25" i="11"/>
  <c r="D25" i="11"/>
  <c r="C25" i="11"/>
  <c r="G24" i="11"/>
  <c r="D24" i="11"/>
  <c r="C24" i="11"/>
  <c r="G23" i="11"/>
  <c r="D23" i="11"/>
  <c r="C23" i="11"/>
  <c r="G22" i="11"/>
  <c r="D22" i="11"/>
  <c r="C22" i="11"/>
  <c r="G21" i="11"/>
  <c r="D21" i="11"/>
  <c r="C21" i="11"/>
  <c r="G20" i="11"/>
  <c r="D20" i="11"/>
  <c r="C20" i="11"/>
  <c r="G19" i="11"/>
  <c r="D19" i="11"/>
  <c r="C19" i="11"/>
  <c r="G18" i="11"/>
  <c r="D18" i="11"/>
  <c r="C18" i="11"/>
  <c r="G17" i="11"/>
  <c r="D17" i="11"/>
  <c r="C17" i="11"/>
  <c r="G16" i="11"/>
  <c r="D16" i="11"/>
  <c r="C16" i="11"/>
  <c r="G15" i="11"/>
  <c r="D15" i="11"/>
  <c r="C15" i="11"/>
  <c r="G14" i="11"/>
  <c r="D14" i="11"/>
  <c r="C14" i="11"/>
  <c r="G13" i="11"/>
  <c r="D13" i="11"/>
  <c r="C13" i="11"/>
  <c r="G12" i="11"/>
  <c r="D12" i="11"/>
  <c r="C12" i="11"/>
  <c r="G11" i="11"/>
  <c r="D11" i="11"/>
  <c r="C11" i="11"/>
  <c r="G10" i="11"/>
  <c r="D10" i="11"/>
  <c r="C10" i="11"/>
  <c r="G9" i="11"/>
  <c r="D9" i="11"/>
  <c r="C9" i="11"/>
  <c r="G8" i="11"/>
  <c r="D8" i="11"/>
  <c r="C8" i="11"/>
  <c r="G7" i="11"/>
  <c r="D7" i="11"/>
  <c r="C7" i="11"/>
  <c r="G6" i="11"/>
  <c r="D6" i="11"/>
  <c r="C6" i="11"/>
  <c r="G5" i="11"/>
  <c r="D5" i="11"/>
  <c r="C5" i="11"/>
  <c r="B3" i="11"/>
  <c r="R51" i="4"/>
  <c r="L51" i="4"/>
  <c r="H51" i="4"/>
  <c r="D51" i="4"/>
  <c r="R49" i="4"/>
  <c r="L49" i="4"/>
  <c r="H49" i="4"/>
  <c r="J49" i="4" s="1"/>
  <c r="D49" i="4"/>
  <c r="R47" i="4"/>
  <c r="L47" i="4"/>
  <c r="H47" i="4"/>
  <c r="D47" i="4"/>
  <c r="F49" i="4" s="1"/>
  <c r="R45" i="4"/>
  <c r="L45" i="4"/>
  <c r="H45" i="4"/>
  <c r="J45" i="4" s="1"/>
  <c r="D45" i="4"/>
  <c r="R43" i="4"/>
  <c r="L43" i="4"/>
  <c r="H43" i="4"/>
  <c r="D43" i="4"/>
  <c r="F45" i="4" s="1"/>
  <c r="R41" i="4"/>
  <c r="L41" i="4"/>
  <c r="H41" i="4"/>
  <c r="J41" i="4" s="1"/>
  <c r="D41" i="4"/>
  <c r="R39" i="4"/>
  <c r="L39" i="4"/>
  <c r="H39" i="4"/>
  <c r="D39" i="4"/>
  <c r="F41" i="4" s="1"/>
  <c r="R36" i="4"/>
  <c r="L36" i="4"/>
  <c r="H36" i="4"/>
  <c r="D36" i="4"/>
  <c r="R35" i="4"/>
  <c r="L35" i="4"/>
  <c r="H35" i="4"/>
  <c r="D35" i="4"/>
  <c r="R34" i="4"/>
  <c r="L34" i="4"/>
  <c r="H34" i="4"/>
  <c r="J35" i="4" s="1"/>
  <c r="D34" i="4"/>
  <c r="F35" i="4" s="1"/>
  <c r="R33" i="4"/>
  <c r="L33" i="4"/>
  <c r="H33" i="4"/>
  <c r="D33" i="4"/>
  <c r="R32" i="4"/>
  <c r="L32" i="4"/>
  <c r="H32" i="4"/>
  <c r="J33" i="4" s="1"/>
  <c r="D32" i="4"/>
  <c r="F33" i="4" s="1"/>
  <c r="R31" i="4"/>
  <c r="L31" i="4"/>
  <c r="H31" i="4"/>
  <c r="D31" i="4"/>
  <c r="R30" i="4"/>
  <c r="L30" i="4"/>
  <c r="H30" i="4"/>
  <c r="J31" i="4" s="1"/>
  <c r="D30" i="4"/>
  <c r="F31" i="4" s="1"/>
  <c r="R29" i="4"/>
  <c r="L29" i="4"/>
  <c r="H29" i="4"/>
  <c r="D29" i="4"/>
  <c r="R28" i="4"/>
  <c r="L28" i="4"/>
  <c r="H28" i="4"/>
  <c r="J29" i="4" s="1"/>
  <c r="D28" i="4"/>
  <c r="F29" i="4" s="1"/>
  <c r="R25" i="4"/>
  <c r="L25" i="4"/>
  <c r="H25" i="4"/>
  <c r="D25" i="4"/>
  <c r="R24" i="4"/>
  <c r="L24" i="4"/>
  <c r="H24" i="4"/>
  <c r="J25" i="4" s="1"/>
  <c r="D24" i="4"/>
  <c r="F25" i="4" s="1"/>
  <c r="R23" i="4"/>
  <c r="L23" i="4"/>
  <c r="H23" i="4"/>
  <c r="D23" i="4"/>
  <c r="R22" i="4"/>
  <c r="L22" i="4"/>
  <c r="N23" i="4" s="1"/>
  <c r="H22" i="4"/>
  <c r="J23" i="4" s="1"/>
  <c r="D22" i="4"/>
  <c r="F23" i="4" s="1"/>
  <c r="R21" i="4"/>
  <c r="L21" i="4"/>
  <c r="H21" i="4"/>
  <c r="D21" i="4"/>
  <c r="R20" i="4"/>
  <c r="L20" i="4"/>
  <c r="N21" i="4" s="1"/>
  <c r="H20" i="4"/>
  <c r="J21" i="4" s="1"/>
  <c r="D20" i="4"/>
  <c r="F21" i="4" s="1"/>
  <c r="R19" i="4"/>
  <c r="L19" i="4"/>
  <c r="H19" i="4"/>
  <c r="D19" i="4"/>
  <c r="R18" i="4"/>
  <c r="L18" i="4"/>
  <c r="N19" i="4" s="1"/>
  <c r="H18" i="4"/>
  <c r="J19" i="4" s="1"/>
  <c r="D18" i="4"/>
  <c r="F19" i="4" s="1"/>
  <c r="R17" i="4"/>
  <c r="L17" i="4"/>
  <c r="H17" i="4"/>
  <c r="D17" i="4"/>
  <c r="R16" i="4"/>
  <c r="L16" i="4"/>
  <c r="N17" i="4" s="1"/>
  <c r="H16" i="4"/>
  <c r="J17" i="4" s="1"/>
  <c r="D16" i="4"/>
  <c r="F17" i="4" s="1"/>
  <c r="R15" i="4"/>
  <c r="L15" i="4"/>
  <c r="H15" i="4"/>
  <c r="D15" i="4"/>
  <c r="R14" i="4"/>
  <c r="L14" i="4"/>
  <c r="N15" i="4" s="1"/>
  <c r="H14" i="4"/>
  <c r="J15" i="4" s="1"/>
  <c r="D14" i="4"/>
  <c r="F15" i="4" s="1"/>
  <c r="R13" i="4"/>
  <c r="L13" i="4"/>
  <c r="H13" i="4"/>
  <c r="D13" i="4"/>
  <c r="R12" i="4"/>
  <c r="L12" i="4"/>
  <c r="N13" i="4" s="1"/>
  <c r="D12" i="4"/>
  <c r="F13" i="4" s="1"/>
  <c r="R11" i="4"/>
  <c r="L11" i="4"/>
  <c r="D11" i="4"/>
  <c r="R10" i="4"/>
  <c r="T11" i="4" s="1"/>
  <c r="L10" i="4"/>
  <c r="N11" i="4" s="1"/>
  <c r="D10" i="4"/>
  <c r="K6" i="4"/>
  <c r="X5" i="4"/>
  <c r="K4" i="4"/>
  <c r="B11" i="2"/>
  <c r="B10" i="2"/>
  <c r="B9" i="2"/>
  <c r="B8" i="2"/>
  <c r="B7" i="2"/>
  <c r="B6" i="2"/>
  <c r="B5" i="2"/>
  <c r="B4" i="2"/>
  <c r="M9" i="11"/>
  <c r="M8" i="11"/>
  <c r="G3" i="11"/>
  <c r="D3" i="11"/>
  <c r="C3" i="11"/>
  <c r="J51" i="4"/>
  <c r="F51" i="4"/>
  <c r="J47" i="4"/>
  <c r="F47" i="4"/>
  <c r="J43" i="4"/>
  <c r="F43" i="4"/>
  <c r="J39" i="4"/>
  <c r="F39" i="4"/>
  <c r="T38" i="4"/>
  <c r="N38" i="4"/>
  <c r="J38" i="4"/>
  <c r="F38" i="4"/>
  <c r="N36" i="4"/>
  <c r="J36" i="4"/>
  <c r="F36" i="4"/>
  <c r="N34" i="4"/>
  <c r="J34" i="4"/>
  <c r="F34" i="4"/>
  <c r="J32" i="4"/>
  <c r="F32" i="4"/>
  <c r="J30" i="4"/>
  <c r="F30" i="4"/>
  <c r="N28" i="4"/>
  <c r="J28" i="4"/>
  <c r="F28" i="4"/>
  <c r="J24" i="4"/>
  <c r="F24" i="4"/>
  <c r="J22" i="4"/>
  <c r="F22" i="4"/>
  <c r="J20" i="4"/>
  <c r="F20" i="4"/>
  <c r="J18" i="4"/>
  <c r="F18" i="4"/>
  <c r="J16" i="4"/>
  <c r="F16" i="4"/>
  <c r="J14" i="4"/>
  <c r="F14" i="4"/>
  <c r="F12" i="4"/>
  <c r="F11" i="4"/>
  <c r="I3" i="4"/>
  <c r="N25" i="4" l="1"/>
  <c r="N18" i="4"/>
  <c r="N29" i="4"/>
  <c r="N31" i="4"/>
  <c r="N33" i="4"/>
  <c r="N35" i="4"/>
  <c r="N39" i="4"/>
  <c r="N41" i="4"/>
  <c r="N45" i="4"/>
  <c r="T45" i="4"/>
  <c r="N14" i="4"/>
  <c r="N22" i="4"/>
  <c r="N30" i="4"/>
  <c r="T15" i="4"/>
  <c r="T19" i="4"/>
  <c r="T23" i="4"/>
  <c r="T29" i="4"/>
  <c r="T33" i="4"/>
  <c r="T41" i="4"/>
  <c r="N20" i="4"/>
  <c r="N16" i="4"/>
  <c r="N24" i="4"/>
  <c r="N32" i="4"/>
  <c r="T13" i="4"/>
  <c r="T17" i="4"/>
  <c r="T21" i="4"/>
  <c r="T25" i="4"/>
  <c r="T31" i="4"/>
  <c r="T35" i="4"/>
  <c r="T49" i="4"/>
  <c r="N47" i="4"/>
  <c r="N49" i="4"/>
  <c r="N51" i="4"/>
  <c r="N43" i="4"/>
  <c r="N12" i="4"/>
  <c r="T12" i="4"/>
  <c r="T14" i="4"/>
  <c r="T16" i="4"/>
  <c r="T18" i="4"/>
  <c r="T20" i="4"/>
  <c r="T22" i="4"/>
  <c r="T24" i="4"/>
  <c r="T28" i="4"/>
  <c r="T30" i="4"/>
  <c r="T32" i="4"/>
  <c r="T34" i="4"/>
  <c r="T36" i="4"/>
  <c r="T39" i="4"/>
  <c r="T43" i="4"/>
  <c r="T47" i="4"/>
  <c r="T51" i="4"/>
</calcChain>
</file>

<file path=xl/sharedStrings.xml><?xml version="1.0" encoding="utf-8"?>
<sst xmlns="http://schemas.openxmlformats.org/spreadsheetml/2006/main" count="46952" uniqueCount="1850">
  <si>
    <t>Council Taxes Requirement: Band D Council Tax Live Tables, England, April 2024 to March 2025</t>
  </si>
  <si>
    <t>Published by the Department for Levelling Up, Housing and Communities (DLUHC) on 21 March 2024</t>
  </si>
  <si>
    <t>Purpose</t>
  </si>
  <si>
    <t>This live table provides information on band D council tax levels set by local authorities in England and associated information from the financial year 1993 to 1994 onwards. The most recent information is derived from the council tax requirement (CTR) returns submitted by all 296 billing authorities and all 95 major precepting authorities in England during February and March 2024. 
Since 2012-23, Government has set referendum principles for different types of authority. The thresholds will be set out in the relevant year's statistical release. Prior to this, there was a systems of capping which applied to council's budget requirements. Additionally, between 2012-13 and 2015-16, Government offered a freeze grant for any authority that did not increase their council tax level.</t>
  </si>
  <si>
    <t>This table is published as part of the supporting material to the latest Council Tax levels set by local authorities in England. The latest release is for 2024-25 that is published at the following link</t>
  </si>
  <si>
    <t xml:space="preserve">https://www.gov.uk/government/statistics/council-tax-levels-set-by-local-authorities-in-england-2024-to-2025 </t>
  </si>
  <si>
    <t>Uses of the data</t>
  </si>
  <si>
    <t>These data are used to provide the DLUHC Secretary of State and Ministers, HM Treasury and the Office for National Statistics (ONS) with the most up to date information available on the amount of council tax collected by local authorities. The data are important sources for various evidence based policy and financial decisions and answering numerous parliamentary questions. In addition it is used by local authorities and their associations, other government departments, members of the business community and the general public. Because the statistical release includes data for individual authorities, it enables the public  (including council tax payers) to compare its authority with others in the same type or locally. More information on annual receipts and collection rates can be found on the GOV.UK website.</t>
  </si>
  <si>
    <t>Data collection</t>
  </si>
  <si>
    <t>The latest information in this release is based on data returned to the Department for Levelling Up, Housing and Communities (DLUHC) by 296 billing authorities and 95 precepting authorities in England on the Council Tax Requirement (CTR) forms. The data are as reported by local authorities and have been subjected to rigorous validation processes.
The time series has been compiled from the data collected for each year, and so there will be changes due to reorganisations. Data for all authorities (past and present) are contained within these tables</t>
  </si>
  <si>
    <t>Data quality</t>
  </si>
  <si>
    <t>These figures are as reported by the local authorities. Validations have been applied as part of the collection, and the data has undergone quality assurance checks on receipt.</t>
  </si>
  <si>
    <t>Revisions</t>
  </si>
  <si>
    <r>
      <t xml:space="preserve">Local authorities are invited to resubmit data where errors in previous returns have occurred. Where data have been revised these have been flagged in the </t>
    </r>
    <r>
      <rPr>
        <b/>
        <sz val="12"/>
        <color rgb="FF000000"/>
        <rFont val="Arial"/>
        <family val="2"/>
      </rPr>
      <t xml:space="preserve">notes </t>
    </r>
    <r>
      <rPr>
        <sz val="12"/>
        <color rgb="FF000000"/>
        <rFont val="Arial"/>
        <family val="2"/>
      </rPr>
      <t>column.</t>
    </r>
  </si>
  <si>
    <t>Date of publication</t>
  </si>
  <si>
    <t>This workbook was published on 21 March 2024</t>
  </si>
  <si>
    <t>Accessibility Statement</t>
  </si>
  <si>
    <t>We are in the process of implementing GSS accessibility guidance for our statistics in spreadsheets within the Local Taxation data collection team at DLUHC. While we are aware that the 'Live_Table' tab is not accessible for machine readers, it is provided to aid the understanding of the data collected. The tabs containing the underlying data have been set up to follow accessibility good practice guidance. We are seeking feedback on the progress we have made and if you would like to provide any thoughts please contact the e-mail below.</t>
  </si>
  <si>
    <t>Contact</t>
  </si>
  <si>
    <t>Responsible Statistician: Jo Coleman</t>
  </si>
  <si>
    <t>Contact details: ctr.statistics@levellingup.gov.uk</t>
  </si>
  <si>
    <t>Contents</t>
  </si>
  <si>
    <t xml:space="preserve">This worksheet contains 1 table. </t>
  </si>
  <si>
    <t>Worksheet name</t>
  </si>
  <si>
    <t>Worksheet title</t>
  </si>
  <si>
    <t>Notes</t>
  </si>
  <si>
    <t xml:space="preserve">Notes found in Tables </t>
  </si>
  <si>
    <t>Live Table</t>
  </si>
  <si>
    <t>Band D council tax figures 1993-94 to 2024-25</t>
  </si>
  <si>
    <t>inc_PP</t>
  </si>
  <si>
    <t>Table 1: Band D council tax for local authorities including parish precepts from 1993 to 1994 to 2024 to 2025</t>
  </si>
  <si>
    <t>inc_PP (%)</t>
  </si>
  <si>
    <t>Table 2: Band D council tax percentage increase for local authorities including parish precepts from 1993 to 1994 to 2024 to 2025</t>
  </si>
  <si>
    <t>exc_PP</t>
  </si>
  <si>
    <t>Table 3: Band D council tax for local authorities excluding parish precepts from 1996 to 1997 to 2024 to 2025</t>
  </si>
  <si>
    <t>exc_PP (%)</t>
  </si>
  <si>
    <t>Table 4: Band D council tax percentage increase for local authorities excluding parish precepts from 1996 to 1997 to 2024 to 2025</t>
  </si>
  <si>
    <t>Area_CT</t>
  </si>
  <si>
    <t>Table 5: Band D area council tax for local authorities from 1993 to 1994 to 2024 to 2025</t>
  </si>
  <si>
    <t>Area_CT (%)</t>
  </si>
  <si>
    <t>Table 6: Band D area council tax percentage increase for local authorities from 1993 to 1994 to 2024 to 2025</t>
  </si>
  <si>
    <t>This worksheet contains one table that refer to notes throughout each worksheet and definitions for terminology found throughout the workbook.</t>
  </si>
  <si>
    <t>Notes and definitions</t>
  </si>
  <si>
    <t>Note and definitions text</t>
  </si>
  <si>
    <t>[note 1]</t>
  </si>
  <si>
    <t>2018-19 and 2019-20 figures are not directly comparable for Northamptonshire due to the transfer of fire and rescue responsiblities to Northamptonshire PCC-FRA from 1 April 2019</t>
  </si>
  <si>
    <t>[note 2]</t>
  </si>
  <si>
    <t>2020-21 and 2021-22 figures are not directly comparable for Isle of Wight due to the transfer of fire and rescue responsiblities to Hampshire and Isle of Wight Fire and Rescue Authority from 1 April 2021</t>
  </si>
  <si>
    <t>[note 3]</t>
  </si>
  <si>
    <t>Percentage change between 2022-23 and 2023-24 for Combined Authorities has been suppressed as Cambridgeshire and Peterborough CA introduced a precept for 2023-24 so these figures are not comparable</t>
  </si>
  <si>
    <t>[note 4]</t>
  </si>
  <si>
    <t>Percentage change between 2023-24 and 2024-25 is based on a comparison with an agreed alternative notional amount, rather than the actual Band D set.</t>
  </si>
  <si>
    <t>[z]</t>
  </si>
  <si>
    <t>This indicates that the cell is not applicable. For example, for a year when data was not available; for reorganising authorities in years they did not exist.</t>
  </si>
  <si>
    <t>[x]</t>
  </si>
  <si>
    <t>This indicates that data was not available or has been suppressed. Refer to the notes column in each worksheet for further information.</t>
  </si>
  <si>
    <t>NW</t>
  </si>
  <si>
    <t>North West England</t>
  </si>
  <si>
    <t>NE</t>
  </si>
  <si>
    <t>North East England</t>
  </si>
  <si>
    <t>EM</t>
  </si>
  <si>
    <t>East Midlands</t>
  </si>
  <si>
    <t>E</t>
  </si>
  <si>
    <t>East of England</t>
  </si>
  <si>
    <t>SW</t>
  </si>
  <si>
    <t>South West England</t>
  </si>
  <si>
    <t>SE</t>
  </si>
  <si>
    <t>South East England</t>
  </si>
  <si>
    <t>YH</t>
  </si>
  <si>
    <t>Yorkshire and the Humber</t>
  </si>
  <si>
    <t>WM</t>
  </si>
  <si>
    <t>West Midlands</t>
  </si>
  <si>
    <t>L</t>
  </si>
  <si>
    <t>London</t>
  </si>
  <si>
    <t>MD</t>
  </si>
  <si>
    <t>Metropolitan District Council</t>
  </si>
  <si>
    <t>SD</t>
  </si>
  <si>
    <t>Shire District Council</t>
  </si>
  <si>
    <t>UA</t>
  </si>
  <si>
    <t>Unitary Authority</t>
  </si>
  <si>
    <t>CA</t>
  </si>
  <si>
    <t>Combined Authority / Mayoral Combined Authority</t>
  </si>
  <si>
    <t>SC</t>
  </si>
  <si>
    <t>Shire County Council</t>
  </si>
  <si>
    <t>MF</t>
  </si>
  <si>
    <t>Metropolitan Fire and Rescue Authority</t>
  </si>
  <si>
    <t>PCC</t>
  </si>
  <si>
    <t>Police and Crime Commissioner</t>
  </si>
  <si>
    <t>CFA</t>
  </si>
  <si>
    <t>Combined Fire Authority</t>
  </si>
  <si>
    <t>GLA</t>
  </si>
  <si>
    <t>Greater London Authority</t>
  </si>
  <si>
    <r>
      <t>Authority:</t>
    </r>
    <r>
      <rPr>
        <b/>
        <sz val="14"/>
        <color rgb="FF000000"/>
        <rFont val="Arial"/>
        <family val="2"/>
      </rPr>
      <t xml:space="preserve">
</t>
    </r>
    <r>
      <rPr>
        <b/>
        <i/>
        <sz val="14"/>
        <color rgb="FF000000"/>
        <rFont val="Arial"/>
        <family val="2"/>
      </rPr>
      <t xml:space="preserve"> </t>
    </r>
    <r>
      <rPr>
        <i/>
        <sz val="12"/>
        <color rgb="FFFF0000"/>
        <rFont val="Arial"/>
        <family val="2"/>
      </rPr>
      <t>(select from list below):</t>
    </r>
  </si>
  <si>
    <r>
      <t xml:space="preserve">Class:
</t>
    </r>
    <r>
      <rPr>
        <b/>
        <i/>
        <sz val="14"/>
        <color rgb="FF000000"/>
        <rFont val="Arial"/>
        <family val="2"/>
      </rPr>
      <t xml:space="preserve"> </t>
    </r>
    <r>
      <rPr>
        <i/>
        <sz val="12"/>
        <color rgb="FFFF0000"/>
        <rFont val="Arial"/>
        <family val="2"/>
      </rPr>
      <t>(select from list below):</t>
    </r>
  </si>
  <si>
    <t>YES</t>
  </si>
  <si>
    <t>Adur</t>
  </si>
  <si>
    <t>England</t>
  </si>
  <si>
    <t>-</t>
  </si>
  <si>
    <t>Class:</t>
  </si>
  <si>
    <t>Shire district</t>
  </si>
  <si>
    <r>
      <t xml:space="preserve">Band D council tax </t>
    </r>
    <r>
      <rPr>
        <sz val="12"/>
        <color rgb="FF000000"/>
        <rFont val="Arial"/>
        <family val="2"/>
      </rPr>
      <t>(including parish precepts)</t>
    </r>
  </si>
  <si>
    <r>
      <t xml:space="preserve">Band D council tax </t>
    </r>
    <r>
      <rPr>
        <sz val="12"/>
        <color rgb="FF000000"/>
        <rFont val="Arial"/>
        <family val="2"/>
      </rPr>
      <t>(excluding parish precepts)</t>
    </r>
  </si>
  <si>
    <r>
      <t>Band D area council tax</t>
    </r>
    <r>
      <rPr>
        <sz val="12"/>
        <color rgb="FF000000"/>
        <rFont val="Arial"/>
        <family val="2"/>
      </rPr>
      <t xml:space="preserve"> (includes parish precepts)</t>
    </r>
  </si>
  <si>
    <r>
      <t>Band D average</t>
    </r>
    <r>
      <rPr>
        <sz val="12"/>
        <color rgb="FF000000"/>
        <rFont val="Arial"/>
        <family val="2"/>
      </rPr>
      <t xml:space="preserve"> </t>
    </r>
    <r>
      <rPr>
        <sz val="12"/>
        <color rgb="FF000000"/>
        <rFont val="Arial"/>
        <family val="2"/>
      </rPr>
      <t xml:space="preserve">
(includes parish precepts)</t>
    </r>
  </si>
  <si>
    <t xml:space="preserve">£   </t>
  </si>
  <si>
    <t>% change</t>
  </si>
  <si>
    <t>1993-94</t>
  </si>
  <si>
    <t>1994-95</t>
  </si>
  <si>
    <t>1995-96</t>
  </si>
  <si>
    <t>1996-97</t>
  </si>
  <si>
    <t>1997-98</t>
  </si>
  <si>
    <t>1998-99</t>
  </si>
  <si>
    <t>1999-00</t>
  </si>
  <si>
    <t>2000-01</t>
  </si>
  <si>
    <t>2001-02</t>
  </si>
  <si>
    <t>2002-03</t>
  </si>
  <si>
    <t>2003-04</t>
  </si>
  <si>
    <t>2004-05</t>
  </si>
  <si>
    <t>2005-06</t>
  </si>
  <si>
    <t>2006-07</t>
  </si>
  <si>
    <t>2007-08</t>
  </si>
  <si>
    <t>2008-09</t>
  </si>
  <si>
    <t>*</t>
  </si>
  <si>
    <t>2009-10</t>
  </si>
  <si>
    <t>2010-11</t>
  </si>
  <si>
    <t>2011-12</t>
  </si>
  <si>
    <t>2012-13</t>
  </si>
  <si>
    <t>2013-14</t>
  </si>
  <si>
    <t>2014-15</t>
  </si>
  <si>
    <t>2015-16</t>
  </si>
  <si>
    <t>(a)</t>
  </si>
  <si>
    <t>2016-17</t>
  </si>
  <si>
    <t>2017-18</t>
  </si>
  <si>
    <t>**</t>
  </si>
  <si>
    <t>2018-19</t>
  </si>
  <si>
    <t>***</t>
  </si>
  <si>
    <t>2019-20</t>
  </si>
  <si>
    <t>2020-21</t>
  </si>
  <si>
    <t>2021-22</t>
  </si>
  <si>
    <t>(a)(b)</t>
  </si>
  <si>
    <t>2022-23</t>
  </si>
  <si>
    <t>2023-24</t>
  </si>
  <si>
    <t>2024-25</t>
  </si>
  <si>
    <t>Information excluding parish precepts not readily available prior to 1996-97</t>
  </si>
  <si>
    <t>Complete sets of regional and class data are not readily available prior to 1997-98.</t>
  </si>
  <si>
    <t>Figures that "include major precepting authorities", or "include the GLA", are equivalent to Band D area council tax.</t>
  </si>
  <si>
    <t>(a) Since 2016-17 social care authorities have been able to increase council tax under the social care precept, as well as under the core council tax referendum principle. Local authorities were given the flexibility to increase council tax by an additional 2 per cent to fund adult social care in 2016-17. The social care precept increase could be up to 3 per cent a year in 2017-18 and 2018-19 and increase by up to 2 per cent in 2019-20, while being capped at a maximum total of 6 percentage points rise over the period 2017-18 to 2019-20. In 2020-21 adult social care authorities were able to increase council tax by an additional 2 per cent to fund adult social care. In 2021-22 and 2022-23 the increase was originally announced as 3 per cent over the two years, with no limitation as to how this was split between the two years. In 2022-23, this was updated to a 1 per cent increase plus any amount of the 3 per cent that had not been used in 2021-22. In 2023-24 and 2024-25, authorities were able to increase the additional adult social care precept by up to 2 per cent.</t>
  </si>
  <si>
    <t>(b) In 2022-23, the Government provided a £150 one-off Energy Bills Rebate for most households in council tax band A-D. This is not reflected in these figures.</t>
  </si>
  <si>
    <t>* There is a break in time series for some unitary authorities, shire districts and counties between 2008-09 and 2009-10 due to re-structuring.</t>
  </si>
  <si>
    <t xml:space="preserve">** There is a break in time series for some authorities between 2017-18 and 2018-19 due to the formation of 5 combined authorities. </t>
  </si>
  <si>
    <t>*** There is a break in time series for some unitary authorities, shire districts and counties between 2018-19 and 2019-20, between 2019-20 and 2020-21, between 2020-21 and 2021-22, between 2022-23 and 2023-24 and 2023-24 and 2024-25 due to re-structuring.</t>
  </si>
  <si>
    <t>This worksheet contains 1 table. The data in this table are reported in pounds (£).  Data from 1993-1994 to 2019-20 has been hidden (grouped) for ease of use. It can be ungrouped by clicking on the + sign above the 2020-21 column.</t>
  </si>
  <si>
    <t xml:space="preserve">Code </t>
  </si>
  <si>
    <t>ONS Code</t>
  </si>
  <si>
    <t>Authority</t>
  </si>
  <si>
    <t>Current</t>
  </si>
  <si>
    <t>Class</t>
  </si>
  <si>
    <t>1993 to 1994</t>
  </si>
  <si>
    <t>1994 to 1995</t>
  </si>
  <si>
    <t>1995 to 1996</t>
  </si>
  <si>
    <t>1996 to 1997</t>
  </si>
  <si>
    <t>1997 to 1998</t>
  </si>
  <si>
    <t>1998 to 1999</t>
  </si>
  <si>
    <t>1999 to 2000</t>
  </si>
  <si>
    <t>2000 to 2001</t>
  </si>
  <si>
    <t>2001 to 2002</t>
  </si>
  <si>
    <t>2002 to 2003</t>
  </si>
  <si>
    <t>2003 to 2004</t>
  </si>
  <si>
    <t>2004 to 2005</t>
  </si>
  <si>
    <t>2005 to 2006</t>
  </si>
  <si>
    <t>2006 to 2007</t>
  </si>
  <si>
    <t>2007 to 2008</t>
  </si>
  <si>
    <t>2008 to 2009</t>
  </si>
  <si>
    <t>2009 to 2010</t>
  </si>
  <si>
    <t>2010 to 2011</t>
  </si>
  <si>
    <t>2011 to 2012</t>
  </si>
  <si>
    <t>2012 to 2013</t>
  </si>
  <si>
    <t>2013 to 2014</t>
  </si>
  <si>
    <t>2014 to 2015</t>
  </si>
  <si>
    <t>2015 to 2016</t>
  </si>
  <si>
    <t>2016 to 2017</t>
  </si>
  <si>
    <t>2017 to 2018</t>
  </si>
  <si>
    <t>2018 to 2019</t>
  </si>
  <si>
    <t>2019 to 2020</t>
  </si>
  <si>
    <t>2020 to 2021</t>
  </si>
  <si>
    <t>2021 to 2022</t>
  </si>
  <si>
    <t>2022 to 2023</t>
  </si>
  <si>
    <t>2023 to 2024</t>
  </si>
  <si>
    <t>2024 to 2025</t>
  </si>
  <si>
    <t>E3831</t>
  </si>
  <si>
    <t>E07000223</t>
  </si>
  <si>
    <t>E0931</t>
  </si>
  <si>
    <t>E07000026</t>
  </si>
  <si>
    <t>Allerdale</t>
  </si>
  <si>
    <t>NO</t>
  </si>
  <si>
    <t>E2931</t>
  </si>
  <si>
    <t>E07000157</t>
  </si>
  <si>
    <t>Alnwick</t>
  </si>
  <si>
    <t>E1031</t>
  </si>
  <si>
    <t>E07000032</t>
  </si>
  <si>
    <t>Amber Valley</t>
  </si>
  <si>
    <t>E3832</t>
  </si>
  <si>
    <t>E07000224</t>
  </si>
  <si>
    <t>Arun</t>
  </si>
  <si>
    <t>E3031</t>
  </si>
  <si>
    <t>E07000170</t>
  </si>
  <si>
    <t>Ashfield</t>
  </si>
  <si>
    <t>E2231</t>
  </si>
  <si>
    <t>E07000105</t>
  </si>
  <si>
    <t>Ashford</t>
  </si>
  <si>
    <t>E0120</t>
  </si>
  <si>
    <t xml:space="preserve">Avon  </t>
  </si>
  <si>
    <t>E7050</t>
  </si>
  <si>
    <t>E23000036</t>
  </si>
  <si>
    <t>Avon &amp; Somerset Police Authority</t>
  </si>
  <si>
    <t>E6101</t>
  </si>
  <si>
    <t>E31000001</t>
  </si>
  <si>
    <t>Avon Combined Fire Authority</t>
  </si>
  <si>
    <t>E0431</t>
  </si>
  <si>
    <t>E07000004</t>
  </si>
  <si>
    <t>Aylesbury Vale</t>
  </si>
  <si>
    <t>E3531</t>
  </si>
  <si>
    <t>E07000200</t>
  </si>
  <si>
    <t>Babergh</t>
  </si>
  <si>
    <t>E5030</t>
  </si>
  <si>
    <t>E09000002</t>
  </si>
  <si>
    <t>Barking &amp; Dagenham</t>
  </si>
  <si>
    <t>OLB</t>
  </si>
  <si>
    <t>E5031</t>
  </si>
  <si>
    <t>E09000003</t>
  </si>
  <si>
    <t>Barnet</t>
  </si>
  <si>
    <t>E4401</t>
  </si>
  <si>
    <t>E08000016</t>
  </si>
  <si>
    <t>Barnsley</t>
  </si>
  <si>
    <t>E0932</t>
  </si>
  <si>
    <t>E07000027</t>
  </si>
  <si>
    <t>Barrow-in-Furness</t>
  </si>
  <si>
    <t>E1531</t>
  </si>
  <si>
    <t>E07000066</t>
  </si>
  <si>
    <t>Basildon</t>
  </si>
  <si>
    <t>E1731</t>
  </si>
  <si>
    <t>E07000084</t>
  </si>
  <si>
    <t>Basingstoke &amp; Deane</t>
  </si>
  <si>
    <t>E3032</t>
  </si>
  <si>
    <t>E07000171</t>
  </si>
  <si>
    <t>Bassetlaw</t>
  </si>
  <si>
    <t>E0131</t>
  </si>
  <si>
    <t>Bath</t>
  </si>
  <si>
    <t>E0101</t>
  </si>
  <si>
    <t>E06000022</t>
  </si>
  <si>
    <t>Bath &amp; North East Somerset UA</t>
  </si>
  <si>
    <t>E0231</t>
  </si>
  <si>
    <t>E07000002</t>
  </si>
  <si>
    <t>Bedford</t>
  </si>
  <si>
    <t>E0202</t>
  </si>
  <si>
    <t>E06000055</t>
  </si>
  <si>
    <t>Bedford UA</t>
  </si>
  <si>
    <t>E0221</t>
  </si>
  <si>
    <t>E10000001</t>
  </si>
  <si>
    <t>Bedfordshire</t>
  </si>
  <si>
    <t>E6102</t>
  </si>
  <si>
    <t>E31000002</t>
  </si>
  <si>
    <t>Bedfordshire Combined Fire Authority</t>
  </si>
  <si>
    <t>E7002</t>
  </si>
  <si>
    <t>E23000026</t>
  </si>
  <si>
    <t>Bedfordshire Police Authority</t>
  </si>
  <si>
    <t>E0320</t>
  </si>
  <si>
    <t>Berkshire</t>
  </si>
  <si>
    <t>E6103</t>
  </si>
  <si>
    <t>E31000003</t>
  </si>
  <si>
    <t>Berkshire Combined Fire Authority</t>
  </si>
  <si>
    <t>E2932</t>
  </si>
  <si>
    <t>E07000158</t>
  </si>
  <si>
    <t>Berwick-upon-Tweed</t>
  </si>
  <si>
    <t>E2031</t>
  </si>
  <si>
    <t>Beverley</t>
  </si>
  <si>
    <t>E5032</t>
  </si>
  <si>
    <t>E09000004</t>
  </si>
  <si>
    <t>Bexley</t>
  </si>
  <si>
    <t>E4601</t>
  </si>
  <si>
    <t>E08000025</t>
  </si>
  <si>
    <t>Birmingham</t>
  </si>
  <si>
    <t>E2431</t>
  </si>
  <si>
    <t>E07000129</t>
  </si>
  <si>
    <t>Blaby</t>
  </si>
  <si>
    <t>E2331</t>
  </si>
  <si>
    <t>Blackburn</t>
  </si>
  <si>
    <t>E2301</t>
  </si>
  <si>
    <t>E06000008</t>
  </si>
  <si>
    <t>Blackburn with Darwen UA</t>
  </si>
  <si>
    <t>E2332</t>
  </si>
  <si>
    <t>Blackpool</t>
  </si>
  <si>
    <t>E2302</t>
  </si>
  <si>
    <t>E06000009</t>
  </si>
  <si>
    <t>Blackpool UA</t>
  </si>
  <si>
    <t>E2933</t>
  </si>
  <si>
    <t>E07000159</t>
  </si>
  <si>
    <t>Blyth Valley</t>
  </si>
  <si>
    <t>E1032</t>
  </si>
  <si>
    <t>E07000033</t>
  </si>
  <si>
    <t>Bolsover</t>
  </si>
  <si>
    <t>E4201</t>
  </si>
  <si>
    <t>E08000001</t>
  </si>
  <si>
    <t>Bolton</t>
  </si>
  <si>
    <t>E2032</t>
  </si>
  <si>
    <t>Boothferry</t>
  </si>
  <si>
    <t>E2531</t>
  </si>
  <si>
    <t>E07000136</t>
  </si>
  <si>
    <t>Boston</t>
  </si>
  <si>
    <t>E1231</t>
  </si>
  <si>
    <t>Bournemouth</t>
  </si>
  <si>
    <t>E1202</t>
  </si>
  <si>
    <t>E06000028</t>
  </si>
  <si>
    <t>Bournemouth UA</t>
  </si>
  <si>
    <t>E1204</t>
  </si>
  <si>
    <t>E06000058</t>
  </si>
  <si>
    <t>Bournemouth, Christchurch &amp; Poole</t>
  </si>
  <si>
    <t>E0331</t>
  </si>
  <si>
    <t>Bracknell Forest</t>
  </si>
  <si>
    <t>E0301</t>
  </si>
  <si>
    <t>E06000036</t>
  </si>
  <si>
    <t>Bracknell Forest UA</t>
  </si>
  <si>
    <t>E4701</t>
  </si>
  <si>
    <t>E08000032</t>
  </si>
  <si>
    <t>Bradford</t>
  </si>
  <si>
    <t>E1532</t>
  </si>
  <si>
    <t>E07000067</t>
  </si>
  <si>
    <t>Braintree</t>
  </si>
  <si>
    <t>E2631</t>
  </si>
  <si>
    <t>E07000143</t>
  </si>
  <si>
    <t>Breckland</t>
  </si>
  <si>
    <t>E5033</t>
  </si>
  <si>
    <t>E09000005</t>
  </si>
  <si>
    <t>Brent</t>
  </si>
  <si>
    <t>E1533</t>
  </si>
  <si>
    <t>E07000068</t>
  </si>
  <si>
    <t>Brentwood</t>
  </si>
  <si>
    <t>E3231</t>
  </si>
  <si>
    <t>E07000182</t>
  </si>
  <si>
    <t>Bridgnorth</t>
  </si>
  <si>
    <t>E1431</t>
  </si>
  <si>
    <t xml:space="preserve">Brighton </t>
  </si>
  <si>
    <t>E1401</t>
  </si>
  <si>
    <t>E06000043</t>
  </si>
  <si>
    <t>Brighton &amp; Hove UA</t>
  </si>
  <si>
    <t>E0132</t>
  </si>
  <si>
    <t>Bristol</t>
  </si>
  <si>
    <t>E0102</t>
  </si>
  <si>
    <t>E06000023</t>
  </si>
  <si>
    <t>Bristol UA</t>
  </si>
  <si>
    <t>E2632</t>
  </si>
  <si>
    <t>E07000144</t>
  </si>
  <si>
    <t>Broadland</t>
  </si>
  <si>
    <t>E5034</t>
  </si>
  <si>
    <t>E09000006</t>
  </si>
  <si>
    <t>Bromley</t>
  </si>
  <si>
    <t>E1831</t>
  </si>
  <si>
    <t>E07000234</t>
  </si>
  <si>
    <t>Bromsgrove</t>
  </si>
  <si>
    <t>E1931</t>
  </si>
  <si>
    <t>E07000095</t>
  </si>
  <si>
    <t>Broxbourne</t>
  </si>
  <si>
    <t>E3033</t>
  </si>
  <si>
    <t>E07000172</t>
  </si>
  <si>
    <t>Broxtowe</t>
  </si>
  <si>
    <t>E0421</t>
  </si>
  <si>
    <t>E10000002</t>
  </si>
  <si>
    <t>Buckinghamshire</t>
  </si>
  <si>
    <t>E0402</t>
  </si>
  <si>
    <t>E06000060</t>
  </si>
  <si>
    <t>Buckinghamshire UA</t>
  </si>
  <si>
    <t>E6104</t>
  </si>
  <si>
    <t>E31000004</t>
  </si>
  <si>
    <t>Buckinghamshire Combined Fire Authority</t>
  </si>
  <si>
    <t>E2333</t>
  </si>
  <si>
    <t>E07000117</t>
  </si>
  <si>
    <t>Burnley</t>
  </si>
  <si>
    <t>E4202</t>
  </si>
  <si>
    <t>E08000002</t>
  </si>
  <si>
    <t>Bury</t>
  </si>
  <si>
    <t>E4702</t>
  </si>
  <si>
    <t>E08000033</t>
  </si>
  <si>
    <t>Calderdale</t>
  </si>
  <si>
    <t>E0531</t>
  </si>
  <si>
    <t>E07000008</t>
  </si>
  <si>
    <t>Cambridge</t>
  </si>
  <si>
    <t>E0521</t>
  </si>
  <si>
    <t>E10000003</t>
  </si>
  <si>
    <t>Cambridgeshire</t>
  </si>
  <si>
    <t>E6105</t>
  </si>
  <si>
    <t>E31000005</t>
  </si>
  <si>
    <t>Cambridgeshire Combined Fire Authority</t>
  </si>
  <si>
    <t>E7005</t>
  </si>
  <si>
    <t>E23000023</t>
  </si>
  <si>
    <t>Cambridgeshire Police Authority</t>
  </si>
  <si>
    <t>E6356</t>
  </si>
  <si>
    <t>E47000008</t>
  </si>
  <si>
    <t>Cambridgeshire and Peterborough Combined Authority</t>
  </si>
  <si>
    <t>E5011</t>
  </si>
  <si>
    <t>E09000007</t>
  </si>
  <si>
    <t>Camden</t>
  </si>
  <si>
    <t>ILB</t>
  </si>
  <si>
    <t>E3431</t>
  </si>
  <si>
    <t>E07000192</t>
  </si>
  <si>
    <t>Cannock Chase</t>
  </si>
  <si>
    <t>E2232</t>
  </si>
  <si>
    <t>E07000106</t>
  </si>
  <si>
    <t>Canterbury</t>
  </si>
  <si>
    <t>E0831</t>
  </si>
  <si>
    <t>E07000019</t>
  </si>
  <si>
    <t>Caradon</t>
  </si>
  <si>
    <t>E0933</t>
  </si>
  <si>
    <t>E07000028</t>
  </si>
  <si>
    <t>Carlisle</t>
  </si>
  <si>
    <t>E0832</t>
  </si>
  <si>
    <t>E07000020</t>
  </si>
  <si>
    <t>Carrick</t>
  </si>
  <si>
    <t>E2934</t>
  </si>
  <si>
    <t>E07000160</t>
  </si>
  <si>
    <t>Castle Morpeth</t>
  </si>
  <si>
    <t>E1534</t>
  </si>
  <si>
    <t>E07000069</t>
  </si>
  <si>
    <t>Castle Point</t>
  </si>
  <si>
    <t>E0203</t>
  </si>
  <si>
    <t>E06000056</t>
  </si>
  <si>
    <t>Central Bedfordshire UA</t>
  </si>
  <si>
    <t>E2432</t>
  </si>
  <si>
    <t>E07000130</t>
  </si>
  <si>
    <t>Charnwood</t>
  </si>
  <si>
    <t>E1535</t>
  </si>
  <si>
    <t>E07000070</t>
  </si>
  <si>
    <t>Chelmsford</t>
  </si>
  <si>
    <t>E1631</t>
  </si>
  <si>
    <t>E07000078</t>
  </si>
  <si>
    <t>Cheltenham</t>
  </si>
  <si>
    <t>E3131</t>
  </si>
  <si>
    <t>E07000177</t>
  </si>
  <si>
    <t>Cherwell</t>
  </si>
  <si>
    <t>E0621</t>
  </si>
  <si>
    <t>E10000004</t>
  </si>
  <si>
    <t>Cheshire</t>
  </si>
  <si>
    <t>E6106</t>
  </si>
  <si>
    <t>E31000006</t>
  </si>
  <si>
    <t>Cheshire Combined Fire Authority</t>
  </si>
  <si>
    <t>E0603</t>
  </si>
  <si>
    <t>E06000049</t>
  </si>
  <si>
    <t>Cheshire East UA</t>
  </si>
  <si>
    <t>E7006</t>
  </si>
  <si>
    <t>E23000006</t>
  </si>
  <si>
    <t>Cheshire Police Authority</t>
  </si>
  <si>
    <t>E0604</t>
  </si>
  <si>
    <t>E06000050</t>
  </si>
  <si>
    <t>Cheshire West and Chester UA</t>
  </si>
  <si>
    <t>E0631</t>
  </si>
  <si>
    <t>E07000013</t>
  </si>
  <si>
    <t>Chester</t>
  </si>
  <si>
    <t>E1033</t>
  </si>
  <si>
    <t>E07000034</t>
  </si>
  <si>
    <t>Chesterfield</t>
  </si>
  <si>
    <t>E1331</t>
  </si>
  <si>
    <t>E07000054</t>
  </si>
  <si>
    <t>Chester-le-Street</t>
  </si>
  <si>
    <t>E3833</t>
  </si>
  <si>
    <t>E07000225</t>
  </si>
  <si>
    <t>Chichester</t>
  </si>
  <si>
    <t>E0432</t>
  </si>
  <si>
    <t>E07000005</t>
  </si>
  <si>
    <t>Chiltern</t>
  </si>
  <si>
    <t>E2334</t>
  </si>
  <si>
    <t>E07000118</t>
  </si>
  <si>
    <t>Chorley</t>
  </si>
  <si>
    <t>E1232</t>
  </si>
  <si>
    <t>E07000048</t>
  </si>
  <si>
    <t>Christchurch</t>
  </si>
  <si>
    <t>E5010</t>
  </si>
  <si>
    <t>E09000001</t>
  </si>
  <si>
    <t>City of London</t>
  </si>
  <si>
    <t>E3001</t>
  </si>
  <si>
    <t>E06000018</t>
  </si>
  <si>
    <t>City of Nottingham UA</t>
  </si>
  <si>
    <t>E2033</t>
  </si>
  <si>
    <t>Cleethorpes</t>
  </si>
  <si>
    <t>E0720</t>
  </si>
  <si>
    <t xml:space="preserve">Cleveland  </t>
  </si>
  <si>
    <t>E6107</t>
  </si>
  <si>
    <t>E31000007</t>
  </si>
  <si>
    <t>Cleveland Combined Fire Authority</t>
  </si>
  <si>
    <t>E7007</t>
  </si>
  <si>
    <t>E23000013</t>
  </si>
  <si>
    <t>Cleveland Police Authority</t>
  </si>
  <si>
    <t>E1536</t>
  </si>
  <si>
    <t>E07000071</t>
  </si>
  <si>
    <t>Colchester</t>
  </si>
  <si>
    <t>E0632</t>
  </si>
  <si>
    <t>E07000014</t>
  </si>
  <si>
    <t>Congleton</t>
  </si>
  <si>
    <t>E0934</t>
  </si>
  <si>
    <t>E07000029</t>
  </si>
  <si>
    <t>Copeland</t>
  </si>
  <si>
    <t>E2831</t>
  </si>
  <si>
    <t>E07000150</t>
  </si>
  <si>
    <t>Corby</t>
  </si>
  <si>
    <t>E0820</t>
  </si>
  <si>
    <t>E10000005</t>
  </si>
  <si>
    <t>Cornwall</t>
  </si>
  <si>
    <t>E0801</t>
  </si>
  <si>
    <t>E06000052</t>
  </si>
  <si>
    <t>Cornwall UA</t>
  </si>
  <si>
    <t>E1632</t>
  </si>
  <si>
    <t>E07000079</t>
  </si>
  <si>
    <t>Cotswold</t>
  </si>
  <si>
    <t>E4602</t>
  </si>
  <si>
    <t>E08000026</t>
  </si>
  <si>
    <t>Coventry</t>
  </si>
  <si>
    <t>E2731</t>
  </si>
  <si>
    <t>E07000163</t>
  </si>
  <si>
    <t>Craven</t>
  </si>
  <si>
    <t>E3834</t>
  </si>
  <si>
    <t>E07000226</t>
  </si>
  <si>
    <t>Crawley</t>
  </si>
  <si>
    <t>E0633</t>
  </si>
  <si>
    <t>Crewe &amp; Nantwich</t>
  </si>
  <si>
    <t>E5035</t>
  </si>
  <si>
    <t>E09000008</t>
  </si>
  <si>
    <t>Croydon</t>
  </si>
  <si>
    <t>E0901</t>
  </si>
  <si>
    <t>E06000063</t>
  </si>
  <si>
    <t>Cumberland</t>
  </si>
  <si>
    <t>E0920</t>
  </si>
  <si>
    <t>E10000006</t>
  </si>
  <si>
    <t>Cumbria</t>
  </si>
  <si>
    <t>E6135</t>
  </si>
  <si>
    <t>E31000009</t>
  </si>
  <si>
    <t>Cumbria Fire</t>
  </si>
  <si>
    <t>E7009</t>
  </si>
  <si>
    <t>E23000002</t>
  </si>
  <si>
    <t>Cumbria Police Authority</t>
  </si>
  <si>
    <t>E1932</t>
  </si>
  <si>
    <t>E07000096</t>
  </si>
  <si>
    <t>Dacorum</t>
  </si>
  <si>
    <t>E1332</t>
  </si>
  <si>
    <t>Darlington</t>
  </si>
  <si>
    <t>E1301</t>
  </si>
  <si>
    <t>E06000005</t>
  </si>
  <si>
    <t>Darlington UA</t>
  </si>
  <si>
    <t>E2233</t>
  </si>
  <si>
    <t>E07000107</t>
  </si>
  <si>
    <t>Dartford</t>
  </si>
  <si>
    <t>E2832</t>
  </si>
  <si>
    <t>E07000151</t>
  </si>
  <si>
    <t>Daventry</t>
  </si>
  <si>
    <t>E1034</t>
  </si>
  <si>
    <t>Derby</t>
  </si>
  <si>
    <t>E1001</t>
  </si>
  <si>
    <t>E06000015</t>
  </si>
  <si>
    <t>Derby City UA</t>
  </si>
  <si>
    <t>E1021</t>
  </si>
  <si>
    <t>E10000007</t>
  </si>
  <si>
    <t>Derbyshire</t>
  </si>
  <si>
    <t>E6110</t>
  </si>
  <si>
    <t>E31000010</t>
  </si>
  <si>
    <t>Derbyshire Combined Fire Authority</t>
  </si>
  <si>
    <t>E1035</t>
  </si>
  <si>
    <t>E07000035</t>
  </si>
  <si>
    <t>Derbyshire Dales</t>
  </si>
  <si>
    <t>E7010</t>
  </si>
  <si>
    <t>E23000018</t>
  </si>
  <si>
    <t>Derbyshire Police Authority</t>
  </si>
  <si>
    <t>E1333</t>
  </si>
  <si>
    <t>E07000055</t>
  </si>
  <si>
    <t>Derwentside</t>
  </si>
  <si>
    <t>E1121</t>
  </si>
  <si>
    <t>E10000008</t>
  </si>
  <si>
    <t>Devon</t>
  </si>
  <si>
    <t>E7051</t>
  </si>
  <si>
    <t>E23000035</t>
  </si>
  <si>
    <t>Devon &amp; Cornwall Police Authority</t>
  </si>
  <si>
    <t>E6111</t>
  </si>
  <si>
    <t>Devon Combined Fire Authority</t>
  </si>
  <si>
    <t>E6161</t>
  </si>
  <si>
    <t>E31000011</t>
  </si>
  <si>
    <t>Devon &amp; Somerset Fire Authority</t>
  </si>
  <si>
    <t>E4402</t>
  </si>
  <si>
    <t>E08000017</t>
  </si>
  <si>
    <t>Doncaster</t>
  </si>
  <si>
    <t>E1221</t>
  </si>
  <si>
    <t>E10000009</t>
  </si>
  <si>
    <t>Dorset</t>
  </si>
  <si>
    <t>E6162</t>
  </si>
  <si>
    <t>E31000047</t>
  </si>
  <si>
    <t>Dorset and Wiltshire Fire and Rescue Authority</t>
  </si>
  <si>
    <t>E6112</t>
  </si>
  <si>
    <t>E31000012</t>
  </si>
  <si>
    <t>Dorset Combined Fire Authority</t>
  </si>
  <si>
    <t>E1203</t>
  </si>
  <si>
    <t>E06000059</t>
  </si>
  <si>
    <t>Dorset Council</t>
  </si>
  <si>
    <t>E7012</t>
  </si>
  <si>
    <t>E23000039</t>
  </si>
  <si>
    <t>Dorset Police Authority</t>
  </si>
  <si>
    <t>E2234</t>
  </si>
  <si>
    <t>E07000108</t>
  </si>
  <si>
    <t>Dover</t>
  </si>
  <si>
    <t>E4603</t>
  </si>
  <si>
    <t>E08000027</t>
  </si>
  <si>
    <t>Dudley</t>
  </si>
  <si>
    <t>E1321</t>
  </si>
  <si>
    <t>E07000056</t>
  </si>
  <si>
    <t>Durham</t>
  </si>
  <si>
    <t>E1302</t>
  </si>
  <si>
    <t>E06000047</t>
  </si>
  <si>
    <t>Durham UA</t>
  </si>
  <si>
    <t>E1334</t>
  </si>
  <si>
    <t>Durham City</t>
  </si>
  <si>
    <t>E6113</t>
  </si>
  <si>
    <t>E31000013</t>
  </si>
  <si>
    <t>Durham Combined Fire Authority</t>
  </si>
  <si>
    <t>E7013</t>
  </si>
  <si>
    <t>E23000008</t>
  </si>
  <si>
    <t>Durham Police Authority</t>
  </si>
  <si>
    <t>E5036</t>
  </si>
  <si>
    <t>E09000009</t>
  </si>
  <si>
    <t>Ealing</t>
  </si>
  <si>
    <t>E1335</t>
  </si>
  <si>
    <t>E07000057</t>
  </si>
  <si>
    <t>Easington</t>
  </si>
  <si>
    <t>E0532</t>
  </si>
  <si>
    <t>E07000009</t>
  </si>
  <si>
    <t>East Cambridgeshire</t>
  </si>
  <si>
    <t>E1131</t>
  </si>
  <si>
    <t>E07000040</t>
  </si>
  <si>
    <t>East Devon</t>
  </si>
  <si>
    <t>E1233</t>
  </si>
  <si>
    <t>E07000049</t>
  </si>
  <si>
    <t>East Dorset</t>
  </si>
  <si>
    <t>E1732</t>
  </si>
  <si>
    <t>E07000085</t>
  </si>
  <si>
    <t>East Hampshire</t>
  </si>
  <si>
    <t>E1933</t>
  </si>
  <si>
    <t>E07000242</t>
  </si>
  <si>
    <t>East Hertfordshire</t>
  </si>
  <si>
    <t>E2532</t>
  </si>
  <si>
    <t>E07000137</t>
  </si>
  <si>
    <t>East Lindsey</t>
  </si>
  <si>
    <t>E2833</t>
  </si>
  <si>
    <t>E07000152</t>
  </si>
  <si>
    <t>East Northamptonshire</t>
  </si>
  <si>
    <t>E2001</t>
  </si>
  <si>
    <t>E06000011</t>
  </si>
  <si>
    <t>East Riding of Yorkshire UA</t>
  </si>
  <si>
    <t>E3432</t>
  </si>
  <si>
    <t>E07000193</t>
  </si>
  <si>
    <t>East Staffordshire</t>
  </si>
  <si>
    <t>E3538</t>
  </si>
  <si>
    <t>E07000244</t>
  </si>
  <si>
    <t>East Suffolk</t>
  </si>
  <si>
    <t>E1421</t>
  </si>
  <si>
    <t>E10000011</t>
  </si>
  <si>
    <t>East Sussex</t>
  </si>
  <si>
    <t>E6114</t>
  </si>
  <si>
    <t>E31000014</t>
  </si>
  <si>
    <t>East Sussex Combined Fire Authority</t>
  </si>
  <si>
    <t>E2034</t>
  </si>
  <si>
    <t>East Yorkshire</t>
  </si>
  <si>
    <t>E1432</t>
  </si>
  <si>
    <t>E07000061</t>
  </si>
  <si>
    <t>Eastbourne</t>
  </si>
  <si>
    <t>E1733</t>
  </si>
  <si>
    <t>E07000086</t>
  </si>
  <si>
    <t>Eastleigh</t>
  </si>
  <si>
    <t>E0935</t>
  </si>
  <si>
    <t>E07000030</t>
  </si>
  <si>
    <t>Eden</t>
  </si>
  <si>
    <t>E0634</t>
  </si>
  <si>
    <t>E07000016</t>
  </si>
  <si>
    <t>Ellesmere Port &amp; Neston</t>
  </si>
  <si>
    <t>E3631</t>
  </si>
  <si>
    <t>E07000207</t>
  </si>
  <si>
    <t>Elmbridge</t>
  </si>
  <si>
    <t>E5037</t>
  </si>
  <si>
    <t>E09000010</t>
  </si>
  <si>
    <t>Enfield</t>
  </si>
  <si>
    <t>E1537</t>
  </si>
  <si>
    <t>E07000072</t>
  </si>
  <si>
    <t>Epping Forest</t>
  </si>
  <si>
    <t>E3632</t>
  </si>
  <si>
    <t>E07000208</t>
  </si>
  <si>
    <t>Epsom &amp; Ewell</t>
  </si>
  <si>
    <t>E1036</t>
  </si>
  <si>
    <t>E07000036</t>
  </si>
  <si>
    <t>Erewash</t>
  </si>
  <si>
    <t>E1521</t>
  </si>
  <si>
    <t>E10000012</t>
  </si>
  <si>
    <t>Essex</t>
  </si>
  <si>
    <t>E6115</t>
  </si>
  <si>
    <t>E31000015</t>
  </si>
  <si>
    <t>Essex PCC-Fire</t>
  </si>
  <si>
    <t>E7015</t>
  </si>
  <si>
    <t>E23000028</t>
  </si>
  <si>
    <t>Essex Police</t>
  </si>
  <si>
    <t>E1132</t>
  </si>
  <si>
    <t>E07000041</t>
  </si>
  <si>
    <t>Exeter</t>
  </si>
  <si>
    <t>E1734</t>
  </si>
  <si>
    <t>E07000087</t>
  </si>
  <si>
    <t>Fareham</t>
  </si>
  <si>
    <t>E0533</t>
  </si>
  <si>
    <t>E07000010</t>
  </si>
  <si>
    <t>Fenland</t>
  </si>
  <si>
    <t>E2240</t>
  </si>
  <si>
    <t>E07000112</t>
  </si>
  <si>
    <t>Folkestone &amp; Hythe</t>
  </si>
  <si>
    <t>E3532</t>
  </si>
  <si>
    <t>E07000201</t>
  </si>
  <si>
    <t>Forest Heath</t>
  </si>
  <si>
    <t>E1633</t>
  </si>
  <si>
    <t>E07000080</t>
  </si>
  <si>
    <t>Forest of Dean</t>
  </si>
  <si>
    <t>E2335</t>
  </si>
  <si>
    <t>E07000119</t>
  </si>
  <si>
    <t>Fylde</t>
  </si>
  <si>
    <t>E4501</t>
  </si>
  <si>
    <t>E08000037</t>
  </si>
  <si>
    <t>Gateshead</t>
  </si>
  <si>
    <t>E3034</t>
  </si>
  <si>
    <t>E07000173</t>
  </si>
  <si>
    <t>Gedling</t>
  </si>
  <si>
    <t>E2235</t>
  </si>
  <si>
    <t>Gillingham</t>
  </si>
  <si>
    <t>E2035</t>
  </si>
  <si>
    <t>Glanford</t>
  </si>
  <si>
    <t>E1634</t>
  </si>
  <si>
    <t>E07000081</t>
  </si>
  <si>
    <t>Gloucester</t>
  </si>
  <si>
    <t>E1620</t>
  </si>
  <si>
    <t>E10000013</t>
  </si>
  <si>
    <t>Gloucestershire</t>
  </si>
  <si>
    <t>E7016</t>
  </si>
  <si>
    <t>E23000037</t>
  </si>
  <si>
    <t>Gloucestershire Police Authority</t>
  </si>
  <si>
    <t>E1735</t>
  </si>
  <si>
    <t>E07000088</t>
  </si>
  <si>
    <t>Gosport</t>
  </si>
  <si>
    <t>E2236</t>
  </si>
  <si>
    <t>E07000109</t>
  </si>
  <si>
    <t>Gravesham</t>
  </si>
  <si>
    <t>E2036</t>
  </si>
  <si>
    <t>Great Grimsby</t>
  </si>
  <si>
    <t>E2633</t>
  </si>
  <si>
    <t>E07000145</t>
  </si>
  <si>
    <t>Great Yarmouth</t>
  </si>
  <si>
    <t>E5100</t>
  </si>
  <si>
    <t>E12000007</t>
  </si>
  <si>
    <t>E6348a</t>
  </si>
  <si>
    <t>Greater Manchester Combined Authority - Police</t>
  </si>
  <si>
    <t>E6348b</t>
  </si>
  <si>
    <t>Greater Manchester Combined Authority - General Functions</t>
  </si>
  <si>
    <t>E6142</t>
  </si>
  <si>
    <t>E31000040</t>
  </si>
  <si>
    <t>Greater Manchester Fire &amp; CD Authority</t>
  </si>
  <si>
    <t>E7042</t>
  </si>
  <si>
    <t>E23000005</t>
  </si>
  <si>
    <t>Greater Manchester Police Authority</t>
  </si>
  <si>
    <t>E5012</t>
  </si>
  <si>
    <t>E09000011</t>
  </si>
  <si>
    <t>Greenwich</t>
  </si>
  <si>
    <t>E3633</t>
  </si>
  <si>
    <t>E07000209</t>
  </si>
  <si>
    <t>Guildford</t>
  </si>
  <si>
    <t>E5013</t>
  </si>
  <si>
    <t>E09000012</t>
  </si>
  <si>
    <t>Hackney</t>
  </si>
  <si>
    <t>E0635</t>
  </si>
  <si>
    <t>Halton</t>
  </si>
  <si>
    <t>E0601</t>
  </si>
  <si>
    <t>E06000006</t>
  </si>
  <si>
    <t>Halton UA</t>
  </si>
  <si>
    <t>E2732</t>
  </si>
  <si>
    <t>E07000164</t>
  </si>
  <si>
    <t>Hambleton</t>
  </si>
  <si>
    <t>E5014</t>
  </si>
  <si>
    <t>E09000013</t>
  </si>
  <si>
    <t>Hammersmith &amp; Fulham</t>
  </si>
  <si>
    <t>E1721</t>
  </si>
  <si>
    <t>E10000014</t>
  </si>
  <si>
    <t>Hampshire</t>
  </si>
  <si>
    <t>E6117</t>
  </si>
  <si>
    <t>E31000017</t>
  </si>
  <si>
    <t>Hampshire Combined Fire Authority</t>
  </si>
  <si>
    <t>E6163</t>
  </si>
  <si>
    <t>E31000048</t>
  </si>
  <si>
    <t>Hampshire and Isle of Wight Fire and Rescue Authority</t>
  </si>
  <si>
    <t>E7052</t>
  </si>
  <si>
    <t>E23000030</t>
  </si>
  <si>
    <t>Hampshire Police Authority</t>
  </si>
  <si>
    <t>E2433</t>
  </si>
  <si>
    <t>E07000131</t>
  </si>
  <si>
    <t>Harborough</t>
  </si>
  <si>
    <t>E5038</t>
  </si>
  <si>
    <t>E09000014</t>
  </si>
  <si>
    <t>Haringey</t>
  </si>
  <si>
    <t>E1538</t>
  </si>
  <si>
    <t>E07000073</t>
  </si>
  <si>
    <t>Harlow</t>
  </si>
  <si>
    <t>E2753</t>
  </si>
  <si>
    <t>E07000165</t>
  </si>
  <si>
    <t>Harrogate</t>
  </si>
  <si>
    <t>E5039</t>
  </si>
  <si>
    <t>E09000015</t>
  </si>
  <si>
    <t>Harrow</t>
  </si>
  <si>
    <t>E1736</t>
  </si>
  <si>
    <t>E07000089</t>
  </si>
  <si>
    <t>Hart</t>
  </si>
  <si>
    <t>E0731</t>
  </si>
  <si>
    <t>Hartlepool</t>
  </si>
  <si>
    <t>E0701</t>
  </si>
  <si>
    <t>E06000001</t>
  </si>
  <si>
    <t>Hartlepool UA</t>
  </si>
  <si>
    <t>E1433</t>
  </si>
  <si>
    <t>E07000062</t>
  </si>
  <si>
    <t>Hastings</t>
  </si>
  <si>
    <t>E1737</t>
  </si>
  <si>
    <t>E07000090</t>
  </si>
  <si>
    <t>Havant</t>
  </si>
  <si>
    <t>E5040</t>
  </si>
  <si>
    <t>E09000016</t>
  </si>
  <si>
    <t>Havering</t>
  </si>
  <si>
    <t>E1832</t>
  </si>
  <si>
    <t xml:space="preserve">Hereford </t>
  </si>
  <si>
    <t>E6118</t>
  </si>
  <si>
    <t>E31000018</t>
  </si>
  <si>
    <t>Hereford &amp; Worcester Combined Fire Authority</t>
  </si>
  <si>
    <t>E1820</t>
  </si>
  <si>
    <t>Hereford and Worcester</t>
  </si>
  <si>
    <t>E1801</t>
  </si>
  <si>
    <t>E06000019</t>
  </si>
  <si>
    <t>Herefordshire UA</t>
  </si>
  <si>
    <t>E1920</t>
  </si>
  <si>
    <t>E10000015</t>
  </si>
  <si>
    <t>Hertfordshire</t>
  </si>
  <si>
    <t>E7019</t>
  </si>
  <si>
    <t>E23000027</t>
  </si>
  <si>
    <t>Hertfordshire Police Authority</t>
  </si>
  <si>
    <t>E1934</t>
  </si>
  <si>
    <t>E07000098</t>
  </si>
  <si>
    <t>Hertsmere</t>
  </si>
  <si>
    <t>E1037</t>
  </si>
  <si>
    <t>E07000037</t>
  </si>
  <si>
    <t>High Peak</t>
  </si>
  <si>
    <t>E5041</t>
  </si>
  <si>
    <t>E09000017</t>
  </si>
  <si>
    <t>Hillingdon</t>
  </si>
  <si>
    <t>E2434</t>
  </si>
  <si>
    <t>E07000132</t>
  </si>
  <si>
    <t>Hinckley &amp; Bosworth</t>
  </si>
  <si>
    <t>E2037</t>
  </si>
  <si>
    <t>Holderness</t>
  </si>
  <si>
    <t>E3835</t>
  </si>
  <si>
    <t>E07000227</t>
  </si>
  <si>
    <t>Horsham</t>
  </si>
  <si>
    <t>E5042</t>
  </si>
  <si>
    <t>E09000018</t>
  </si>
  <si>
    <t>Hounslow</t>
  </si>
  <si>
    <t>E1434</t>
  </si>
  <si>
    <t>Hove</t>
  </si>
  <si>
    <t>E2020</t>
  </si>
  <si>
    <t xml:space="preserve">Humberside  </t>
  </si>
  <si>
    <t>E6120</t>
  </si>
  <si>
    <t>E31000020</t>
  </si>
  <si>
    <t>Humberside Combined Fire Authority</t>
  </si>
  <si>
    <t>E7020</t>
  </si>
  <si>
    <t>E23000012</t>
  </si>
  <si>
    <t>Humberside Police Authority</t>
  </si>
  <si>
    <t>E0551</t>
  </si>
  <si>
    <t>E07000011</t>
  </si>
  <si>
    <t>Huntingdonshire</t>
  </si>
  <si>
    <t>E2336</t>
  </si>
  <si>
    <t>E07000120</t>
  </si>
  <si>
    <t>Hyndburn</t>
  </si>
  <si>
    <t>E3533</t>
  </si>
  <si>
    <t>E07000202</t>
  </si>
  <si>
    <t>Ipswich</t>
  </si>
  <si>
    <t>E2101</t>
  </si>
  <si>
    <t>E06000046</t>
  </si>
  <si>
    <t>Isle of Wight UA</t>
  </si>
  <si>
    <t>E4001</t>
  </si>
  <si>
    <t>E06000053</t>
  </si>
  <si>
    <t>Isles of Scilly</t>
  </si>
  <si>
    <t>E5015</t>
  </si>
  <si>
    <t>E09000019</t>
  </si>
  <si>
    <t>Islington</t>
  </si>
  <si>
    <t>E3931</t>
  </si>
  <si>
    <t>E07000230</t>
  </si>
  <si>
    <t>Kennet</t>
  </si>
  <si>
    <t>E5016</t>
  </si>
  <si>
    <t>E09000020</t>
  </si>
  <si>
    <t>Kensington &amp; Chelsea</t>
  </si>
  <si>
    <t>E2221</t>
  </si>
  <si>
    <t>E10000016</t>
  </si>
  <si>
    <t>Kent</t>
  </si>
  <si>
    <t>E6122</t>
  </si>
  <si>
    <t>E31000022</t>
  </si>
  <si>
    <t>Kent Combined Fire Authority</t>
  </si>
  <si>
    <t>E7022</t>
  </si>
  <si>
    <t>E23000032</t>
  </si>
  <si>
    <t>Kent Police Authority</t>
  </si>
  <si>
    <t>E0833</t>
  </si>
  <si>
    <t>E07000021</t>
  </si>
  <si>
    <t>Kerrier</t>
  </si>
  <si>
    <t>E2834</t>
  </si>
  <si>
    <t>E07000153</t>
  </si>
  <si>
    <t>Kettering</t>
  </si>
  <si>
    <t>E2634</t>
  </si>
  <si>
    <t>E07000146</t>
  </si>
  <si>
    <t>King's Lynn &amp; West Norfolk</t>
  </si>
  <si>
    <t>E2038</t>
  </si>
  <si>
    <t>Kingston upon Hull</t>
  </si>
  <si>
    <t>E2002</t>
  </si>
  <si>
    <t>E06000010</t>
  </si>
  <si>
    <t>Kingston upon Hull UA</t>
  </si>
  <si>
    <t>E5043</t>
  </si>
  <si>
    <t>E09000021</t>
  </si>
  <si>
    <t>Kingston upon Thames</t>
  </si>
  <si>
    <t>E0133</t>
  </si>
  <si>
    <t>Kingswood</t>
  </si>
  <si>
    <t>E4703</t>
  </si>
  <si>
    <t>E08000034</t>
  </si>
  <si>
    <t>Kirklees</t>
  </si>
  <si>
    <t>E4301</t>
  </si>
  <si>
    <t>E08000011</t>
  </si>
  <si>
    <t>Knowsley</t>
  </si>
  <si>
    <t>E5017</t>
  </si>
  <si>
    <t>E09000022</t>
  </si>
  <si>
    <t>Lambeth</t>
  </si>
  <si>
    <t>E2321</t>
  </si>
  <si>
    <t>E10000017</t>
  </si>
  <si>
    <t>Lancashire</t>
  </si>
  <si>
    <t>E6123</t>
  </si>
  <si>
    <t>E31000023</t>
  </si>
  <si>
    <t>Lancashire Combined Fire Authority</t>
  </si>
  <si>
    <t>E7023</t>
  </si>
  <si>
    <t>E23000003</t>
  </si>
  <si>
    <t>Lancashire Police Authority</t>
  </si>
  <si>
    <t>E2337</t>
  </si>
  <si>
    <t>E07000121</t>
  </si>
  <si>
    <t>Lancaster</t>
  </si>
  <si>
    <t>E0732</t>
  </si>
  <si>
    <t>Langbaurgh-on-Tees</t>
  </si>
  <si>
    <t>E4704</t>
  </si>
  <si>
    <t>E08000035</t>
  </si>
  <si>
    <t>Leeds</t>
  </si>
  <si>
    <t>E2435</t>
  </si>
  <si>
    <t>Leicester</t>
  </si>
  <si>
    <t>E2401</t>
  </si>
  <si>
    <t>E06000016</t>
  </si>
  <si>
    <t>Leicester City UA</t>
  </si>
  <si>
    <t>E2421</t>
  </si>
  <si>
    <t>E10000018</t>
  </si>
  <si>
    <t>Leicestershire</t>
  </si>
  <si>
    <t>E6124</t>
  </si>
  <si>
    <t>E31000024</t>
  </si>
  <si>
    <t>Leicestershire Combined Fire Authority</t>
  </si>
  <si>
    <t>E7024</t>
  </si>
  <si>
    <t>E23000021</t>
  </si>
  <si>
    <t>Leicestershire Police Authority</t>
  </si>
  <si>
    <t>E1833</t>
  </si>
  <si>
    <t>Leominster</t>
  </si>
  <si>
    <t>E1435</t>
  </si>
  <si>
    <t>E07000063</t>
  </si>
  <si>
    <t>Lewes</t>
  </si>
  <si>
    <t>E5018</t>
  </si>
  <si>
    <t>E09000023</t>
  </si>
  <si>
    <t>Lewisham</t>
  </si>
  <si>
    <t>E3433</t>
  </si>
  <si>
    <t>E07000194</t>
  </si>
  <si>
    <t>Lichfield</t>
  </si>
  <si>
    <t>E2533</t>
  </si>
  <si>
    <t>E07000138</t>
  </si>
  <si>
    <t>Lincoln</t>
  </si>
  <si>
    <t>E2520</t>
  </si>
  <si>
    <t>E10000019</t>
  </si>
  <si>
    <t>Lincolnshire</t>
  </si>
  <si>
    <t>E7025</t>
  </si>
  <si>
    <t>E23000020</t>
  </si>
  <si>
    <t>Lincolnshire Police Authority</t>
  </si>
  <si>
    <t>E4302</t>
  </si>
  <si>
    <t>E08000012</t>
  </si>
  <si>
    <t>Liverpool</t>
  </si>
  <si>
    <t>E6349</t>
  </si>
  <si>
    <t>E47000004</t>
  </si>
  <si>
    <t>Liverpool City Region Combined Authority</t>
  </si>
  <si>
    <t>E0232</t>
  </si>
  <si>
    <t>Luton</t>
  </si>
  <si>
    <t>E0201</t>
  </si>
  <si>
    <t>E06000032</t>
  </si>
  <si>
    <t>Luton UA</t>
  </si>
  <si>
    <t>E0636</t>
  </si>
  <si>
    <t>E07000017</t>
  </si>
  <si>
    <t>Macclesfield</t>
  </si>
  <si>
    <t>E2237</t>
  </si>
  <si>
    <t>E07000110</t>
  </si>
  <si>
    <t>Maidstone</t>
  </si>
  <si>
    <t>E1539</t>
  </si>
  <si>
    <t>E07000074</t>
  </si>
  <si>
    <t>Maldon</t>
  </si>
  <si>
    <t>E1851</t>
  </si>
  <si>
    <t>E07000235</t>
  </si>
  <si>
    <t>Malvern Hills</t>
  </si>
  <si>
    <t>E4203</t>
  </si>
  <si>
    <t>E08000003</t>
  </si>
  <si>
    <t>Manchester</t>
  </si>
  <si>
    <t>E3035</t>
  </si>
  <si>
    <t>E07000174</t>
  </si>
  <si>
    <t>Mansfield</t>
  </si>
  <si>
    <t>E2131</t>
  </si>
  <si>
    <t>Medina</t>
  </si>
  <si>
    <t>E2201</t>
  </si>
  <si>
    <t>E06000035</t>
  </si>
  <si>
    <t>Medway UA</t>
  </si>
  <si>
    <t>E2436</t>
  </si>
  <si>
    <t>E07000133</t>
  </si>
  <si>
    <t>Melton</t>
  </si>
  <si>
    <t>E3331</t>
  </si>
  <si>
    <t>E07000187</t>
  </si>
  <si>
    <t>Mendip</t>
  </si>
  <si>
    <t>E6143</t>
  </si>
  <si>
    <t>E31000041</t>
  </si>
  <si>
    <t>Merseyside Fire &amp; CD Authority</t>
  </si>
  <si>
    <t>E7043</t>
  </si>
  <si>
    <t>E23000004</t>
  </si>
  <si>
    <t>Merseyside Police Authority</t>
  </si>
  <si>
    <t>E5044</t>
  </si>
  <si>
    <t>E09000024</t>
  </si>
  <si>
    <t>Merton</t>
  </si>
  <si>
    <t>E0233</t>
  </si>
  <si>
    <t>E07000001</t>
  </si>
  <si>
    <t>Mid Bedfordshire</t>
  </si>
  <si>
    <t>E1133</t>
  </si>
  <si>
    <t>E07000042</t>
  </si>
  <si>
    <t>Mid Devon</t>
  </si>
  <si>
    <t>E3534</t>
  </si>
  <si>
    <t>E07000203</t>
  </si>
  <si>
    <t>Mid Suffolk</t>
  </si>
  <si>
    <t>E3836</t>
  </si>
  <si>
    <t>E07000228</t>
  </si>
  <si>
    <t>Mid Sussex</t>
  </si>
  <si>
    <t>E0733</t>
  </si>
  <si>
    <t>Middlesbrough</t>
  </si>
  <si>
    <t>E0702</t>
  </si>
  <si>
    <t>E06000002</t>
  </si>
  <si>
    <t>Middlesbrough UA</t>
  </si>
  <si>
    <t>E0433</t>
  </si>
  <si>
    <t>Milton Keynes</t>
  </si>
  <si>
    <t>E0401</t>
  </si>
  <si>
    <t>E06000042</t>
  </si>
  <si>
    <t>Milton Keynes UA</t>
  </si>
  <si>
    <t>E3634</t>
  </si>
  <si>
    <t>E07000210</t>
  </si>
  <si>
    <t>Mole Valley</t>
  </si>
  <si>
    <t>E1738</t>
  </si>
  <si>
    <t>E07000091</t>
  </si>
  <si>
    <t>New Forest</t>
  </si>
  <si>
    <t>E3036</t>
  </si>
  <si>
    <t>E07000175</t>
  </si>
  <si>
    <t>Newark &amp; Sherwood</t>
  </si>
  <si>
    <t>E0332</t>
  </si>
  <si>
    <t>Newbury</t>
  </si>
  <si>
    <t>E4502</t>
  </si>
  <si>
    <t>E08000021</t>
  </si>
  <si>
    <t>Newcastle upon Tyne</t>
  </si>
  <si>
    <t>E3434</t>
  </si>
  <si>
    <t>E07000195</t>
  </si>
  <si>
    <t>Newcastle-under-Lyme</t>
  </si>
  <si>
    <t>E5045</t>
  </si>
  <si>
    <t>E09000025</t>
  </si>
  <si>
    <t>Newham</t>
  </si>
  <si>
    <t>E2620</t>
  </si>
  <si>
    <t>E10000020</t>
  </si>
  <si>
    <t>Norfolk</t>
  </si>
  <si>
    <t>E7026</t>
  </si>
  <si>
    <t>E23000024</t>
  </si>
  <si>
    <t>Norfolk Police Authority</t>
  </si>
  <si>
    <t>North Bedfordshire</t>
  </si>
  <si>
    <t>E0834</t>
  </si>
  <si>
    <t>E07000022</t>
  </si>
  <si>
    <t>North Cornwall</t>
  </si>
  <si>
    <t>E1134</t>
  </si>
  <si>
    <t>E07000043</t>
  </si>
  <si>
    <t>North Devon</t>
  </si>
  <si>
    <t>E1234</t>
  </si>
  <si>
    <t>E07000050</t>
  </si>
  <si>
    <t>North Dorset</t>
  </si>
  <si>
    <t>E1038</t>
  </si>
  <si>
    <t>E07000038</t>
  </si>
  <si>
    <t>North East Derbyshire</t>
  </si>
  <si>
    <t>E2003</t>
  </si>
  <si>
    <t>E06000012</t>
  </si>
  <si>
    <t>North East Lincolnshire UA</t>
  </si>
  <si>
    <t>E1935</t>
  </si>
  <si>
    <t>E07000099</t>
  </si>
  <si>
    <t>North Hertfordshire</t>
  </si>
  <si>
    <t>E2534</t>
  </si>
  <si>
    <t>E07000139</t>
  </si>
  <si>
    <t>North Kesteven</t>
  </si>
  <si>
    <t>E2004</t>
  </si>
  <si>
    <t>E06000013</t>
  </si>
  <si>
    <t>North Lincolnshire UA</t>
  </si>
  <si>
    <t>E2635</t>
  </si>
  <si>
    <t>E07000147</t>
  </si>
  <si>
    <t>North Norfolk</t>
  </si>
  <si>
    <t>E2801</t>
  </si>
  <si>
    <t>E06000061</t>
  </si>
  <si>
    <t>North Northamptonshire</t>
  </si>
  <si>
    <t>E6358</t>
  </si>
  <si>
    <t>E47000011</t>
  </si>
  <si>
    <t>North of Tyne Mayoral Combined Authority</t>
  </si>
  <si>
    <t>E3232</t>
  </si>
  <si>
    <t>E07000183</t>
  </si>
  <si>
    <t>North Shropshire</t>
  </si>
  <si>
    <t>E0104</t>
  </si>
  <si>
    <t>E06000024</t>
  </si>
  <si>
    <t>North Somerset UA</t>
  </si>
  <si>
    <t>E4503</t>
  </si>
  <si>
    <t>E08000022</t>
  </si>
  <si>
    <t>North Tyneside</t>
  </si>
  <si>
    <t>E3731</t>
  </si>
  <si>
    <t>E07000218</t>
  </si>
  <si>
    <t>North Warwickshire</t>
  </si>
  <si>
    <t>E2437</t>
  </si>
  <si>
    <t>E07000134</t>
  </si>
  <si>
    <t>North West Leicestershire</t>
  </si>
  <si>
    <t>E3932</t>
  </si>
  <si>
    <t>E07000231</t>
  </si>
  <si>
    <t>North Wiltshire</t>
  </si>
  <si>
    <t>E2721</t>
  </si>
  <si>
    <t>E10000023</t>
  </si>
  <si>
    <t>North Yorkshire</t>
  </si>
  <si>
    <t>E2702</t>
  </si>
  <si>
    <t>E06000065</t>
  </si>
  <si>
    <t>North Yorkshire UA</t>
  </si>
  <si>
    <t>E6127</t>
  </si>
  <si>
    <t>E31000027</t>
  </si>
  <si>
    <t>North Yorkshire PCC-FRA</t>
  </si>
  <si>
    <t>E7027</t>
  </si>
  <si>
    <t>E23000009</t>
  </si>
  <si>
    <t>North Yorkshire Police Authority</t>
  </si>
  <si>
    <t>E2835</t>
  </si>
  <si>
    <t>E07000154</t>
  </si>
  <si>
    <t>Northampton</t>
  </si>
  <si>
    <t>E2820</t>
  </si>
  <si>
    <t>E10000021</t>
  </si>
  <si>
    <t>Northamptonshire</t>
  </si>
  <si>
    <t>E6128</t>
  </si>
  <si>
    <t>E31000028</t>
  </si>
  <si>
    <t>Northamptonshire PCC-FRA</t>
  </si>
  <si>
    <t>E7028</t>
  </si>
  <si>
    <t>E23000022</t>
  </si>
  <si>
    <t>Northamptonshire Police Authority</t>
  </si>
  <si>
    <t>E0134</t>
  </si>
  <si>
    <t>Northavon</t>
  </si>
  <si>
    <t>E2920</t>
  </si>
  <si>
    <t>E10000022</t>
  </si>
  <si>
    <t>Northumberland</t>
  </si>
  <si>
    <t>E2901</t>
  </si>
  <si>
    <t>E06000057</t>
  </si>
  <si>
    <t>Northumberland UA</t>
  </si>
  <si>
    <t>E7045</t>
  </si>
  <si>
    <t>E23000007</t>
  </si>
  <si>
    <t>Northumbria Police Authority</t>
  </si>
  <si>
    <t>E2636</t>
  </si>
  <si>
    <t>E07000148</t>
  </si>
  <si>
    <t>Norwich</t>
  </si>
  <si>
    <t>E3037</t>
  </si>
  <si>
    <t>Nottingham</t>
  </si>
  <si>
    <t>E3021</t>
  </si>
  <si>
    <t>E10000024</t>
  </si>
  <si>
    <t>Nottinghamshire</t>
  </si>
  <si>
    <t>E6130</t>
  </si>
  <si>
    <t>E31000030</t>
  </si>
  <si>
    <t>Nottinghamshire Combined Fire Authority</t>
  </si>
  <si>
    <t>E7030</t>
  </si>
  <si>
    <t>E23000019</t>
  </si>
  <si>
    <t>Nottinghamshire Police Authority</t>
  </si>
  <si>
    <t>E3732</t>
  </si>
  <si>
    <t>E07000219</t>
  </si>
  <si>
    <t>Nuneaton &amp; Bedworth</t>
  </si>
  <si>
    <t>E2438</t>
  </si>
  <si>
    <t>E07000135</t>
  </si>
  <si>
    <t>Oadby &amp; Wigston</t>
  </si>
  <si>
    <t>E4204</t>
  </si>
  <si>
    <t>E08000004</t>
  </si>
  <si>
    <t>Oldham</t>
  </si>
  <si>
    <t>E3233</t>
  </si>
  <si>
    <t>E07000184</t>
  </si>
  <si>
    <t>Oswestry</t>
  </si>
  <si>
    <t>E3132</t>
  </si>
  <si>
    <t>E07000178</t>
  </si>
  <si>
    <t>Oxford</t>
  </si>
  <si>
    <t>E3120</t>
  </si>
  <si>
    <t>E10000025</t>
  </si>
  <si>
    <t>Oxfordshire</t>
  </si>
  <si>
    <t>E2338</t>
  </si>
  <si>
    <t>E07000122</t>
  </si>
  <si>
    <t>Pendle</t>
  </si>
  <si>
    <t>E0835</t>
  </si>
  <si>
    <t>E07000023</t>
  </si>
  <si>
    <t>Penwith</t>
  </si>
  <si>
    <t>E0535</t>
  </si>
  <si>
    <t>Peterborough</t>
  </si>
  <si>
    <t>E0501</t>
  </si>
  <si>
    <t>E06000031</t>
  </si>
  <si>
    <t>Peterborough UA</t>
  </si>
  <si>
    <t>E1135</t>
  </si>
  <si>
    <t>Plymouth</t>
  </si>
  <si>
    <t>E1101</t>
  </si>
  <si>
    <t>E06000026</t>
  </si>
  <si>
    <t>Plymouth UA</t>
  </si>
  <si>
    <t>E1235</t>
  </si>
  <si>
    <t>Poole</t>
  </si>
  <si>
    <t>E1201</t>
  </si>
  <si>
    <t>E06000029</t>
  </si>
  <si>
    <t>Poole UA</t>
  </si>
  <si>
    <t>E1739</t>
  </si>
  <si>
    <t>Portsmouth</t>
  </si>
  <si>
    <t>E1701</t>
  </si>
  <si>
    <t>E06000044</t>
  </si>
  <si>
    <t>Portsmouth UA</t>
  </si>
  <si>
    <t>E2339</t>
  </si>
  <si>
    <t>E07000123</t>
  </si>
  <si>
    <t>Preston</t>
  </si>
  <si>
    <t>E1236</t>
  </si>
  <si>
    <t>E07000051</t>
  </si>
  <si>
    <t>Purbeck</t>
  </si>
  <si>
    <t>E0333</t>
  </si>
  <si>
    <t>Reading</t>
  </si>
  <si>
    <t>E0303</t>
  </si>
  <si>
    <t>E06000038</t>
  </si>
  <si>
    <t>Reading UA</t>
  </si>
  <si>
    <t>E6765</t>
  </si>
  <si>
    <t>Receiver for the Metropolitan Police District</t>
  </si>
  <si>
    <t>E5046</t>
  </si>
  <si>
    <t>E09000026</t>
  </si>
  <si>
    <t>Redbridge</t>
  </si>
  <si>
    <t>E0703</t>
  </si>
  <si>
    <t>E06000003</t>
  </si>
  <si>
    <t>Redcar &amp; Cleveland UA</t>
  </si>
  <si>
    <t>E1835</t>
  </si>
  <si>
    <t>E07000236</t>
  </si>
  <si>
    <t>Redditch</t>
  </si>
  <si>
    <t>E3635</t>
  </si>
  <si>
    <t>E07000211</t>
  </si>
  <si>
    <t>Reigate &amp; Banstead</t>
  </si>
  <si>
    <t>E0836</t>
  </si>
  <si>
    <t>E07000024</t>
  </si>
  <si>
    <t>Restormel</t>
  </si>
  <si>
    <t>E2340</t>
  </si>
  <si>
    <t>E07000124</t>
  </si>
  <si>
    <t>Ribble Valley</t>
  </si>
  <si>
    <t>E5047</t>
  </si>
  <si>
    <t>E09000027</t>
  </si>
  <si>
    <t>Richmond upon Thames</t>
  </si>
  <si>
    <t>E2734</t>
  </si>
  <si>
    <t>E07000166</t>
  </si>
  <si>
    <t>Richmondshire</t>
  </si>
  <si>
    <t>E4205</t>
  </si>
  <si>
    <t>E08000005</t>
  </si>
  <si>
    <t>Rochdale</t>
  </si>
  <si>
    <t>E2238</t>
  </si>
  <si>
    <t>Rochester upon Medway</t>
  </si>
  <si>
    <t>E1540</t>
  </si>
  <si>
    <t>E07000075</t>
  </si>
  <si>
    <t>Rochford</t>
  </si>
  <si>
    <t>E2341</t>
  </si>
  <si>
    <t>E07000125</t>
  </si>
  <si>
    <t>Rossendale</t>
  </si>
  <si>
    <t>E1436</t>
  </si>
  <si>
    <t>E07000064</t>
  </si>
  <si>
    <t>Rother</t>
  </si>
  <si>
    <t>E4403</t>
  </si>
  <si>
    <t>E08000018</t>
  </si>
  <si>
    <t>Rotherham</t>
  </si>
  <si>
    <t>E3733</t>
  </si>
  <si>
    <t>E07000220</t>
  </si>
  <si>
    <t>Rugby</t>
  </si>
  <si>
    <t>E3636</t>
  </si>
  <si>
    <t>E07000212</t>
  </si>
  <si>
    <t>Runnymede</t>
  </si>
  <si>
    <t>E3038</t>
  </si>
  <si>
    <t>E07000176</t>
  </si>
  <si>
    <t>Rushcliffe</t>
  </si>
  <si>
    <t>E1740</t>
  </si>
  <si>
    <t>E07000092</t>
  </si>
  <si>
    <t>Rushmoor</t>
  </si>
  <si>
    <t>E2439</t>
  </si>
  <si>
    <t>Rutland</t>
  </si>
  <si>
    <t>E2402</t>
  </si>
  <si>
    <t>E06000017</t>
  </si>
  <si>
    <t>Rutland UA</t>
  </si>
  <si>
    <t>E2755</t>
  </si>
  <si>
    <t>E07000167</t>
  </si>
  <si>
    <t>Ryedale</t>
  </si>
  <si>
    <t>E4206</t>
  </si>
  <si>
    <t>E08000006</t>
  </si>
  <si>
    <t>Salford</t>
  </si>
  <si>
    <t>E3933</t>
  </si>
  <si>
    <t>E07000232</t>
  </si>
  <si>
    <t>Salisbury</t>
  </si>
  <si>
    <t>E4604</t>
  </si>
  <si>
    <t>E08000028</t>
  </si>
  <si>
    <t>Sandwell</t>
  </si>
  <si>
    <t>E2736</t>
  </si>
  <si>
    <t>E07000168</t>
  </si>
  <si>
    <t>Scarborough</t>
  </si>
  <si>
    <t>E2039</t>
  </si>
  <si>
    <t>Scunthorpe</t>
  </si>
  <si>
    <t>E1336</t>
  </si>
  <si>
    <t>E07000058</t>
  </si>
  <si>
    <t>Sedgefield</t>
  </si>
  <si>
    <t>E3332</t>
  </si>
  <si>
    <t>E07000188</t>
  </si>
  <si>
    <t>Sedgemoor</t>
  </si>
  <si>
    <t>E4304</t>
  </si>
  <si>
    <t>E08000014</t>
  </si>
  <si>
    <t>Sefton</t>
  </si>
  <si>
    <t>E2757</t>
  </si>
  <si>
    <t>E07000169</t>
  </si>
  <si>
    <t>Selby</t>
  </si>
  <si>
    <t>E2239</t>
  </si>
  <si>
    <t>E07000111</t>
  </si>
  <si>
    <t>Sevenoaks</t>
  </si>
  <si>
    <t>E4404</t>
  </si>
  <si>
    <t>E08000019</t>
  </si>
  <si>
    <t>Sheffield</t>
  </si>
  <si>
    <t>E3234</t>
  </si>
  <si>
    <t>Shrewsbury &amp; Atcham</t>
  </si>
  <si>
    <t>E3221</t>
  </si>
  <si>
    <t>E10000026</t>
  </si>
  <si>
    <t>Shropshire</t>
  </si>
  <si>
    <t>E3202</t>
  </si>
  <si>
    <t>E06000051</t>
  </si>
  <si>
    <t>Shropshire UA</t>
  </si>
  <si>
    <t>E6132</t>
  </si>
  <si>
    <t>E31000032</t>
  </si>
  <si>
    <t>Shropshire Combined Fire Authority</t>
  </si>
  <si>
    <t>E0334</t>
  </si>
  <si>
    <t>Slough</t>
  </si>
  <si>
    <t>E0304</t>
  </si>
  <si>
    <t>E06000039</t>
  </si>
  <si>
    <t>Slough UA</t>
  </si>
  <si>
    <t>E4605</t>
  </si>
  <si>
    <t>E08000029</t>
  </si>
  <si>
    <t>Solihull</t>
  </si>
  <si>
    <t>E3320</t>
  </si>
  <si>
    <t>E10000027</t>
  </si>
  <si>
    <t>Somerset</t>
  </si>
  <si>
    <t>E3301</t>
  </si>
  <si>
    <t>E06000066</t>
  </si>
  <si>
    <t>Somerset UA</t>
  </si>
  <si>
    <t>E3336</t>
  </si>
  <si>
    <t>E07000246</t>
  </si>
  <si>
    <t>Somerset West &amp; Taunton</t>
  </si>
  <si>
    <t>E0234</t>
  </si>
  <si>
    <t>E07000003</t>
  </si>
  <si>
    <t>South Bedfordshire</t>
  </si>
  <si>
    <t>E0434</t>
  </si>
  <si>
    <t>E07000006</t>
  </si>
  <si>
    <t>South Bucks</t>
  </si>
  <si>
    <t>E0536</t>
  </si>
  <si>
    <t>E07000012</t>
  </si>
  <si>
    <t>South Cambridgeshire</t>
  </si>
  <si>
    <t>E1039</t>
  </si>
  <si>
    <t>E07000039</t>
  </si>
  <si>
    <t>South Derbyshire</t>
  </si>
  <si>
    <t>E0103</t>
  </si>
  <si>
    <t>E06000025</t>
  </si>
  <si>
    <t>South Gloucestershire UA</t>
  </si>
  <si>
    <t>E1136</t>
  </si>
  <si>
    <t>E07000044</t>
  </si>
  <si>
    <t>South Hams</t>
  </si>
  <si>
    <t>E1836</t>
  </si>
  <si>
    <t>South Herefordshire</t>
  </si>
  <si>
    <t>E2535</t>
  </si>
  <si>
    <t>E07000140</t>
  </si>
  <si>
    <t>South Holland</t>
  </si>
  <si>
    <t>E2536</t>
  </si>
  <si>
    <t>E07000141</t>
  </si>
  <si>
    <t>South Kesteven</t>
  </si>
  <si>
    <t>E0936</t>
  </si>
  <si>
    <t>E07000031</t>
  </si>
  <si>
    <t>South Lakeland</t>
  </si>
  <si>
    <t>E2637</t>
  </si>
  <si>
    <t>E07000149</t>
  </si>
  <si>
    <t>South Norfolk</t>
  </si>
  <si>
    <t>E2836</t>
  </si>
  <si>
    <t>E07000155</t>
  </si>
  <si>
    <t>South Northamptonshire</t>
  </si>
  <si>
    <t>E3133</t>
  </si>
  <si>
    <t>E07000179</t>
  </si>
  <si>
    <t>South Oxfordshire</t>
  </si>
  <si>
    <t>E2342</t>
  </si>
  <si>
    <t>E07000126</t>
  </si>
  <si>
    <t>South Ribble</t>
  </si>
  <si>
    <t>E3235</t>
  </si>
  <si>
    <t>E07000186</t>
  </si>
  <si>
    <t>South Shropshire</t>
  </si>
  <si>
    <t>E3334</t>
  </si>
  <si>
    <t>E07000189</t>
  </si>
  <si>
    <t>South Somerset</t>
  </si>
  <si>
    <t>E3435</t>
  </si>
  <si>
    <t>E07000196</t>
  </si>
  <si>
    <t>South Staffordshire</t>
  </si>
  <si>
    <t>E4504</t>
  </si>
  <si>
    <t>E08000023</t>
  </si>
  <si>
    <t>South Tyneside</t>
  </si>
  <si>
    <t>E2132</t>
  </si>
  <si>
    <t>South Wight</t>
  </si>
  <si>
    <t>E6144</t>
  </si>
  <si>
    <t>E31000042</t>
  </si>
  <si>
    <t>South Yorkshire Fire &amp; CD Authority</t>
  </si>
  <si>
    <t>E6350</t>
  </si>
  <si>
    <t>E47000002</t>
  </si>
  <si>
    <t>South Yorkshire Mayoral Combined Authority</t>
  </si>
  <si>
    <t>E7044</t>
  </si>
  <si>
    <t>E23000011</t>
  </si>
  <si>
    <t>South Yorkshire Police Authority</t>
  </si>
  <si>
    <t>E1741</t>
  </si>
  <si>
    <t>Southampton</t>
  </si>
  <si>
    <t>E1702</t>
  </si>
  <si>
    <t>E06000045</t>
  </si>
  <si>
    <t>Southampton UA</t>
  </si>
  <si>
    <t>E1541</t>
  </si>
  <si>
    <t>Southend-on-Sea</t>
  </si>
  <si>
    <t>E1501</t>
  </si>
  <si>
    <t>E06000033</t>
  </si>
  <si>
    <t>Southend-on-Sea UA</t>
  </si>
  <si>
    <t>E5019</t>
  </si>
  <si>
    <t>E09000028</t>
  </si>
  <si>
    <t>Southwark</t>
  </si>
  <si>
    <t>E3637</t>
  </si>
  <si>
    <t>E07000213</t>
  </si>
  <si>
    <t>Spelthorne</t>
  </si>
  <si>
    <t>E1936</t>
  </si>
  <si>
    <t>E07000240</t>
  </si>
  <si>
    <t>St Albans</t>
  </si>
  <si>
    <t>E3535</t>
  </si>
  <si>
    <t>E07000204</t>
  </si>
  <si>
    <t>St Edmundsbury</t>
  </si>
  <si>
    <t>E4303</t>
  </si>
  <si>
    <t>E08000013</t>
  </si>
  <si>
    <t>St Helens</t>
  </si>
  <si>
    <t>E3436</t>
  </si>
  <si>
    <t>E07000197</t>
  </si>
  <si>
    <t>Stafford</t>
  </si>
  <si>
    <t>E3421</t>
  </si>
  <si>
    <t>E10000028</t>
  </si>
  <si>
    <t>Staffordshire</t>
  </si>
  <si>
    <t>E6134</t>
  </si>
  <si>
    <t>E31000033</t>
  </si>
  <si>
    <t>Staffordshire PCC-FRA</t>
  </si>
  <si>
    <t>E3437</t>
  </si>
  <si>
    <t>E07000198</t>
  </si>
  <si>
    <t>Staffordshire Moorlands</t>
  </si>
  <si>
    <t>E7034</t>
  </si>
  <si>
    <t>E23000015</t>
  </si>
  <si>
    <t>Staffordshire Police Authority</t>
  </si>
  <si>
    <t>E1937</t>
  </si>
  <si>
    <t>E07000243</t>
  </si>
  <si>
    <t>Stevenage</t>
  </si>
  <si>
    <t>E4207</t>
  </si>
  <si>
    <t>E08000007</t>
  </si>
  <si>
    <t>Stockport</t>
  </si>
  <si>
    <t>E0734</t>
  </si>
  <si>
    <t>Stockton-on-Tees</t>
  </si>
  <si>
    <t>E0704</t>
  </si>
  <si>
    <t>E06000004</t>
  </si>
  <si>
    <t>Stockton-on-Tees UA</t>
  </si>
  <si>
    <t>E3438</t>
  </si>
  <si>
    <t>Stoke-On-Trent</t>
  </si>
  <si>
    <t>E3401</t>
  </si>
  <si>
    <t>E06000021</t>
  </si>
  <si>
    <t>Stoke-on-Trent UA</t>
  </si>
  <si>
    <t>E3734</t>
  </si>
  <si>
    <t>E07000221</t>
  </si>
  <si>
    <t>Stratford-on-Avon</t>
  </si>
  <si>
    <t>E1635</t>
  </si>
  <si>
    <t>E07000082</t>
  </si>
  <si>
    <t>Stroud</t>
  </si>
  <si>
    <t>E3520</t>
  </si>
  <si>
    <t>E10000029</t>
  </si>
  <si>
    <t>Suffolk</t>
  </si>
  <si>
    <t>E3536</t>
  </si>
  <si>
    <t>E07000205</t>
  </si>
  <si>
    <t>Suffolk Coastal</t>
  </si>
  <si>
    <t>E7035</t>
  </si>
  <si>
    <t>E23000025</t>
  </si>
  <si>
    <t>Suffolk Police Authority</t>
  </si>
  <si>
    <t>E4505</t>
  </si>
  <si>
    <t>E08000024</t>
  </si>
  <si>
    <t>Sunderland</t>
  </si>
  <si>
    <t>E3620</t>
  </si>
  <si>
    <t>E10000030</t>
  </si>
  <si>
    <t>Surrey</t>
  </si>
  <si>
    <t>E3638</t>
  </si>
  <si>
    <t>E07000214</t>
  </si>
  <si>
    <t>Surrey Heath</t>
  </si>
  <si>
    <t>E7036</t>
  </si>
  <si>
    <t>E23000031</t>
  </si>
  <si>
    <t>Surrey Police Authority</t>
  </si>
  <si>
    <t>E7053</t>
  </si>
  <si>
    <t>E23000033</t>
  </si>
  <si>
    <t>Sussex Police Authority</t>
  </si>
  <si>
    <t>E5048</t>
  </si>
  <si>
    <t>E09000029</t>
  </si>
  <si>
    <t>Sutton</t>
  </si>
  <si>
    <t>E2241</t>
  </si>
  <si>
    <t>E07000113</t>
  </si>
  <si>
    <t>Swale</t>
  </si>
  <si>
    <t>E3901</t>
  </si>
  <si>
    <t>E06000030</t>
  </si>
  <si>
    <t>Swindon UA</t>
  </si>
  <si>
    <t>E4208</t>
  </si>
  <si>
    <t>E08000008</t>
  </si>
  <si>
    <t>Tameside</t>
  </si>
  <si>
    <t>E3439</t>
  </si>
  <si>
    <t>E07000199</t>
  </si>
  <si>
    <t>Tamworth</t>
  </si>
  <si>
    <t>E3639</t>
  </si>
  <si>
    <t>E07000215</t>
  </si>
  <si>
    <t>Tandridge</t>
  </si>
  <si>
    <t>E3333</t>
  </si>
  <si>
    <t>E07000190</t>
  </si>
  <si>
    <t>Taunton Deane</t>
  </si>
  <si>
    <t>E1337</t>
  </si>
  <si>
    <t>E07000059</t>
  </si>
  <si>
    <t>Teesdale</t>
  </si>
  <si>
    <t>E6355</t>
  </si>
  <si>
    <t>E47000006</t>
  </si>
  <si>
    <t>Tees Valley Combined Authority</t>
  </si>
  <si>
    <t>E1137</t>
  </si>
  <si>
    <t>E07000045</t>
  </si>
  <si>
    <t>Teignbridge</t>
  </si>
  <si>
    <t>E3201</t>
  </si>
  <si>
    <t>E06000020</t>
  </si>
  <si>
    <t>Telford and the Wrekin UA</t>
  </si>
  <si>
    <t>E1542</t>
  </si>
  <si>
    <t>E07000076</t>
  </si>
  <si>
    <t>Tendring</t>
  </si>
  <si>
    <t>E1742</t>
  </si>
  <si>
    <t>E07000093</t>
  </si>
  <si>
    <t>Test Valley</t>
  </si>
  <si>
    <t>E1636</t>
  </si>
  <si>
    <t>E07000083</t>
  </si>
  <si>
    <t>Tewkesbury</t>
  </si>
  <si>
    <t>E7054</t>
  </si>
  <si>
    <t>E23000029</t>
  </si>
  <si>
    <t>Thames Valley Police Authority</t>
  </si>
  <si>
    <t>E3934</t>
  </si>
  <si>
    <t>Thamesdown</t>
  </si>
  <si>
    <t>E2242</t>
  </si>
  <si>
    <t>E07000114</t>
  </si>
  <si>
    <t>Thanet</t>
  </si>
  <si>
    <t>E3236</t>
  </si>
  <si>
    <t>The Wrekin</t>
  </si>
  <si>
    <t>E1938</t>
  </si>
  <si>
    <t>E07000102</t>
  </si>
  <si>
    <t>Three Rivers</t>
  </si>
  <si>
    <t>E1543</t>
  </si>
  <si>
    <t>Thurrock</t>
  </si>
  <si>
    <t>E1502</t>
  </si>
  <si>
    <t>E06000034</t>
  </si>
  <si>
    <t>Thurrock UA</t>
  </si>
  <si>
    <t>E2243</t>
  </si>
  <si>
    <t>E07000115</t>
  </si>
  <si>
    <t>Tonbridge &amp; Malling</t>
  </si>
  <si>
    <t>E1138</t>
  </si>
  <si>
    <t>Torbay</t>
  </si>
  <si>
    <t>E1102</t>
  </si>
  <si>
    <t>E06000027</t>
  </si>
  <si>
    <t>Torbay UA</t>
  </si>
  <si>
    <t>E1139</t>
  </si>
  <si>
    <t>E07000046</t>
  </si>
  <si>
    <t>Torridge</t>
  </si>
  <si>
    <t>E5020</t>
  </si>
  <si>
    <t>E09000030</t>
  </si>
  <si>
    <t>Tower Hamlets</t>
  </si>
  <si>
    <t>E4209</t>
  </si>
  <si>
    <t>E08000009</t>
  </si>
  <si>
    <t>Trafford</t>
  </si>
  <si>
    <t>E2244</t>
  </si>
  <si>
    <t>E07000116</t>
  </si>
  <si>
    <t>Tunbridge Wells</t>
  </si>
  <si>
    <t>E6145</t>
  </si>
  <si>
    <t>E31000043</t>
  </si>
  <si>
    <t>Tyne and Wear Fire &amp; CD Authority</t>
  </si>
  <si>
    <t>E2935</t>
  </si>
  <si>
    <t>E07000161</t>
  </si>
  <si>
    <t>Tynedale</t>
  </si>
  <si>
    <t>E1544</t>
  </si>
  <si>
    <t>E07000077</t>
  </si>
  <si>
    <t>Uttlesford</t>
  </si>
  <si>
    <t>E3134</t>
  </si>
  <si>
    <t>E07000180</t>
  </si>
  <si>
    <t>Vale of White Horse</t>
  </si>
  <si>
    <t>E0637</t>
  </si>
  <si>
    <t>E07000018</t>
  </si>
  <si>
    <t>Vale Royal</t>
  </si>
  <si>
    <t>E4705</t>
  </si>
  <si>
    <t>E08000036</t>
  </si>
  <si>
    <t>Wakefield</t>
  </si>
  <si>
    <t>E4606</t>
  </si>
  <si>
    <t>E08000030</t>
  </si>
  <si>
    <t>Walsall</t>
  </si>
  <si>
    <t>E5049</t>
  </si>
  <si>
    <t>E09000031</t>
  </si>
  <si>
    <t>Waltham Forest</t>
  </si>
  <si>
    <t>E5021</t>
  </si>
  <si>
    <t>E09000032</t>
  </si>
  <si>
    <t>Wandsworth</t>
  </si>
  <si>
    <t>E2936</t>
  </si>
  <si>
    <t>E07000162</t>
  </si>
  <si>
    <t>Wansbeck</t>
  </si>
  <si>
    <t>E0135</t>
  </si>
  <si>
    <t>Wansdyke</t>
  </si>
  <si>
    <t>E0638</t>
  </si>
  <si>
    <t>Warrington</t>
  </si>
  <si>
    <t>E0602</t>
  </si>
  <si>
    <t>E06000007</t>
  </si>
  <si>
    <t>Warrington UA</t>
  </si>
  <si>
    <t>E3735</t>
  </si>
  <si>
    <t>E07000222</t>
  </si>
  <si>
    <t>Warwick</t>
  </si>
  <si>
    <t>E3720</t>
  </si>
  <si>
    <t>E10000031</t>
  </si>
  <si>
    <t>Warwickshire</t>
  </si>
  <si>
    <t>E7037</t>
  </si>
  <si>
    <t>E23000017</t>
  </si>
  <si>
    <t>Warwickshire Police Authority</t>
  </si>
  <si>
    <t>E1939</t>
  </si>
  <si>
    <t>E07000103</t>
  </si>
  <si>
    <t>Watford</t>
  </si>
  <si>
    <t>E3537</t>
  </si>
  <si>
    <t>E07000206</t>
  </si>
  <si>
    <t>Waveney</t>
  </si>
  <si>
    <t>E3640</t>
  </si>
  <si>
    <t>E07000216</t>
  </si>
  <si>
    <t>Waverley</t>
  </si>
  <si>
    <t>E1437</t>
  </si>
  <si>
    <t>E07000065</t>
  </si>
  <si>
    <t>Wealden</t>
  </si>
  <si>
    <t>E1338</t>
  </si>
  <si>
    <t>E07000060</t>
  </si>
  <si>
    <t>Wear Valley</t>
  </si>
  <si>
    <t>E2837</t>
  </si>
  <si>
    <t>E07000156</t>
  </si>
  <si>
    <t>Wellingborough</t>
  </si>
  <si>
    <t>E1940</t>
  </si>
  <si>
    <t>E07000241</t>
  </si>
  <si>
    <t>Welwyn Hatfield</t>
  </si>
  <si>
    <t>E0302</t>
  </si>
  <si>
    <t>E06000037</t>
  </si>
  <si>
    <t>West Berkshire UA</t>
  </si>
  <si>
    <t>E1140</t>
  </si>
  <si>
    <t>E07000047</t>
  </si>
  <si>
    <t>West Devon</t>
  </si>
  <si>
    <t>E1237</t>
  </si>
  <si>
    <t>E07000052</t>
  </si>
  <si>
    <t>West Dorset</t>
  </si>
  <si>
    <t>E2343</t>
  </si>
  <si>
    <t>E07000127</t>
  </si>
  <si>
    <t>West Lancashire</t>
  </si>
  <si>
    <t>E2537</t>
  </si>
  <si>
    <t>E07000142</t>
  </si>
  <si>
    <t>West Lindsey</t>
  </si>
  <si>
    <t>E7055</t>
  </si>
  <si>
    <t>E23000016</t>
  </si>
  <si>
    <t>West Mercia Police Authority</t>
  </si>
  <si>
    <t>E6146</t>
  </si>
  <si>
    <t>E31000044</t>
  </si>
  <si>
    <t>West Midlands Fire &amp; CD Authority</t>
  </si>
  <si>
    <t>E7046</t>
  </si>
  <si>
    <t>E23000014</t>
  </si>
  <si>
    <t>West Midlands Police Authority</t>
  </si>
  <si>
    <t>E6346</t>
  </si>
  <si>
    <t>E47000007</t>
  </si>
  <si>
    <t>West Midlands Combined Authority</t>
  </si>
  <si>
    <t>E2802</t>
  </si>
  <si>
    <t>E06000062</t>
  </si>
  <si>
    <t>West Northamptonshire</t>
  </si>
  <si>
    <t>E3135</t>
  </si>
  <si>
    <t>E07000181</t>
  </si>
  <si>
    <t>West Oxfordshire</t>
  </si>
  <si>
    <t>E3335</t>
  </si>
  <si>
    <t>E07000191</t>
  </si>
  <si>
    <t>West Somerset</t>
  </si>
  <si>
    <t>E3539</t>
  </si>
  <si>
    <t>E07000245</t>
  </si>
  <si>
    <t>West Suffolk</t>
  </si>
  <si>
    <t>E3820</t>
  </si>
  <si>
    <t>E10000032</t>
  </si>
  <si>
    <t>West Sussex</t>
  </si>
  <si>
    <t>E3935</t>
  </si>
  <si>
    <t>E07000233</t>
  </si>
  <si>
    <t>West Wiltshire</t>
  </si>
  <si>
    <t>E6353b</t>
  </si>
  <si>
    <t>West Yorkshire Combined Authority - General Functions</t>
  </si>
  <si>
    <t>E6353a</t>
  </si>
  <si>
    <t>West Yorkshire Combined Authority - Police</t>
  </si>
  <si>
    <t>E6147</t>
  </si>
  <si>
    <t>E31000045</t>
  </si>
  <si>
    <t>West Yorkshire Fire &amp; CD Authority</t>
  </si>
  <si>
    <t>E7047</t>
  </si>
  <si>
    <t>E23000010</t>
  </si>
  <si>
    <t>West Yorkshire Police Authority</t>
  </si>
  <si>
    <t>E5022</t>
  </si>
  <si>
    <t>E09000033</t>
  </si>
  <si>
    <t>Westminster</t>
  </si>
  <si>
    <t>E0902</t>
  </si>
  <si>
    <t>E06000064</t>
  </si>
  <si>
    <t>Westmorland and Furness UA</t>
  </si>
  <si>
    <t>E1238</t>
  </si>
  <si>
    <t>E07000053</t>
  </si>
  <si>
    <t>Weymouth &amp; Portland</t>
  </si>
  <si>
    <t>E4210</t>
  </si>
  <si>
    <t>E08000010</t>
  </si>
  <si>
    <t>Wigan</t>
  </si>
  <si>
    <t>E3921</t>
  </si>
  <si>
    <t>E10000033</t>
  </si>
  <si>
    <t>Wiltshire</t>
  </si>
  <si>
    <t>E3902</t>
  </si>
  <si>
    <t>E06000054</t>
  </si>
  <si>
    <t>Wiltshire UA</t>
  </si>
  <si>
    <t>E6139</t>
  </si>
  <si>
    <t>E31000038</t>
  </si>
  <si>
    <t>Wiltshire Combined Fire Authority</t>
  </si>
  <si>
    <t>E7039</t>
  </si>
  <si>
    <t>E23000038</t>
  </si>
  <si>
    <t>Wiltshire Police Authority</t>
  </si>
  <si>
    <t>E1743</t>
  </si>
  <si>
    <t>E07000094</t>
  </si>
  <si>
    <t>Winchester</t>
  </si>
  <si>
    <t>E0335</t>
  </si>
  <si>
    <t>Windsor &amp; Maidenhead</t>
  </si>
  <si>
    <t>E0305</t>
  </si>
  <si>
    <t>E06000040</t>
  </si>
  <si>
    <t>Windsor &amp; Maidenhead UA</t>
  </si>
  <si>
    <t>E4305</t>
  </si>
  <si>
    <t>E08000015</t>
  </si>
  <si>
    <t>Wirral</t>
  </si>
  <si>
    <t>E3641</t>
  </si>
  <si>
    <t>E07000217</t>
  </si>
  <si>
    <t>Woking</t>
  </si>
  <si>
    <t>E0336</t>
  </si>
  <si>
    <t>Wokingham</t>
  </si>
  <si>
    <t>E0306</t>
  </si>
  <si>
    <t>E06000041</t>
  </si>
  <si>
    <t>Wokingham UA</t>
  </si>
  <si>
    <t>E4607</t>
  </si>
  <si>
    <t>E08000031</t>
  </si>
  <si>
    <t>Wolverhampton</t>
  </si>
  <si>
    <t>E0136</t>
  </si>
  <si>
    <t>Woodspring</t>
  </si>
  <si>
    <t>E1837</t>
  </si>
  <si>
    <t>E07000237</t>
  </si>
  <si>
    <t>Worcester</t>
  </si>
  <si>
    <t>E1821</t>
  </si>
  <si>
    <t>E10000034</t>
  </si>
  <si>
    <t>Worcestershire</t>
  </si>
  <si>
    <t>E3837</t>
  </si>
  <si>
    <t>E07000229</t>
  </si>
  <si>
    <t>Worthing</t>
  </si>
  <si>
    <t>E1838</t>
  </si>
  <si>
    <t>E07000238</t>
  </si>
  <si>
    <t>Wychavon</t>
  </si>
  <si>
    <t>E0435</t>
  </si>
  <si>
    <t>E07000007</t>
  </si>
  <si>
    <t>Wycombe</t>
  </si>
  <si>
    <t>E2344</t>
  </si>
  <si>
    <t>E07000128</t>
  </si>
  <si>
    <t>Wyre</t>
  </si>
  <si>
    <t>E1839</t>
  </si>
  <si>
    <t>E07000239</t>
  </si>
  <si>
    <t>Wyre Forest</t>
  </si>
  <si>
    <t>E2738</t>
  </si>
  <si>
    <t>York</t>
  </si>
  <si>
    <t>E2701</t>
  </si>
  <si>
    <t>E06000014</t>
  </si>
  <si>
    <t>York UA</t>
  </si>
  <si>
    <t>This worksheet contains 1 table. The data in this table are reported in percentages (%).  Data from 1993-1994 to 2019-20 has been hidden (grouped) for ease of use. It can be ungrouped by clicking on the + sign above the 2020-21 column.</t>
  </si>
  <si>
    <t>This worksheet contains 1 table. The data in this table are reported in pounds (£). Information excluding parish precepts not available prior to 1996 to 1997.  Data from 1996-1997 to 2019-20 has been hidden (grouped) for ease of use. It can be ungrouped by clicking on the + sign above the 2020-21 column.</t>
  </si>
  <si>
    <t>..</t>
  </si>
  <si>
    <t>This worksheet contains 1 table. The data in this table are reported in pounds (£). Data from 1993-1994 to 2019-20 has been hidden (grouped) for ease of use. It can be ungrouped by clicking on the + sign above the 2020-21 column. Where authorities have restructured from a shire district to a unitary without changing boundaries, data in the predecessor shire district row is replicated in the unitary authority row.</t>
  </si>
  <si>
    <t>Code</t>
  </si>
  <si>
    <t xml:space="preserve">ONS Code </t>
  </si>
  <si>
    <t>Region</t>
  </si>
  <si>
    <t>Eng</t>
  </si>
  <si>
    <t>TE</t>
  </si>
  <si>
    <t>ILB ex GLA</t>
  </si>
  <si>
    <t>Inner London boroughs (excluding GLA)</t>
  </si>
  <si>
    <t>OLB ex GLA</t>
  </si>
  <si>
    <t>Outer London boroughs (excluding GLA)</t>
  </si>
  <si>
    <t>Lon ex GLA</t>
  </si>
  <si>
    <t>London boroughs (excluding GLA)</t>
  </si>
  <si>
    <t>LB</t>
  </si>
  <si>
    <t>Combined Authorities</t>
  </si>
  <si>
    <t>MD ex MPAs</t>
  </si>
  <si>
    <t>Metropolitan districts (excluding major precepting authorities)</t>
  </si>
  <si>
    <t>MP</t>
  </si>
  <si>
    <t>Metropolitan police authorities</t>
  </si>
  <si>
    <t>Metropolitan fire and rescue authorities</t>
  </si>
  <si>
    <t>UA ex MPAs</t>
  </si>
  <si>
    <t>Unitary authorities (excluding major precepting authorities)</t>
  </si>
  <si>
    <t>Shire counties</t>
  </si>
  <si>
    <t>SD ex MPAs</t>
  </si>
  <si>
    <t>Shire districts (excluding major precepting authorities)</t>
  </si>
  <si>
    <t>SP</t>
  </si>
  <si>
    <t>Shire police authorities</t>
  </si>
  <si>
    <t>PCC ex Met</t>
  </si>
  <si>
    <t>Police and Crime Commissioners (excluding Met Police)</t>
  </si>
  <si>
    <t>Combined fire and rescue authorities</t>
  </si>
  <si>
    <t>Inner London boroughs (including GLA)</t>
  </si>
  <si>
    <t>Outer London boroughs (including GLA)</t>
  </si>
  <si>
    <t>Lon incl</t>
  </si>
  <si>
    <t>London boroughs (including GLA)</t>
  </si>
  <si>
    <t>Metropolitan districts (including major precepting authorities)</t>
  </si>
  <si>
    <t>Unitary authorities  (including major precepting authorities)</t>
  </si>
  <si>
    <t>Shire districts (including major precepting authorities)</t>
  </si>
  <si>
    <t>Eng excl</t>
  </si>
  <si>
    <t>England excluding parishes</t>
  </si>
  <si>
    <t>EE</t>
  </si>
  <si>
    <t>Stoke-on-Trent</t>
  </si>
  <si>
    <t>Unitary authorities  (excluding major precepting authorities)</t>
  </si>
  <si>
    <t>All authorities</t>
  </si>
  <si>
    <t>Billing authorities</t>
  </si>
  <si>
    <t>Ints</t>
  </si>
  <si>
    <t>Please select an authority from list</t>
  </si>
  <si>
    <t>ENG</t>
  </si>
  <si>
    <t>Greater London Assembly</t>
  </si>
  <si>
    <t>Police and Crime Commissioners</t>
  </si>
  <si>
    <t>Inner London borough</t>
  </si>
  <si>
    <t>Outer London borough</t>
  </si>
  <si>
    <t>Metropolitan district</t>
  </si>
  <si>
    <t>Metropolitan police authority</t>
  </si>
  <si>
    <t>Metropolitan fire and rescue authority</t>
  </si>
  <si>
    <t>Unitary authority</t>
  </si>
  <si>
    <t>Shire county</t>
  </si>
  <si>
    <t>Shire police authority</t>
  </si>
  <si>
    <t>Combined fire and rescue authority</t>
  </si>
  <si>
    <r>
      <t>Essex</t>
    </r>
    <r>
      <rPr>
        <sz val="10"/>
        <color rgb="FFFFFFFF"/>
        <rFont val="Arial"/>
        <family val="2"/>
      </rPr>
      <t xml:space="preserve"> </t>
    </r>
    <r>
      <rPr>
        <sz val="10"/>
        <color rgb="FF000000"/>
        <rFont val="Arial"/>
        <family val="2"/>
      </rPr>
      <t xml:space="preserve">Police </t>
    </r>
  </si>
  <si>
    <t>b</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</si>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</sst>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
    <numFmt numFmtId="167" formatCode="&quot; &quot;* #,##0.00&quot; &quot;;&quot;-&quot;* #,##0.00&quot; &quot;;&quot; &quot;* &quot;-&quot;#&quot; &quot;;&quot; &quot;@&quot; &quot;"/>
  </numFmts>
  <fonts count="61" x14ac:knownFonts="1">
    <font>
      <sz val="10"/>
      <color rgb="FF000000"/>
      <name val="Arial"/>
      <family val="2"/>
    </font>
    <font>
      <sz val="10"/>
      <color rgb="FF000000"/>
      <name val="Arial"/>
      <family val="2"/>
    </font>
    <font>
      <sz val="11"/>
      <color rgb="FF000000"/>
      <name val="Calibri"/>
      <family val="2"/>
    </font>
    <font>
      <sz val="12"/>
      <color rgb="FF000000"/>
      <name val="Arial"/>
      <family val="2"/>
    </font>
    <font>
      <sz val="11"/>
      <color rgb="FFFFFFFF"/>
      <name val="Calibri"/>
      <family val="2"/>
    </font>
    <font>
      <sz val="12"/>
      <color rgb="FFFFFFFF"/>
      <name val="Arial"/>
      <family val="2"/>
    </font>
    <font>
      <sz val="11"/>
      <color rgb="FF800080"/>
      <name val="Calibri"/>
      <family val="2"/>
    </font>
    <font>
      <sz val="12"/>
      <color rgb="FF9C0006"/>
      <name val="Arial"/>
      <family val="2"/>
    </font>
    <font>
      <b/>
      <sz val="11"/>
      <color rgb="FFFF0000"/>
      <name val="Calibri"/>
      <family val="2"/>
    </font>
    <font>
      <b/>
      <sz val="12"/>
      <color rgb="FFFA7D00"/>
      <name val="Arial"/>
      <family val="2"/>
    </font>
    <font>
      <b/>
      <sz val="10"/>
      <color rgb="FF000000"/>
      <name val="Arial"/>
      <family val="2"/>
    </font>
    <font>
      <sz val="10"/>
      <color rgb="FFFFFF99"/>
      <name val="Arial"/>
      <family val="2"/>
    </font>
    <font>
      <b/>
      <sz val="11"/>
      <color rgb="FFFFFFFF"/>
      <name val="Calibri"/>
      <family val="2"/>
    </font>
    <font>
      <b/>
      <sz val="12"/>
      <color rgb="FFFFFFFF"/>
      <name val="Arial"/>
      <family val="2"/>
    </font>
    <font>
      <i/>
      <sz val="11"/>
      <color rgb="FF808080"/>
      <name val="Calibri"/>
      <family val="2"/>
    </font>
    <font>
      <i/>
      <sz val="12"/>
      <color rgb="FF7F7F7F"/>
      <name val="Arial"/>
      <family val="2"/>
    </font>
    <font>
      <sz val="11"/>
      <color rgb="FF008000"/>
      <name val="Calibri"/>
      <family val="2"/>
    </font>
    <font>
      <sz val="12"/>
      <color rgb="FF006100"/>
      <name val="Arial"/>
      <family val="2"/>
    </font>
    <font>
      <b/>
      <sz val="15"/>
      <color rgb="FF333399"/>
      <name val="Calibri"/>
      <family val="2"/>
    </font>
    <font>
      <b/>
      <sz val="15"/>
      <color rgb="FF1F497D"/>
      <name val="Arial"/>
      <family val="2"/>
    </font>
    <font>
      <b/>
      <sz val="13"/>
      <color rgb="FF333399"/>
      <name val="Calibri"/>
      <family val="2"/>
    </font>
    <font>
      <b/>
      <sz val="13"/>
      <color rgb="FF1F497D"/>
      <name val="Arial"/>
      <family val="2"/>
    </font>
    <font>
      <b/>
      <sz val="11"/>
      <color rgb="FF333399"/>
      <name val="Calibri"/>
      <family val="2"/>
    </font>
    <font>
      <b/>
      <sz val="11"/>
      <color rgb="FF1F497D"/>
      <name val="Arial"/>
      <family val="2"/>
    </font>
    <font>
      <u/>
      <sz val="10"/>
      <color rgb="FF0000FF"/>
      <name val="Arial"/>
      <family val="2"/>
    </font>
    <font>
      <u/>
      <sz val="12"/>
      <color rgb="FF0000FF"/>
      <name val="Arial"/>
      <family val="2"/>
    </font>
    <font>
      <u/>
      <sz val="9"/>
      <color rgb="FF0000FF"/>
      <name val="Arial"/>
      <family val="2"/>
    </font>
    <font>
      <sz val="11"/>
      <color rgb="FF333399"/>
      <name val="Calibri"/>
      <family val="2"/>
    </font>
    <font>
      <sz val="12"/>
      <color rgb="FF3F3F76"/>
      <name val="Arial"/>
      <family val="2"/>
    </font>
    <font>
      <sz val="11"/>
      <color rgb="FFFF0000"/>
      <name val="Calibri"/>
      <family val="2"/>
    </font>
    <font>
      <sz val="12"/>
      <color rgb="FFFA7D00"/>
      <name val="Arial"/>
      <family val="2"/>
    </font>
    <font>
      <sz val="11"/>
      <color rgb="FF808000"/>
      <name val="Calibri"/>
      <family val="2"/>
    </font>
    <font>
      <sz val="12"/>
      <color rgb="FF9C6500"/>
      <name val="Arial"/>
      <family val="2"/>
    </font>
    <font>
      <b/>
      <sz val="11"/>
      <color rgb="FF333333"/>
      <name val="Calibri"/>
      <family val="2"/>
    </font>
    <font>
      <b/>
      <sz val="12"/>
      <color rgb="FF3F3F3F"/>
      <name val="Arial"/>
      <family val="2"/>
    </font>
    <font>
      <b/>
      <sz val="18"/>
      <color rgb="FF333399"/>
      <name val="Cambria"/>
      <family val="1"/>
    </font>
    <font>
      <b/>
      <sz val="18"/>
      <color rgb="FF1F497D"/>
      <name val="Cambria"/>
      <family val="1"/>
    </font>
    <font>
      <b/>
      <sz val="11"/>
      <color rgb="FF000000"/>
      <name val="Calibri"/>
      <family val="2"/>
    </font>
    <font>
      <b/>
      <sz val="12"/>
      <color rgb="FF000000"/>
      <name val="Arial"/>
      <family val="2"/>
    </font>
    <font>
      <sz val="12"/>
      <color rgb="FFFF0000"/>
      <name val="Arial"/>
      <family val="2"/>
    </font>
    <font>
      <b/>
      <sz val="16"/>
      <color rgb="FF000000"/>
      <name val="Arial"/>
      <family val="2"/>
    </font>
    <font>
      <b/>
      <sz val="14"/>
      <color rgb="FF000000"/>
      <name val="Arial"/>
      <family val="2"/>
    </font>
    <font>
      <b/>
      <sz val="20"/>
      <color rgb="FFFFFFFF"/>
      <name val="Arial"/>
      <family val="2"/>
    </font>
    <font>
      <sz val="20"/>
      <color rgb="FF000000"/>
      <name val="Arial"/>
      <family val="2"/>
    </font>
    <font>
      <b/>
      <sz val="14"/>
      <color rgb="FFFFFFFF"/>
      <name val="Arial"/>
      <family val="2"/>
    </font>
    <font>
      <b/>
      <i/>
      <sz val="14"/>
      <color rgb="FF000000"/>
      <name val="Arial"/>
      <family val="2"/>
    </font>
    <font>
      <i/>
      <sz val="12"/>
      <color rgb="FFFF0000"/>
      <name val="Arial"/>
      <family val="2"/>
    </font>
    <font>
      <b/>
      <u/>
      <sz val="14"/>
      <color rgb="FF000000"/>
      <name val="Arial"/>
      <family val="2"/>
    </font>
    <font>
      <b/>
      <sz val="10"/>
      <color rgb="FFFFFFFF"/>
      <name val="Arial"/>
      <family val="2"/>
    </font>
    <font>
      <sz val="10"/>
      <color rgb="FFFFFFFF"/>
      <name val="Arial"/>
      <family val="2"/>
    </font>
    <font>
      <b/>
      <sz val="14"/>
      <color rgb="FFFF0000"/>
      <name val="Arial"/>
      <family val="2"/>
    </font>
    <font>
      <b/>
      <i/>
      <sz val="12"/>
      <color rgb="FF000000"/>
      <name val="Arial"/>
      <family val="2"/>
    </font>
    <font>
      <i/>
      <sz val="12"/>
      <color rgb="FF000000"/>
      <name val="Arial"/>
      <family val="2"/>
    </font>
    <font>
      <sz val="12"/>
      <color rgb="FF969696"/>
      <name val="Arial"/>
      <family val="2"/>
    </font>
    <font>
      <sz val="8"/>
      <color rgb="FF000000"/>
      <name val="Arial"/>
      <family val="2"/>
    </font>
    <font>
      <b/>
      <i/>
      <sz val="10"/>
      <color rgb="FF000000"/>
      <name val="Arial"/>
      <family val="2"/>
    </font>
    <font>
      <i/>
      <sz val="10"/>
      <color rgb="FF000000"/>
      <name val="Arial"/>
      <family val="2"/>
    </font>
    <font>
      <vertAlign val="superscript"/>
      <sz val="12"/>
      <color rgb="FF000000"/>
      <name val="Arial"/>
      <family val="2"/>
    </font>
    <font>
      <b/>
      <vertAlign val="superscript"/>
      <sz val="12"/>
      <color rgb="FF000000"/>
      <name val="Arial"/>
      <family val="2"/>
    </font>
    <font>
      <b/>
      <vertAlign val="superscript"/>
      <sz val="10"/>
      <color rgb="FF000000"/>
      <name val="Arial"/>
      <family val="2"/>
    </font>
    <font>
      <b/>
      <u/>
      <sz val="10"/>
      <color rgb="FF000000"/>
      <name val="Arial"/>
      <family val="2"/>
    </font>
  </fonts>
  <fills count="49">
    <fill>
      <patternFill patternType="none"/>
    </fill>
    <fill>
      <patternFill patternType="gray125"/>
    </fill>
    <fill>
      <patternFill patternType="solid">
        <fgColor rgb="FF99CCFF"/>
        <bgColor rgb="FF99CCFF"/>
      </patternFill>
    </fill>
    <fill>
      <patternFill patternType="solid">
        <fgColor rgb="FFDCE6F1"/>
        <bgColor rgb="FFDCE6F1"/>
      </patternFill>
    </fill>
    <fill>
      <patternFill patternType="solid">
        <fgColor rgb="FFFF8080"/>
        <bgColor rgb="FFFF8080"/>
      </patternFill>
    </fill>
    <fill>
      <patternFill patternType="solid">
        <fgColor rgb="FFF2DCDB"/>
        <bgColor rgb="FFF2DCDB"/>
      </patternFill>
    </fill>
    <fill>
      <patternFill patternType="solid">
        <fgColor rgb="FFFFFFCC"/>
        <bgColor rgb="FFFFFFCC"/>
      </patternFill>
    </fill>
    <fill>
      <patternFill patternType="solid">
        <fgColor rgb="FFEBF1DE"/>
        <bgColor rgb="FFEBF1DE"/>
      </patternFill>
    </fill>
    <fill>
      <patternFill patternType="solid">
        <fgColor rgb="FFFFCC99"/>
        <bgColor rgb="FFFFCC99"/>
      </patternFill>
    </fill>
    <fill>
      <patternFill patternType="solid">
        <fgColor rgb="FFE4DFEC"/>
        <bgColor rgb="FFE4DFEC"/>
      </patternFill>
    </fill>
    <fill>
      <patternFill patternType="solid">
        <fgColor rgb="FFCCFFFF"/>
        <bgColor rgb="FFCCFFFF"/>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E6B8B7"/>
        <bgColor rgb="FFE6B8B7"/>
      </patternFill>
    </fill>
    <fill>
      <patternFill patternType="solid">
        <fgColor rgb="FFFFFF99"/>
        <bgColor rgb="FFFFFF99"/>
      </patternFill>
    </fill>
    <fill>
      <patternFill patternType="solid">
        <fgColor rgb="FFD8E4BC"/>
        <bgColor rgb="FFD8E4BC"/>
      </patternFill>
    </fill>
    <fill>
      <patternFill patternType="solid">
        <fgColor rgb="FFFF99CC"/>
        <bgColor rgb="FFFF99CC"/>
      </patternFill>
    </fill>
    <fill>
      <patternFill patternType="solid">
        <fgColor rgb="FFCCC0DA"/>
        <bgColor rgb="FFCCC0DA"/>
      </patternFill>
    </fill>
    <fill>
      <patternFill patternType="solid">
        <fgColor rgb="FFB7DEE8"/>
        <bgColor rgb="FFB7DEE8"/>
      </patternFill>
    </fill>
    <fill>
      <patternFill patternType="solid">
        <fgColor rgb="FFFCD5B4"/>
        <bgColor rgb="FFFCD5B4"/>
      </patternFill>
    </fill>
    <fill>
      <patternFill patternType="solid">
        <fgColor rgb="FF95B3D7"/>
        <bgColor rgb="FF95B3D7"/>
      </patternFill>
    </fill>
    <fill>
      <patternFill patternType="solid">
        <fgColor rgb="FFFF6600"/>
        <bgColor rgb="FFFF6600"/>
      </patternFill>
    </fill>
    <fill>
      <patternFill patternType="solid">
        <fgColor rgb="FFDA9694"/>
        <bgColor rgb="FFDA9694"/>
      </patternFill>
    </fill>
    <fill>
      <patternFill patternType="solid">
        <fgColor rgb="FFFFCC00"/>
        <bgColor rgb="FFFFCC00"/>
      </patternFill>
    </fill>
    <fill>
      <patternFill patternType="solid">
        <fgColor rgb="FFC4D79B"/>
        <bgColor rgb="FFC4D79B"/>
      </patternFill>
    </fill>
    <fill>
      <patternFill patternType="solid">
        <fgColor rgb="FFB1A0C7"/>
        <bgColor rgb="FFB1A0C7"/>
      </patternFill>
    </fill>
    <fill>
      <patternFill patternType="solid">
        <fgColor rgb="FF92CDDC"/>
        <bgColor rgb="FF92CDDC"/>
      </patternFill>
    </fill>
    <fill>
      <patternFill patternType="solid">
        <fgColor rgb="FFFABF8F"/>
        <bgColor rgb="FFFABF8F"/>
      </patternFill>
    </fill>
    <fill>
      <patternFill patternType="solid">
        <fgColor rgb="FF003366"/>
        <bgColor rgb="FF003366"/>
      </patternFill>
    </fill>
    <fill>
      <patternFill patternType="solid">
        <fgColor rgb="FF4F81BD"/>
        <bgColor rgb="FF4F81BD"/>
      </patternFill>
    </fill>
    <fill>
      <patternFill patternType="solid">
        <fgColor rgb="FFC0504D"/>
        <bgColor rgb="FFC0504D"/>
      </patternFill>
    </fill>
    <fill>
      <patternFill patternType="solid">
        <fgColor rgb="FF9BBB59"/>
        <bgColor rgb="FF9BBB59"/>
      </patternFill>
    </fill>
    <fill>
      <patternFill patternType="solid">
        <fgColor rgb="FF666699"/>
        <bgColor rgb="FF666699"/>
      </patternFill>
    </fill>
    <fill>
      <patternFill patternType="solid">
        <fgColor rgb="FF8064A2"/>
        <bgColor rgb="FF8064A2"/>
      </patternFill>
    </fill>
    <fill>
      <patternFill patternType="solid">
        <fgColor rgb="FF33CCCC"/>
        <bgColor rgb="FF33CCCC"/>
      </patternFill>
    </fill>
    <fill>
      <patternFill patternType="solid">
        <fgColor rgb="FF4BACC6"/>
        <bgColor rgb="FF4BACC6"/>
      </patternFill>
    </fill>
    <fill>
      <patternFill patternType="solid">
        <fgColor rgb="FFFF0000"/>
        <bgColor rgb="FFFF0000"/>
      </patternFill>
    </fill>
    <fill>
      <patternFill patternType="solid">
        <fgColor rgb="FFF79646"/>
        <bgColor rgb="FFF79646"/>
      </patternFill>
    </fill>
    <fill>
      <patternFill patternType="solid">
        <fgColor rgb="FFCC99FF"/>
        <bgColor rgb="FFCC99FF"/>
      </patternFill>
    </fill>
    <fill>
      <patternFill patternType="solid">
        <fgColor rgb="FFFFC7CE"/>
        <bgColor rgb="FFFFC7CE"/>
      </patternFill>
    </fill>
    <fill>
      <patternFill patternType="solid">
        <fgColor rgb="FFFFFFFF"/>
        <bgColor rgb="FFFFFFFF"/>
      </patternFill>
    </fill>
    <fill>
      <patternFill patternType="solid">
        <fgColor rgb="FFF2F2F2"/>
        <bgColor rgb="FFF2F2F2"/>
      </patternFill>
    </fill>
    <fill>
      <patternFill patternType="solid">
        <fgColor rgb="FF969696"/>
        <bgColor rgb="FF969696"/>
      </patternFill>
    </fill>
    <fill>
      <patternFill patternType="solid">
        <fgColor rgb="FFA5A5A5"/>
        <bgColor rgb="FFA5A5A5"/>
      </patternFill>
    </fill>
    <fill>
      <patternFill patternType="solid">
        <fgColor rgb="FFC6EFCE"/>
        <bgColor rgb="FFC6EFCE"/>
      </patternFill>
    </fill>
    <fill>
      <patternFill patternType="solid">
        <fgColor rgb="FFFFEB9C"/>
        <bgColor rgb="FFFFEB9C"/>
      </patternFill>
    </fill>
    <fill>
      <patternFill patternType="solid">
        <fgColor rgb="FF333333"/>
        <bgColor rgb="FF333333"/>
      </patternFill>
    </fill>
    <fill>
      <patternFill patternType="solid">
        <fgColor rgb="FF808080"/>
        <bgColor rgb="FF808080"/>
      </patternFill>
    </fill>
  </fills>
  <borders count="3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double">
        <color rgb="FF333333"/>
      </left>
      <right style="double">
        <color rgb="FF333333"/>
      </right>
      <top style="double">
        <color rgb="FF333333"/>
      </top>
      <bottom style="double">
        <color rgb="FF333333"/>
      </bottom>
      <diagonal/>
    </border>
    <border>
      <left/>
      <right/>
      <top/>
      <bottom style="thick">
        <color rgb="FF003366"/>
      </bottom>
      <diagonal/>
    </border>
    <border>
      <left/>
      <right/>
      <top/>
      <bottom style="thick">
        <color rgb="FF4F81BD"/>
      </bottom>
      <diagonal/>
    </border>
    <border>
      <left/>
      <right/>
      <top/>
      <bottom style="thick">
        <color rgb="FFCCFFFF"/>
      </bottom>
      <diagonal/>
    </border>
    <border>
      <left/>
      <right/>
      <top/>
      <bottom style="thick">
        <color rgb="FFA7BFDE"/>
      </bottom>
      <diagonal/>
    </border>
    <border>
      <left/>
      <right/>
      <top/>
      <bottom style="medium">
        <color rgb="FFCCFFFF"/>
      </bottom>
      <diagonal/>
    </border>
    <border>
      <left/>
      <right/>
      <top/>
      <bottom style="medium">
        <color rgb="FF95B3D7"/>
      </bottom>
      <diagonal/>
    </border>
    <border>
      <left/>
      <right/>
      <top/>
      <bottom style="double">
        <color rgb="FFFF00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003366"/>
      </top>
      <bottom style="double">
        <color rgb="FF003366"/>
      </bottom>
      <diagonal/>
    </border>
    <border>
      <left/>
      <right/>
      <top style="thin">
        <color rgb="FF4F81BD"/>
      </top>
      <bottom style="double">
        <color rgb="FF4F81BD"/>
      </bottom>
      <diagonal/>
    </border>
    <border>
      <left style="thin">
        <color rgb="FF000000"/>
      </left>
      <right style="thin">
        <color rgb="FF000000"/>
      </right>
      <top style="thin">
        <color rgb="FF000000"/>
      </top>
      <bottom/>
      <diagonal/>
    </border>
    <border>
      <left style="thin">
        <color rgb="FF000000"/>
      </left>
      <right style="mediumDashed">
        <color rgb="FF000000"/>
      </right>
      <top/>
      <bottom/>
      <diagonal/>
    </border>
    <border>
      <left style="mediumDashed">
        <color rgb="FF000000"/>
      </left>
      <right/>
      <top/>
      <bottom/>
      <diagonal/>
    </border>
    <border>
      <left/>
      <right style="thin">
        <color rgb="FF000000"/>
      </right>
      <top/>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bottom/>
      <diagonal/>
    </border>
    <border>
      <left/>
      <right style="mediumDashed">
        <color rgb="FF000000"/>
      </right>
      <top/>
      <bottom/>
      <diagonal/>
    </border>
    <border>
      <left style="thin">
        <color rgb="FF000000"/>
      </left>
      <right/>
      <top/>
      <bottom style="mediumDashed">
        <color rgb="FF000000"/>
      </bottom>
      <diagonal/>
    </border>
    <border>
      <left/>
      <right/>
      <top/>
      <bottom style="mediumDashed">
        <color rgb="FF000000"/>
      </bottom>
      <diagonal/>
    </border>
    <border>
      <left/>
      <right style="mediumDashed">
        <color rgb="FF000000"/>
      </right>
      <top/>
      <bottom style="mediumDashed">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12">
    <xf numFmtId="0" fontId="0" fillId="0" borderId="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2" fillId="2"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2" fillId="4"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2" fillId="6" borderId="0" applyNumberFormat="0" applyBorder="0" applyAlignment="0" applyProtection="0"/>
    <xf numFmtId="0" fontId="2"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2"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 fillId="10"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2" fillId="6"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2" fillId="6" borderId="0" applyNumberFormat="0" applyBorder="0" applyAlignment="0" applyProtection="0"/>
    <xf numFmtId="0" fontId="2"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2"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2" fillId="10" borderId="0" applyNumberFormat="0" applyBorder="0" applyAlignment="0" applyProtection="0"/>
    <xf numFmtId="0" fontId="2" fillId="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2" fillId="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2" fillId="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2" fillId="17"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2" fillId="17" borderId="0" applyNumberFormat="0" applyBorder="0" applyAlignment="0" applyProtection="0"/>
    <xf numFmtId="0" fontId="2" fillId="10"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 fillId="10" borderId="0" applyNumberFormat="0" applyBorder="0" applyAlignment="0" applyProtection="0"/>
    <xf numFmtId="0" fontId="3" fillId="19" borderId="0" applyNumberFormat="0" applyBorder="0" applyAlignment="0" applyProtection="0"/>
    <xf numFmtId="0" fontId="3" fillId="19" borderId="0" applyNumberFormat="0" applyBorder="0" applyAlignment="0" applyProtection="0"/>
    <xf numFmtId="0" fontId="2" fillId="10" borderId="0" applyNumberFormat="0" applyBorder="0" applyAlignment="0" applyProtection="0"/>
    <xf numFmtId="0" fontId="2" fillId="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2" fillId="6"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2" fillId="6" borderId="0" applyNumberFormat="0" applyBorder="0" applyAlignment="0" applyProtection="0"/>
    <xf numFmtId="0" fontId="4" fillId="10" borderId="0" applyNumberFormat="0" applyBorder="0" applyAlignment="0" applyProtection="0"/>
    <xf numFmtId="0" fontId="5" fillId="21"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22" borderId="0" applyNumberFormat="0" applyBorder="0" applyAlignment="0" applyProtection="0"/>
    <xf numFmtId="0" fontId="5" fillId="23"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5" fillId="25"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17" borderId="0" applyNumberFormat="0" applyBorder="0" applyAlignment="0" applyProtection="0"/>
    <xf numFmtId="0" fontId="5" fillId="2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0" borderId="0" applyNumberFormat="0" applyBorder="0" applyAlignment="0" applyProtection="0"/>
    <xf numFmtId="0" fontId="5" fillId="27"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4" borderId="0" applyNumberFormat="0" applyBorder="0" applyAlignment="0" applyProtection="0"/>
    <xf numFmtId="0" fontId="5" fillId="28"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29" borderId="0" applyNumberFormat="0" applyBorder="0" applyAlignment="0" applyProtection="0"/>
    <xf numFmtId="0" fontId="5" fillId="30" borderId="0" applyNumberFormat="0" applyBorder="0" applyAlignment="0" applyProtection="0"/>
    <xf numFmtId="0" fontId="4" fillId="29" borderId="0" applyNumberFormat="0" applyBorder="0" applyAlignment="0" applyProtection="0"/>
    <xf numFmtId="0" fontId="4" fillId="29" borderId="0" applyNumberFormat="0" applyBorder="0" applyAlignment="0" applyProtection="0"/>
    <xf numFmtId="0" fontId="4" fillId="22" borderId="0" applyNumberFormat="0" applyBorder="0" applyAlignment="0" applyProtection="0"/>
    <xf numFmtId="0" fontId="5" fillId="31"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4" borderId="0" applyNumberFormat="0" applyBorder="0" applyAlignment="0" applyProtection="0"/>
    <xf numFmtId="0" fontId="5" fillId="32"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33" borderId="0" applyNumberFormat="0" applyBorder="0" applyAlignment="0" applyProtection="0"/>
    <xf numFmtId="0" fontId="5" fillId="34"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5" borderId="0" applyNumberFormat="0" applyBorder="0" applyAlignment="0" applyProtection="0"/>
    <xf numFmtId="0" fontId="5" fillId="36"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7" borderId="0" applyNumberFormat="0" applyBorder="0" applyAlignment="0" applyProtection="0"/>
    <xf numFmtId="0" fontId="5" fillId="38"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6" fillId="39" borderId="0" applyNumberFormat="0" applyBorder="0" applyAlignment="0" applyProtection="0"/>
    <xf numFmtId="0" fontId="7" fillId="40" borderId="0" applyNumberFormat="0" applyBorder="0" applyAlignment="0" applyProtection="0"/>
    <xf numFmtId="0" fontId="6" fillId="39" borderId="0" applyNumberFormat="0" applyBorder="0" applyAlignment="0" applyProtection="0"/>
    <xf numFmtId="0" fontId="6" fillId="39" borderId="0" applyNumberFormat="0" applyBorder="0" applyAlignment="0" applyProtection="0"/>
    <xf numFmtId="0" fontId="8" fillId="41" borderId="6" applyNumberFormat="0" applyAlignment="0" applyProtection="0"/>
    <xf numFmtId="0" fontId="9" fillId="42" borderId="1" applyNumberFormat="0" applyAlignment="0" applyProtection="0"/>
    <xf numFmtId="0" fontId="8" fillId="41" borderId="6" applyNumberFormat="0" applyAlignment="0" applyProtection="0"/>
    <xf numFmtId="0" fontId="8" fillId="41" borderId="6" applyNumberFormat="0" applyAlignment="0" applyProtection="0"/>
    <xf numFmtId="3" fontId="1" fillId="41" borderId="7" applyFont="0" applyProtection="0">
      <alignment horizontal="right"/>
    </xf>
    <xf numFmtId="3" fontId="1" fillId="41" borderId="7" applyFont="0" applyProtection="0">
      <alignment horizontal="right"/>
    </xf>
    <xf numFmtId="3" fontId="10" fillId="41" borderId="7" applyProtection="0">
      <alignment horizontal="right"/>
    </xf>
    <xf numFmtId="3" fontId="1" fillId="41" borderId="7" applyFont="0" applyProtection="0">
      <alignment horizontal="right"/>
    </xf>
    <xf numFmtId="3" fontId="1" fillId="41" borderId="7" applyFont="0" applyProtection="0">
      <alignment horizontal="right"/>
    </xf>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1" fillId="0" borderId="0" applyNumberFormat="0" applyFill="0" applyBorder="0" applyAlignment="0" applyProtection="0"/>
    <xf numFmtId="0" fontId="1" fillId="0" borderId="0" applyNumberFormat="0" applyFont="0" applyFill="0" applyBorder="0" applyAlignment="0" applyProtection="0"/>
    <xf numFmtId="0" fontId="12" fillId="43" borderId="8" applyNumberFormat="0" applyAlignment="0" applyProtection="0"/>
    <xf numFmtId="0" fontId="13" fillId="44" borderId="4" applyNumberFormat="0" applyAlignment="0" applyProtection="0"/>
    <xf numFmtId="0" fontId="12" fillId="43" borderId="8" applyNumberFormat="0" applyAlignment="0" applyProtection="0"/>
    <xf numFmtId="0" fontId="12" fillId="43" borderId="8" applyNumberFormat="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6" fillId="10" borderId="0" applyNumberFormat="0" applyBorder="0" applyAlignment="0" applyProtection="0"/>
    <xf numFmtId="0" fontId="17" fillId="45"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8" fillId="0" borderId="9" applyNumberFormat="0" applyFill="0" applyAlignment="0" applyProtection="0"/>
    <xf numFmtId="0" fontId="19" fillId="0" borderId="10"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20" fillId="0" borderId="11" applyNumberFormat="0" applyFill="0" applyAlignment="0" applyProtection="0"/>
    <xf numFmtId="0" fontId="21" fillId="0" borderId="12" applyNumberFormat="0" applyFill="0" applyAlignment="0" applyProtection="0"/>
    <xf numFmtId="0" fontId="20" fillId="0" borderId="11" applyNumberFormat="0" applyFill="0" applyAlignment="0" applyProtection="0"/>
    <xf numFmtId="0" fontId="20" fillId="0" borderId="11" applyNumberFormat="0" applyFill="0" applyAlignment="0" applyProtection="0"/>
    <xf numFmtId="0" fontId="22" fillId="0" borderId="13" applyNumberFormat="0" applyFill="0" applyAlignment="0" applyProtection="0"/>
    <xf numFmtId="0" fontId="23" fillId="0" borderId="14" applyNumberFormat="0" applyFill="0" applyAlignment="0" applyProtection="0"/>
    <xf numFmtId="0" fontId="22" fillId="0" borderId="13" applyNumberFormat="0" applyFill="0" applyAlignment="0" applyProtection="0"/>
    <xf numFmtId="0" fontId="22" fillId="0" borderId="13"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27" fillId="15" borderId="6" applyNumberFormat="0" applyAlignment="0" applyProtection="0"/>
    <xf numFmtId="0" fontId="28" fillId="8" borderId="1" applyNumberFormat="0" applyAlignment="0" applyProtection="0"/>
    <xf numFmtId="0" fontId="27" fillId="15" borderId="6" applyNumberFormat="0" applyAlignment="0" applyProtection="0"/>
    <xf numFmtId="0" fontId="27" fillId="15" borderId="6" applyNumberFormat="0" applyAlignment="0" applyProtection="0"/>
    <xf numFmtId="0" fontId="29" fillId="0" borderId="15" applyNumberFormat="0" applyFill="0" applyAlignment="0" applyProtection="0"/>
    <xf numFmtId="0" fontId="30" fillId="0" borderId="3" applyNumberFormat="0" applyFill="0" applyAlignment="0" applyProtection="0"/>
    <xf numFmtId="0" fontId="29" fillId="0" borderId="15" applyNumberFormat="0" applyFill="0" applyAlignment="0" applyProtection="0"/>
    <xf numFmtId="0" fontId="29" fillId="0" borderId="15" applyNumberFormat="0" applyFill="0" applyAlignment="0" applyProtection="0"/>
    <xf numFmtId="0" fontId="31" fillId="15" borderId="0" applyNumberFormat="0" applyBorder="0" applyAlignment="0" applyProtection="0"/>
    <xf numFmtId="0" fontId="32" fillId="46"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2"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3" fillId="0" borderId="0" applyNumberForma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3" fillId="0" borderId="0" applyNumberFormat="0" applyBorder="0" applyProtection="0"/>
    <xf numFmtId="0" fontId="3" fillId="0" borderId="0" applyNumberFormat="0" applyBorder="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1" fillId="6" borderId="16" applyNumberFormat="0" applyFont="0" applyAlignment="0" applyProtection="0"/>
    <xf numFmtId="0" fontId="1" fillId="6" borderId="5" applyNumberFormat="0" applyFont="0" applyAlignment="0" applyProtection="0"/>
    <xf numFmtId="0" fontId="1" fillId="6" borderId="5" applyNumberFormat="0" applyFont="0" applyAlignment="0" applyProtection="0"/>
    <xf numFmtId="0" fontId="1" fillId="6" borderId="5" applyNumberFormat="0" applyFont="0" applyAlignment="0" applyProtection="0"/>
    <xf numFmtId="0" fontId="1" fillId="6" borderId="5" applyNumberFormat="0" applyFont="0" applyAlignment="0" applyProtection="0"/>
    <xf numFmtId="0" fontId="1" fillId="6" borderId="5" applyNumberFormat="0" applyFont="0" applyAlignment="0" applyProtection="0"/>
    <xf numFmtId="0" fontId="1" fillId="6" borderId="16" applyNumberFormat="0" applyFont="0" applyAlignment="0" applyProtection="0"/>
    <xf numFmtId="0" fontId="1" fillId="6" borderId="16" applyNumberFormat="0" applyFont="0" applyAlignment="0" applyProtection="0"/>
    <xf numFmtId="0" fontId="1" fillId="6" borderId="16" applyNumberFormat="0" applyFont="0" applyAlignment="0" applyProtection="0"/>
    <xf numFmtId="0" fontId="33" fillId="41" borderId="17" applyNumberFormat="0" applyAlignment="0" applyProtection="0"/>
    <xf numFmtId="0" fontId="34" fillId="42" borderId="2" applyNumberFormat="0" applyAlignment="0" applyProtection="0"/>
    <xf numFmtId="0" fontId="33" fillId="41" borderId="17" applyNumberFormat="0" applyAlignment="0" applyProtection="0"/>
    <xf numFmtId="0" fontId="33" fillId="41" borderId="17"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7" fillId="0" borderId="18" applyNumberFormat="0" applyFill="0" applyAlignment="0" applyProtection="0"/>
    <xf numFmtId="0" fontId="38" fillId="0" borderId="19"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29" fillId="0" borderId="0" applyNumberFormat="0" applyFill="0" applyBorder="0" applyAlignment="0" applyProtection="0"/>
    <xf numFmtId="0" fontId="3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cellStyleXfs>
  <cellXfs count="205">
    <xf numFmtId="0" fontId="0" fillId="0" borderId="0" xfId="0"/>
    <xf numFmtId="0" fontId="40" fillId="0" borderId="0" xfId="0" applyFont="1" applyAlignment="1">
      <alignment vertical="top"/>
    </xf>
    <xf numFmtId="0" fontId="0" fillId="0" borderId="0" xfId="0" applyAlignment="1">
      <alignment vertical="top"/>
    </xf>
    <xf numFmtId="0" fontId="41" fillId="0" borderId="0" xfId="0" applyFont="1" applyAlignment="1">
      <alignment vertical="top" wrapText="1"/>
    </xf>
    <xf numFmtId="0" fontId="41" fillId="0" borderId="0" xfId="0" applyFont="1" applyAlignment="1">
      <alignment vertical="top"/>
    </xf>
    <xf numFmtId="0" fontId="3" fillId="0" borderId="0" xfId="0" applyFont="1" applyAlignment="1">
      <alignment vertical="top" wrapText="1"/>
    </xf>
    <xf numFmtId="0" fontId="25" fillId="0" borderId="0" xfId="331" applyFont="1" applyFill="1" applyAlignment="1">
      <alignment vertical="center" wrapText="1"/>
    </xf>
    <xf numFmtId="0" fontId="3" fillId="0" borderId="0" xfId="0" applyFont="1" applyAlignment="1">
      <alignment horizontal="left" vertical="top" wrapText="1"/>
    </xf>
    <xf numFmtId="0" fontId="3" fillId="0" borderId="0" xfId="356" applyFont="1" applyAlignment="1">
      <alignment horizontal="left" vertical="top" wrapText="1"/>
    </xf>
    <xf numFmtId="0" fontId="25" fillId="0" borderId="0" xfId="331" applyFont="1" applyFill="1" applyAlignment="1">
      <alignment vertical="top"/>
    </xf>
    <xf numFmtId="0" fontId="40" fillId="0" borderId="0" xfId="0" applyFont="1"/>
    <xf numFmtId="0" fontId="3" fillId="0" borderId="0" xfId="0" applyFont="1"/>
    <xf numFmtId="0" fontId="41" fillId="0" borderId="0" xfId="0" applyFont="1"/>
    <xf numFmtId="0" fontId="3" fillId="0" borderId="0" xfId="331" applyFont="1" applyFill="1" applyAlignment="1"/>
    <xf numFmtId="0" fontId="25" fillId="0" borderId="0" xfId="331" applyFont="1" applyFill="1" applyAlignment="1">
      <alignment wrapText="1"/>
    </xf>
    <xf numFmtId="0" fontId="25" fillId="0" borderId="0" xfId="331" applyFont="1" applyFill="1"/>
    <xf numFmtId="0" fontId="3" fillId="0" borderId="0" xfId="0" applyFont="1" applyAlignment="1">
      <alignment horizontal="left" vertical="top"/>
    </xf>
    <xf numFmtId="0" fontId="3" fillId="0" borderId="0" xfId="0" applyFont="1" applyAlignment="1">
      <alignment vertical="top"/>
    </xf>
    <xf numFmtId="0" fontId="41" fillId="0" borderId="0" xfId="0" applyFont="1" applyAlignment="1">
      <alignment horizontal="left" vertical="top"/>
    </xf>
    <xf numFmtId="0" fontId="3" fillId="0" borderId="0" xfId="0" applyFont="1" applyAlignment="1">
      <alignment horizontal="center" vertical="top"/>
    </xf>
    <xf numFmtId="0" fontId="43" fillId="0" borderId="0" xfId="0" applyFont="1" applyAlignment="1">
      <alignment vertical="center"/>
    </xf>
    <xf numFmtId="0" fontId="11" fillId="15" borderId="22" xfId="0" applyFont="1" applyFill="1" applyBorder="1"/>
    <xf numFmtId="0" fontId="0" fillId="15" borderId="0" xfId="0" applyFill="1"/>
    <xf numFmtId="0" fontId="0" fillId="15" borderId="23" xfId="0" applyFill="1" applyBorder="1"/>
    <xf numFmtId="0" fontId="0" fillId="2" borderId="24" xfId="0" applyFill="1" applyBorder="1"/>
    <xf numFmtId="0" fontId="47" fillId="2" borderId="0" xfId="0" applyFont="1" applyFill="1" applyAlignment="1">
      <alignment horizontal="left"/>
    </xf>
    <xf numFmtId="0" fontId="0" fillId="2" borderId="0" xfId="0" applyFill="1"/>
    <xf numFmtId="0" fontId="0" fillId="15" borderId="0" xfId="0" applyFill="1" applyAlignment="1">
      <alignment vertical="top"/>
    </xf>
    <xf numFmtId="0" fontId="0" fillId="15" borderId="23" xfId="0" applyFill="1" applyBorder="1" applyAlignment="1">
      <alignment vertical="top"/>
    </xf>
    <xf numFmtId="0" fontId="49" fillId="0" borderId="0" xfId="0" applyFont="1" applyAlignment="1">
      <alignment horizontal="center"/>
    </xf>
    <xf numFmtId="0" fontId="48" fillId="2" borderId="0" xfId="0" applyFont="1" applyFill="1" applyAlignment="1">
      <alignment horizontal="left"/>
    </xf>
    <xf numFmtId="0" fontId="49" fillId="2" borderId="0" xfId="0" applyFont="1" applyFill="1" applyAlignment="1">
      <alignment horizontal="center"/>
    </xf>
    <xf numFmtId="0" fontId="0" fillId="2" borderId="27" xfId="0" applyFill="1" applyBorder="1"/>
    <xf numFmtId="1" fontId="11" fillId="15" borderId="22" xfId="0" applyNumberFormat="1" applyFont="1" applyFill="1" applyBorder="1" applyAlignment="1">
      <alignment horizontal="right"/>
    </xf>
    <xf numFmtId="0" fontId="0" fillId="2" borderId="28" xfId="0" applyFill="1" applyBorder="1"/>
    <xf numFmtId="0" fontId="0" fillId="2" borderId="29" xfId="0" applyFill="1" applyBorder="1" applyAlignment="1">
      <alignment horizontal="left"/>
    </xf>
    <xf numFmtId="0" fontId="0" fillId="2" borderId="29" xfId="0" applyFill="1" applyBorder="1"/>
    <xf numFmtId="0" fontId="3" fillId="2" borderId="29" xfId="0" applyFont="1" applyFill="1" applyBorder="1" applyAlignment="1">
      <alignment horizontal="right" vertical="top"/>
    </xf>
    <xf numFmtId="0" fontId="0" fillId="2" borderId="30" xfId="0" applyFill="1" applyBorder="1"/>
    <xf numFmtId="0" fontId="0" fillId="10" borderId="24" xfId="0" applyFill="1" applyBorder="1"/>
    <xf numFmtId="0" fontId="3" fillId="10" borderId="0" xfId="0" applyFont="1" applyFill="1" applyAlignment="1">
      <alignment horizontal="left" vertical="top"/>
    </xf>
    <xf numFmtId="0" fontId="3" fillId="10" borderId="0" xfId="0" applyFont="1" applyFill="1" applyAlignment="1">
      <alignment vertical="top"/>
    </xf>
    <xf numFmtId="0" fontId="3" fillId="10" borderId="0" xfId="0" applyFont="1" applyFill="1" applyAlignment="1">
      <alignment horizontal="right" vertical="top"/>
    </xf>
    <xf numFmtId="0" fontId="0" fillId="10" borderId="0" xfId="0" applyFill="1" applyAlignment="1">
      <alignment vertical="top"/>
    </xf>
    <xf numFmtId="0" fontId="11" fillId="15" borderId="22" xfId="0" applyFont="1" applyFill="1" applyBorder="1" applyAlignment="1">
      <alignment vertical="top"/>
    </xf>
    <xf numFmtId="0" fontId="50" fillId="0" borderId="0" xfId="0" applyFont="1"/>
    <xf numFmtId="0" fontId="50" fillId="0" borderId="0" xfId="0" applyFont="1" applyAlignment="1">
      <alignment vertical="top"/>
    </xf>
    <xf numFmtId="3" fontId="38" fillId="10" borderId="0" xfId="0" applyNumberFormat="1" applyFont="1" applyFill="1" applyAlignment="1">
      <alignment horizontal="left"/>
    </xf>
    <xf numFmtId="3" fontId="3" fillId="10" borderId="0" xfId="0" applyNumberFormat="1" applyFont="1" applyFill="1" applyAlignment="1">
      <alignment horizontal="right"/>
    </xf>
    <xf numFmtId="3" fontId="38" fillId="10" borderId="0" xfId="0" applyNumberFormat="1" applyFont="1" applyFill="1" applyAlignment="1">
      <alignment horizontal="right" wrapText="1"/>
    </xf>
    <xf numFmtId="0" fontId="51" fillId="10" borderId="0" xfId="0" applyFont="1" applyFill="1" applyAlignment="1">
      <alignment horizontal="right"/>
    </xf>
    <xf numFmtId="0" fontId="3" fillId="10" borderId="0" xfId="0" applyFont="1" applyFill="1" applyAlignment="1">
      <alignment horizontal="right"/>
    </xf>
    <xf numFmtId="0" fontId="0" fillId="10" borderId="0" xfId="0" applyFill="1" applyAlignment="1">
      <alignment horizontal="right"/>
    </xf>
    <xf numFmtId="0" fontId="11" fillId="15" borderId="22" xfId="0" applyFont="1" applyFill="1" applyBorder="1" applyAlignment="1">
      <alignment horizontal="right"/>
    </xf>
    <xf numFmtId="0" fontId="11" fillId="15" borderId="0" xfId="0" applyFont="1" applyFill="1" applyAlignment="1">
      <alignment horizontal="right"/>
    </xf>
    <xf numFmtId="3" fontId="38" fillId="15" borderId="0" xfId="0" applyNumberFormat="1" applyFont="1" applyFill="1" applyAlignment="1">
      <alignment horizontal="right" wrapText="1"/>
    </xf>
    <xf numFmtId="0" fontId="51" fillId="15" borderId="0" xfId="0" applyFont="1" applyFill="1" applyAlignment="1">
      <alignment horizontal="right"/>
    </xf>
    <xf numFmtId="3" fontId="52" fillId="10" borderId="0" xfId="0" applyNumberFormat="1" applyFont="1" applyFill="1" applyAlignment="1">
      <alignment horizontal="right"/>
    </xf>
    <xf numFmtId="164" fontId="52" fillId="10" borderId="0" xfId="0" applyNumberFormat="1" applyFont="1" applyFill="1" applyAlignment="1">
      <alignment horizontal="right"/>
    </xf>
    <xf numFmtId="0" fontId="3" fillId="10" borderId="0" xfId="0" applyFont="1" applyFill="1"/>
    <xf numFmtId="3" fontId="53" fillId="10" borderId="0" xfId="0" applyNumberFormat="1" applyFont="1" applyFill="1" applyAlignment="1">
      <alignment horizontal="right"/>
    </xf>
    <xf numFmtId="0" fontId="0" fillId="10" borderId="0" xfId="0" applyFill="1"/>
    <xf numFmtId="3" fontId="52" fillId="15" borderId="0" xfId="0" applyNumberFormat="1" applyFont="1" applyFill="1" applyAlignment="1">
      <alignment horizontal="right"/>
    </xf>
    <xf numFmtId="3" fontId="38" fillId="15" borderId="0" xfId="0" applyNumberFormat="1" applyFont="1" applyFill="1" applyAlignment="1">
      <alignment horizontal="right"/>
    </xf>
    <xf numFmtId="164" fontId="51" fillId="15" borderId="0" xfId="0" applyNumberFormat="1" applyFont="1" applyFill="1" applyAlignment="1">
      <alignment horizontal="right"/>
    </xf>
    <xf numFmtId="166" fontId="51" fillId="15" borderId="0" xfId="0" applyNumberFormat="1" applyFont="1" applyFill="1" applyAlignment="1">
      <alignment horizontal="right"/>
    </xf>
    <xf numFmtId="164" fontId="0" fillId="0" borderId="0" xfId="0" applyNumberFormat="1"/>
    <xf numFmtId="3" fontId="52" fillId="10" borderId="0" xfId="0" applyNumberFormat="1" applyFont="1" applyFill="1" applyAlignment="1">
      <alignment horizontal="right" wrapText="1"/>
    </xf>
    <xf numFmtId="3" fontId="52" fillId="15" borderId="0" xfId="0" applyNumberFormat="1" applyFont="1" applyFill="1" applyAlignment="1">
      <alignment horizontal="right" wrapText="1"/>
    </xf>
    <xf numFmtId="3" fontId="0" fillId="0" borderId="0" xfId="0" applyNumberFormat="1" applyAlignment="1">
      <alignment horizontal="right"/>
    </xf>
    <xf numFmtId="3" fontId="3" fillId="10" borderId="0" xfId="0" applyNumberFormat="1" applyFont="1" applyFill="1" applyAlignment="1">
      <alignment horizontal="right" wrapText="1"/>
    </xf>
    <xf numFmtId="3" fontId="0" fillId="0" borderId="0" xfId="0" applyNumberFormat="1" applyAlignment="1">
      <alignment horizontal="right" wrapText="1"/>
    </xf>
    <xf numFmtId="164" fontId="0" fillId="0" borderId="0" xfId="397" applyNumberFormat="1" applyFont="1" applyFill="1"/>
    <xf numFmtId="0" fontId="54" fillId="10" borderId="24" xfId="0" applyFont="1" applyFill="1" applyBorder="1" applyAlignment="1">
      <alignment horizontal="right" vertical="top"/>
    </xf>
    <xf numFmtId="0" fontId="0" fillId="10" borderId="0" xfId="0" applyFill="1" applyAlignment="1">
      <alignment horizontal="left" vertical="center"/>
    </xf>
    <xf numFmtId="0" fontId="55" fillId="10" borderId="0" xfId="0" applyFont="1" applyFill="1" applyAlignment="1">
      <alignment horizontal="right"/>
    </xf>
    <xf numFmtId="0" fontId="0" fillId="15" borderId="22" xfId="0" applyFill="1" applyBorder="1" applyAlignment="1">
      <alignment horizontal="right"/>
    </xf>
    <xf numFmtId="3" fontId="0" fillId="15" borderId="0" xfId="0" applyNumberFormat="1" applyFill="1" applyAlignment="1">
      <alignment horizontal="left" vertical="center"/>
    </xf>
    <xf numFmtId="0" fontId="52" fillId="10" borderId="0" xfId="0" applyFont="1" applyFill="1" applyAlignment="1">
      <alignment horizontal="right"/>
    </xf>
    <xf numFmtId="0" fontId="52" fillId="10" borderId="0" xfId="0" applyFont="1" applyFill="1" applyAlignment="1">
      <alignment horizontal="left"/>
    </xf>
    <xf numFmtId="3" fontId="52" fillId="15" borderId="0" xfId="0" applyNumberFormat="1" applyFont="1" applyFill="1" applyAlignment="1">
      <alignment horizontal="left"/>
    </xf>
    <xf numFmtId="0" fontId="54" fillId="10" borderId="0" xfId="0" applyFont="1" applyFill="1" applyAlignment="1">
      <alignment horizontal="right" vertical="top"/>
    </xf>
    <xf numFmtId="3" fontId="0" fillId="10" borderId="0" xfId="0" applyNumberFormat="1" applyFill="1" applyAlignment="1">
      <alignment horizontal="left"/>
    </xf>
    <xf numFmtId="0" fontId="0" fillId="0" borderId="24" xfId="0" applyBorder="1"/>
    <xf numFmtId="0" fontId="0" fillId="0" borderId="0" xfId="0" applyAlignment="1">
      <alignment vertical="center"/>
    </xf>
    <xf numFmtId="0" fontId="0" fillId="0" borderId="0" xfId="0" applyAlignment="1">
      <alignment wrapText="1"/>
    </xf>
    <xf numFmtId="0" fontId="0" fillId="0" borderId="23" xfId="0" applyBorder="1" applyAlignment="1">
      <alignment wrapText="1"/>
    </xf>
    <xf numFmtId="0" fontId="0" fillId="0" borderId="23" xfId="0" applyBorder="1"/>
    <xf numFmtId="0" fontId="11" fillId="0" borderId="0" xfId="0" applyFont="1"/>
    <xf numFmtId="0" fontId="0" fillId="0" borderId="24" xfId="0" applyBorder="1" applyAlignment="1">
      <alignment wrapText="1"/>
    </xf>
    <xf numFmtId="0" fontId="0" fillId="0" borderId="0" xfId="0" applyAlignment="1">
      <alignment vertical="top" wrapText="1"/>
    </xf>
    <xf numFmtId="0" fontId="0" fillId="0" borderId="31" xfId="0" applyBorder="1"/>
    <xf numFmtId="0" fontId="0" fillId="0" borderId="32" xfId="0" applyBorder="1"/>
    <xf numFmtId="0" fontId="11" fillId="0" borderId="32" xfId="0" applyFont="1" applyBorder="1"/>
    <xf numFmtId="0" fontId="0" fillId="0" borderId="33" xfId="0" applyBorder="1"/>
    <xf numFmtId="3" fontId="0" fillId="0" borderId="0" xfId="0" applyNumberFormat="1" applyAlignment="1">
      <alignment horizontal="left"/>
    </xf>
    <xf numFmtId="3" fontId="54" fillId="0" borderId="0" xfId="0" applyNumberFormat="1" applyFont="1" applyAlignment="1">
      <alignment horizontal="right" wrapText="1"/>
    </xf>
    <xf numFmtId="0" fontId="0" fillId="0" borderId="0" xfId="0" applyAlignment="1">
      <alignment horizontal="right" wrapText="1"/>
    </xf>
    <xf numFmtId="3" fontId="54" fillId="0" borderId="0" xfId="0" applyNumberFormat="1" applyFont="1" applyAlignment="1">
      <alignment horizontal="right"/>
    </xf>
    <xf numFmtId="0" fontId="0" fillId="0" borderId="0" xfId="0" applyAlignment="1">
      <alignment horizontal="right"/>
    </xf>
    <xf numFmtId="3" fontId="3" fillId="0" borderId="0" xfId="0" applyNumberFormat="1" applyFont="1" applyAlignment="1">
      <alignment horizontal="center"/>
    </xf>
    <xf numFmtId="3" fontId="38" fillId="0" borderId="0" xfId="0" applyNumberFormat="1" applyFont="1"/>
    <xf numFmtId="3" fontId="38" fillId="0" borderId="0" xfId="0" applyNumberFormat="1" applyFont="1" applyAlignment="1">
      <alignment horizontal="right"/>
    </xf>
    <xf numFmtId="3" fontId="38" fillId="0" borderId="0" xfId="0" applyNumberFormat="1" applyFont="1" applyAlignment="1">
      <alignment horizontal="right" wrapText="1"/>
    </xf>
    <xf numFmtId="3" fontId="38" fillId="0" borderId="0" xfId="0" applyNumberFormat="1" applyFont="1" applyAlignment="1">
      <alignment horizontal="center"/>
    </xf>
    <xf numFmtId="3" fontId="3" fillId="0" borderId="0" xfId="0" applyNumberFormat="1" applyFont="1"/>
    <xf numFmtId="3" fontId="3" fillId="0" borderId="0" xfId="0" applyNumberFormat="1" applyFont="1" applyAlignment="1">
      <alignment horizontal="right"/>
    </xf>
    <xf numFmtId="3" fontId="3" fillId="0" borderId="0" xfId="0" applyNumberFormat="1" applyFont="1" applyAlignment="1">
      <alignment horizontal="right" wrapText="1"/>
    </xf>
    <xf numFmtId="165" fontId="3" fillId="0" borderId="0" xfId="0" applyNumberFormat="1" applyFont="1" applyAlignment="1">
      <alignment horizontal="center"/>
    </xf>
    <xf numFmtId="0" fontId="3" fillId="0" borderId="0" xfId="0" applyFont="1" applyAlignment="1">
      <alignment horizontal="center"/>
    </xf>
    <xf numFmtId="1" fontId="3" fillId="0" borderId="0" xfId="0" applyNumberFormat="1" applyFont="1"/>
    <xf numFmtId="1" fontId="3" fillId="0" borderId="0" xfId="0" applyNumberFormat="1" applyFont="1" applyAlignment="1">
      <alignment horizontal="center"/>
    </xf>
    <xf numFmtId="9" fontId="3" fillId="0" borderId="0" xfId="397" applyFont="1" applyFill="1" applyAlignment="1">
      <alignment horizontal="center"/>
    </xf>
    <xf numFmtId="4" fontId="3" fillId="0" borderId="0" xfId="0" applyNumberFormat="1" applyFont="1" applyAlignment="1">
      <alignment horizontal="right"/>
    </xf>
    <xf numFmtId="3" fontId="39" fillId="0" borderId="0" xfId="0" applyNumberFormat="1" applyFont="1" applyAlignment="1">
      <alignment horizontal="left"/>
    </xf>
    <xf numFmtId="3" fontId="0" fillId="0" borderId="0" xfId="0" applyNumberFormat="1" applyAlignment="1">
      <alignment horizontal="right" vertical="top"/>
    </xf>
    <xf numFmtId="3" fontId="0" fillId="0" borderId="0" xfId="0" applyNumberFormat="1" applyAlignment="1">
      <alignment horizontal="left" vertical="top"/>
    </xf>
    <xf numFmtId="3" fontId="54" fillId="0" borderId="0" xfId="0" applyNumberFormat="1" applyFont="1" applyAlignment="1">
      <alignment horizontal="right" vertical="top" wrapText="1"/>
    </xf>
    <xf numFmtId="0" fontId="0" fillId="0" borderId="0" xfId="0" applyAlignment="1">
      <alignment horizontal="right" vertical="top" wrapText="1"/>
    </xf>
    <xf numFmtId="3" fontId="54" fillId="0" borderId="0" xfId="0" applyNumberFormat="1" applyFont="1" applyAlignment="1">
      <alignment horizontal="right" vertical="top"/>
    </xf>
    <xf numFmtId="0" fontId="0" fillId="0" borderId="0" xfId="0" applyAlignment="1">
      <alignment horizontal="right" vertical="top"/>
    </xf>
    <xf numFmtId="3" fontId="3" fillId="0" borderId="0" xfId="0" applyNumberFormat="1" applyFont="1" applyAlignment="1">
      <alignment horizontal="center" vertical="top"/>
    </xf>
    <xf numFmtId="3" fontId="38" fillId="0" borderId="0" xfId="0" applyNumberFormat="1" applyFont="1" applyAlignment="1">
      <alignment horizontal="left" vertical="top"/>
    </xf>
    <xf numFmtId="3" fontId="38" fillId="0" borderId="0" xfId="0" applyNumberFormat="1" applyFont="1" applyAlignment="1">
      <alignment horizontal="right" vertical="top"/>
    </xf>
    <xf numFmtId="3" fontId="38" fillId="0" borderId="0" xfId="0" applyNumberFormat="1" applyFont="1" applyAlignment="1">
      <alignment horizontal="right" vertical="top" wrapText="1"/>
    </xf>
    <xf numFmtId="3" fontId="38" fillId="0" borderId="0" xfId="0" applyNumberFormat="1" applyFont="1" applyAlignment="1">
      <alignment horizontal="center" vertical="top"/>
    </xf>
    <xf numFmtId="3" fontId="3" fillId="0" borderId="0" xfId="0" applyNumberFormat="1" applyFont="1" applyAlignment="1">
      <alignment horizontal="left" vertical="top"/>
    </xf>
    <xf numFmtId="164" fontId="3" fillId="0" borderId="0" xfId="0" applyNumberFormat="1" applyFont="1" applyAlignment="1">
      <alignment horizontal="right" vertical="top"/>
    </xf>
    <xf numFmtId="166" fontId="3" fillId="0" borderId="0" xfId="0" applyNumberFormat="1" applyFont="1" applyAlignment="1">
      <alignment horizontal="right" vertical="top" wrapText="1"/>
    </xf>
    <xf numFmtId="1" fontId="3" fillId="0" borderId="0" xfId="0" applyNumberFormat="1" applyFont="1" applyAlignment="1">
      <alignment horizontal="left" vertical="top"/>
    </xf>
    <xf numFmtId="1" fontId="3" fillId="0" borderId="0" xfId="0" applyNumberFormat="1" applyFont="1" applyAlignment="1">
      <alignment horizontal="center" vertical="top"/>
    </xf>
    <xf numFmtId="164" fontId="3" fillId="0" borderId="0" xfId="398" applyNumberFormat="1" applyFont="1" applyFill="1" applyAlignment="1">
      <alignment horizontal="right" vertical="top"/>
    </xf>
    <xf numFmtId="164" fontId="3" fillId="0" borderId="0" xfId="398" applyNumberFormat="1" applyFont="1" applyFill="1" applyAlignment="1">
      <alignment horizontal="right" vertical="top" wrapText="1"/>
    </xf>
    <xf numFmtId="3" fontId="3" fillId="0" borderId="0" xfId="0" applyNumberFormat="1" applyFont="1" applyAlignment="1">
      <alignment vertical="top"/>
    </xf>
    <xf numFmtId="3" fontId="3" fillId="0" borderId="0" xfId="0" applyNumberFormat="1" applyFont="1" applyAlignment="1">
      <alignment horizontal="right" vertical="top"/>
    </xf>
    <xf numFmtId="3" fontId="3" fillId="0" borderId="0" xfId="0" applyNumberFormat="1" applyFont="1" applyAlignment="1">
      <alignment horizontal="right" vertical="top" wrapText="1"/>
    </xf>
    <xf numFmtId="164" fontId="3" fillId="0" borderId="0" xfId="397" applyNumberFormat="1" applyFont="1" applyFill="1" applyAlignment="1">
      <alignment horizontal="right" vertical="top"/>
    </xf>
    <xf numFmtId="0" fontId="3" fillId="0" borderId="0" xfId="0" applyFont="1" applyAlignment="1">
      <alignment horizontal="right" vertical="top" wrapText="1"/>
    </xf>
    <xf numFmtId="0" fontId="3" fillId="0" borderId="0" xfId="0" applyFont="1" applyAlignment="1">
      <alignment horizontal="right" vertical="top"/>
    </xf>
    <xf numFmtId="4" fontId="3" fillId="0" borderId="0" xfId="0" applyNumberFormat="1" applyFont="1" applyAlignment="1">
      <alignment horizontal="right" vertical="top"/>
    </xf>
    <xf numFmtId="1" fontId="3" fillId="0" borderId="0" xfId="0" applyNumberFormat="1" applyFont="1" applyAlignment="1">
      <alignment horizontal="right" vertical="top"/>
    </xf>
    <xf numFmtId="3" fontId="3" fillId="0" borderId="0" xfId="0" applyNumberFormat="1" applyFont="1" applyAlignment="1">
      <alignment horizontal="center" vertical="top" wrapText="1"/>
    </xf>
    <xf numFmtId="3" fontId="38" fillId="0" borderId="0" xfId="0" applyNumberFormat="1" applyFont="1" applyAlignment="1">
      <alignment vertical="top"/>
    </xf>
    <xf numFmtId="164" fontId="3" fillId="0" borderId="0" xfId="397" applyNumberFormat="1" applyFont="1" applyFill="1" applyAlignment="1">
      <alignment horizontal="right" vertical="top" wrapText="1"/>
    </xf>
    <xf numFmtId="1" fontId="3" fillId="0" borderId="0" xfId="0" applyNumberFormat="1" applyFont="1" applyAlignment="1">
      <alignment vertical="top"/>
    </xf>
    <xf numFmtId="164" fontId="56" fillId="0" borderId="0" xfId="356" applyNumberFormat="1" applyFont="1" applyAlignment="1">
      <alignment horizontal="right" vertical="top"/>
    </xf>
    <xf numFmtId="164" fontId="56" fillId="0" borderId="0" xfId="398" applyNumberFormat="1" applyFont="1" applyFill="1" applyAlignment="1">
      <alignment horizontal="right" vertical="top" wrapText="1"/>
    </xf>
    <xf numFmtId="3" fontId="57" fillId="0" borderId="0" xfId="0" applyNumberFormat="1" applyFont="1" applyAlignment="1">
      <alignment horizontal="center" vertical="top"/>
    </xf>
    <xf numFmtId="0" fontId="0" fillId="0" borderId="0" xfId="0" applyAlignment="1">
      <alignment horizontal="center" vertical="top"/>
    </xf>
    <xf numFmtId="3" fontId="0" fillId="0" borderId="0" xfId="0" applyNumberFormat="1" applyAlignment="1">
      <alignment vertical="top"/>
    </xf>
    <xf numFmtId="3" fontId="0" fillId="0" borderId="0" xfId="0" applyNumberFormat="1" applyAlignment="1">
      <alignment horizontal="center" vertical="top"/>
    </xf>
    <xf numFmtId="3" fontId="3" fillId="0" borderId="0" xfId="0" applyNumberFormat="1" applyFont="1" applyAlignment="1">
      <alignment horizontal="left" vertical="top" wrapText="1"/>
    </xf>
    <xf numFmtId="0" fontId="38" fillId="0" borderId="0" xfId="0" applyFont="1" applyAlignment="1">
      <alignment horizontal="left" vertical="top"/>
    </xf>
    <xf numFmtId="3" fontId="57" fillId="0" borderId="0" xfId="0" applyNumberFormat="1" applyFont="1" applyAlignment="1">
      <alignment horizontal="center" vertical="top" wrapText="1"/>
    </xf>
    <xf numFmtId="0" fontId="38" fillId="0" borderId="0" xfId="0" applyFont="1" applyAlignment="1">
      <alignment vertical="top"/>
    </xf>
    <xf numFmtId="3" fontId="3" fillId="0" borderId="0" xfId="382" applyNumberFormat="1" applyFont="1" applyAlignment="1">
      <alignment vertical="top"/>
    </xf>
    <xf numFmtId="3" fontId="3" fillId="0" borderId="0" xfId="0" applyNumberFormat="1" applyFont="1" applyAlignment="1">
      <alignment horizontal="left"/>
    </xf>
    <xf numFmtId="0" fontId="3" fillId="0" borderId="0" xfId="0" applyFont="1" applyAlignment="1">
      <alignment horizontal="right" wrapText="1"/>
    </xf>
    <xf numFmtId="0" fontId="3" fillId="0" borderId="0" xfId="0" applyFont="1" applyAlignment="1">
      <alignment horizontal="right"/>
    </xf>
    <xf numFmtId="3" fontId="0" fillId="0" borderId="0" xfId="0" applyNumberFormat="1" applyAlignment="1">
      <alignment horizontal="center"/>
    </xf>
    <xf numFmtId="3" fontId="38" fillId="0" borderId="0" xfId="0" applyNumberFormat="1" applyFont="1" applyAlignment="1">
      <alignment horizontal="left"/>
    </xf>
    <xf numFmtId="3" fontId="3" fillId="0" borderId="0" xfId="0" applyNumberFormat="1" applyFont="1" applyAlignment="1">
      <alignment horizontal="left" wrapText="1"/>
    </xf>
    <xf numFmtId="0" fontId="38" fillId="0" borderId="0" xfId="0" applyFont="1" applyAlignment="1">
      <alignment horizontal="left"/>
    </xf>
    <xf numFmtId="166" fontId="3" fillId="0" borderId="0" xfId="0" applyNumberFormat="1" applyFont="1" applyAlignment="1">
      <alignment horizontal="left"/>
    </xf>
    <xf numFmtId="166" fontId="3" fillId="0" borderId="0" xfId="0" applyNumberFormat="1" applyFont="1" applyAlignment="1">
      <alignment horizontal="right"/>
    </xf>
    <xf numFmtId="164" fontId="3" fillId="0" borderId="0" xfId="0" applyNumberFormat="1" applyFont="1" applyAlignment="1">
      <alignment horizontal="right"/>
    </xf>
    <xf numFmtId="166" fontId="3" fillId="0" borderId="0" xfId="0" applyNumberFormat="1" applyFont="1"/>
    <xf numFmtId="164" fontId="3" fillId="0" borderId="0" xfId="0" applyNumberFormat="1" applyFont="1" applyAlignment="1">
      <alignment horizontal="left"/>
    </xf>
    <xf numFmtId="3" fontId="58" fillId="0" borderId="0" xfId="0" applyNumberFormat="1" applyFont="1" applyAlignment="1">
      <alignment horizontal="center" wrapText="1"/>
    </xf>
    <xf numFmtId="0" fontId="38" fillId="0" borderId="0" xfId="0" applyFont="1"/>
    <xf numFmtId="3" fontId="59" fillId="0" borderId="0" xfId="0" applyNumberFormat="1" applyFont="1" applyAlignment="1">
      <alignment horizontal="center" wrapText="1"/>
    </xf>
    <xf numFmtId="166" fontId="52" fillId="0" borderId="0" xfId="0" applyNumberFormat="1" applyFont="1" applyAlignment="1">
      <alignment horizontal="right"/>
    </xf>
    <xf numFmtId="1" fontId="3" fillId="0" borderId="0" xfId="0" applyNumberFormat="1" applyFont="1" applyAlignment="1">
      <alignment horizontal="left"/>
    </xf>
    <xf numFmtId="3" fontId="57" fillId="0" borderId="0" xfId="0" applyNumberFormat="1" applyFont="1" applyAlignment="1">
      <alignment horizontal="center"/>
    </xf>
    <xf numFmtId="0" fontId="0" fillId="0" borderId="0" xfId="0" applyAlignment="1">
      <alignment horizontal="center"/>
    </xf>
    <xf numFmtId="0" fontId="60" fillId="0" borderId="0" xfId="0" applyFont="1"/>
    <xf numFmtId="3" fontId="10" fillId="0" borderId="32" xfId="0" applyNumberFormat="1" applyFont="1" applyBorder="1"/>
    <xf numFmtId="0" fontId="10" fillId="0" borderId="32" xfId="0" applyFont="1" applyBorder="1"/>
    <xf numFmtId="3" fontId="0" fillId="0" borderId="0" xfId="0" applyNumberFormat="1" applyAlignment="1">
      <alignment horizontal="left" wrapText="1"/>
    </xf>
    <xf numFmtId="0" fontId="0" fillId="0" borderId="0" xfId="0" applyAlignment="1">
      <alignment horizontal="left"/>
    </xf>
    <xf numFmtId="3" fontId="10" fillId="0" borderId="0" xfId="0" applyNumberFormat="1" applyFont="1"/>
    <xf numFmtId="0" fontId="10" fillId="0" borderId="0" xfId="0" applyFont="1"/>
    <xf numFmtId="3" fontId="0" fillId="0" borderId="0" xfId="0" applyNumberFormat="1"/>
    <xf numFmtId="1" fontId="0" fillId="0" borderId="0" xfId="0" applyNumberFormat="1"/>
    <xf numFmtId="1" fontId="0" fillId="0" borderId="0" xfId="0" applyNumberFormat="1" applyAlignment="1">
      <alignment horizontal="left"/>
    </xf>
    <xf numFmtId="0" fontId="42" fillId="47" borderId="20" xfId="0" applyFont="1" applyFill="1" applyBorder="1" applyAlignment="1">
      <alignment horizontal="center" vertical="center" wrapText="1"/>
    </xf>
    <xf numFmtId="0" fontId="0" fillId="2" borderId="21" xfId="0" applyFill="1" applyBorder="1"/>
    <xf numFmtId="3" fontId="44" fillId="2" borderId="0" xfId="0" applyNumberFormat="1" applyFont="1" applyFill="1" applyAlignment="1">
      <alignment horizontal="center" vertical="center" wrapText="1"/>
    </xf>
    <xf numFmtId="0" fontId="48" fillId="2" borderId="0" xfId="0" applyFont="1" applyFill="1" applyAlignment="1">
      <alignment horizontal="left" wrapText="1"/>
    </xf>
    <xf numFmtId="3" fontId="41" fillId="15" borderId="0" xfId="0" applyNumberFormat="1" applyFont="1" applyFill="1" applyAlignment="1">
      <alignment horizontal="center" vertical="center" wrapText="1"/>
    </xf>
    <xf numFmtId="3" fontId="49" fillId="2" borderId="0" xfId="0" applyNumberFormat="1" applyFont="1" applyFill="1" applyAlignment="1">
      <alignment horizontal="left" wrapText="1"/>
    </xf>
    <xf numFmtId="0" fontId="13" fillId="48" borderId="25" xfId="0" applyFont="1" applyFill="1" applyBorder="1" applyAlignment="1" applyProtection="1">
      <alignment horizontal="center" vertical="center" wrapText="1"/>
      <protection locked="0"/>
    </xf>
    <xf numFmtId="0" fontId="0" fillId="2" borderId="26" xfId="0" applyFill="1" applyBorder="1"/>
    <xf numFmtId="0" fontId="0" fillId="2" borderId="0" xfId="0" applyFill="1"/>
    <xf numFmtId="3" fontId="13" fillId="48" borderId="25" xfId="0" applyNumberFormat="1" applyFont="1" applyFill="1" applyBorder="1" applyAlignment="1" applyProtection="1">
      <alignment horizontal="center" vertical="center" wrapText="1"/>
      <protection locked="0"/>
    </xf>
    <xf numFmtId="3" fontId="38" fillId="10" borderId="0" xfId="0" applyNumberFormat="1" applyFont="1" applyFill="1" applyAlignment="1">
      <alignment horizontal="center" vertical="top" wrapText="1"/>
    </xf>
    <xf numFmtId="3" fontId="38" fillId="15" borderId="0" xfId="0" applyNumberFormat="1" applyFont="1" applyFill="1" applyAlignment="1">
      <alignment horizontal="center" vertical="top" wrapText="1"/>
    </xf>
    <xf numFmtId="164" fontId="0" fillId="10" borderId="0" xfId="0" applyNumberFormat="1" applyFill="1" applyAlignment="1">
      <alignment horizontal="left" vertical="center"/>
    </xf>
    <xf numFmtId="164" fontId="0" fillId="15" borderId="0" xfId="0" applyNumberFormat="1" applyFill="1" applyAlignment="1">
      <alignment horizontal="left" vertical="center"/>
    </xf>
    <xf numFmtId="0" fontId="0" fillId="0" borderId="23" xfId="0" applyBorder="1" applyAlignment="1">
      <alignment horizontal="left" vertical="center" wrapText="1"/>
    </xf>
    <xf numFmtId="0" fontId="0" fillId="0" borderId="32" xfId="0" applyBorder="1"/>
    <xf numFmtId="0" fontId="0" fillId="15" borderId="0" xfId="0" applyFill="1" applyAlignment="1">
      <alignment horizontal="left" wrapText="1"/>
    </xf>
    <xf numFmtId="0" fontId="0" fillId="10" borderId="0" xfId="0" applyFill="1"/>
    <xf numFmtId="0" fontId="0" fillId="0" borderId="23" xfId="0" applyBorder="1" applyAlignment="1">
      <alignment horizontal="left" vertical="top" wrapText="1"/>
    </xf>
    <xf numFmtId="0" fontId="0" fillId="0" borderId="0" xfId="0"/>
  </cellXfs>
  <cellStyles count="412">
    <cellStyle name="%" xfId="1" xr:uid="{C35BA621-FC05-CE45-9CA9-92C5468A6ED2}"/>
    <cellStyle name="% 2" xfId="2" xr:uid="{66CA63C4-888E-ED4F-9E93-9E547FC4136C}"/>
    <cellStyle name="% 3" xfId="3" xr:uid="{95D4453D-4F84-3349-A12A-E922DBB1BCA2}"/>
    <cellStyle name="20% - Accent1 2" xfId="4" xr:uid="{D4614352-BC9F-C341-919E-25E52C3D23CA}"/>
    <cellStyle name="20% - Accent1 2 2" xfId="5" xr:uid="{71E98B81-BD62-F445-A3CD-0523C164DAE0}"/>
    <cellStyle name="20% - Accent1 2 3" xfId="6" xr:uid="{F21AA0B8-F877-A549-9615-2DF67637C0C5}"/>
    <cellStyle name="20% - Accent1 3" xfId="7" xr:uid="{1E95F6A4-6B44-284A-86EF-006005FE026E}"/>
    <cellStyle name="20% - Accent1 3 2" xfId="8" xr:uid="{7D235221-375B-1148-9348-4C8EA99EAF16}"/>
    <cellStyle name="20% - Accent1 4" xfId="9" xr:uid="{B0932FB0-8F01-2E47-98E7-F569EF4A6B72}"/>
    <cellStyle name="20% - Accent1 5" xfId="10" xr:uid="{BC782313-0EC9-BC45-8486-D13D60CA0A8A}"/>
    <cellStyle name="20% - Accent2 2" xfId="11" xr:uid="{6A5D827D-2B94-274A-A4E9-081E086DB1A3}"/>
    <cellStyle name="20% - Accent2 2 2" xfId="12" xr:uid="{A341048A-27D3-5349-9E87-2DD9BF9D0F19}"/>
    <cellStyle name="20% - Accent2 2 3" xfId="13" xr:uid="{C090B4A7-0E4C-7F46-ACC3-5C50D8DBF753}"/>
    <cellStyle name="20% - Accent2 3" xfId="14" xr:uid="{ABBF01A7-4136-0E40-ABDA-AEB4634A5136}"/>
    <cellStyle name="20% - Accent2 3 2" xfId="15" xr:uid="{FE470505-4572-EF4F-87DC-6DB81EF0E45D}"/>
    <cellStyle name="20% - Accent2 4" xfId="16" xr:uid="{D8188ED5-2718-4245-BF68-71B3D9C7E7D5}"/>
    <cellStyle name="20% - Accent2 5" xfId="17" xr:uid="{CBB10176-92EC-F14E-B6AA-906E65F7609B}"/>
    <cellStyle name="20% - Accent3 2" xfId="18" xr:uid="{0BABD136-8C82-5B4B-A80D-037167AC01C3}"/>
    <cellStyle name="20% - Accent3 2 2" xfId="19" xr:uid="{77EB7A61-69F3-6E4A-AC02-686B490BEB72}"/>
    <cellStyle name="20% - Accent3 2 3" xfId="20" xr:uid="{862B7B6A-423A-104F-AD89-F87C7F7584F6}"/>
    <cellStyle name="20% - Accent3 3" xfId="21" xr:uid="{BAA3F169-8B82-0046-A09B-7E092A236492}"/>
    <cellStyle name="20% - Accent3 3 2" xfId="22" xr:uid="{BA7E8128-1EB6-324B-BCBF-FEDA73010755}"/>
    <cellStyle name="20% - Accent3 4" xfId="23" xr:uid="{11268664-4C86-5444-BB25-0A3B49C461DF}"/>
    <cellStyle name="20% - Accent3 5" xfId="24" xr:uid="{67175327-51D3-3E4B-BA31-F36F28D14B69}"/>
    <cellStyle name="20% - Accent4 2" xfId="25" xr:uid="{49607A8E-30F3-5244-9969-90A42F70CCF7}"/>
    <cellStyle name="20% - Accent4 2 2" xfId="26" xr:uid="{F17A2ECA-0A00-CB4B-BF87-948C4377749D}"/>
    <cellStyle name="20% - Accent4 2 3" xfId="27" xr:uid="{ABFF9BC7-0742-9A4A-A2EA-C8AF7C805A87}"/>
    <cellStyle name="20% - Accent4 3" xfId="28" xr:uid="{0B77CEA7-99F2-214E-A63F-CCE3221703B1}"/>
    <cellStyle name="20% - Accent4 3 2" xfId="29" xr:uid="{B1617874-5549-6D40-A8B3-4001199F6005}"/>
    <cellStyle name="20% - Accent4 4" xfId="30" xr:uid="{DEEF2B4D-1B4A-1F40-AE92-79C76BA217BA}"/>
    <cellStyle name="20% - Accent4 5" xfId="31" xr:uid="{F08ED2DC-00F2-CC44-B11A-CB03B344C93B}"/>
    <cellStyle name="20% - Accent5 2" xfId="32" xr:uid="{998C7ED8-E948-034C-B8D7-1068F12F558E}"/>
    <cellStyle name="20% - Accent5 2 2" xfId="33" xr:uid="{1263D788-4E16-2C47-87DD-C6708CD2661F}"/>
    <cellStyle name="20% - Accent5 2 3" xfId="34" xr:uid="{D728579E-5CD9-2F41-BBF4-981FBCD57995}"/>
    <cellStyle name="20% - Accent5 3" xfId="35" xr:uid="{B6EA0A3F-3519-3D4B-8B6C-B27A885F4994}"/>
    <cellStyle name="20% - Accent5 3 2" xfId="36" xr:uid="{7A1EF6DC-6330-7140-AA09-49EA44B8D969}"/>
    <cellStyle name="20% - Accent5 4" xfId="37" xr:uid="{471F626A-C9B7-6042-8ABC-3FB03636A451}"/>
    <cellStyle name="20% - Accent5 5" xfId="38" xr:uid="{993AFD68-548D-7543-B50B-E8929DF3C287}"/>
    <cellStyle name="20% - Accent6 2" xfId="39" xr:uid="{713CBA44-5B76-BA4B-8088-7146613B232C}"/>
    <cellStyle name="20% - Accent6 2 2" xfId="40" xr:uid="{DD8F6280-E43C-2946-920D-A6BAC460BE78}"/>
    <cellStyle name="20% - Accent6 2 3" xfId="41" xr:uid="{80003734-CCE4-4D4D-AE69-EF9D8AD62E2E}"/>
    <cellStyle name="20% - Accent6 3" xfId="42" xr:uid="{8422D17F-68DE-F048-8E0E-E7C9DF645DF0}"/>
    <cellStyle name="20% - Accent6 3 2" xfId="43" xr:uid="{32DF70B3-9A61-174D-AF66-E765B226CC16}"/>
    <cellStyle name="20% - Accent6 4" xfId="44" xr:uid="{9AE0EE6C-9ABF-294C-BBEA-D2237A7645C8}"/>
    <cellStyle name="20% - Accent6 5" xfId="45" xr:uid="{FDF78F29-3D3D-BC44-8951-21799B207E42}"/>
    <cellStyle name="40% - Accent1 2" xfId="46" xr:uid="{5CB20566-2C65-5F47-9A37-38F3B05887B2}"/>
    <cellStyle name="40% - Accent1 2 2" xfId="47" xr:uid="{D3CE38FA-EB64-2B44-9780-69167D50A6B1}"/>
    <cellStyle name="40% - Accent1 2 3" xfId="48" xr:uid="{AFBDDAA6-07B3-2F41-9F1F-B0B41766E540}"/>
    <cellStyle name="40% - Accent1 3" xfId="49" xr:uid="{D8B88AC3-0214-424A-8CAC-43932EC695DC}"/>
    <cellStyle name="40% - Accent1 3 2" xfId="50" xr:uid="{6B6A2876-76D9-6E41-AF06-B6FA598A1362}"/>
    <cellStyle name="40% - Accent1 4" xfId="51" xr:uid="{86FC6995-A508-C649-99C0-20D8E82A79FD}"/>
    <cellStyle name="40% - Accent1 5" xfId="52" xr:uid="{160877F1-2BA8-F041-AB19-6A8858D025E3}"/>
    <cellStyle name="40% - Accent2 2" xfId="53" xr:uid="{ED92A5B3-B05D-7640-9E5A-D555D3281FAC}"/>
    <cellStyle name="40% - Accent2 2 2" xfId="54" xr:uid="{F5DE0CCF-D2EF-4246-8FCF-804B1C1564F4}"/>
    <cellStyle name="40% - Accent2 2 3" xfId="55" xr:uid="{516AA94C-9F8B-064A-B00C-D34FF850035D}"/>
    <cellStyle name="40% - Accent2 3" xfId="56" xr:uid="{8B325870-3E74-D347-9BAB-22B3CFD4161D}"/>
    <cellStyle name="40% - Accent2 3 2" xfId="57" xr:uid="{E8C5F324-3AC6-BB46-9CF1-48B16ECC2433}"/>
    <cellStyle name="40% - Accent2 4" xfId="58" xr:uid="{F289D8CD-1A0E-1A42-96E5-FA4868A57488}"/>
    <cellStyle name="40% - Accent2 5" xfId="59" xr:uid="{2C28915A-103D-9449-855F-102ED37CA298}"/>
    <cellStyle name="40% - Accent3 2" xfId="60" xr:uid="{06B7D191-CE3A-FB42-89D5-D2219DC3A4E5}"/>
    <cellStyle name="40% - Accent3 2 2" xfId="61" xr:uid="{09F047AC-92B7-A24E-A615-71A4E024B72A}"/>
    <cellStyle name="40% - Accent3 2 3" xfId="62" xr:uid="{7AEC939F-A555-0943-A239-401599B58E9C}"/>
    <cellStyle name="40% - Accent3 3" xfId="63" xr:uid="{BC3C0D18-B6FC-0E48-BFF5-84480DD2B60A}"/>
    <cellStyle name="40% - Accent3 3 2" xfId="64" xr:uid="{9BC38DFF-ECA6-2940-B7AF-770A7A10E8A4}"/>
    <cellStyle name="40% - Accent3 4" xfId="65" xr:uid="{F4BAD35B-4798-7047-9CA3-6A707ED3AA5D}"/>
    <cellStyle name="40% - Accent3 5" xfId="66" xr:uid="{25D0BC07-C594-6547-A25B-354EAB0B5371}"/>
    <cellStyle name="40% - Accent4 2" xfId="67" xr:uid="{33988B4D-32C1-7441-A282-9E792ACFD85D}"/>
    <cellStyle name="40% - Accent4 2 2" xfId="68" xr:uid="{26542E06-B154-6747-8186-7A9C2592D272}"/>
    <cellStyle name="40% - Accent4 2 3" xfId="69" xr:uid="{56BB8988-C57D-DA4A-B788-CE17E645D79C}"/>
    <cellStyle name="40% - Accent4 3" xfId="70" xr:uid="{E856AFDF-304F-6C48-9AD0-FE2727B8C765}"/>
    <cellStyle name="40% - Accent4 3 2" xfId="71" xr:uid="{E8799D23-14B8-884D-9C58-F7072B786C4B}"/>
    <cellStyle name="40% - Accent4 4" xfId="72" xr:uid="{97DB17EF-BBC7-1340-815A-39130FEAB79B}"/>
    <cellStyle name="40% - Accent4 5" xfId="73" xr:uid="{48AF8418-6758-0A4B-B1F2-85C2C90B94E7}"/>
    <cellStyle name="40% - Accent5 2" xfId="74" xr:uid="{A3D817A9-E33B-3A48-96E6-2CBFA3499567}"/>
    <cellStyle name="40% - Accent5 2 2" xfId="75" xr:uid="{89143889-231F-E740-A9C4-D9B43DA8AD99}"/>
    <cellStyle name="40% - Accent5 2 3" xfId="76" xr:uid="{DC715A79-81AE-BC46-BB5F-15088BCA7347}"/>
    <cellStyle name="40% - Accent5 3" xfId="77" xr:uid="{87DAD0F1-BABD-9842-9FA2-90F6DC86E107}"/>
    <cellStyle name="40% - Accent5 3 2" xfId="78" xr:uid="{428D412B-A46A-6F43-A024-519B228F3C38}"/>
    <cellStyle name="40% - Accent5 4" xfId="79" xr:uid="{B6560095-D3A6-7147-A03D-8159E83842BF}"/>
    <cellStyle name="40% - Accent5 5" xfId="80" xr:uid="{BAB9F22F-4F8D-724D-95A8-0F29F0074E0A}"/>
    <cellStyle name="40% - Accent6 2" xfId="81" xr:uid="{ADEEEB37-E338-4A49-A5D0-0DEFDF5F3DF8}"/>
    <cellStyle name="40% - Accent6 2 2" xfId="82" xr:uid="{AE434851-2816-2849-B4B3-95A3F8C0EC9C}"/>
    <cellStyle name="40% - Accent6 2 3" xfId="83" xr:uid="{317A9477-ECF9-3F40-8BC3-921DC969F667}"/>
    <cellStyle name="40% - Accent6 3" xfId="84" xr:uid="{11CD6ADD-C5C2-4C41-ADB1-9AD678B90279}"/>
    <cellStyle name="40% - Accent6 3 2" xfId="85" xr:uid="{23DC25F3-D024-DB49-B111-9E80992A9A79}"/>
    <cellStyle name="40% - Accent6 4" xfId="86" xr:uid="{FC364497-6FDF-6B4E-9F95-7ECF807B0091}"/>
    <cellStyle name="40% - Accent6 5" xfId="87" xr:uid="{DAF3D562-9FE9-6B4B-A3CE-0CF251A54350}"/>
    <cellStyle name="60% - Accent1 2" xfId="88" xr:uid="{0DD70409-1794-1E45-8AFC-DD0FE11CEA9A}"/>
    <cellStyle name="60% - Accent1 2 2" xfId="89" xr:uid="{A82943EC-7021-2C4B-AE0C-BCC305BB1C9D}"/>
    <cellStyle name="60% - Accent1 3" xfId="90" xr:uid="{14EFDDEC-2547-E148-8B08-E1310637C72B}"/>
    <cellStyle name="60% - Accent1 4" xfId="91" xr:uid="{FF181BD2-E0AB-844C-A48D-AFF19389924D}"/>
    <cellStyle name="60% - Accent2 2" xfId="92" xr:uid="{259F9C34-A018-3049-9E84-9A83F8197FBC}"/>
    <cellStyle name="60% - Accent2 2 2" xfId="93" xr:uid="{303DC1E8-A5A0-8244-9965-90B3D8CE39D4}"/>
    <cellStyle name="60% - Accent2 3" xfId="94" xr:uid="{38B4E0E2-30FC-6741-A235-1A235590BACC}"/>
    <cellStyle name="60% - Accent2 4" xfId="95" xr:uid="{4468E789-AF78-394F-9D2A-C21A73029B74}"/>
    <cellStyle name="60% - Accent3 2" xfId="96" xr:uid="{86D3C19A-11F0-6F41-9B7C-37151D6413F9}"/>
    <cellStyle name="60% - Accent3 2 2" xfId="97" xr:uid="{91AF38C3-7D02-C34A-8054-0D9B072AB78C}"/>
    <cellStyle name="60% - Accent3 3" xfId="98" xr:uid="{42505BD2-8D66-2A48-BE5F-1525883FBD60}"/>
    <cellStyle name="60% - Accent3 4" xfId="99" xr:uid="{B92A4676-A4CE-B144-9B8C-A4EE9EFD08AB}"/>
    <cellStyle name="60% - Accent4 2" xfId="100" xr:uid="{0B179ABA-D675-994E-BEF7-973A696126E3}"/>
    <cellStyle name="60% - Accent4 2 2" xfId="101" xr:uid="{83398F0B-C3D5-A444-94BC-908A46A31493}"/>
    <cellStyle name="60% - Accent4 3" xfId="102" xr:uid="{8EB4B725-4BD0-9140-9E78-567D8AA7BEBE}"/>
    <cellStyle name="60% - Accent4 4" xfId="103" xr:uid="{7D33EBB0-12B7-8045-BB87-D099A0847EB6}"/>
    <cellStyle name="60% - Accent5 2" xfId="104" xr:uid="{6E0EBB4F-F3D9-2847-A8FF-35BCB56CA569}"/>
    <cellStyle name="60% - Accent5 2 2" xfId="105" xr:uid="{A30AF61B-0CED-3540-93CC-3620C2FBD5BC}"/>
    <cellStyle name="60% - Accent5 3" xfId="106" xr:uid="{BCCAD778-8F31-D74C-813B-6B35AF18DD2C}"/>
    <cellStyle name="60% - Accent5 4" xfId="107" xr:uid="{AFF07CEA-A29D-2142-89BC-0AFCBE66FC29}"/>
    <cellStyle name="60% - Accent6 2" xfId="108" xr:uid="{A52EC017-ED8D-1241-9563-96CD6AF7AE71}"/>
    <cellStyle name="60% - Accent6 2 2" xfId="109" xr:uid="{6735D309-2D92-E64F-8F22-C5DCCFA9D20E}"/>
    <cellStyle name="60% - Accent6 3" xfId="110" xr:uid="{0BBCFF17-3675-494E-81B3-4235B2D20DD1}"/>
    <cellStyle name="60% - Accent6 4" xfId="111" xr:uid="{C35900A8-41C6-EA45-BA1C-D882D84F71D7}"/>
    <cellStyle name="Accent1 2" xfId="112" xr:uid="{D2A8A78D-AB5C-A149-870D-772804A92B4B}"/>
    <cellStyle name="Accent1 2 2" xfId="113" xr:uid="{2101EE74-B19C-8A48-819F-80F9B995FE0C}"/>
    <cellStyle name="Accent1 3" xfId="114" xr:uid="{96457A6B-8378-6D4E-9209-CB2CEFC43963}"/>
    <cellStyle name="Accent1 4" xfId="115" xr:uid="{D4782E66-9F8F-8F45-9929-6DA3046C2055}"/>
    <cellStyle name="Accent2 2" xfId="116" xr:uid="{E8198D21-E974-4E41-B80D-3BBFCC893546}"/>
    <cellStyle name="Accent2 2 2" xfId="117" xr:uid="{74271759-E79C-D045-A36D-4FBAF9D9EADC}"/>
    <cellStyle name="Accent2 3" xfId="118" xr:uid="{1E87F1EB-182F-034B-9C18-E0C3E59B609D}"/>
    <cellStyle name="Accent2 4" xfId="119" xr:uid="{122CFE17-F0B9-2B4E-8EA9-71810D4DC279}"/>
    <cellStyle name="Accent3 2" xfId="120" xr:uid="{C422D913-235C-8743-955F-9F80A5AEADD3}"/>
    <cellStyle name="Accent3 2 2" xfId="121" xr:uid="{FD6986E0-B950-8243-913D-9909E371B3F7}"/>
    <cellStyle name="Accent3 3" xfId="122" xr:uid="{34643A2E-9DD9-4449-9F27-65572A2772F8}"/>
    <cellStyle name="Accent3 4" xfId="123" xr:uid="{8B7381A2-9EB4-2B4D-B190-47166D9F4F04}"/>
    <cellStyle name="Accent4 2" xfId="124" xr:uid="{50E62D24-314E-5443-98DA-C1AFF3848497}"/>
    <cellStyle name="Accent4 2 2" xfId="125" xr:uid="{312AF940-1685-764C-837D-FD9BA2D703B8}"/>
    <cellStyle name="Accent4 3" xfId="126" xr:uid="{128C5E20-9BD5-0646-97A8-FF2869B18EC7}"/>
    <cellStyle name="Accent4 4" xfId="127" xr:uid="{F903338A-23CA-9F4E-A447-BAA0176BD9B3}"/>
    <cellStyle name="Accent5 2" xfId="128" xr:uid="{89590066-982E-004C-958C-B2836518ACBA}"/>
    <cellStyle name="Accent5 2 2" xfId="129" xr:uid="{3C2875FA-8D00-C54F-9099-2404C6BA52A0}"/>
    <cellStyle name="Accent5 3" xfId="130" xr:uid="{188E3027-6270-F541-875C-420F8B471E22}"/>
    <cellStyle name="Accent5 4" xfId="131" xr:uid="{4422334E-2E96-BA4C-985F-464B75C56B4F}"/>
    <cellStyle name="Accent6 2" xfId="132" xr:uid="{CC802C9A-2AE4-C448-881D-A7A9C821E603}"/>
    <cellStyle name="Accent6 2 2" xfId="133" xr:uid="{096E8A51-9811-3647-A605-4576D8C54110}"/>
    <cellStyle name="Accent6 3" xfId="134" xr:uid="{F1E47CF1-6BC2-C84C-A0DB-84AB949FC0FA}"/>
    <cellStyle name="Accent6 4" xfId="135" xr:uid="{983F391E-26FA-9848-9957-BD64AD8BBC1D}"/>
    <cellStyle name="Bad 2" xfId="136" xr:uid="{B8EB001C-967D-194C-A44B-EAF731D6902D}"/>
    <cellStyle name="Bad 2 2" xfId="137" xr:uid="{345154A6-6245-D64A-A6CA-64A31D487E79}"/>
    <cellStyle name="Bad 3" xfId="138" xr:uid="{4FFC7A85-E9D5-534D-B773-206F79EF76BA}"/>
    <cellStyle name="Bad 4" xfId="139" xr:uid="{C0504AA2-8151-7543-813F-DD2840B10E73}"/>
    <cellStyle name="Calculation 2" xfId="140" xr:uid="{75C3DAEF-B250-724B-9B8C-E6BC0D4E1F62}"/>
    <cellStyle name="Calculation 2 2" xfId="141" xr:uid="{23FFD6E7-4CA8-2740-A5AF-27F9C20D26F4}"/>
    <cellStyle name="Calculation 3" xfId="142" xr:uid="{3C98E04D-0C87-B54D-947D-980F572E0C3B}"/>
    <cellStyle name="Calculation 4" xfId="143" xr:uid="{4CB8900D-B226-4F49-9012-ECCE77832E89}"/>
    <cellStyle name="CellBAValue" xfId="144" xr:uid="{4D528751-F5FA-7443-B7F3-B4E57D3FC971}"/>
    <cellStyle name="CellBAValue 2" xfId="145" xr:uid="{5A97B3FF-F288-A242-98B9-4727A0947183}"/>
    <cellStyle name="CellNationValue" xfId="146" xr:uid="{2492F2FA-1C7F-6849-9454-5F2D11FD6868}"/>
    <cellStyle name="CellUAValue" xfId="147" xr:uid="{C2E84F29-0D9B-D143-91DA-3B0138C80F50}"/>
    <cellStyle name="CellUAValue 2" xfId="148" xr:uid="{CD779F9B-148D-D94A-A0F9-1254A6EA6E08}"/>
    <cellStyle name="cf1" xfId="149" xr:uid="{F04648B6-03B7-CA42-BDDB-F39B72674975}"/>
    <cellStyle name="cf10" xfId="150" xr:uid="{042DB5A6-D5D2-624A-BFA9-AEBBC7EE7A68}"/>
    <cellStyle name="cf11" xfId="151" xr:uid="{24C84A7A-5D15-0B40-BFD2-ACFD6B244613}"/>
    <cellStyle name="cf12" xfId="152" xr:uid="{BBCA2F56-57E7-B749-8FFF-A48E6A0E1A9D}"/>
    <cellStyle name="cf13" xfId="153" xr:uid="{A5854043-2B52-A549-9DD1-5A8127866AE3}"/>
    <cellStyle name="cf14" xfId="154" xr:uid="{3E775B29-531F-4847-B00E-F76013F18A79}"/>
    <cellStyle name="cf15" xfId="155" xr:uid="{ED9B6722-453B-DF4B-929D-C2E2327F8980}"/>
    <cellStyle name="cf16" xfId="156" xr:uid="{EA4972F1-A350-494E-BC53-DC2C83598C43}"/>
    <cellStyle name="cf2" xfId="157" xr:uid="{1C172CA7-ADCB-3A4A-8C92-337CE937BEE2}"/>
    <cellStyle name="cf3" xfId="158" xr:uid="{25335A21-0E5C-6942-9DBB-98D31FBB25D2}"/>
    <cellStyle name="cf4" xfId="159" xr:uid="{65D830CC-FB64-2F4D-82B9-59DCD6A0CF3F}"/>
    <cellStyle name="cf5" xfId="160" xr:uid="{8C4CE3D1-8F3A-0D47-BA76-63CBE2C3CE41}"/>
    <cellStyle name="cf6" xfId="161" xr:uid="{08343FA6-1123-DA46-ADBA-C1726CD64ADE}"/>
    <cellStyle name="cf7" xfId="162" xr:uid="{4162F259-DBEA-6843-9E68-1B117A159932}"/>
    <cellStyle name="cf8" xfId="163" xr:uid="{90CB39AA-9CB5-8D4B-8944-C2F5917FE547}"/>
    <cellStyle name="cf9" xfId="164" xr:uid="{6D9F4271-2A4C-7645-BF90-776D506708CF}"/>
    <cellStyle name="Check Cell 2" xfId="165" xr:uid="{8F4B71DC-C8AC-A643-90A7-3986A9CD1C50}"/>
    <cellStyle name="Check Cell 2 2" xfId="166" xr:uid="{F127C01C-0EED-3241-B680-AF7D311050AC}"/>
    <cellStyle name="Check Cell 3" xfId="167" xr:uid="{B5650B1A-FCE3-7245-8D8B-63BD6F3EC711}"/>
    <cellStyle name="Check Cell 4" xfId="168" xr:uid="{40164F78-D39F-2D45-92B6-8E7D7D4C85AE}"/>
    <cellStyle name="Comma 2" xfId="169" xr:uid="{2C8197C3-79EF-5C47-8F9E-B5825F2B3074}"/>
    <cellStyle name="Comma 2 2" xfId="170" xr:uid="{80BF18AA-13A3-9943-BAED-5A66F93DADC8}"/>
    <cellStyle name="Comma 2 2 2" xfId="171" xr:uid="{9E56DCE8-747C-A74B-A766-E89623E8E4D4}"/>
    <cellStyle name="Comma 2 2 2 2" xfId="172" xr:uid="{AFA045E5-BFE1-2C43-B2A4-95AA53218F6A}"/>
    <cellStyle name="Comma 2 2 2 2 2" xfId="173" xr:uid="{40FB57B0-D721-8C46-94C4-385D4F676453}"/>
    <cellStyle name="Comma 2 2 2 3" xfId="174" xr:uid="{04D2F2DB-EE2B-B34A-92A7-5F9F8D2BCFC6}"/>
    <cellStyle name="Comma 2 2 2 3 2" xfId="175" xr:uid="{34F381EB-78F8-EB4A-82DA-0B2DBAEDB003}"/>
    <cellStyle name="Comma 2 2 2 4" xfId="176" xr:uid="{DEC93F9F-4A0D-AD42-9C92-1D25BC584A1F}"/>
    <cellStyle name="Comma 2 2 3" xfId="177" xr:uid="{4B3B4F21-ABBA-574E-9A80-8D14857881E2}"/>
    <cellStyle name="Comma 2 2 3 2" xfId="178" xr:uid="{22EF702F-F332-2744-81E1-E08CDA66E268}"/>
    <cellStyle name="Comma 2 2 3 2 2" xfId="179" xr:uid="{C7992743-76BF-2647-81DD-117E000E362A}"/>
    <cellStyle name="Comma 2 2 3 3" xfId="180" xr:uid="{6F0A5895-8414-924A-827A-FB8BEC8CEB17}"/>
    <cellStyle name="Comma 2 2 3 3 2" xfId="181" xr:uid="{6023131F-6F8F-404D-823D-38E1172B2B3D}"/>
    <cellStyle name="Comma 2 2 3 4" xfId="182" xr:uid="{88442DB1-33C9-E842-AAEB-9BCC05A4A5E5}"/>
    <cellStyle name="Comma 2 2 4" xfId="183" xr:uid="{1591EB94-C830-6D41-9D6E-275BFB82FD67}"/>
    <cellStyle name="Comma 2 3" xfId="184" xr:uid="{E3B4793F-ADC9-1444-B09B-529F605064DB}"/>
    <cellStyle name="Comma 2 3 2" xfId="185" xr:uid="{5DF9E478-10E6-3543-AAB0-C4093915CC62}"/>
    <cellStyle name="Comma 2 3 2 2" xfId="186" xr:uid="{298F7CBF-DE42-0647-B8BB-555D06991482}"/>
    <cellStyle name="Comma 2 3 2 2 2" xfId="187" xr:uid="{0024D986-0CA5-F84D-900F-49AE987EED1D}"/>
    <cellStyle name="Comma 2 3 2 3" xfId="188" xr:uid="{AEAC6F6D-2013-604E-A2D3-38329E59D5DA}"/>
    <cellStyle name="Comma 2 3 2 3 2" xfId="189" xr:uid="{03A5C4BA-3B97-3E42-9E6E-67F4157283E8}"/>
    <cellStyle name="Comma 2 3 2 4" xfId="190" xr:uid="{74C98BC7-42F7-E846-B180-B683E5D2997F}"/>
    <cellStyle name="Comma 2 3 3" xfId="191" xr:uid="{B57B4AE4-2909-1F40-8711-350B8785E3DF}"/>
    <cellStyle name="Comma 2 3 3 2" xfId="192" xr:uid="{0FFC6488-7292-0A46-801C-439A292FD8C4}"/>
    <cellStyle name="Comma 2 3 3 2 2" xfId="193" xr:uid="{7FCB935E-E542-F54B-B0A0-DD6A3FBDA4AB}"/>
    <cellStyle name="Comma 2 3 3 3" xfId="194" xr:uid="{7DAF5A73-29F6-AB40-BF2F-6E26016BC345}"/>
    <cellStyle name="Comma 2 3 3 3 2" xfId="195" xr:uid="{A388693B-69E9-9046-8361-1DCE76C010D3}"/>
    <cellStyle name="Comma 2 3 3 4" xfId="196" xr:uid="{3CA8B9F0-E448-6D42-A452-AC4B4807E6A5}"/>
    <cellStyle name="Comma 2 3 4" xfId="197" xr:uid="{F95B3A89-1AEC-9E43-A051-F9CF29C23648}"/>
    <cellStyle name="Comma 2 4" xfId="198" xr:uid="{881519EB-A39A-4D4E-B49B-C5336068D716}"/>
    <cellStyle name="Comma 2 4 2" xfId="199" xr:uid="{E434372E-B3B8-224D-B19E-F1EF71F7E13D}"/>
    <cellStyle name="Comma 2 4 2 2" xfId="200" xr:uid="{104C933C-453E-5646-B4CC-0CDDF5547707}"/>
    <cellStyle name="Comma 2 4 2 2 2" xfId="201" xr:uid="{D4F29EBD-32F2-314C-BDA7-737A982CCA4B}"/>
    <cellStyle name="Comma 2 4 2 3" xfId="202" xr:uid="{97646C0A-52FF-6345-B5A7-1B394A32A994}"/>
    <cellStyle name="Comma 2 4 2 3 2" xfId="203" xr:uid="{6CC52226-1A5F-A04F-84C7-F378333E77BA}"/>
    <cellStyle name="Comma 2 4 2 4" xfId="204" xr:uid="{B8EDEB30-9E94-AB49-81FD-3D4C30D7FC66}"/>
    <cellStyle name="Comma 2 4 3" xfId="205" xr:uid="{88C982FD-8B5C-0C47-A6EA-91CC6DA93A9E}"/>
    <cellStyle name="Comma 2 4 3 2" xfId="206" xr:uid="{0FCBDE33-94C1-8B42-B73D-BE6813043A3B}"/>
    <cellStyle name="Comma 2 4 3 2 2" xfId="207" xr:uid="{84E06E05-B9EF-6344-B8FE-B2376EAC2847}"/>
    <cellStyle name="Comma 2 4 3 3" xfId="208" xr:uid="{00948F16-8F18-4E43-A1B4-4227E3783132}"/>
    <cellStyle name="Comma 2 4 3 3 2" xfId="209" xr:uid="{56AC92A7-25A5-C940-9360-44E2C53B642D}"/>
    <cellStyle name="Comma 2 4 3 4" xfId="210" xr:uid="{BEB554D7-F968-614D-A063-E93E9FD12EDB}"/>
    <cellStyle name="Comma 2 4 4" xfId="211" xr:uid="{72B8B380-E320-9B40-8B34-5E6316B5625A}"/>
    <cellStyle name="Comma 2 5" xfId="212" xr:uid="{899CF78F-7613-8E4A-AEB5-D5F3F675B17E}"/>
    <cellStyle name="Comma 2 5 2" xfId="213" xr:uid="{2FEDA283-22C4-FE4F-B69B-7E1B4EBA7F52}"/>
    <cellStyle name="Comma 2 5 2 2" xfId="214" xr:uid="{1AAE927C-B9AF-7B4A-B2E4-86537EE2CEB0}"/>
    <cellStyle name="Comma 2 5 2 2 2" xfId="215" xr:uid="{5D8F960A-61EC-0F4F-AF43-C7EEE54F83DF}"/>
    <cellStyle name="Comma 2 5 2 3" xfId="216" xr:uid="{4D63222B-32E0-6848-8190-37802C853AF7}"/>
    <cellStyle name="Comma 2 5 2 3 2" xfId="217" xr:uid="{68F3FC8A-4D8F-C74E-B3EB-9230CF701623}"/>
    <cellStyle name="Comma 2 5 2 4" xfId="218" xr:uid="{BBC1DF7B-EBF8-E74A-9D5D-0C9A895085AA}"/>
    <cellStyle name="Comma 2 5 3" xfId="219" xr:uid="{528C2B4C-7088-7A49-9381-33B9307E3F72}"/>
    <cellStyle name="Comma 2 5 3 2" xfId="220" xr:uid="{385B2829-BEFE-7A43-93E0-4F19FFDFB814}"/>
    <cellStyle name="Comma 2 5 4" xfId="221" xr:uid="{2E6C4046-6DE1-B54A-8E26-E3E0B6110DF3}"/>
    <cellStyle name="Comma 2 5 4 2" xfId="222" xr:uid="{51B12DA8-B089-704D-BE7D-7954CF990667}"/>
    <cellStyle name="Comma 2 5 5" xfId="223" xr:uid="{AD02C3B3-D32B-F544-AA25-B0D62458223B}"/>
    <cellStyle name="Comma 2 6" xfId="224" xr:uid="{407731CD-3C86-C94E-9E5C-05CAB7BDB499}"/>
    <cellStyle name="Comma 2 6 2" xfId="225" xr:uid="{5F9C8D92-7CFE-D548-9F72-2288676F75AC}"/>
    <cellStyle name="Comma 2 6 2 2" xfId="226" xr:uid="{C97699C2-B3CF-584D-9DC8-24DC77EFF4B7}"/>
    <cellStyle name="Comma 2 6 3" xfId="227" xr:uid="{834906C5-608C-3441-BB8C-0E324F09EA81}"/>
    <cellStyle name="Comma 2 6 3 2" xfId="228" xr:uid="{1301075A-129C-9C4E-904F-4ADDA4729A37}"/>
    <cellStyle name="Comma 2 6 4" xfId="229" xr:uid="{4052018D-01B7-EA4E-8BD2-1C67B905BE43}"/>
    <cellStyle name="Comma 2 7" xfId="230" xr:uid="{37B3932B-E762-3E42-914D-2F558F5A97B6}"/>
    <cellStyle name="Comma 3" xfId="231" xr:uid="{A02E08E8-B6C6-184C-B43F-C15038CB211F}"/>
    <cellStyle name="Comma 3 2" xfId="232" xr:uid="{0D8294EF-2455-9F4A-A2AF-12673DE977A9}"/>
    <cellStyle name="Comma 3 2 2" xfId="233" xr:uid="{EB7D7CB9-A5D5-9C45-8BFE-AC7F2727E0BD}"/>
    <cellStyle name="Comma 3 2 2 2" xfId="234" xr:uid="{16237D8D-266A-6D4D-916F-7AD054C33A1B}"/>
    <cellStyle name="Comma 3 2 3" xfId="235" xr:uid="{4CE16C63-883D-5A4B-8B95-98676845FC9B}"/>
    <cellStyle name="Comma 3 2 3 2" xfId="236" xr:uid="{DF62D0E7-5BC7-0443-B046-1B738536A814}"/>
    <cellStyle name="Comma 3 2 4" xfId="237" xr:uid="{19D99729-4DF2-A74A-8D37-814710AECD6B}"/>
    <cellStyle name="Comma 3 3" xfId="238" xr:uid="{A8344CA1-875B-6342-A987-1201F21BB197}"/>
    <cellStyle name="Comma 3 3 2" xfId="239" xr:uid="{07482D07-113A-0E48-B6A5-D23F889EEFFE}"/>
    <cellStyle name="Comma 3 3 2 2" xfId="240" xr:uid="{C2851BF1-14F7-C94B-B3BC-991FC952ABB3}"/>
    <cellStyle name="Comma 3 3 3" xfId="241" xr:uid="{1347BFED-3A9E-9447-9F2D-42EECAA83C08}"/>
    <cellStyle name="Comma 3 3 3 2" xfId="242" xr:uid="{281EA946-2514-E848-8C1F-DBBCC726543F}"/>
    <cellStyle name="Comma 3 3 4" xfId="243" xr:uid="{D17F43EF-5AB6-5042-A052-A5C74E39B5BF}"/>
    <cellStyle name="Comma 3 4" xfId="244" xr:uid="{2DF602C6-2782-404F-A2C8-394D704C15A1}"/>
    <cellStyle name="Comma 4" xfId="245" xr:uid="{884434B7-7865-004C-878E-A88A8CA2DB51}"/>
    <cellStyle name="Comma 4 2" xfId="246" xr:uid="{FC1F6B93-CB00-204A-AD09-5698A8A9551E}"/>
    <cellStyle name="Comma 4 2 2" xfId="247" xr:uid="{40A95049-DC2F-E94E-B4A2-6421911CD553}"/>
    <cellStyle name="Comma 4 2 2 2" xfId="248" xr:uid="{2C2EB3AB-3FDA-0449-8067-9671FE1F8E1E}"/>
    <cellStyle name="Comma 4 2 2 2 2" xfId="249" xr:uid="{A3B4D7B2-9394-F24E-A3DC-02F637A91066}"/>
    <cellStyle name="Comma 4 2 2 3" xfId="250" xr:uid="{5F6816C6-D106-794B-851A-838EBFEBB4B6}"/>
    <cellStyle name="Comma 4 2 2 3 2" xfId="251" xr:uid="{04D3F053-1D63-0443-9DDC-3E161B168879}"/>
    <cellStyle name="Comma 4 2 2 4" xfId="252" xr:uid="{A8C41258-E66E-874E-A60E-DC753E5A2483}"/>
    <cellStyle name="Comma 4 2 3" xfId="253" xr:uid="{FBCA3424-7F1D-AD49-AD97-98C74690D57A}"/>
    <cellStyle name="Comma 4 2 3 2" xfId="254" xr:uid="{3B34E1D9-891A-684C-A361-43F2611613B8}"/>
    <cellStyle name="Comma 4 2 3 2 2" xfId="255" xr:uid="{ED66ABFE-32F6-454A-97E5-D37B0633283E}"/>
    <cellStyle name="Comma 4 2 3 3" xfId="256" xr:uid="{65AE7E6F-3DBD-884E-A8CA-678D696B20BF}"/>
    <cellStyle name="Comma 4 2 3 3 2" xfId="257" xr:uid="{125CC130-933C-F649-86F6-BC7B406E727C}"/>
    <cellStyle name="Comma 4 2 3 4" xfId="258" xr:uid="{152504FB-7C8C-D349-98A5-3A23C35E81AA}"/>
    <cellStyle name="Comma 4 2 4" xfId="259" xr:uid="{AB6E43BB-40C5-2E45-B750-E474491BEC67}"/>
    <cellStyle name="Comma 4 3" xfId="260" xr:uid="{F527F42A-1EEF-4746-A030-8B1AC54E68DC}"/>
    <cellStyle name="Comma 4 3 2" xfId="261" xr:uid="{ADDB44F9-D838-B148-873D-380F902FA0BF}"/>
    <cellStyle name="Comma 4 3 2 2" xfId="262" xr:uid="{5255D323-3A18-A647-BEA5-D93E36D7CE1E}"/>
    <cellStyle name="Comma 4 3 3" xfId="263" xr:uid="{A9164169-0861-DF4F-836F-BC9FE9D93737}"/>
    <cellStyle name="Comma 4 3 3 2" xfId="264" xr:uid="{2C280878-1903-0D47-BD10-A33F44C7B196}"/>
    <cellStyle name="Comma 4 3 4" xfId="265" xr:uid="{A51A31EC-F0BC-5842-A16F-D27F1ED436CF}"/>
    <cellStyle name="Comma 4 4" xfId="266" xr:uid="{F7E81151-ADA4-EF4D-A1FA-ACB491030775}"/>
    <cellStyle name="Comma 4 4 2" xfId="267" xr:uid="{0C6DC61B-C792-7047-B834-F4C7A6D94255}"/>
    <cellStyle name="Comma 4 4 2 2" xfId="268" xr:uid="{C106C18E-5199-5445-B650-546CFC6B2F30}"/>
    <cellStyle name="Comma 4 4 3" xfId="269" xr:uid="{AA16C3AC-5983-0C46-B168-01B94B32735A}"/>
    <cellStyle name="Comma 4 4 3 2" xfId="270" xr:uid="{5121DAD5-7553-5443-910A-8AF6B046E10B}"/>
    <cellStyle name="Comma 4 4 4" xfId="271" xr:uid="{B3488219-6A8E-DF41-A2B6-F62B453DBB4B}"/>
    <cellStyle name="Comma 4 5" xfId="272" xr:uid="{C960E77C-6052-3F48-9586-031B949DF9CF}"/>
    <cellStyle name="Comma 5" xfId="273" xr:uid="{85197A43-B9CE-C344-967E-E8F23C334AFD}"/>
    <cellStyle name="Comma 5 2" xfId="274" xr:uid="{BA2E1A7A-8ED6-4D48-931B-E1BD721EE1AB}"/>
    <cellStyle name="Comma 5 2 2" xfId="275" xr:uid="{9F79E4CD-CC00-0F4E-9E9C-74F610F34179}"/>
    <cellStyle name="Comma 5 2 2 2" xfId="276" xr:uid="{BA42A1B8-3C1F-B74B-AAD6-64D3BDD9A656}"/>
    <cellStyle name="Comma 5 2 3" xfId="277" xr:uid="{212C0D10-4D0F-694B-8519-93D04DEB0390}"/>
    <cellStyle name="Comma 5 2 3 2" xfId="278" xr:uid="{6A596C5A-8DBA-9F40-85E3-02F59A7FE189}"/>
    <cellStyle name="Comma 5 2 4" xfId="279" xr:uid="{34716626-5B57-0E4E-A650-3A68AC603419}"/>
    <cellStyle name="Comma 5 3" xfId="280" xr:uid="{C0A9B32E-5021-544D-AD56-5A7ED7F0753D}"/>
    <cellStyle name="Comma 5 3 2" xfId="281" xr:uid="{612013CA-4728-104A-B5B3-5886517EB8FF}"/>
    <cellStyle name="Comma 5 3 2 2" xfId="282" xr:uid="{8178FB71-A9EA-6A4F-9355-11E39A8DB666}"/>
    <cellStyle name="Comma 5 3 3" xfId="283" xr:uid="{169FFB94-62A3-B347-82E9-57303E676F10}"/>
    <cellStyle name="Comma 5 3 3 2" xfId="284" xr:uid="{861A9A0F-FA2F-2B40-94C3-97E6A5877252}"/>
    <cellStyle name="Comma 5 3 4" xfId="285" xr:uid="{BF246F94-64D1-DC42-9639-4E2D84316FB3}"/>
    <cellStyle name="Comma 5 4" xfId="286" xr:uid="{4172C58B-2096-3344-9D0A-DB653AF2F221}"/>
    <cellStyle name="Comma 6" xfId="287" xr:uid="{03E1F1CB-DBAC-4748-871E-50319BE1903F}"/>
    <cellStyle name="Comma 6 2" xfId="288" xr:uid="{B2AA36A9-151A-6746-BE53-09F8E1C2E0AD}"/>
    <cellStyle name="Comma 6 2 2" xfId="289" xr:uid="{B2328BB4-C6E1-6E45-A36E-D5FD34CB9BEB}"/>
    <cellStyle name="Comma 6 2 2 2" xfId="290" xr:uid="{99D8A61E-6090-064D-990E-6D235612E932}"/>
    <cellStyle name="Comma 6 2 3" xfId="291" xr:uid="{4B47AE5B-1DB1-A940-A289-93ABDE0EAE9B}"/>
    <cellStyle name="Comma 6 2 3 2" xfId="292" xr:uid="{55CDDE36-9E47-AC48-AE02-6F50031A6882}"/>
    <cellStyle name="Comma 6 2 4" xfId="293" xr:uid="{7A5BA2D9-A52F-A94F-B780-55553B15793A}"/>
    <cellStyle name="Comma 6 3" xfId="294" xr:uid="{C22E65FD-C166-1942-8A8E-C010ECC2424D}"/>
    <cellStyle name="Comma 6 3 2" xfId="295" xr:uid="{C2BD2E5E-E91F-E74F-A7E3-30317C577B2A}"/>
    <cellStyle name="Comma 6 4" xfId="296" xr:uid="{A0D892EF-AA3C-3B4F-89D3-9C432C46007E}"/>
    <cellStyle name="Comma 6 4 2" xfId="297" xr:uid="{211E51C8-D0BD-4148-9566-687A78BC72F3}"/>
    <cellStyle name="Comma 6 5" xfId="298" xr:uid="{40C19B89-709E-FB4A-B44C-9A855E244BFD}"/>
    <cellStyle name="Comma 7" xfId="299" xr:uid="{22D56180-79AE-8A42-A833-88331DFBA9E1}"/>
    <cellStyle name="Comma 7 2" xfId="300" xr:uid="{A8F2BC97-90B3-FB40-B484-FEA0C8226088}"/>
    <cellStyle name="Comma 7 2 2" xfId="301" xr:uid="{7D058539-587D-2344-A3D6-36813C56E7A7}"/>
    <cellStyle name="Comma 7 3" xfId="302" xr:uid="{91317C9C-985D-F446-9FEE-F2D01CC431D2}"/>
    <cellStyle name="Comma 7 3 2" xfId="303" xr:uid="{AE0D58A7-D6BE-E542-AB41-02CB60D24607}"/>
    <cellStyle name="Comma 7 4" xfId="304" xr:uid="{0A0D5478-5BCC-4843-A040-C9356670C5D2}"/>
    <cellStyle name="Comma 8" xfId="305" xr:uid="{4B9FED62-7D7F-D945-BB17-655ED22D0DD2}"/>
    <cellStyle name="Comma 8 2" xfId="306" xr:uid="{1CAED144-1C54-0B43-9F7F-544B74B7E392}"/>
    <cellStyle name="Explanatory Text 2" xfId="307" xr:uid="{C5D944EA-7464-8E42-A0F3-A350F9102175}"/>
    <cellStyle name="Explanatory Text 2 2" xfId="308" xr:uid="{D1DE2549-F664-264B-AF97-151C1FB74A96}"/>
    <cellStyle name="Explanatory Text 3" xfId="309" xr:uid="{E18E0519-E196-EA40-BB27-1218870CF2A5}"/>
    <cellStyle name="Explanatory Text 4" xfId="310" xr:uid="{13F0CE6A-0ED6-A840-83FA-E513FD0A5646}"/>
    <cellStyle name="Good 2" xfId="311" xr:uid="{27DF7FA4-7F8C-D240-AC65-C923A063D232}"/>
    <cellStyle name="Good 2 2" xfId="312" xr:uid="{7B7ABC45-C615-3149-A8DB-EA60CED3650B}"/>
    <cellStyle name="Good 3" xfId="313" xr:uid="{A07469B6-322C-6F47-A047-77CD2FB8B006}"/>
    <cellStyle name="Good 4" xfId="314" xr:uid="{3F0EFCC6-4FE8-DC44-8E8E-F94E3AD84979}"/>
    <cellStyle name="Heading 1 2" xfId="315" xr:uid="{748967DD-30D2-1C40-8562-A9FD77B4F801}"/>
    <cellStyle name="Heading 1 2 2" xfId="316" xr:uid="{FE83F0ED-5E03-A248-A4A7-C6D98BB0247C}"/>
    <cellStyle name="Heading 1 3" xfId="317" xr:uid="{3C80FA07-2B38-D545-A780-5B1718D72BF6}"/>
    <cellStyle name="Heading 1 4" xfId="318" xr:uid="{6679D743-38F5-1D45-8E6D-0908BCA12E05}"/>
    <cellStyle name="Heading 2 2" xfId="319" xr:uid="{E429FDB3-5636-EF41-91F9-2E0EB02BB9CE}"/>
    <cellStyle name="Heading 2 2 2" xfId="320" xr:uid="{25E7FB05-E18A-A64C-A7C1-C46AC3B2FA47}"/>
    <cellStyle name="Heading 2 3" xfId="321" xr:uid="{3859EB2B-08BA-454B-A28A-5523E3625D68}"/>
    <cellStyle name="Heading 2 4" xfId="322" xr:uid="{AC0C5DAC-F17F-8A4E-BDE4-2AD813DD3106}"/>
    <cellStyle name="Heading 3 2" xfId="323" xr:uid="{18EB9D8F-CEE7-5F4B-93D5-EE6ABF072170}"/>
    <cellStyle name="Heading 3 2 2" xfId="324" xr:uid="{827F0342-E9F6-A34E-91C5-A9224C127A60}"/>
    <cellStyle name="Heading 3 3" xfId="325" xr:uid="{578531C5-1AFF-254B-AA4E-CE11FCAB8A9D}"/>
    <cellStyle name="Heading 3 4" xfId="326" xr:uid="{68DDFA1A-940B-DA40-ADFB-21D7517C71C2}"/>
    <cellStyle name="Heading 4 2" xfId="327" xr:uid="{44BD70D1-0816-7046-8FA6-4E4FBF36505C}"/>
    <cellStyle name="Heading 4 2 2" xfId="328" xr:uid="{BC217230-D5C5-D84F-8091-DFB92EE63E90}"/>
    <cellStyle name="Heading 4 3" xfId="329" xr:uid="{43F4D971-C1FC-7343-9FF6-A211CAC9DBEE}"/>
    <cellStyle name="Heading 4 4" xfId="330" xr:uid="{8E701A55-E40F-A149-8BD2-4FD5B01D707B}"/>
    <cellStyle name="Hyperlink" xfId="331" xr:uid="{D1F08D4A-065B-A54E-9993-A4B7C4F24D7A}"/>
    <cellStyle name="Hyperlink 2" xfId="332" xr:uid="{35AF301D-CAA3-4945-9824-096ECB28D996}"/>
    <cellStyle name="Hyperlink 2 2" xfId="333" xr:uid="{1BAFB9BB-7E7F-204D-9EFE-4DD4FA7714D2}"/>
    <cellStyle name="Hyperlink 2 3" xfId="334" xr:uid="{758977AE-237B-5C45-BD17-9454493FB10D}"/>
    <cellStyle name="Hyperlink 3" xfId="335" xr:uid="{EDCA5211-1D5B-3D4D-B2B3-07EEA1D9658C}"/>
    <cellStyle name="Hyperlink 4" xfId="336" xr:uid="{EE8ED9AD-75D6-4C4F-9C85-2D2276E68474}"/>
    <cellStyle name="Hyperlink 4 2" xfId="337" xr:uid="{F788758B-51AC-7442-B910-E92CCD95A202}"/>
    <cellStyle name="Hyperlink 4 3" xfId="338" xr:uid="{CA2A807B-7177-C741-A887-3A7C8E0EDF67}"/>
    <cellStyle name="Hyperlink 4 4" xfId="339" xr:uid="{BB82A8EA-29AD-8B4F-9DE3-1E0A91C04E10}"/>
    <cellStyle name="Hyperlink 5" xfId="340" xr:uid="{313AC7A3-E501-FC4D-BE9A-993699BE17FB}"/>
    <cellStyle name="Hyperlink 5 2" xfId="341" xr:uid="{9741FF1B-22F3-544D-9B57-C768974072C2}"/>
    <cellStyle name="Input 2" xfId="342" xr:uid="{96CF7B29-1D7E-2F47-8585-F525C8F23DFD}"/>
    <cellStyle name="Input 2 2" xfId="343" xr:uid="{E19B9778-F272-D34C-AAFA-468CA69B936F}"/>
    <cellStyle name="Input 3" xfId="344" xr:uid="{F20D157E-6EA5-7745-A41B-FA89F5E2D886}"/>
    <cellStyle name="Input 4" xfId="345" xr:uid="{B9FE7A36-785E-7340-8CEE-BAA03B10EFB6}"/>
    <cellStyle name="Linked Cell 2" xfId="346" xr:uid="{4E5CC38B-2106-2D40-B719-C2FFC7FF0DD0}"/>
    <cellStyle name="Linked Cell 2 2" xfId="347" xr:uid="{F4E41ACE-EB55-8845-884E-FCA8A6FFED8A}"/>
    <cellStyle name="Linked Cell 3" xfId="348" xr:uid="{37F267A8-6A3D-8E4C-94B2-CD548F76D0C6}"/>
    <cellStyle name="Linked Cell 4" xfId="349" xr:uid="{A984D835-27AE-5349-ACB8-988A18AE62F0}"/>
    <cellStyle name="Neutral 2" xfId="350" xr:uid="{49668389-C244-9A45-9BB5-2621D48197BB}"/>
    <cellStyle name="Neutral 2 2" xfId="351" xr:uid="{47EBB19E-8F59-EF40-97B0-F12417E5C69B}"/>
    <cellStyle name="Neutral 3" xfId="352" xr:uid="{21D45F0F-7282-2244-9B5C-9FA8A6CD42E4}"/>
    <cellStyle name="Neutral 4" xfId="353" xr:uid="{8209B15D-6093-1847-964A-19E14895327B}"/>
    <cellStyle name="Normal" xfId="0" builtinId="0" customBuiltin="1"/>
    <cellStyle name="Normal 10" xfId="354" xr:uid="{92EFE890-5D95-E549-A803-32ADC674583D}"/>
    <cellStyle name="Normal 2" xfId="355" xr:uid="{1BD8D29E-7575-E347-B9B8-ABAAB12A15EB}"/>
    <cellStyle name="Normal 2 2" xfId="356" xr:uid="{119A0508-BFB8-D944-AA97-889D4D6C1978}"/>
    <cellStyle name="Normal 2 2 2" xfId="357" xr:uid="{EB94C555-30A9-A343-B432-486063AED462}"/>
    <cellStyle name="Normal 2 2 3" xfId="358" xr:uid="{0531397F-C1D9-8B44-888F-6F0A0D7849ED}"/>
    <cellStyle name="Normal 2 2 4" xfId="359" xr:uid="{51E9DEEC-E26E-0745-82BE-AC27A9773050}"/>
    <cellStyle name="Normal 2 3" xfId="360" xr:uid="{D0B8159B-E1A0-6F4A-9739-B1D8FA3834E5}"/>
    <cellStyle name="Normal 2 3 2" xfId="361" xr:uid="{BE1B6D7F-7C24-8D42-BC10-7D40603BC1B8}"/>
    <cellStyle name="Normal 2 4" xfId="362" xr:uid="{49F15E96-B504-4049-A5DD-2EF5E1487251}"/>
    <cellStyle name="Normal 3" xfId="363" xr:uid="{07E0BE83-C4DB-384A-81C5-03336A3CEC25}"/>
    <cellStyle name="Normal 3 2" xfId="364" xr:uid="{341B723A-C8C7-3047-B86D-5BDD25F45E05}"/>
    <cellStyle name="Normal 3 2 2" xfId="365" xr:uid="{6DCE80C0-F5C4-5943-9176-743DCE14B601}"/>
    <cellStyle name="Normal 3 3" xfId="366" xr:uid="{94627FBD-AE5D-664E-A5F0-A0E92ECED971}"/>
    <cellStyle name="Normal 3 3 2" xfId="367" xr:uid="{18964A34-E895-8343-8A4F-2E2E0513E114}"/>
    <cellStyle name="Normal 3 3 3" xfId="368" xr:uid="{17D6C28A-7C42-AE4E-828D-9400438EC2F9}"/>
    <cellStyle name="Normal 3 4" xfId="369" xr:uid="{47E71FAB-45CD-DC44-A48A-5C278626E3D9}"/>
    <cellStyle name="Normal 3 4 2" xfId="370" xr:uid="{D5FA49A4-E578-C448-A460-ACD41F9CF982}"/>
    <cellStyle name="Normal 3 5" xfId="371" xr:uid="{08ED7C0C-967D-F74B-A717-3D2AFE7FF2D7}"/>
    <cellStyle name="Normal 3 5 2" xfId="372" xr:uid="{73118FA8-C214-8247-88C5-ECE3CE9CB466}"/>
    <cellStyle name="Normal 3 6" xfId="373" xr:uid="{78B3FFA7-C42F-814A-87C0-AA15CBAE161F}"/>
    <cellStyle name="Normal 4" xfId="374" xr:uid="{D84AD33E-BFC8-0640-A92A-1B9E21A71406}"/>
    <cellStyle name="Normal 5" xfId="375" xr:uid="{81B4EA82-D28E-C549-AB45-50C8D0553F76}"/>
    <cellStyle name="Normal 5 2" xfId="376" xr:uid="{59B59142-895A-6F4D-9233-4AEE1D73A5CE}"/>
    <cellStyle name="Normal 6" xfId="377" xr:uid="{39445389-C5DD-0B4D-9439-E14E09F73358}"/>
    <cellStyle name="Normal 6 2" xfId="378" xr:uid="{72FA9ACD-4FD8-CC49-A8E3-FCF7FA7D9374}"/>
    <cellStyle name="Normal 7" xfId="379" xr:uid="{D27F2830-75DC-644C-8D5C-4967ACC81BBA}"/>
    <cellStyle name="Normal 7 2" xfId="380" xr:uid="{31B5A4AA-1AD1-3B44-8E20-7A997F8B5378}"/>
    <cellStyle name="Normal 8" xfId="381" xr:uid="{964E183C-F517-C04C-863C-4F57C4664AE5}"/>
    <cellStyle name="Normal 9" xfId="382" xr:uid="{1D76BA58-A990-B34D-9BB8-93910C2664AA}"/>
    <cellStyle name="Normal 9 2" xfId="383" xr:uid="{E205ECF2-36A0-8A43-9040-0CC6AD6016D0}"/>
    <cellStyle name="Note 2" xfId="384" xr:uid="{A5A6B662-407D-9143-A4D1-B88BA03B7894}"/>
    <cellStyle name="Note 2 2" xfId="385" xr:uid="{F098FEBC-4151-984E-BEB0-2328A851D9AC}"/>
    <cellStyle name="Note 2 2 2" xfId="386" xr:uid="{2C985024-4F8A-E64D-B5C6-1E5E9E773760}"/>
    <cellStyle name="Note 2 3" xfId="387" xr:uid="{E53A2A1C-DF88-2A46-B6BD-C02FFA4DBF8B}"/>
    <cellStyle name="Note 2 4" xfId="388" xr:uid="{36B853C3-80CE-D74F-98FB-886B15F5F13C}"/>
    <cellStyle name="Note 2 5" xfId="389" xr:uid="{685AD013-558E-F340-BE44-4716B21F9698}"/>
    <cellStyle name="Note 3" xfId="390" xr:uid="{EADE8BEE-224B-5C41-930B-4B88440E52BA}"/>
    <cellStyle name="Note 4" xfId="391" xr:uid="{EB4828BD-B3EA-8849-9153-D83B469C12B0}"/>
    <cellStyle name="Note 5" xfId="392" xr:uid="{334540BC-6F8D-824E-94AF-2A359303177C}"/>
    <cellStyle name="Output 2" xfId="393" xr:uid="{35BEAABB-FF4F-5F46-8A9D-65D2655B58E5}"/>
    <cellStyle name="Output 2 2" xfId="394" xr:uid="{A98AC121-1467-A54D-B9A3-E2F4F7B71022}"/>
    <cellStyle name="Output 3" xfId="395" xr:uid="{4E960A20-0D74-EF48-8C89-9C2D29F25F50}"/>
    <cellStyle name="Output 4" xfId="396" xr:uid="{50F9B3BC-CC1B-D44F-9713-FCCC98B1B424}"/>
    <cellStyle name="Percent" xfId="397" xr:uid="{178B49EC-0287-BC47-A5F4-A40D92CD4DB3}"/>
    <cellStyle name="Percent 2" xfId="398" xr:uid="{CAAEB76C-A694-444C-92FD-10EA6E0504A1}"/>
    <cellStyle name="Percent 3" xfId="399" xr:uid="{C9D4EB26-5E4C-E946-947E-B0F0A5D88BC6}"/>
    <cellStyle name="Title 2" xfId="400" xr:uid="{209D9AF7-9B57-6B48-9881-1B62A6B38E7B}"/>
    <cellStyle name="Title 2 2" xfId="401" xr:uid="{ABD73390-123D-8F4A-940E-224070169845}"/>
    <cellStyle name="Title 3" xfId="402" xr:uid="{6A1BAE65-EC1F-1E45-A070-64EF62905BE8}"/>
    <cellStyle name="Title 4" xfId="403" xr:uid="{D9579027-6E09-4D43-8914-9BB8F95ECC65}"/>
    <cellStyle name="Total 2" xfId="404" xr:uid="{E300CE05-0759-CC46-9647-9851FD6CC1CF}"/>
    <cellStyle name="Total 2 2" xfId="405" xr:uid="{C6D1CA16-30FD-6F4B-8EDB-08E64D8B3A6A}"/>
    <cellStyle name="Total 3" xfId="406" xr:uid="{C71A0619-B91B-F643-A7B2-B30F41E982EC}"/>
    <cellStyle name="Total 4" xfId="407" xr:uid="{981078E5-B561-7948-AF41-A5A92CEBB5F8}"/>
    <cellStyle name="Warning Text 2" xfId="408" xr:uid="{143684F7-39B5-5D4E-89EC-4A43D9EC6AF9}"/>
    <cellStyle name="Warning Text 2 2" xfId="409" xr:uid="{3B15805A-2E84-984B-923B-C0FBBB23B427}"/>
    <cellStyle name="Warning Text 3" xfId="410" xr:uid="{4EBD0519-08EF-F94B-96AD-7FDCBCD85C64}"/>
    <cellStyle name="Warning Text 4" xfId="411" xr:uid="{0EF38387-740F-3949-88A5-24C2E5679CB4}"/>
  </cellStyles>
  <dxfs count="4">
    <dxf>
      <font>
        <color rgb="FFFFFF99"/>
        <family val="2"/>
      </font>
    </dxf>
    <dxf>
      <font>
        <color rgb="FFFFFF99"/>
        <family val="2"/>
      </font>
    </dxf>
    <dxf>
      <font>
        <color rgb="FFFFFF99"/>
        <family val="2"/>
      </font>
    </dxf>
    <dxf>
      <font>
        <color rgb="FF000000"/>
        <family val="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7E063C-615C-9540-97AB-1E2B329A3ACB}" name="Contents" displayName="Contents" ref="A3:B11" totalsRowShown="0">
  <tableColumns count="2">
    <tableColumn id="1" xr3:uid="{49552C79-1DD8-884B-AADE-63A17A99E6B3}" name="Worksheet name"/>
    <tableColumn id="2" xr3:uid="{6CC37E60-18DC-CE40-A5E1-5CF89F6F1A86}" name="Worksheet titl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48A5810-1403-E541-9CE8-45DE7AFAB933}" name="Notes" displayName="Notes" ref="A3:B27" totalsRowShown="0">
  <tableColumns count="2">
    <tableColumn id="1" xr3:uid="{D25CE791-0909-C344-B67D-AA6615DA9182}" name="Notes and definitions"/>
    <tableColumn id="2" xr3:uid="{ECE70BEF-3CEA-A04C-AD3C-E0BD706B1331}" name="Note and definitions tex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2CF1D9-C7C6-1E41-8C79-66E2B0523940}" name="inc_PP" displayName="inc_PP" ref="A3:AL560" totalsRowShown="0">
  <tableColumns count="38">
    <tableColumn id="1" xr3:uid="{895D10AC-2A5F-A049-9115-E553174048C9}" name="Code "/>
    <tableColumn id="2" xr3:uid="{BC393849-45FF-2944-912A-84DD91CCC65C}" name="ONS Code"/>
    <tableColumn id="3" xr3:uid="{0D0A8688-C77F-0F48-BA36-C0C5A2D7CEAF}" name="Authority"/>
    <tableColumn id="4" xr3:uid="{E2568E6B-D9F8-2042-AF15-1A4CB718B20D}" name="Current"/>
    <tableColumn id="5" xr3:uid="{6D2FEA29-6B0D-9F48-89B5-F9492CE01871}" name="Class"/>
    <tableColumn id="6" xr3:uid="{DA309F34-7DE3-914E-AE9E-6B4CCB804655}" name="1993 to 1994"/>
    <tableColumn id="7" xr3:uid="{308D305E-5038-9F4D-9151-25D2B8B23BEA}" name="1994 to 1995"/>
    <tableColumn id="8" xr3:uid="{914E6641-BB0F-1E47-ABB1-2CC1FD1B5239}" name="1995 to 1996"/>
    <tableColumn id="9" xr3:uid="{0D12FA7A-DA80-AA40-BBF1-082398CC00F1}" name="1996 to 1997"/>
    <tableColumn id="10" xr3:uid="{3A219F1D-A31E-3841-8E89-38E69ACFA884}" name="1997 to 1998"/>
    <tableColumn id="11" xr3:uid="{3BF2C913-1C00-E74A-8D8C-7267614241AC}" name="1998 to 1999"/>
    <tableColumn id="12" xr3:uid="{D481805F-8E8E-444E-B21E-D7C0D10B616B}" name="1999 to 2000"/>
    <tableColumn id="13" xr3:uid="{47AA6423-65BD-7846-ADDF-2EC04137BF47}" name="2000 to 2001"/>
    <tableColumn id="14" xr3:uid="{DA220F1C-2A58-AB4C-9BE1-85A39C73A2AE}" name="2001 to 2002"/>
    <tableColumn id="15" xr3:uid="{43A81375-23A0-074C-A692-E66A3561C537}" name="2002 to 2003"/>
    <tableColumn id="16" xr3:uid="{87BC93A7-6274-0F4D-AC59-663C93314B9A}" name="2003 to 2004"/>
    <tableColumn id="17" xr3:uid="{CE81C56C-9196-0046-96AE-12E83EAAAC2B}" name="2004 to 2005"/>
    <tableColumn id="18" xr3:uid="{7C97CD67-73D4-3F43-A5DB-A760E91E269D}" name="2005 to 2006"/>
    <tableColumn id="19" xr3:uid="{E9CF9A55-F011-9E4D-9B94-4DDC75A6301D}" name="2006 to 2007"/>
    <tableColumn id="20" xr3:uid="{049B7BBD-CB7B-EC4B-A080-3930051E1090}" name="2007 to 2008"/>
    <tableColumn id="21" xr3:uid="{29002901-3351-9349-A007-B3E9DE367EFF}" name="2008 to 2009"/>
    <tableColumn id="22" xr3:uid="{7A0F0C06-CA78-5E4C-89C7-949AAF660CF2}" name="2009 to 2010"/>
    <tableColumn id="23" xr3:uid="{C800CB1D-C87D-B348-B3D0-E5D0F56FB669}" name="2010 to 2011"/>
    <tableColumn id="24" xr3:uid="{5502363D-FF69-584A-8376-8159B94928FF}" name="2011 to 2012"/>
    <tableColumn id="25" xr3:uid="{8E0C0B90-C6F1-3941-BA88-4CECC579D8BB}" name="2012 to 2013"/>
    <tableColumn id="26" xr3:uid="{30E36C74-CB68-C64E-B10F-E0242BAE7F87}" name="2013 to 2014"/>
    <tableColumn id="27" xr3:uid="{73ED72B1-3DA0-C849-8CC5-5BE9C685C62D}" name="2014 to 2015"/>
    <tableColumn id="28" xr3:uid="{FF8FAF88-FE62-B641-A599-A7796C541188}" name="2015 to 2016"/>
    <tableColumn id="29" xr3:uid="{29955AA3-3FEE-D94C-B910-1488ABCFC03B}" name="2016 to 2017"/>
    <tableColumn id="30" xr3:uid="{4ABE88F3-CA6C-2D4C-84A3-BE208A016CBB}" name="2017 to 2018"/>
    <tableColumn id="31" xr3:uid="{B8B3EEDB-5766-9846-A77E-F5AC177399E1}" name="2018 to 2019"/>
    <tableColumn id="32" xr3:uid="{F89F0952-A219-E74C-811A-01E04B2C7EC8}" name="2019 to 2020"/>
    <tableColumn id="33" xr3:uid="{42DC8692-8260-C143-8D48-9982A98388B8}" name="2020 to 2021"/>
    <tableColumn id="34" xr3:uid="{EE289A42-4593-D54B-81C1-AA8D84C66869}" name="2021 to 2022"/>
    <tableColumn id="35" xr3:uid="{E8036EFF-22C5-EF49-A07B-A239904C9C44}" name="2022 to 2023"/>
    <tableColumn id="36" xr3:uid="{61DC8278-72A2-9948-B5F8-27999BD8A6D1}" name="2023 to 2024"/>
    <tableColumn id="37" xr3:uid="{6406372F-FDD7-6E4C-9752-1F567659DC60}" name="2024 to 2025"/>
    <tableColumn id="38" xr3:uid="{89E3CFA4-2C85-9B45-AAF9-986886349C64}" name="Not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8BE48E-C233-8042-9ED0-3B873E47343A}" name="inc_PP_percentage" displayName="inc_PP_percentage" ref="A3:AL560" totalsRowShown="0">
  <tableColumns count="38">
    <tableColumn id="1" xr3:uid="{C79C2E07-8EF2-714B-8434-90237C660BE5}" name="Code "/>
    <tableColumn id="2" xr3:uid="{DF3AB1B7-25A7-5640-BFE3-4C45B70A5B70}" name="ONS Code"/>
    <tableColumn id="3" xr3:uid="{E0B844D1-0BA8-914C-81B7-F386982E1F23}" name="Authority"/>
    <tableColumn id="4" xr3:uid="{5ECB0E8B-A94A-434D-8463-B63AF42CD8DD}" name="Current"/>
    <tableColumn id="5" xr3:uid="{9D04BB77-C4C0-5B4B-A93A-31B1A2837908}" name="Class"/>
    <tableColumn id="6" xr3:uid="{E87D7BA4-1CD7-EF41-95E7-510BB4FEC67F}" name="1993 to 1994"/>
    <tableColumn id="7" xr3:uid="{E6EF263D-1A54-FA47-9FE6-1E91754AD489}" name="1994 to 1995"/>
    <tableColumn id="8" xr3:uid="{934F9CE4-82CD-B343-9267-15B570D40613}" name="1995 to 1996"/>
    <tableColumn id="9" xr3:uid="{B4F3864A-3678-584A-9391-C0FD7CD8FFD5}" name="1996 to 1997"/>
    <tableColumn id="10" xr3:uid="{D1EC2C9C-731D-1149-A9A4-A6CC2E74A94B}" name="1997 to 1998"/>
    <tableColumn id="11" xr3:uid="{BE1609E2-E6DA-0D47-8697-4219A71C150A}" name="1998 to 1999"/>
    <tableColumn id="12" xr3:uid="{F416F39F-0866-CA45-816D-FB4B076E3FFA}" name="1999 to 2000"/>
    <tableColumn id="13" xr3:uid="{0E342274-2547-4440-B248-1E9C5A711B37}" name="2000 to 2001"/>
    <tableColumn id="14" xr3:uid="{7C94F7BE-DD2A-3C4A-A157-9CACBEAE9BEB}" name="2001 to 2002"/>
    <tableColumn id="15" xr3:uid="{64927977-3DD6-D347-86C0-77C21CC233B1}" name="2002 to 2003"/>
    <tableColumn id="16" xr3:uid="{7DC357CD-1431-E648-B811-2BA7BA63E9E6}" name="2003 to 2004"/>
    <tableColumn id="17" xr3:uid="{D83B62CF-7ACB-5F45-B703-770CDAA24146}" name="2004 to 2005"/>
    <tableColumn id="18" xr3:uid="{B59E0BD5-D85D-044D-9019-C6821795B3A7}" name="2005 to 2006"/>
    <tableColumn id="19" xr3:uid="{6C941675-2A60-5F49-8634-C83906EF1207}" name="2006 to 2007"/>
    <tableColumn id="20" xr3:uid="{F6C72431-1818-7D4D-BEA4-33339114D9AE}" name="2007 to 2008"/>
    <tableColumn id="21" xr3:uid="{FA98A053-6908-FD4C-A25A-40014697340E}" name="2008 to 2009"/>
    <tableColumn id="22" xr3:uid="{7DEFF722-7A6F-5442-8413-E5600D861065}" name="2009 to 2010"/>
    <tableColumn id="23" xr3:uid="{E1361E5F-81EA-284F-B591-78051604AE2F}" name="2010 to 2011"/>
    <tableColumn id="24" xr3:uid="{F2AE03E5-141E-E347-81FF-BCBF9C74896D}" name="2011 to 2012"/>
    <tableColumn id="25" xr3:uid="{8AE19DBD-5BFC-604F-8733-C2A3E4F5114A}" name="2012 to 2013"/>
    <tableColumn id="26" xr3:uid="{374100FD-5D32-A248-BADC-C3222E5563D1}" name="2013 to 2014"/>
    <tableColumn id="27" xr3:uid="{3D1F35BC-2E4D-BB43-AB39-F7C381950F87}" name="2014 to 2015"/>
    <tableColumn id="28" xr3:uid="{1D1C2C01-C979-9E40-BACB-4BADB8AFB1B4}" name="2015 to 2016"/>
    <tableColumn id="29" xr3:uid="{7C69CB5D-70A1-8648-8B90-3C0E05268493}" name="2016 to 2017"/>
    <tableColumn id="30" xr3:uid="{231D0ED9-271E-5945-8800-CED5C45F8B7C}" name="2017 to 2018"/>
    <tableColumn id="31" xr3:uid="{6DA96078-0073-F64F-88EB-AA0521342D40}" name="2018 to 2019"/>
    <tableColumn id="32" xr3:uid="{12904598-F176-6345-AB5F-118601844E67}" name="2019 to 2020"/>
    <tableColumn id="33" xr3:uid="{AA6F2ED2-4446-E446-B3AD-3A441394C7F2}" name="2020 to 2021"/>
    <tableColumn id="34" xr3:uid="{FD059A0E-5728-2A4C-BB9B-CE9561237553}" name="2021 to 2022"/>
    <tableColumn id="35" xr3:uid="{EE9671F9-7536-D84C-B001-9DD7A7F8B51B}" name="2022 to 2023"/>
    <tableColumn id="36" xr3:uid="{F8341255-DB0F-514C-B234-8699F912B8E7}" name="2023 to 2024"/>
    <tableColumn id="37" xr3:uid="{EBEE3283-3A52-7B43-BD53-FB5191D1BAD8}" name="2024 to 2025"/>
    <tableColumn id="38" xr3:uid="{48F086A5-1B22-AA48-8030-2C643F5829C2}" name="Notes"/>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C7097D1-D4BF-D949-A90C-0C3BECD1365A}" name="exc_PP" displayName="exc_PP" ref="A3:AI560" totalsRowShown="0">
  <tableColumns count="35">
    <tableColumn id="1" xr3:uid="{0813C0A9-3987-7240-B8DA-7DC2EE822A84}" name="Code "/>
    <tableColumn id="2" xr3:uid="{4D1D08CA-5613-9547-94C7-732ED8688EC8}" name="ONS Code"/>
    <tableColumn id="3" xr3:uid="{2BD237E2-9358-6A4C-BEA2-C098EC898D85}" name="Authority"/>
    <tableColumn id="4" xr3:uid="{0ACB0774-3282-9C4F-A244-E3B3B8DE3C05}" name="Current"/>
    <tableColumn id="5" xr3:uid="{F4E676B4-E45B-6142-890C-738DB0C8483E}" name="Class"/>
    <tableColumn id="6" xr3:uid="{7B1BBC76-3359-9240-A110-EC1EEB21DB3E}" name="1996 to 1997"/>
    <tableColumn id="7" xr3:uid="{7CBDF965-3CDC-6D4E-856E-03011E87FA3A}" name="1997 to 1998"/>
    <tableColumn id="8" xr3:uid="{65883E21-6692-C24E-A7A1-03DF03E58491}" name="1998 to 1999"/>
    <tableColumn id="9" xr3:uid="{900524C4-A774-A547-B549-178844BCC51B}" name="1999 to 2000"/>
    <tableColumn id="10" xr3:uid="{D87336DD-323C-1E44-BB2A-5DB118CD499E}" name="2000 to 2001"/>
    <tableColumn id="11" xr3:uid="{025D222E-F43A-A640-92C4-79A062A4E44F}" name="2001 to 2002"/>
    <tableColumn id="12" xr3:uid="{1DA65315-9A08-1B49-AF07-633A0E86A37F}" name="2002 to 2003"/>
    <tableColumn id="13" xr3:uid="{B09E968F-9C9E-C844-8E72-6DE5694B1B24}" name="2003 to 2004"/>
    <tableColumn id="14" xr3:uid="{37E8EB6B-1005-5140-B77B-3D1C1F7339E4}" name="2004 to 2005"/>
    <tableColumn id="15" xr3:uid="{A1A4442F-A5A4-7149-B110-F1B012C0CD2E}" name="2005 to 2006"/>
    <tableColumn id="16" xr3:uid="{2717607A-75CF-2D43-AAB2-3013253A2E50}" name="2006 to 2007"/>
    <tableColumn id="17" xr3:uid="{73190CF6-2F62-BD45-9E61-726D6DB25581}" name="2007 to 2008"/>
    <tableColumn id="18" xr3:uid="{EC4CE360-2D3F-9F44-A53E-E7062DD765CB}" name="2008 to 2009"/>
    <tableColumn id="19" xr3:uid="{4245D3D9-5179-9744-870E-C2CFB973213D}" name="2009 to 2010"/>
    <tableColumn id="20" xr3:uid="{007302F7-5035-624B-8D8A-EDC3111754A4}" name="2010 to 2011"/>
    <tableColumn id="21" xr3:uid="{2ADC4568-928C-3E44-9324-AB779B40A8F8}" name="2011 to 2012"/>
    <tableColumn id="22" xr3:uid="{A5E7BDB3-450E-0F4D-A63C-306E7C975DBE}" name="2012 to 2013"/>
    <tableColumn id="23" xr3:uid="{D062CF94-2B39-1840-A8EF-A0015ABD3DFE}" name="2013 to 2014"/>
    <tableColumn id="24" xr3:uid="{51316FEE-4259-EC42-8E58-6A04BD7C1D67}" name="2014 to 2015"/>
    <tableColumn id="25" xr3:uid="{23E2DFF8-2175-FC43-A545-4D65A826E271}" name="2015 to 2016"/>
    <tableColumn id="26" xr3:uid="{95683984-3B0D-9B4C-8276-1E488E9F5070}" name="2016 to 2017"/>
    <tableColumn id="27" xr3:uid="{F27C1146-A8B3-A944-BE5E-0DFCF5402C27}" name="2017 to 2018"/>
    <tableColumn id="28" xr3:uid="{3BA2C650-A509-6746-A4C9-2638181A4B68}" name="2018 to 2019"/>
    <tableColumn id="29" xr3:uid="{10406028-AC3E-4744-9A67-C2F451661F9E}" name="2019 to 2020"/>
    <tableColumn id="30" xr3:uid="{61F9AEE8-E3DD-E340-9CD4-94AFB3E84BA3}" name="2020 to 2021"/>
    <tableColumn id="31" xr3:uid="{A1602CED-1638-1A4A-BACF-E63B0A79433F}" name="2021 to 2022"/>
    <tableColumn id="32" xr3:uid="{8ACB0512-01AC-6A4A-A236-53343F1840AF}" name="2022 to 2023"/>
    <tableColumn id="33" xr3:uid="{6990475B-E382-EC4E-B387-624339A003D7}" name="2023 to 2024"/>
    <tableColumn id="34" xr3:uid="{28AB5A78-89D4-8340-B444-75AA25D6E20C}" name="2024 to 2025"/>
    <tableColumn id="35" xr3:uid="{0BD433CA-B833-A14F-85CD-72902CCDE0D5}" name="Notes"/>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AE2EF34-56BA-C745-97FF-5B5D391DED8A}" name="exc_PP_percentage" displayName="exc_PP_percentage" ref="A3:AI560" totalsRowShown="0">
  <tableColumns count="35">
    <tableColumn id="1" xr3:uid="{FCC17F33-85DB-4D4A-B7B4-EBFC23E0941D}" name="Code "/>
    <tableColumn id="2" xr3:uid="{C81664AF-2850-8147-8171-3EBF5AB385FC}" name="ONS Code"/>
    <tableColumn id="3" xr3:uid="{B156EA2A-A902-124F-9189-9A5DDFD28385}" name="Authority"/>
    <tableColumn id="4" xr3:uid="{AF7D194F-B29D-E646-8D8D-97ABD385766C}" name="Current"/>
    <tableColumn id="5" xr3:uid="{56BD9EEB-A510-534D-B1E2-BB1114C1946A}" name="Class"/>
    <tableColumn id="6" xr3:uid="{2A2DB49F-7326-0E42-9A5E-9B9CCDB47D63}" name="1996 to 1997"/>
    <tableColumn id="7" xr3:uid="{535429A4-C11F-1240-8EF6-8E1D37A11C4A}" name="1997 to 1998"/>
    <tableColumn id="8" xr3:uid="{F71FC704-1F7C-A347-9275-2D95E3D398AD}" name="1998 to 1999"/>
    <tableColumn id="9" xr3:uid="{057F9B5D-8EC9-FD44-A723-7E66244D14DC}" name="1999 to 2000"/>
    <tableColumn id="10" xr3:uid="{A81973C4-8739-D54B-B6BC-C6424DF3D5D4}" name="2000 to 2001"/>
    <tableColumn id="11" xr3:uid="{CD81F1CE-7D24-8B46-8EBA-B51A269E5ABC}" name="2001 to 2002"/>
    <tableColumn id="12" xr3:uid="{1CACA1F3-79A1-BA46-8823-763CB2A575D6}" name="2002 to 2003"/>
    <tableColumn id="13" xr3:uid="{E0F81A4A-D464-0D46-91FB-2C91A59F9B1A}" name="2003 to 2004"/>
    <tableColumn id="14" xr3:uid="{DF4C343F-FE33-3C49-B139-6D7E3E955F25}" name="2004 to 2005"/>
    <tableColumn id="15" xr3:uid="{542BD26A-0D45-0A46-B892-26E2787D4901}" name="2005 to 2006"/>
    <tableColumn id="16" xr3:uid="{98318D12-5B65-FC49-A99F-684D6AF0F41F}" name="2006 to 2007"/>
    <tableColumn id="17" xr3:uid="{A460956A-CC72-A740-852E-3943C99C92BC}" name="2007 to 2008"/>
    <tableColumn id="18" xr3:uid="{5FC33155-39C2-9640-8BDA-65CDDC4E3488}" name="2008 to 2009"/>
    <tableColumn id="19" xr3:uid="{974F8513-12D4-A84D-856C-EC856499A51E}" name="2009 to 2010"/>
    <tableColumn id="20" xr3:uid="{322781B8-84AE-8748-B0EB-49B171F2B68F}" name="2010 to 2011"/>
    <tableColumn id="21" xr3:uid="{4B866515-8F9C-694D-9227-712B7A6C0E48}" name="2011 to 2012"/>
    <tableColumn id="22" xr3:uid="{A662F864-8EC9-6E49-A11D-87AB4A03A399}" name="2012 to 2013"/>
    <tableColumn id="23" xr3:uid="{3F6F5CC8-81AD-2549-AD6E-829ED2EBC60B}" name="2013 to 2014"/>
    <tableColumn id="24" xr3:uid="{C4E28FD1-9740-574F-99E5-05B05FA803D6}" name="2014 to 2015"/>
    <tableColumn id="25" xr3:uid="{DA3D89C6-DF3C-A141-839B-9B6B4AF66655}" name="2015 to 2016"/>
    <tableColumn id="26" xr3:uid="{E40A8E17-E4AF-FB41-B3BA-76FE383F6363}" name="2016 to 2017"/>
    <tableColumn id="27" xr3:uid="{27B30260-41BA-4D42-9F32-6A834EA5D069}" name="2017 to 2018"/>
    <tableColumn id="28" xr3:uid="{FD36200C-F4E3-9042-B03A-6DE46BDB25A0}" name="2018 to 2019"/>
    <tableColumn id="29" xr3:uid="{D3CDD554-F9F4-4942-A411-32CB1022A5F4}" name="2019 to 2020"/>
    <tableColumn id="30" xr3:uid="{89ED4CA2-6188-2F40-88F6-1B86F608BC77}" name="2020 to 2021"/>
    <tableColumn id="31" xr3:uid="{42E21157-FE80-9245-A8E3-91EBC977C67E}" name="2021 to 2022"/>
    <tableColumn id="32" xr3:uid="{3BEE7DB4-4D7F-FD40-B726-E2B71DB87578}" name="2022 to 2023"/>
    <tableColumn id="33" xr3:uid="{66C5EB98-06BB-564E-AC57-0893E50A9FBC}" name="2023 to 2024"/>
    <tableColumn id="34" xr3:uid="{B3A41A05-9720-6C43-9ACE-CF974EA48C26}" name="2024 to 2025"/>
    <tableColumn id="35" xr3:uid="{7FC11E34-C7D7-5147-A2BD-537C5619E58E}" name="Notes"/>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BF8E0F-C494-594E-AED3-2F057CF94D2C}" name="Area_CT" displayName="Area_CT" ref="A3:AM453" totalsRowShown="0">
  <tableColumns count="39">
    <tableColumn id="1" xr3:uid="{742B8A3F-94F8-2A46-96C7-A1900590E54E}" name="Code"/>
    <tableColumn id="2" xr3:uid="{21EA535F-7E43-944B-A8D1-76C3ADB2EA3D}" name="ONS Code "/>
    <tableColumn id="3" xr3:uid="{1FD3B170-41FB-0641-A9B8-7F78145BDFB0}" name="Authority"/>
    <tableColumn id="4" xr3:uid="{DA14F7D8-9469-0C4A-824A-3A393FBE6333}" name="Current"/>
    <tableColumn id="5" xr3:uid="{6BD9116A-E97B-694A-8BD0-3B4DFBB6FBD9}" name="Class"/>
    <tableColumn id="6" xr3:uid="{D0830074-B18C-6146-9712-67DCB148D71A}" name="Region"/>
    <tableColumn id="7" xr3:uid="{99DAA26E-AABF-4644-A2BD-CD8424EBA37C}" name="1993 to 1994"/>
    <tableColumn id="8" xr3:uid="{0E8EC6A8-338D-2A4C-A306-82191BF20F63}" name="1994 to 1995"/>
    <tableColumn id="9" xr3:uid="{64159712-C216-DE45-BCB5-7C91C554C0ED}" name="1995 to 1996"/>
    <tableColumn id="10" xr3:uid="{CB8D55A7-3AEE-A84D-BFC3-31B12E90EC4D}" name="1996 to 1997"/>
    <tableColumn id="11" xr3:uid="{A23FD88A-7548-3E48-AD0C-9E59E563FA48}" name="1997 to 1998"/>
    <tableColumn id="12" xr3:uid="{088F37D2-2A7A-C649-8CD7-068682DF99E3}" name="1998 to 1999"/>
    <tableColumn id="13" xr3:uid="{1D94F518-F5F4-0748-90B2-3CDBDBF86F2D}" name="1999 to 2000"/>
    <tableColumn id="14" xr3:uid="{82987D84-6255-2541-941C-753C3200941A}" name="2000 to 2001"/>
    <tableColumn id="15" xr3:uid="{D1A93264-8DFF-C142-8455-D93A4F930568}" name="2001 to 2002"/>
    <tableColumn id="16" xr3:uid="{F2813B08-1B9C-3C41-96F3-5EB20413F970}" name="2002 to 2003"/>
    <tableColumn id="17" xr3:uid="{50753C50-5C47-974E-A034-1D73D6DBC7A4}" name="2003 to 2004"/>
    <tableColumn id="18" xr3:uid="{9FA0B2F4-C951-3243-8A2E-4487E493F127}" name="2004 to 2005"/>
    <tableColumn id="19" xr3:uid="{F55BC7CE-3194-754A-8EB4-D9B36E5CD7E6}" name="2005 to 2006"/>
    <tableColumn id="20" xr3:uid="{697BEA0D-F939-4B4A-AA3B-D05A825C86A8}" name="2006 to 2007"/>
    <tableColumn id="21" xr3:uid="{40DEEE53-A0F6-9441-B94F-91EFE9140BFB}" name="2007 to 2008"/>
    <tableColumn id="22" xr3:uid="{6BD282E0-FA43-C74A-8AE7-688863480F2A}" name="2008 to 2009"/>
    <tableColumn id="23" xr3:uid="{D3C2A3FC-7277-9A48-AB6C-88EF583C25C2}" name="2009 to 2010"/>
    <tableColumn id="24" xr3:uid="{7BF966EF-B8B7-AB40-BF8C-1ADD197D6E56}" name="2010 to 2011"/>
    <tableColumn id="25" xr3:uid="{DF7F3B6C-F94D-9143-8ED6-75D8872F952F}" name="2011 to 2012"/>
    <tableColumn id="26" xr3:uid="{DA299FEA-E9E3-7142-9E45-B4C5B40D5831}" name="2012 to 2013"/>
    <tableColumn id="27" xr3:uid="{474276C2-218C-674A-BCBB-468252590625}" name="2013 to 2014"/>
    <tableColumn id="28" xr3:uid="{97F0C04D-8286-1046-9F34-719A231D023B}" name="2014 to 2015"/>
    <tableColumn id="29" xr3:uid="{6823EA3B-77A6-0C48-AAAC-D9F8FDB5A2BF}" name="2015 to 2016"/>
    <tableColumn id="30" xr3:uid="{9FCFFE7C-E69D-BD48-9FB8-5D9C41EA5C67}" name="2016 to 2017"/>
    <tableColumn id="31" xr3:uid="{95E76B29-2F01-CC49-9D54-3ABD0839FE1D}" name="2017 to 2018"/>
    <tableColumn id="32" xr3:uid="{2C8C55B4-D1B2-254B-841D-E83FCE22AEFC}" name="2018 to 2019"/>
    <tableColumn id="33" xr3:uid="{FF69F7D2-D355-704C-85E9-97820D1FADDB}" name="2019 to 2020"/>
    <tableColumn id="34" xr3:uid="{DDED471F-7D6F-CC4E-A2B1-7D830E4E82DA}" name="2020 to 2021"/>
    <tableColumn id="35" xr3:uid="{7E9CE13D-4AAD-D14C-88AB-B4D5A7066231}" name="2021 to 2022"/>
    <tableColumn id="36" xr3:uid="{931DD393-F244-7A45-9024-EF45A46B338B}" name="2022 to 2023"/>
    <tableColumn id="37" xr3:uid="{DEDCCA80-7600-4A44-9129-9662B31EAC3D}" name="2023 to 2024"/>
    <tableColumn id="38" xr3:uid="{AAC04872-3946-5445-ACAE-34DDDE7417D2}" name="2024 to 2025"/>
    <tableColumn id="39" xr3:uid="{4EDA902A-7D13-9049-B5EF-597E4D8E27FD}" name="Notes"/>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00E7CFF-E4DE-DA4B-9E8F-B93D373EB045}" name="Area_CT_percentage" displayName="Area_CT_percentage" ref="A3:AM453" totalsRowShown="0">
  <tableColumns count="39">
    <tableColumn id="1" xr3:uid="{6186C42F-4B47-D144-91B5-13CD3AB358D6}" name="Code"/>
    <tableColumn id="2" xr3:uid="{78980DC2-C6DC-D945-A1B5-8DE9D585A466}" name="ONS Code"/>
    <tableColumn id="3" xr3:uid="{59431897-32DA-0C4D-870A-A0690E470B07}" name="Authority"/>
    <tableColumn id="4" xr3:uid="{1709B259-4A96-CE4E-BD03-138F72CE313D}" name="Current"/>
    <tableColumn id="5" xr3:uid="{88AEA1BA-317C-D844-8B9D-84035673B8ED}" name="Class"/>
    <tableColumn id="6" xr3:uid="{BF202DB1-3911-E241-A965-1677941D4B50}" name="Region"/>
    <tableColumn id="7" xr3:uid="{FA90ACB5-E691-A140-ADA6-9F97F933AAED}" name="1993 to 1994"/>
    <tableColumn id="8" xr3:uid="{25F359B3-C849-1A4C-A472-D30F82AD8FC2}" name="1994 to 1995"/>
    <tableColumn id="9" xr3:uid="{51C3B2C1-8D25-B04E-ADDF-B3486B964D38}" name="1995 to 1996"/>
    <tableColumn id="10" xr3:uid="{3BE367C9-E9F8-1C4B-8564-EDBACCA9A05E}" name="1996 to 1997"/>
    <tableColumn id="11" xr3:uid="{21B0E32D-A992-C840-A28E-EC433E285D66}" name="1997 to 1998"/>
    <tableColumn id="12" xr3:uid="{1EEAD9E0-09B5-6749-A4AE-992A769CBB10}" name="1998 to 1999"/>
    <tableColumn id="13" xr3:uid="{3D881F13-2924-0744-94F0-C514CBC5529A}" name="1999 to 2000"/>
    <tableColumn id="14" xr3:uid="{87421EBA-4D3D-5E49-83FB-D4E4BF668346}" name="2000 to 2001"/>
    <tableColumn id="15" xr3:uid="{D05CFF5D-B7B4-D942-BF62-32D60091E246}" name="2001 to 2002"/>
    <tableColumn id="16" xr3:uid="{6B517105-0412-F449-97D9-C1621BD67B1E}" name="2002 to 2003"/>
    <tableColumn id="17" xr3:uid="{5A1770BB-C78B-1748-AFF0-6D817EEB99E4}" name="2003 to 2004"/>
    <tableColumn id="18" xr3:uid="{8FE2682C-5202-8D44-A19C-E5F7D6B86329}" name="2004 to 2005"/>
    <tableColumn id="19" xr3:uid="{C5A52C0F-89A3-A44D-8BDF-B06BF32CAC24}" name="2005 to 2006"/>
    <tableColumn id="20" xr3:uid="{8FBC8084-FD78-4448-8E76-BB9EA0C5C956}" name="2006 to 2007"/>
    <tableColumn id="21" xr3:uid="{35F040AF-355C-3C47-8EE8-4990100F5FA2}" name="2007 to 2008"/>
    <tableColumn id="22" xr3:uid="{7E08A4D3-FF2E-C74D-93D1-D614DDC7A584}" name="2008 to 2009"/>
    <tableColumn id="23" xr3:uid="{B389A1E3-D5A9-6D48-AA51-3E0C5A6DA05F}" name="2009 to 2010"/>
    <tableColumn id="24" xr3:uid="{02BCD978-61D3-954C-A4C7-F4C54A7C990B}" name="2010 to 2011"/>
    <tableColumn id="25" xr3:uid="{FDAA4C30-F162-7D4F-944B-DE5FEF175D3C}" name="2011 to 2012"/>
    <tableColumn id="26" xr3:uid="{45F24C85-AE8E-1F42-910B-E857B20E124B}" name="2012 to 2013"/>
    <tableColumn id="27" xr3:uid="{0C97C83A-0D9F-1941-A1AE-BF2972F1FB77}" name="2013 to 2014"/>
    <tableColumn id="28" xr3:uid="{8CF8E9E1-5559-ED42-9289-AF9626449FD7}" name="2014 to 2015"/>
    <tableColumn id="29" xr3:uid="{68A23AD4-ACFC-5040-99A3-1F73559CCBB6}" name="2015 to 2016"/>
    <tableColumn id="30" xr3:uid="{1066B32D-E815-1842-B5D7-135E8EADA3A7}" name="2016 to 2017"/>
    <tableColumn id="31" xr3:uid="{67992FA5-550E-E442-A7DE-A87D9192584C}" name="2017 to 2018"/>
    <tableColumn id="32" xr3:uid="{0D7EFD46-439B-BB49-97AC-58FDBF6E77F0}" name="2018 to 2019"/>
    <tableColumn id="33" xr3:uid="{2A7A8162-5E31-C94B-9259-E93CB71032DE}" name="2019 to 2020"/>
    <tableColumn id="34" xr3:uid="{67D77F77-37EC-1D4D-98EA-EBF6273807DE}" name="2020 to 2021"/>
    <tableColumn id="35" xr3:uid="{1036D5B7-F1E9-8C49-9C34-7C642168B78A}" name="2021 to 2022"/>
    <tableColumn id="36" xr3:uid="{1ECECB52-35A9-B244-BC49-F2C8745EF3DF}" name="2022 to 2023"/>
    <tableColumn id="37" xr3:uid="{7C612D2D-0AEF-7845-8610-CE9CA695D83E}" name="2023 to 2024"/>
    <tableColumn id="38" xr3:uid="{5C05408E-C511-334B-8464-235593B5B7A0}" name="2024 to 2025"/>
    <tableColumn id="39" xr3:uid="{B0575B1C-F618-EF46-AC35-BC256F268E71}" name="Notes"/>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DAAECAF-AEA1-9C4B-91A7-CB478929259F}" name="Table11" displayName="Table11" ref="A1:AL429" totalsRowShown="0">
  <autoFilter ref="A1:AL429" xr:uid="{CDAAECAF-AEA1-9C4B-91A7-CB478929259F}"/>
  <sortState xmlns:xlrd2="http://schemas.microsoft.com/office/spreadsheetml/2017/richdata2" ref="A2:AL429">
    <sortCondition descending="1" ref="E1:E429"/>
  </sortState>
  <tableColumns count="38">
    <tableColumn id="1" xr3:uid="{8D7485CE-753E-9841-A1AE-BDFFC562BB91}" name="Code"/>
    <tableColumn id="2" xr3:uid="{F242FA46-710D-634C-983B-352E3203BE58}" name="ONS Code "/>
    <tableColumn id="3" xr3:uid="{DC42DACF-01A1-EE46-8DA8-E2C0252F7605}" name="Authority"/>
    <tableColumn id="4" xr3:uid="{F06AB7E1-D863-D946-8598-56801771F348}" name="Current"/>
    <tableColumn id="5" xr3:uid="{D212218C-E88B-6840-BBA8-7C5717552709}" name="Class"/>
    <tableColumn id="6" xr3:uid="{14CB81DE-8488-9B42-ACCC-CB267FB9DC0B}" name="Region"/>
    <tableColumn id="7" xr3:uid="{D00D3377-D82F-DD41-81DD-0BC6476DB497}" name="1993 to 1994"/>
    <tableColumn id="8" xr3:uid="{A0ABA713-8345-BE4E-84E8-16B999620130}" name="1994 to 1995"/>
    <tableColumn id="9" xr3:uid="{0242B7B6-E715-9C40-8762-AEFE9512B777}" name="1995 to 1996"/>
    <tableColumn id="10" xr3:uid="{CFE10A66-F114-1745-9378-7F947B781F35}" name="1996 to 1997"/>
    <tableColumn id="11" xr3:uid="{370948CB-BD65-B642-A656-D339FEE9386F}" name="1997 to 1998"/>
    <tableColumn id="12" xr3:uid="{D9C05799-5080-6E43-8386-C64FF3D698C1}" name="1998 to 1999"/>
    <tableColumn id="13" xr3:uid="{01F8CD05-AEB0-7A47-8C91-11CEA8FCDC11}" name="1999 to 2000"/>
    <tableColumn id="14" xr3:uid="{EF40FD7C-C26B-0B4F-BE95-494689C100CA}" name="2000 to 2001"/>
    <tableColumn id="15" xr3:uid="{69DF2B3E-44A4-9B4E-B51D-18F7663DFA23}" name="2001 to 2002"/>
    <tableColumn id="16" xr3:uid="{70F8EAF9-5C76-7242-9167-4E9B01939AAF}" name="2002 to 2003"/>
    <tableColumn id="17" xr3:uid="{93B47717-176D-A640-A995-A1ACE4F6151A}" name="2003 to 2004"/>
    <tableColumn id="18" xr3:uid="{28DAFFF6-D92A-4B4C-BDBE-3E7268306368}" name="2004 to 2005"/>
    <tableColumn id="19" xr3:uid="{55A471D3-08C2-4D42-9DD3-CD741854CCD4}" name="2005 to 2006"/>
    <tableColumn id="20" xr3:uid="{64E642F8-12B8-1D48-B8F8-8E0BFF0CD035}" name="2006 to 2007"/>
    <tableColumn id="21" xr3:uid="{52459046-0768-7544-AE92-CFD24C3B2067}" name="2007 to 2008"/>
    <tableColumn id="22" xr3:uid="{CC048696-343B-4140-9CB7-1662DE3C8779}" name="2008 to 2009"/>
    <tableColumn id="23" xr3:uid="{AE5329B4-8323-6A44-AC45-5C65154F169C}" name="2009 to 2010"/>
    <tableColumn id="24" xr3:uid="{6D793D79-879D-7C45-82EB-FFCC2A3C8E86}" name="2010 to 2011"/>
    <tableColumn id="25" xr3:uid="{909DFD23-7F72-264C-A96F-4D7ABFBF1BDC}" name="2011 to 2012"/>
    <tableColumn id="26" xr3:uid="{58225A3F-80AE-3442-BD32-1911EF0A553D}" name="2012 to 2013"/>
    <tableColumn id="27" xr3:uid="{A314F0AA-1392-9C45-969C-38267AEB7574}" name="2013 to 2014"/>
    <tableColumn id="28" xr3:uid="{7E2EF741-33CC-E349-BEA7-69B3131A2732}" name="2014 to 2015"/>
    <tableColumn id="29" xr3:uid="{B5F49C5D-67E7-1B4A-8842-273B785853B9}" name="2015 to 2016"/>
    <tableColumn id="30" xr3:uid="{08165E4B-BEF2-104D-ABD1-5F319FADFBC3}" name="2016 to 2017"/>
    <tableColumn id="31" xr3:uid="{0C646CA2-FC1A-8142-907E-AB4406A49491}" name="2017 to 2018"/>
    <tableColumn id="32" xr3:uid="{6FEAB758-8E1D-2449-BB57-C86B245641A7}" name="2018 to 2019"/>
    <tableColumn id="33" xr3:uid="{09BCC3D8-B3A3-3849-B3FB-2B42D39D4328}" name="2019 to 2020"/>
    <tableColumn id="34" xr3:uid="{DBE2B01C-71DE-0244-8634-B27ADF787985}" name="2020 to 2021"/>
    <tableColumn id="35" xr3:uid="{2663353E-68E1-314F-BCA1-A6BA0700D11C}" name="2021 to 2022"/>
    <tableColumn id="36" xr3:uid="{A6AFF310-679C-A340-BB38-E110058AE8C1}" name="2022 to 2023"/>
    <tableColumn id="37" xr3:uid="{8F2EF764-6630-F344-82BF-A68BCD1A6948}" name="2023 to 2024"/>
    <tableColumn id="38" xr3:uid="{CB4D279E-A5A1-BD4F-8181-FEE693C8B8CA}" name="2024 to 2025"/>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mailto:qrc.statistics@levellingup.gov.uk" TargetMode="External"/><Relationship Id="rId1" Type="http://schemas.openxmlformats.org/officeDocument/2006/relationships/hyperlink" Target="https://www.gov.uk/government/statistics/council-tax-levels-set-by-local-authorities-in-england-2024-to-2025"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36C2-36D4-B344-87E9-7573C576FA23}">
  <dimension ref="A1:A21"/>
  <sheetViews>
    <sheetView topLeftCell="A8" workbookViewId="0"/>
  </sheetViews>
  <sheetFormatPr baseColWidth="10" defaultColWidth="10.6640625" defaultRowHeight="13" x14ac:dyDescent="0.15"/>
  <cols>
    <col min="1" max="1" width="163.5" style="2" customWidth="1"/>
    <col min="2" max="2" width="10.6640625" style="2" customWidth="1"/>
    <col min="3" max="16384" width="10.6640625" style="2"/>
  </cols>
  <sheetData>
    <row r="1" spans="1:1" ht="20" x14ac:dyDescent="0.15">
      <c r="A1" s="1" t="s">
        <v>0</v>
      </c>
    </row>
    <row r="2" spans="1:1" ht="39" customHeight="1" x14ac:dyDescent="0.15">
      <c r="A2" s="3" t="s">
        <v>1</v>
      </c>
    </row>
    <row r="3" spans="1:1" ht="18" x14ac:dyDescent="0.15">
      <c r="A3" s="4" t="s">
        <v>2</v>
      </c>
    </row>
    <row r="4" spans="1:1" ht="109.5" customHeight="1" x14ac:dyDescent="0.15">
      <c r="A4" s="5" t="s">
        <v>3</v>
      </c>
    </row>
    <row r="5" spans="1:1" customFormat="1" ht="34" x14ac:dyDescent="0.15">
      <c r="A5" s="5" t="s">
        <v>4</v>
      </c>
    </row>
    <row r="6" spans="1:1" customFormat="1" ht="44.25" customHeight="1" x14ac:dyDescent="0.15">
      <c r="A6" s="6" t="s">
        <v>5</v>
      </c>
    </row>
    <row r="7" spans="1:1" ht="18" x14ac:dyDescent="0.15">
      <c r="A7" s="4" t="s">
        <v>6</v>
      </c>
    </row>
    <row r="8" spans="1:1" ht="113.25" customHeight="1" x14ac:dyDescent="0.15">
      <c r="A8" s="7" t="s">
        <v>7</v>
      </c>
    </row>
    <row r="9" spans="1:1" ht="18" x14ac:dyDescent="0.15">
      <c r="A9" s="4" t="s">
        <v>8</v>
      </c>
    </row>
    <row r="10" spans="1:1" ht="102" x14ac:dyDescent="0.15">
      <c r="A10" s="8" t="s">
        <v>9</v>
      </c>
    </row>
    <row r="11" spans="1:1" ht="18" x14ac:dyDescent="0.15">
      <c r="A11" s="4" t="s">
        <v>10</v>
      </c>
    </row>
    <row r="12" spans="1:1" ht="51.75" customHeight="1" x14ac:dyDescent="0.15">
      <c r="A12" s="7" t="s">
        <v>11</v>
      </c>
    </row>
    <row r="13" spans="1:1" ht="18" x14ac:dyDescent="0.15">
      <c r="A13" s="4" t="s">
        <v>12</v>
      </c>
    </row>
    <row r="14" spans="1:1" ht="47.25" customHeight="1" x14ac:dyDescent="0.15">
      <c r="A14" s="5" t="s">
        <v>13</v>
      </c>
    </row>
    <row r="15" spans="1:1" ht="18" x14ac:dyDescent="0.15">
      <c r="A15" s="4" t="s">
        <v>14</v>
      </c>
    </row>
    <row r="16" spans="1:1" ht="37.5" customHeight="1" x14ac:dyDescent="0.15">
      <c r="A16" s="5" t="s">
        <v>15</v>
      </c>
    </row>
    <row r="17" spans="1:1" ht="18" x14ac:dyDescent="0.15">
      <c r="A17" s="4" t="s">
        <v>16</v>
      </c>
    </row>
    <row r="18" spans="1:1" ht="78.75" customHeight="1" x14ac:dyDescent="0.15">
      <c r="A18" s="5" t="s">
        <v>17</v>
      </c>
    </row>
    <row r="19" spans="1:1" ht="18" x14ac:dyDescent="0.15">
      <c r="A19" s="4" t="s">
        <v>18</v>
      </c>
    </row>
    <row r="20" spans="1:1" ht="17" x14ac:dyDescent="0.15">
      <c r="A20" s="5" t="s">
        <v>19</v>
      </c>
    </row>
    <row r="21" spans="1:1" ht="16" x14ac:dyDescent="0.15">
      <c r="A21" s="9" t="s">
        <v>20</v>
      </c>
    </row>
  </sheetData>
  <hyperlinks>
    <hyperlink ref="A6" r:id="rId1" xr:uid="{848E8385-9F03-0B45-9B6B-67F1759FBC86}"/>
    <hyperlink ref="A21" r:id="rId2" xr:uid="{C9BDEA9A-4143-4F42-AD36-13FB5D12AE3A}"/>
  </hyperlinks>
  <pageMargins left="0.7" right="0.7" top="0.75" bottom="0.75" header="0.3" footer="0.3"/>
  <pageSetup paperSize="0" fitToWidth="0" fitToHeight="0" orientation="portrait" horizontalDpi="0" verticalDpi="0" copies="0"/>
  <headerFooter>
    <oddHeader xml:space="preserve">&amp;C&amp;"Calibri,Regular" OFFICIAL-SENSITIVE - DLUHC USE ONLY&amp;1#
</oddHeader>
    <oddFooter>&amp;C
&amp;1#&amp;"Calibri,Regular"&amp;10 OFFICIAL-SENSITIVE - DLUHC USE ONLY</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1F245-63D5-AC42-B1C2-62854F9248D3}">
  <dimension ref="A1:AM453"/>
  <sheetViews>
    <sheetView workbookViewId="0"/>
  </sheetViews>
  <sheetFormatPr baseColWidth="10" defaultColWidth="10.6640625" defaultRowHeight="16" outlineLevelCol="1" x14ac:dyDescent="0.2"/>
  <cols>
    <col min="1" max="1" width="17.1640625" style="69" customWidth="1"/>
    <col min="2" max="2" width="18.1640625" style="69" customWidth="1"/>
    <col min="3" max="3" width="76.33203125" style="95" customWidth="1"/>
    <col min="4" max="4" width="13.33203125" style="156" customWidth="1"/>
    <col min="5" max="5" width="10.83203125" style="156" customWidth="1"/>
    <col min="6" max="6" width="12.83203125" style="11" customWidth="1"/>
    <col min="7" max="32" width="18.33203125" style="11" hidden="1" customWidth="1" outlineLevel="1"/>
    <col min="33" max="33" width="21.83203125" style="11" hidden="1" customWidth="1" outlineLevel="1"/>
    <col min="34" max="34" width="21.83203125" style="11" customWidth="1" collapsed="1"/>
    <col min="35" max="37" width="21.83203125" style="11" customWidth="1"/>
    <col min="38" max="38" width="21.83203125" customWidth="1"/>
    <col min="39" max="39" width="31.33203125" style="174" bestFit="1" customWidth="1"/>
    <col min="40" max="40" width="10.6640625" customWidth="1"/>
  </cols>
  <sheetData>
    <row r="1" spans="1:39" s="69" customFormat="1" ht="20" x14ac:dyDescent="0.2">
      <c r="A1" s="10" t="s">
        <v>40</v>
      </c>
      <c r="B1" s="10"/>
      <c r="C1" s="95"/>
      <c r="D1" s="156"/>
      <c r="E1" s="156"/>
      <c r="F1" s="156"/>
      <c r="G1" s="106"/>
      <c r="H1" s="106"/>
      <c r="I1" s="106"/>
      <c r="J1" s="106"/>
      <c r="K1" s="107"/>
      <c r="L1" s="157"/>
      <c r="M1" s="157"/>
      <c r="N1" s="157"/>
      <c r="O1" s="157"/>
      <c r="P1" s="157"/>
      <c r="Q1" s="157"/>
      <c r="R1" s="106"/>
      <c r="S1" s="158"/>
      <c r="T1" s="106"/>
      <c r="U1" s="106"/>
      <c r="V1" s="106"/>
      <c r="W1" s="106"/>
      <c r="X1" s="106"/>
      <c r="Y1" s="106"/>
      <c r="Z1" s="106"/>
      <c r="AA1" s="106"/>
      <c r="AB1" s="106"/>
      <c r="AC1" s="106"/>
      <c r="AD1" s="106"/>
      <c r="AE1" s="106"/>
      <c r="AF1" s="106"/>
      <c r="AG1" s="106"/>
      <c r="AH1" s="106"/>
      <c r="AI1" s="106"/>
      <c r="AJ1" s="106"/>
      <c r="AK1" s="106"/>
      <c r="AM1" s="159"/>
    </row>
    <row r="2" spans="1:39" s="69" customFormat="1" ht="30" customHeight="1" x14ac:dyDescent="0.2">
      <c r="A2" s="11" t="s">
        <v>151</v>
      </c>
      <c r="B2" s="11"/>
      <c r="C2" s="95"/>
      <c r="D2" s="156"/>
      <c r="E2" s="156"/>
      <c r="F2" s="156"/>
      <c r="G2" s="156"/>
      <c r="H2" s="156"/>
      <c r="I2" s="156"/>
      <c r="J2" s="156"/>
      <c r="K2" s="156"/>
      <c r="L2" s="156"/>
      <c r="M2" s="156"/>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M2" s="159"/>
    </row>
    <row r="3" spans="1:39" s="69" customFormat="1" ht="17" x14ac:dyDescent="0.2">
      <c r="A3" s="160" t="s">
        <v>1791</v>
      </c>
      <c r="B3" s="101" t="s">
        <v>153</v>
      </c>
      <c r="C3" s="160" t="s">
        <v>154</v>
      </c>
      <c r="D3" s="160" t="s">
        <v>155</v>
      </c>
      <c r="E3" s="160" t="s">
        <v>156</v>
      </c>
      <c r="F3" s="160" t="s">
        <v>1793</v>
      </c>
      <c r="G3" s="102" t="s">
        <v>157</v>
      </c>
      <c r="H3" s="102" t="s">
        <v>158</v>
      </c>
      <c r="I3" s="102" t="s">
        <v>159</v>
      </c>
      <c r="J3" s="102" t="s">
        <v>160</v>
      </c>
      <c r="K3" s="103" t="s">
        <v>161</v>
      </c>
      <c r="L3" s="103" t="s">
        <v>162</v>
      </c>
      <c r="M3" s="103" t="s">
        <v>163</v>
      </c>
      <c r="N3" s="103" t="s">
        <v>164</v>
      </c>
      <c r="O3" s="103" t="s">
        <v>165</v>
      </c>
      <c r="P3" s="103" t="s">
        <v>166</v>
      </c>
      <c r="Q3" s="103" t="s">
        <v>167</v>
      </c>
      <c r="R3" s="103" t="s">
        <v>168</v>
      </c>
      <c r="S3" s="102" t="s">
        <v>169</v>
      </c>
      <c r="T3" s="102" t="s">
        <v>170</v>
      </c>
      <c r="U3" s="102" t="s">
        <v>171</v>
      </c>
      <c r="V3" s="102" t="s">
        <v>172</v>
      </c>
      <c r="W3" s="102" t="s">
        <v>173</v>
      </c>
      <c r="X3" s="102" t="s">
        <v>174</v>
      </c>
      <c r="Y3" s="102" t="s">
        <v>175</v>
      </c>
      <c r="Z3" s="102" t="s">
        <v>176</v>
      </c>
      <c r="AA3" s="102" t="s">
        <v>177</v>
      </c>
      <c r="AB3" s="102" t="s">
        <v>178</v>
      </c>
      <c r="AC3" s="102" t="s">
        <v>179</v>
      </c>
      <c r="AD3" s="102" t="s">
        <v>180</v>
      </c>
      <c r="AE3" s="102" t="s">
        <v>181</v>
      </c>
      <c r="AF3" s="102" t="s">
        <v>182</v>
      </c>
      <c r="AG3" s="102" t="s">
        <v>183</v>
      </c>
      <c r="AH3" s="102" t="s">
        <v>184</v>
      </c>
      <c r="AI3" s="102" t="s">
        <v>185</v>
      </c>
      <c r="AJ3" s="102" t="s">
        <v>186</v>
      </c>
      <c r="AK3" s="102" t="s">
        <v>187</v>
      </c>
      <c r="AL3" s="102" t="s">
        <v>188</v>
      </c>
      <c r="AM3" s="104" t="s">
        <v>25</v>
      </c>
    </row>
    <row r="4" spans="1:39" ht="38.25" customHeight="1" x14ac:dyDescent="0.2">
      <c r="A4" s="161" t="s">
        <v>1794</v>
      </c>
      <c r="B4" s="161" t="s">
        <v>1794</v>
      </c>
      <c r="C4" s="162" t="s">
        <v>96</v>
      </c>
      <c r="D4" s="156" t="s">
        <v>94</v>
      </c>
      <c r="E4" s="11" t="s">
        <v>1794</v>
      </c>
      <c r="F4" s="163" t="s">
        <v>52</v>
      </c>
      <c r="G4" s="164" t="s">
        <v>52</v>
      </c>
      <c r="H4" s="164">
        <v>2.14</v>
      </c>
      <c r="I4" s="164">
        <v>4.9800000000000004</v>
      </c>
      <c r="J4" s="164">
        <v>6.08</v>
      </c>
      <c r="K4" s="164">
        <v>6.5</v>
      </c>
      <c r="L4" s="164">
        <v>8.58</v>
      </c>
      <c r="M4" s="164">
        <v>6.83</v>
      </c>
      <c r="N4" s="164">
        <v>6.14</v>
      </c>
      <c r="O4" s="164">
        <v>6.41</v>
      </c>
      <c r="P4" s="164">
        <v>8.24</v>
      </c>
      <c r="Q4" s="164">
        <v>12.94</v>
      </c>
      <c r="R4" s="164">
        <v>5.88</v>
      </c>
      <c r="S4" s="164">
        <v>4.05</v>
      </c>
      <c r="T4" s="164">
        <v>4.46</v>
      </c>
      <c r="U4" s="164">
        <v>4.21</v>
      </c>
      <c r="V4" s="164">
        <v>3.92</v>
      </c>
      <c r="W4" s="164">
        <v>2.97</v>
      </c>
      <c r="X4" s="164">
        <v>1.8</v>
      </c>
      <c r="Y4" s="164">
        <v>0.01</v>
      </c>
      <c r="Z4" s="164">
        <v>0.33</v>
      </c>
      <c r="AA4" s="164">
        <v>0.79</v>
      </c>
      <c r="AB4" s="165">
        <v>0.85</v>
      </c>
      <c r="AC4" s="165">
        <v>1.06</v>
      </c>
      <c r="AD4" s="164">
        <v>3.1</v>
      </c>
      <c r="AE4" s="166">
        <v>3.99</v>
      </c>
      <c r="AF4" s="164">
        <v>5.09</v>
      </c>
      <c r="AG4" s="165">
        <v>4.6900000000000004</v>
      </c>
      <c r="AH4" s="165">
        <v>3.87</v>
      </c>
      <c r="AI4" s="164">
        <v>4.45</v>
      </c>
      <c r="AJ4" s="165">
        <v>3.54</v>
      </c>
      <c r="AK4" s="165">
        <v>5.05</v>
      </c>
      <c r="AL4" s="165">
        <v>5.13</v>
      </c>
      <c r="AM4" s="100"/>
    </row>
    <row r="5" spans="1:39" ht="18" x14ac:dyDescent="0.2">
      <c r="A5" s="156" t="s">
        <v>1796</v>
      </c>
      <c r="B5" s="156" t="s">
        <v>1796</v>
      </c>
      <c r="C5" s="162" t="s">
        <v>1797</v>
      </c>
      <c r="D5" s="156" t="s">
        <v>94</v>
      </c>
      <c r="E5" s="11" t="s">
        <v>401</v>
      </c>
      <c r="F5" s="167" t="s">
        <v>52</v>
      </c>
      <c r="G5" s="165" t="s">
        <v>52</v>
      </c>
      <c r="H5" s="165" t="s">
        <v>52</v>
      </c>
      <c r="I5" s="165" t="s">
        <v>52</v>
      </c>
      <c r="J5" s="165" t="s">
        <v>52</v>
      </c>
      <c r="K5" s="165" t="s">
        <v>52</v>
      </c>
      <c r="L5" s="164" t="s">
        <v>52</v>
      </c>
      <c r="M5" s="164">
        <v>2.94</v>
      </c>
      <c r="N5" s="164">
        <v>1.59</v>
      </c>
      <c r="O5" s="164">
        <v>6.71</v>
      </c>
      <c r="P5" s="164">
        <v>2.79</v>
      </c>
      <c r="Q5" s="164">
        <v>15.05</v>
      </c>
      <c r="R5" s="164">
        <v>4</v>
      </c>
      <c r="S5" s="164">
        <v>2.63</v>
      </c>
      <c r="T5" s="164">
        <v>0.73</v>
      </c>
      <c r="U5" s="164">
        <v>1.97</v>
      </c>
      <c r="V5" s="164">
        <v>2.0299999999999998</v>
      </c>
      <c r="W5" s="164">
        <v>0.69</v>
      </c>
      <c r="X5" s="164">
        <v>-0.19</v>
      </c>
      <c r="Y5" s="164">
        <v>0.16</v>
      </c>
      <c r="Z5" s="164">
        <v>-0.22</v>
      </c>
      <c r="AA5" s="164">
        <v>-1.21</v>
      </c>
      <c r="AB5" s="165">
        <v>-0.09</v>
      </c>
      <c r="AC5" s="165">
        <v>0.71</v>
      </c>
      <c r="AD5" s="164">
        <v>3.13</v>
      </c>
      <c r="AE5" s="166">
        <v>4.3</v>
      </c>
      <c r="AF5" s="164">
        <v>4.5599999999999996</v>
      </c>
      <c r="AG5" s="165">
        <v>3.99</v>
      </c>
      <c r="AH5" s="165">
        <v>4.03</v>
      </c>
      <c r="AI5" s="164">
        <v>4.3600000000000003</v>
      </c>
      <c r="AJ5" s="165">
        <v>2.29</v>
      </c>
      <c r="AK5" s="165">
        <v>4.25</v>
      </c>
      <c r="AL5" s="165">
        <v>4.75</v>
      </c>
      <c r="AM5" s="168"/>
    </row>
    <row r="6" spans="1:39" x14ac:dyDescent="0.2">
      <c r="A6" s="156" t="s">
        <v>1798</v>
      </c>
      <c r="B6" s="156" t="s">
        <v>1798</v>
      </c>
      <c r="C6" s="162" t="s">
        <v>1799</v>
      </c>
      <c r="D6" s="156" t="s">
        <v>94</v>
      </c>
      <c r="E6" s="11" t="s">
        <v>227</v>
      </c>
      <c r="F6" s="163" t="s">
        <v>52</v>
      </c>
      <c r="G6" s="164" t="s">
        <v>52</v>
      </c>
      <c r="H6" s="164" t="s">
        <v>52</v>
      </c>
      <c r="I6" s="164" t="s">
        <v>52</v>
      </c>
      <c r="J6" s="164" t="s">
        <v>52</v>
      </c>
      <c r="K6" s="164" t="s">
        <v>52</v>
      </c>
      <c r="L6" s="164" t="s">
        <v>52</v>
      </c>
      <c r="M6" s="164">
        <v>8.09</v>
      </c>
      <c r="N6" s="164">
        <v>6.11</v>
      </c>
      <c r="O6" s="164">
        <v>6.16</v>
      </c>
      <c r="P6" s="164">
        <v>5.45</v>
      </c>
      <c r="Q6" s="164">
        <v>15.78</v>
      </c>
      <c r="R6" s="164">
        <v>6.11</v>
      </c>
      <c r="S6" s="164">
        <v>3.79</v>
      </c>
      <c r="T6" s="164">
        <v>2.73</v>
      </c>
      <c r="U6" s="164">
        <v>3.73</v>
      </c>
      <c r="V6" s="164">
        <v>3.32</v>
      </c>
      <c r="W6" s="164">
        <v>2.2000000000000002</v>
      </c>
      <c r="X6" s="164">
        <v>0.22</v>
      </c>
      <c r="Y6" s="164">
        <v>0</v>
      </c>
      <c r="Z6" s="164">
        <v>-0.01</v>
      </c>
      <c r="AA6" s="164">
        <v>0.57999999999999996</v>
      </c>
      <c r="AB6" s="165">
        <v>-0.12</v>
      </c>
      <c r="AC6" s="165">
        <v>0.52</v>
      </c>
      <c r="AD6" s="164">
        <v>2.6</v>
      </c>
      <c r="AE6" s="166">
        <v>2.6</v>
      </c>
      <c r="AF6" s="164">
        <v>3.65</v>
      </c>
      <c r="AG6" s="165">
        <v>4.1500000000000004</v>
      </c>
      <c r="AH6" s="165">
        <v>3.95</v>
      </c>
      <c r="AI6" s="164">
        <v>4.83</v>
      </c>
      <c r="AJ6" s="165">
        <v>2.46</v>
      </c>
      <c r="AK6" s="165">
        <v>5.64</v>
      </c>
      <c r="AL6" s="165">
        <v>4.9400000000000004</v>
      </c>
      <c r="AM6" s="100"/>
    </row>
    <row r="7" spans="1:39" x14ac:dyDescent="0.2">
      <c r="A7" s="156" t="s">
        <v>1800</v>
      </c>
      <c r="B7" s="156" t="s">
        <v>1800</v>
      </c>
      <c r="C7" s="162" t="s">
        <v>1801</v>
      </c>
      <c r="D7" s="156" t="s">
        <v>94</v>
      </c>
      <c r="E7" s="11" t="s">
        <v>1802</v>
      </c>
      <c r="F7" s="163" t="s">
        <v>52</v>
      </c>
      <c r="G7" s="164" t="s">
        <v>52</v>
      </c>
      <c r="H7" s="164" t="s">
        <v>52</v>
      </c>
      <c r="I7" s="164" t="s">
        <v>52</v>
      </c>
      <c r="J7" s="164" t="s">
        <v>52</v>
      </c>
      <c r="K7" s="164" t="s">
        <v>52</v>
      </c>
      <c r="L7" s="164" t="s">
        <v>52</v>
      </c>
      <c r="M7" s="164">
        <v>6.16</v>
      </c>
      <c r="N7" s="164">
        <v>4.72</v>
      </c>
      <c r="O7" s="164">
        <v>6.35</v>
      </c>
      <c r="P7" s="164">
        <v>4.57</v>
      </c>
      <c r="Q7" s="164">
        <v>14.27</v>
      </c>
      <c r="R7" s="164">
        <v>6.42</v>
      </c>
      <c r="S7" s="164">
        <v>3.39</v>
      </c>
      <c r="T7" s="164">
        <v>2.0099999999999998</v>
      </c>
      <c r="U7" s="164">
        <v>3.12</v>
      </c>
      <c r="V7" s="164">
        <v>2.88</v>
      </c>
      <c r="W7" s="164">
        <v>1.69</v>
      </c>
      <c r="X7" s="164">
        <v>0.04</v>
      </c>
      <c r="Y7" s="164">
        <v>-0.02</v>
      </c>
      <c r="Z7" s="164">
        <v>-0.1</v>
      </c>
      <c r="AA7" s="164">
        <v>0.12</v>
      </c>
      <c r="AB7" s="165">
        <v>-0.13</v>
      </c>
      <c r="AC7" s="165">
        <v>0.57999999999999996</v>
      </c>
      <c r="AD7" s="164">
        <v>2.7</v>
      </c>
      <c r="AE7" s="166">
        <v>3.8</v>
      </c>
      <c r="AF7" s="164">
        <v>3.85</v>
      </c>
      <c r="AG7" s="165">
        <v>4.08</v>
      </c>
      <c r="AH7" s="165">
        <v>3.92</v>
      </c>
      <c r="AI7" s="164">
        <v>4.6900000000000004</v>
      </c>
      <c r="AJ7" s="165">
        <v>2.41</v>
      </c>
      <c r="AK7" s="165">
        <v>5.15</v>
      </c>
      <c r="AL7" s="165">
        <v>4.9000000000000004</v>
      </c>
      <c r="AM7" s="100"/>
    </row>
    <row r="8" spans="1:39" ht="35.25" customHeight="1" x14ac:dyDescent="0.2">
      <c r="A8" s="156" t="s">
        <v>90</v>
      </c>
      <c r="B8" s="156" t="s">
        <v>90</v>
      </c>
      <c r="C8" s="169" t="s">
        <v>91</v>
      </c>
      <c r="D8" s="156" t="s">
        <v>94</v>
      </c>
      <c r="E8" s="11" t="s">
        <v>90</v>
      </c>
      <c r="F8" s="163" t="s">
        <v>52</v>
      </c>
      <c r="G8" s="164" t="s">
        <v>52</v>
      </c>
      <c r="H8" s="164" t="s">
        <v>52</v>
      </c>
      <c r="I8" s="164" t="s">
        <v>52</v>
      </c>
      <c r="J8" s="164" t="s">
        <v>52</v>
      </c>
      <c r="K8" s="164" t="s">
        <v>52</v>
      </c>
      <c r="L8" s="164" t="s">
        <v>52</v>
      </c>
      <c r="M8" s="164" t="s">
        <v>52</v>
      </c>
      <c r="N8" s="164" t="s">
        <v>52</v>
      </c>
      <c r="O8" s="164">
        <v>22.69</v>
      </c>
      <c r="P8" s="164">
        <v>15.24</v>
      </c>
      <c r="Q8" s="164">
        <v>29.05</v>
      </c>
      <c r="R8" s="164">
        <v>7.54</v>
      </c>
      <c r="S8" s="164">
        <v>5.51</v>
      </c>
      <c r="T8" s="164">
        <v>13.35</v>
      </c>
      <c r="U8" s="164">
        <v>5.29</v>
      </c>
      <c r="V8" s="164">
        <v>1.95</v>
      </c>
      <c r="W8" s="164">
        <v>0</v>
      </c>
      <c r="X8" s="164">
        <v>0</v>
      </c>
      <c r="Y8" s="164">
        <v>0</v>
      </c>
      <c r="Z8" s="164">
        <v>-1</v>
      </c>
      <c r="AA8" s="164">
        <v>-1.21</v>
      </c>
      <c r="AB8" s="165">
        <v>-1.32</v>
      </c>
      <c r="AC8" s="165">
        <v>-1.34</v>
      </c>
      <c r="AD8" s="164">
        <v>-6.44</v>
      </c>
      <c r="AE8" s="166">
        <v>-6.44</v>
      </c>
      <c r="AF8" s="164">
        <v>5.07</v>
      </c>
      <c r="AG8" s="165">
        <v>8.93</v>
      </c>
      <c r="AH8" s="165">
        <v>3.61</v>
      </c>
      <c r="AI8" s="164">
        <v>9.51</v>
      </c>
      <c r="AJ8" s="165">
        <v>8.7799999999999994</v>
      </c>
      <c r="AK8" s="165">
        <v>9.74</v>
      </c>
      <c r="AL8" s="165">
        <v>8.58</v>
      </c>
      <c r="AM8" s="100"/>
    </row>
    <row r="9" spans="1:39" ht="29.25" customHeight="1" x14ac:dyDescent="0.2">
      <c r="A9" s="156" t="s">
        <v>80</v>
      </c>
      <c r="B9" s="156" t="s">
        <v>80</v>
      </c>
      <c r="C9" s="162" t="s">
        <v>1803</v>
      </c>
      <c r="D9" s="156" t="s">
        <v>94</v>
      </c>
      <c r="E9" s="11" t="s">
        <v>80</v>
      </c>
      <c r="F9" s="163" t="s">
        <v>52</v>
      </c>
      <c r="G9" s="164" t="s">
        <v>52</v>
      </c>
      <c r="H9" s="164" t="s">
        <v>52</v>
      </c>
      <c r="I9" s="164" t="s">
        <v>52</v>
      </c>
      <c r="J9" s="164" t="s">
        <v>52</v>
      </c>
      <c r="K9" s="164" t="s">
        <v>52</v>
      </c>
      <c r="L9" s="164" t="s">
        <v>52</v>
      </c>
      <c r="M9" s="164" t="s">
        <v>52</v>
      </c>
      <c r="N9" s="164" t="s">
        <v>52</v>
      </c>
      <c r="O9" s="165" t="s">
        <v>52</v>
      </c>
      <c r="P9" s="164" t="s">
        <v>52</v>
      </c>
      <c r="Q9" s="164" t="s">
        <v>52</v>
      </c>
      <c r="R9" s="164" t="s">
        <v>52</v>
      </c>
      <c r="S9" s="164" t="s">
        <v>52</v>
      </c>
      <c r="T9" s="164" t="s">
        <v>52</v>
      </c>
      <c r="U9" s="164" t="s">
        <v>52</v>
      </c>
      <c r="V9" s="164" t="s">
        <v>52</v>
      </c>
      <c r="W9" s="164" t="s">
        <v>52</v>
      </c>
      <c r="X9" s="165" t="s">
        <v>52</v>
      </c>
      <c r="Y9" s="164" t="s">
        <v>52</v>
      </c>
      <c r="Z9" s="164" t="s">
        <v>52</v>
      </c>
      <c r="AA9" s="164" t="s">
        <v>52</v>
      </c>
      <c r="AB9" s="165" t="s">
        <v>52</v>
      </c>
      <c r="AC9" s="165" t="s">
        <v>52</v>
      </c>
      <c r="AD9" s="164" t="s">
        <v>52</v>
      </c>
      <c r="AE9" s="164" t="s">
        <v>52</v>
      </c>
      <c r="AF9" s="164" t="s">
        <v>52</v>
      </c>
      <c r="AG9" s="165">
        <v>-16.690000000000001</v>
      </c>
      <c r="AH9" s="165">
        <v>16.07</v>
      </c>
      <c r="AI9" s="164">
        <v>0.01</v>
      </c>
      <c r="AJ9" s="165">
        <v>12.25</v>
      </c>
      <c r="AK9" s="165">
        <v>-13.19</v>
      </c>
      <c r="AL9" s="165">
        <v>11.84</v>
      </c>
      <c r="AM9" s="100" t="s">
        <v>48</v>
      </c>
    </row>
    <row r="10" spans="1:39" x14ac:dyDescent="0.2">
      <c r="A10" s="156" t="s">
        <v>1804</v>
      </c>
      <c r="B10" s="156" t="s">
        <v>1804</v>
      </c>
      <c r="C10" s="162" t="s">
        <v>1805</v>
      </c>
      <c r="D10" s="156" t="s">
        <v>94</v>
      </c>
      <c r="E10" s="11" t="s">
        <v>74</v>
      </c>
      <c r="F10" s="163" t="s">
        <v>52</v>
      </c>
      <c r="G10" s="164" t="s">
        <v>52</v>
      </c>
      <c r="H10" s="164" t="s">
        <v>52</v>
      </c>
      <c r="I10" s="164" t="s">
        <v>52</v>
      </c>
      <c r="J10" s="164" t="s">
        <v>52</v>
      </c>
      <c r="K10" s="164" t="s">
        <v>52</v>
      </c>
      <c r="L10" s="164" t="s">
        <v>52</v>
      </c>
      <c r="M10" s="164">
        <v>5.19</v>
      </c>
      <c r="N10" s="164">
        <v>4.51</v>
      </c>
      <c r="O10" s="164">
        <v>5.41</v>
      </c>
      <c r="P10" s="164">
        <v>4.45</v>
      </c>
      <c r="Q10" s="164">
        <v>6.81</v>
      </c>
      <c r="R10" s="164">
        <v>3.42</v>
      </c>
      <c r="S10" s="164">
        <v>3.97</v>
      </c>
      <c r="T10" s="164">
        <v>3.81</v>
      </c>
      <c r="U10" s="164">
        <v>3.76</v>
      </c>
      <c r="V10" s="164">
        <v>3.26</v>
      </c>
      <c r="W10" s="164">
        <v>3.15</v>
      </c>
      <c r="X10" s="164">
        <v>1.76</v>
      </c>
      <c r="Y10" s="164">
        <v>0</v>
      </c>
      <c r="Z10" s="164">
        <v>0.04</v>
      </c>
      <c r="AA10" s="164">
        <v>0.98</v>
      </c>
      <c r="AB10" s="165">
        <v>0.84</v>
      </c>
      <c r="AC10" s="165">
        <v>1.17</v>
      </c>
      <c r="AD10" s="164">
        <v>3.89</v>
      </c>
      <c r="AE10" s="166">
        <v>3.89</v>
      </c>
      <c r="AF10" s="164">
        <v>4.9800000000000004</v>
      </c>
      <c r="AG10" s="165">
        <v>3.54</v>
      </c>
      <c r="AH10" s="165">
        <v>3.82</v>
      </c>
      <c r="AI10" s="164">
        <v>4.5199999999999996</v>
      </c>
      <c r="AJ10" s="165">
        <v>3.2</v>
      </c>
      <c r="AK10" s="165">
        <v>4.74</v>
      </c>
      <c r="AL10" s="165">
        <v>5.35</v>
      </c>
      <c r="AM10" s="100"/>
    </row>
    <row r="11" spans="1:39" x14ac:dyDescent="0.2">
      <c r="A11" s="156" t="s">
        <v>1806</v>
      </c>
      <c r="B11" s="156" t="s">
        <v>1806</v>
      </c>
      <c r="C11" s="162" t="s">
        <v>1807</v>
      </c>
      <c r="D11" s="156" t="s">
        <v>194</v>
      </c>
      <c r="E11" s="11" t="s">
        <v>1806</v>
      </c>
      <c r="F11" s="163" t="s">
        <v>52</v>
      </c>
      <c r="G11" s="164" t="s">
        <v>52</v>
      </c>
      <c r="H11" s="164" t="s">
        <v>52</v>
      </c>
      <c r="I11" s="164" t="s">
        <v>52</v>
      </c>
      <c r="J11" s="164" t="s">
        <v>52</v>
      </c>
      <c r="K11" s="164" t="s">
        <v>52</v>
      </c>
      <c r="L11" s="164">
        <v>0</v>
      </c>
      <c r="M11" s="164">
        <v>5.45</v>
      </c>
      <c r="N11" s="164">
        <v>4.76</v>
      </c>
      <c r="O11" s="164">
        <v>4.51</v>
      </c>
      <c r="P11" s="164">
        <v>11.81</v>
      </c>
      <c r="Q11" s="164">
        <v>19.010000000000002</v>
      </c>
      <c r="R11" s="164">
        <v>10.039999999999999</v>
      </c>
      <c r="S11" s="164">
        <v>5.33</v>
      </c>
      <c r="T11" s="164">
        <v>4.72</v>
      </c>
      <c r="U11" s="164">
        <v>4.8</v>
      </c>
      <c r="V11" s="164">
        <v>5.19</v>
      </c>
      <c r="W11" s="164">
        <v>4.63</v>
      </c>
      <c r="X11" s="164">
        <v>3.89</v>
      </c>
      <c r="Y11" s="164">
        <v>0</v>
      </c>
      <c r="Z11" s="164">
        <v>0.9</v>
      </c>
      <c r="AA11" s="164" t="s">
        <v>52</v>
      </c>
      <c r="AB11" s="165" t="s">
        <v>52</v>
      </c>
      <c r="AC11" s="165" t="s">
        <v>52</v>
      </c>
      <c r="AD11" s="164" t="s">
        <v>52</v>
      </c>
      <c r="AE11" s="164" t="s">
        <v>52</v>
      </c>
      <c r="AF11" s="164" t="s">
        <v>52</v>
      </c>
      <c r="AG11" s="165" t="s">
        <v>52</v>
      </c>
      <c r="AH11" s="165" t="s">
        <v>52</v>
      </c>
      <c r="AI11" s="164" t="s">
        <v>52</v>
      </c>
      <c r="AJ11" s="165" t="s">
        <v>52</v>
      </c>
      <c r="AK11" s="165" t="s">
        <v>52</v>
      </c>
      <c r="AL11" s="165" t="s">
        <v>52</v>
      </c>
      <c r="AM11" s="100"/>
    </row>
    <row r="12" spans="1:39" ht="30.75" customHeight="1" x14ac:dyDescent="0.2">
      <c r="A12" s="156" t="s">
        <v>84</v>
      </c>
      <c r="B12" s="156" t="s">
        <v>84</v>
      </c>
      <c r="C12" s="169" t="s">
        <v>1808</v>
      </c>
      <c r="D12" s="156" t="s">
        <v>94</v>
      </c>
      <c r="E12" s="11" t="s">
        <v>84</v>
      </c>
      <c r="F12" s="163" t="s">
        <v>52</v>
      </c>
      <c r="G12" s="164" t="s">
        <v>52</v>
      </c>
      <c r="H12" s="164" t="s">
        <v>52</v>
      </c>
      <c r="I12" s="164" t="s">
        <v>52</v>
      </c>
      <c r="J12" s="164" t="s">
        <v>52</v>
      </c>
      <c r="K12" s="164" t="s">
        <v>52</v>
      </c>
      <c r="L12" s="164" t="s">
        <v>52</v>
      </c>
      <c r="M12" s="164">
        <v>11.11</v>
      </c>
      <c r="N12" s="164">
        <v>6.27</v>
      </c>
      <c r="O12" s="164">
        <v>5.14</v>
      </c>
      <c r="P12" s="164">
        <v>7.4</v>
      </c>
      <c r="Q12" s="164">
        <v>17.690000000000001</v>
      </c>
      <c r="R12" s="164">
        <v>6.7</v>
      </c>
      <c r="S12" s="164">
        <v>4.67</v>
      </c>
      <c r="T12" s="164">
        <v>4.3499999999999996</v>
      </c>
      <c r="U12" s="164">
        <v>3.6</v>
      </c>
      <c r="V12" s="164">
        <v>3.52</v>
      </c>
      <c r="W12" s="164">
        <v>2.91</v>
      </c>
      <c r="X12" s="164">
        <v>2.33</v>
      </c>
      <c r="Y12" s="164">
        <v>0</v>
      </c>
      <c r="Z12" s="164">
        <v>1.04</v>
      </c>
      <c r="AA12" s="164">
        <v>6.37</v>
      </c>
      <c r="AB12" s="165">
        <v>0.93</v>
      </c>
      <c r="AC12" s="165">
        <v>1.54</v>
      </c>
      <c r="AD12" s="164">
        <v>1.99</v>
      </c>
      <c r="AE12" s="166">
        <v>1.99</v>
      </c>
      <c r="AF12" s="164">
        <v>2.9</v>
      </c>
      <c r="AG12" s="165">
        <v>2.98</v>
      </c>
      <c r="AH12" s="165">
        <v>2</v>
      </c>
      <c r="AI12" s="164">
        <v>1.99</v>
      </c>
      <c r="AJ12" s="165">
        <v>4.93</v>
      </c>
      <c r="AK12" s="165">
        <v>6.65</v>
      </c>
      <c r="AL12" s="165">
        <v>2.97</v>
      </c>
      <c r="AM12" s="100"/>
    </row>
    <row r="13" spans="1:39" x14ac:dyDescent="0.2">
      <c r="A13" s="156" t="s">
        <v>1809</v>
      </c>
      <c r="B13" s="156" t="s">
        <v>1809</v>
      </c>
      <c r="C13" s="162" t="s">
        <v>1830</v>
      </c>
      <c r="D13" s="156" t="s">
        <v>94</v>
      </c>
      <c r="E13" s="11" t="s">
        <v>78</v>
      </c>
      <c r="F13" s="163" t="s">
        <v>52</v>
      </c>
      <c r="G13" s="164" t="s">
        <v>52</v>
      </c>
      <c r="H13" s="164" t="s">
        <v>52</v>
      </c>
      <c r="I13" s="164" t="s">
        <v>52</v>
      </c>
      <c r="J13" s="164" t="s">
        <v>52</v>
      </c>
      <c r="K13" s="164" t="s">
        <v>52</v>
      </c>
      <c r="L13" s="164" t="s">
        <v>52</v>
      </c>
      <c r="M13" s="164">
        <v>5.57</v>
      </c>
      <c r="N13" s="164">
        <v>5.69</v>
      </c>
      <c r="O13" s="164">
        <v>6.07</v>
      </c>
      <c r="P13" s="164">
        <v>8.15</v>
      </c>
      <c r="Q13" s="164">
        <v>9.68</v>
      </c>
      <c r="R13" s="164">
        <v>1.54</v>
      </c>
      <c r="S13" s="164">
        <v>4.55</v>
      </c>
      <c r="T13" s="164">
        <v>4.46</v>
      </c>
      <c r="U13" s="164">
        <v>3.92</v>
      </c>
      <c r="V13" s="164">
        <v>4.03</v>
      </c>
      <c r="W13" s="164">
        <v>3.3</v>
      </c>
      <c r="X13" s="164">
        <v>2.14</v>
      </c>
      <c r="Y13" s="164">
        <v>0.03</v>
      </c>
      <c r="Z13" s="164">
        <v>0.56000000000000005</v>
      </c>
      <c r="AA13" s="164">
        <v>0.87</v>
      </c>
      <c r="AB13" s="165">
        <v>1.03</v>
      </c>
      <c r="AC13" s="165">
        <v>0.94</v>
      </c>
      <c r="AD13" s="164">
        <v>3.8</v>
      </c>
      <c r="AE13" s="166">
        <v>3.8</v>
      </c>
      <c r="AF13" s="166">
        <v>5.29</v>
      </c>
      <c r="AG13" s="165">
        <v>3.93</v>
      </c>
      <c r="AH13" s="165">
        <v>4.05</v>
      </c>
      <c r="AI13" s="164">
        <v>4.45</v>
      </c>
      <c r="AJ13" s="165">
        <v>3.12</v>
      </c>
      <c r="AK13" s="165">
        <v>4.75</v>
      </c>
      <c r="AL13" s="165">
        <v>5.21</v>
      </c>
      <c r="AM13" s="170"/>
    </row>
    <row r="14" spans="1:39" x14ac:dyDescent="0.2">
      <c r="A14" s="156" t="s">
        <v>82</v>
      </c>
      <c r="B14" s="156" t="s">
        <v>82</v>
      </c>
      <c r="C14" s="169" t="s">
        <v>1811</v>
      </c>
      <c r="D14" s="156" t="s">
        <v>94</v>
      </c>
      <c r="E14" s="11" t="s">
        <v>82</v>
      </c>
      <c r="F14" s="163" t="s">
        <v>52</v>
      </c>
      <c r="G14" s="164" t="s">
        <v>52</v>
      </c>
      <c r="H14" s="164" t="s">
        <v>52</v>
      </c>
      <c r="I14" s="164" t="s">
        <v>52</v>
      </c>
      <c r="J14" s="164" t="s">
        <v>52</v>
      </c>
      <c r="K14" s="164" t="s">
        <v>52</v>
      </c>
      <c r="L14" s="164" t="s">
        <v>52</v>
      </c>
      <c r="M14" s="164">
        <v>8.23</v>
      </c>
      <c r="N14" s="164">
        <v>6.78</v>
      </c>
      <c r="O14" s="164">
        <v>6.31</v>
      </c>
      <c r="P14" s="164">
        <v>9.2799999999999994</v>
      </c>
      <c r="Q14" s="164">
        <v>13.42</v>
      </c>
      <c r="R14" s="164">
        <v>1.9</v>
      </c>
      <c r="S14" s="164">
        <v>3.73</v>
      </c>
      <c r="T14" s="164">
        <v>4.7</v>
      </c>
      <c r="U14" s="164">
        <v>4.41</v>
      </c>
      <c r="V14" s="164">
        <v>4.04</v>
      </c>
      <c r="W14" s="164">
        <v>2.9</v>
      </c>
      <c r="X14" s="164">
        <v>1.91</v>
      </c>
      <c r="Y14" s="164">
        <v>0</v>
      </c>
      <c r="Z14" s="164">
        <v>0.27</v>
      </c>
      <c r="AA14" s="164">
        <v>0.17</v>
      </c>
      <c r="AB14" s="165">
        <v>1.03</v>
      </c>
      <c r="AC14" s="165">
        <v>1.4</v>
      </c>
      <c r="AD14" s="164">
        <v>3.89</v>
      </c>
      <c r="AE14" s="166">
        <v>3.89</v>
      </c>
      <c r="AF14" s="164">
        <v>5.44</v>
      </c>
      <c r="AG14" s="165">
        <v>3.54</v>
      </c>
      <c r="AH14" s="165">
        <v>3.9</v>
      </c>
      <c r="AI14" s="164">
        <v>3.73</v>
      </c>
      <c r="AJ14" s="165">
        <v>3.69</v>
      </c>
      <c r="AK14" s="165">
        <v>4.76</v>
      </c>
      <c r="AL14" s="165">
        <v>4.99</v>
      </c>
      <c r="AM14" s="100"/>
    </row>
    <row r="15" spans="1:39" ht="34.5" customHeight="1" x14ac:dyDescent="0.2">
      <c r="A15" s="156" t="s">
        <v>1812</v>
      </c>
      <c r="B15" s="156" t="s">
        <v>1812</v>
      </c>
      <c r="C15" s="162" t="s">
        <v>1813</v>
      </c>
      <c r="D15" s="156" t="s">
        <v>94</v>
      </c>
      <c r="E15" s="11" t="s">
        <v>76</v>
      </c>
      <c r="F15" s="163" t="s">
        <v>52</v>
      </c>
      <c r="G15" s="164" t="s">
        <v>52</v>
      </c>
      <c r="H15" s="164" t="s">
        <v>52</v>
      </c>
      <c r="I15" s="164" t="s">
        <v>52</v>
      </c>
      <c r="J15" s="164" t="s">
        <v>52</v>
      </c>
      <c r="K15" s="164" t="s">
        <v>52</v>
      </c>
      <c r="L15" s="164" t="s">
        <v>52</v>
      </c>
      <c r="M15" s="164">
        <v>4.55</v>
      </c>
      <c r="N15" s="164">
        <v>5.83</v>
      </c>
      <c r="O15" s="164">
        <v>6.32</v>
      </c>
      <c r="P15" s="164">
        <v>8.9700000000000006</v>
      </c>
      <c r="Q15" s="164">
        <v>7.23</v>
      </c>
      <c r="R15" s="164">
        <v>5.59</v>
      </c>
      <c r="S15" s="164">
        <v>4.5199999999999996</v>
      </c>
      <c r="T15" s="164">
        <v>4.03</v>
      </c>
      <c r="U15" s="164">
        <v>3.73</v>
      </c>
      <c r="V15" s="164">
        <v>4.05</v>
      </c>
      <c r="W15" s="164">
        <v>3.5</v>
      </c>
      <c r="X15" s="164">
        <v>2.2000000000000002</v>
      </c>
      <c r="Y15" s="164">
        <v>0.25</v>
      </c>
      <c r="Z15" s="164">
        <v>0.71</v>
      </c>
      <c r="AA15" s="164">
        <v>1.36</v>
      </c>
      <c r="AB15" s="165">
        <v>1.03</v>
      </c>
      <c r="AC15" s="165">
        <v>0.87</v>
      </c>
      <c r="AD15" s="164">
        <v>2.79</v>
      </c>
      <c r="AE15" s="166">
        <v>2.79</v>
      </c>
      <c r="AF15" s="164">
        <v>3.17</v>
      </c>
      <c r="AG15" s="165">
        <v>2.66</v>
      </c>
      <c r="AH15" s="165">
        <v>3.11</v>
      </c>
      <c r="AI15" s="164">
        <v>2.46</v>
      </c>
      <c r="AJ15" s="165">
        <v>2.65</v>
      </c>
      <c r="AK15" s="165">
        <v>3.01</v>
      </c>
      <c r="AL15" s="165">
        <v>3.94</v>
      </c>
      <c r="AM15" s="100"/>
    </row>
    <row r="16" spans="1:39" ht="18" x14ac:dyDescent="0.2">
      <c r="A16" s="156" t="s">
        <v>1814</v>
      </c>
      <c r="B16" s="156" t="s">
        <v>1814</v>
      </c>
      <c r="C16" s="169" t="s">
        <v>1815</v>
      </c>
      <c r="D16" s="156" t="s">
        <v>194</v>
      </c>
      <c r="E16" s="11" t="s">
        <v>1814</v>
      </c>
      <c r="F16" s="163" t="s">
        <v>52</v>
      </c>
      <c r="G16" s="164" t="s">
        <v>52</v>
      </c>
      <c r="H16" s="164" t="s">
        <v>52</v>
      </c>
      <c r="I16" s="164" t="s">
        <v>52</v>
      </c>
      <c r="J16" s="164" t="s">
        <v>52</v>
      </c>
      <c r="K16" s="164" t="s">
        <v>52</v>
      </c>
      <c r="L16" s="164">
        <v>5.66</v>
      </c>
      <c r="M16" s="164">
        <v>8.93</v>
      </c>
      <c r="N16" s="164">
        <v>8.8699999999999992</v>
      </c>
      <c r="O16" s="164">
        <v>8.19</v>
      </c>
      <c r="P16" s="164">
        <v>18.3</v>
      </c>
      <c r="Q16" s="164">
        <v>27.89</v>
      </c>
      <c r="R16" s="164">
        <v>11.42</v>
      </c>
      <c r="S16" s="164">
        <v>4.83</v>
      </c>
      <c r="T16" s="164">
        <v>4.99</v>
      </c>
      <c r="U16" s="164">
        <v>5.72</v>
      </c>
      <c r="V16" s="164">
        <v>6.9</v>
      </c>
      <c r="W16" s="164">
        <v>4.47</v>
      </c>
      <c r="X16" s="164">
        <v>3.06</v>
      </c>
      <c r="Y16" s="164">
        <v>0</v>
      </c>
      <c r="Z16" s="164">
        <v>1.45</v>
      </c>
      <c r="AA16" s="164" t="s">
        <v>52</v>
      </c>
      <c r="AB16" s="165" t="s">
        <v>52</v>
      </c>
      <c r="AC16" s="165" t="s">
        <v>52</v>
      </c>
      <c r="AD16" s="164" t="s">
        <v>52</v>
      </c>
      <c r="AE16" s="164" t="s">
        <v>52</v>
      </c>
      <c r="AF16" s="164" t="s">
        <v>52</v>
      </c>
      <c r="AG16" s="165" t="s">
        <v>52</v>
      </c>
      <c r="AH16" s="165" t="s">
        <v>52</v>
      </c>
      <c r="AI16" s="164" t="s">
        <v>52</v>
      </c>
      <c r="AJ16" s="165" t="s">
        <v>52</v>
      </c>
      <c r="AK16" s="165" t="s">
        <v>52</v>
      </c>
      <c r="AL16" s="165" t="s">
        <v>52</v>
      </c>
      <c r="AM16" s="168"/>
    </row>
    <row r="17" spans="1:39" x14ac:dyDescent="0.2">
      <c r="A17" s="156" t="s">
        <v>1816</v>
      </c>
      <c r="B17" s="156" t="s">
        <v>1816</v>
      </c>
      <c r="C17" s="169" t="s">
        <v>1817</v>
      </c>
      <c r="D17" s="156" t="s">
        <v>94</v>
      </c>
      <c r="E17" s="11" t="s">
        <v>86</v>
      </c>
      <c r="F17" s="163" t="s">
        <v>52</v>
      </c>
      <c r="G17" s="164" t="s">
        <v>52</v>
      </c>
      <c r="H17" s="164" t="s">
        <v>52</v>
      </c>
      <c r="I17" s="164" t="s">
        <v>52</v>
      </c>
      <c r="J17" s="164" t="s">
        <v>52</v>
      </c>
      <c r="K17" s="164" t="s">
        <v>52</v>
      </c>
      <c r="L17" s="164" t="s">
        <v>52</v>
      </c>
      <c r="M17" s="164" t="s">
        <v>52</v>
      </c>
      <c r="N17" s="164" t="s">
        <v>52</v>
      </c>
      <c r="O17" s="164" t="s">
        <v>52</v>
      </c>
      <c r="P17" s="164" t="s">
        <v>52</v>
      </c>
      <c r="Q17" s="164" t="s">
        <v>52</v>
      </c>
      <c r="R17" s="164" t="s">
        <v>52</v>
      </c>
      <c r="S17" s="164" t="s">
        <v>52</v>
      </c>
      <c r="T17" s="164" t="s">
        <v>52</v>
      </c>
      <c r="U17" s="164" t="s">
        <v>52</v>
      </c>
      <c r="V17" s="164" t="s">
        <v>52</v>
      </c>
      <c r="W17" s="164" t="s">
        <v>52</v>
      </c>
      <c r="X17" s="164" t="s">
        <v>52</v>
      </c>
      <c r="Y17" s="164" t="s">
        <v>52</v>
      </c>
      <c r="Z17" s="164" t="s">
        <v>52</v>
      </c>
      <c r="AA17" s="164" t="s">
        <v>52</v>
      </c>
      <c r="AB17" s="165">
        <v>1.73</v>
      </c>
      <c r="AC17" s="165">
        <v>1.65</v>
      </c>
      <c r="AD17" s="164">
        <v>2.2999999999999998</v>
      </c>
      <c r="AE17" s="166">
        <v>2.2999999999999998</v>
      </c>
      <c r="AF17" s="164">
        <v>6.88</v>
      </c>
      <c r="AG17" s="165">
        <v>12.98</v>
      </c>
      <c r="AH17" s="165">
        <v>4.43</v>
      </c>
      <c r="AI17" s="164">
        <v>6.37</v>
      </c>
      <c r="AJ17" s="165">
        <v>9.06</v>
      </c>
      <c r="AK17" s="165">
        <v>1.58</v>
      </c>
      <c r="AL17" s="165">
        <v>5</v>
      </c>
      <c r="AM17" s="100"/>
    </row>
    <row r="18" spans="1:39" ht="36" customHeight="1" x14ac:dyDescent="0.2">
      <c r="A18" s="156" t="s">
        <v>88</v>
      </c>
      <c r="B18" s="156" t="s">
        <v>88</v>
      </c>
      <c r="C18" s="169" t="s">
        <v>1818</v>
      </c>
      <c r="D18" s="156" t="s">
        <v>94</v>
      </c>
      <c r="E18" s="11" t="s">
        <v>88</v>
      </c>
      <c r="F18" s="163" t="s">
        <v>52</v>
      </c>
      <c r="G18" s="164" t="s">
        <v>52</v>
      </c>
      <c r="H18" s="164" t="s">
        <v>52</v>
      </c>
      <c r="I18" s="164" t="s">
        <v>52</v>
      </c>
      <c r="J18" s="164" t="s">
        <v>52</v>
      </c>
      <c r="K18" s="164" t="s">
        <v>52</v>
      </c>
      <c r="L18" s="164" t="s">
        <v>52</v>
      </c>
      <c r="M18" s="164" t="s">
        <v>52</v>
      </c>
      <c r="N18" s="164" t="s">
        <v>52</v>
      </c>
      <c r="O18" s="164" t="s">
        <v>52</v>
      </c>
      <c r="P18" s="164" t="s">
        <v>52</v>
      </c>
      <c r="Q18" s="164" t="s">
        <v>52</v>
      </c>
      <c r="R18" s="164" t="s">
        <v>52</v>
      </c>
      <c r="S18" s="164">
        <v>3.6</v>
      </c>
      <c r="T18" s="164">
        <v>4.26</v>
      </c>
      <c r="U18" s="164">
        <v>4.38</v>
      </c>
      <c r="V18" s="164">
        <v>4.2300000000000004</v>
      </c>
      <c r="W18" s="164">
        <v>3.93</v>
      </c>
      <c r="X18" s="164">
        <v>2.61</v>
      </c>
      <c r="Y18" s="164">
        <v>-0.01</v>
      </c>
      <c r="Z18" s="164">
        <v>0.78</v>
      </c>
      <c r="AA18" s="164">
        <v>1.41</v>
      </c>
      <c r="AB18" s="165">
        <v>1.19</v>
      </c>
      <c r="AC18" s="165">
        <v>1.38</v>
      </c>
      <c r="AD18" s="164">
        <v>2.02</v>
      </c>
      <c r="AE18" s="166">
        <v>2.02</v>
      </c>
      <c r="AF18" s="164">
        <v>2.89</v>
      </c>
      <c r="AG18" s="165">
        <v>2.31</v>
      </c>
      <c r="AH18" s="165">
        <v>1.97</v>
      </c>
      <c r="AI18" s="164">
        <v>1.76</v>
      </c>
      <c r="AJ18" s="165">
        <v>3.24</v>
      </c>
      <c r="AK18" s="165">
        <v>6.12</v>
      </c>
      <c r="AL18" s="165">
        <v>1.33</v>
      </c>
      <c r="AM18" s="168"/>
    </row>
    <row r="19" spans="1:39" x14ac:dyDescent="0.2">
      <c r="A19" s="156" t="s">
        <v>401</v>
      </c>
      <c r="B19" s="156" t="s">
        <v>401</v>
      </c>
      <c r="C19" s="162" t="s">
        <v>1819</v>
      </c>
      <c r="D19" s="156" t="s">
        <v>94</v>
      </c>
      <c r="E19" s="11" t="s">
        <v>401</v>
      </c>
      <c r="F19" s="163" t="s">
        <v>52</v>
      </c>
      <c r="G19" s="164" t="s">
        <v>52</v>
      </c>
      <c r="H19" s="164" t="s">
        <v>52</v>
      </c>
      <c r="I19" s="164" t="s">
        <v>52</v>
      </c>
      <c r="J19" s="164" t="s">
        <v>52</v>
      </c>
      <c r="K19" s="164" t="s">
        <v>52</v>
      </c>
      <c r="L19" s="164">
        <v>1.82</v>
      </c>
      <c r="M19" s="164">
        <v>3.19</v>
      </c>
      <c r="N19" s="164">
        <v>4.32</v>
      </c>
      <c r="O19" s="164">
        <v>6.83</v>
      </c>
      <c r="P19" s="164">
        <v>5.32</v>
      </c>
      <c r="Q19" s="164">
        <v>18.14</v>
      </c>
      <c r="R19" s="164">
        <v>4.83</v>
      </c>
      <c r="S19" s="164">
        <v>3.32</v>
      </c>
      <c r="T19" s="164">
        <v>3.87</v>
      </c>
      <c r="U19" s="164">
        <v>2.87</v>
      </c>
      <c r="V19" s="164">
        <v>2.0099999999999998</v>
      </c>
      <c r="W19" s="164">
        <v>0.5</v>
      </c>
      <c r="X19" s="164">
        <v>-0.13</v>
      </c>
      <c r="Y19" s="164">
        <v>0.11</v>
      </c>
      <c r="Z19" s="164">
        <v>-0.43</v>
      </c>
      <c r="AA19" s="164">
        <v>-1.22</v>
      </c>
      <c r="AB19" s="165">
        <v>-0.43</v>
      </c>
      <c r="AC19" s="165">
        <v>0.16</v>
      </c>
      <c r="AD19" s="164">
        <v>0.55000000000000004</v>
      </c>
      <c r="AE19" s="166">
        <v>3.7</v>
      </c>
      <c r="AF19" s="164">
        <v>4.5999999999999996</v>
      </c>
      <c r="AG19" s="165">
        <v>5.21</v>
      </c>
      <c r="AH19" s="165">
        <v>3.92</v>
      </c>
      <c r="AI19" s="164">
        <v>5.67</v>
      </c>
      <c r="AJ19" s="165">
        <v>4</v>
      </c>
      <c r="AK19" s="165">
        <v>5.76</v>
      </c>
      <c r="AL19" s="165">
        <v>5.85</v>
      </c>
      <c r="AM19" s="100"/>
    </row>
    <row r="20" spans="1:39" x14ac:dyDescent="0.2">
      <c r="A20" s="156" t="s">
        <v>227</v>
      </c>
      <c r="B20" s="156" t="s">
        <v>227</v>
      </c>
      <c r="C20" s="162" t="s">
        <v>1820</v>
      </c>
      <c r="D20" s="156" t="s">
        <v>94</v>
      </c>
      <c r="E20" s="11" t="s">
        <v>227</v>
      </c>
      <c r="F20" s="163" t="s">
        <v>52</v>
      </c>
      <c r="G20" s="164" t="s">
        <v>52</v>
      </c>
      <c r="H20" s="164" t="s">
        <v>52</v>
      </c>
      <c r="I20" s="164" t="s">
        <v>52</v>
      </c>
      <c r="J20" s="164" t="s">
        <v>52</v>
      </c>
      <c r="K20" s="164" t="s">
        <v>52</v>
      </c>
      <c r="L20" s="164">
        <v>7.49</v>
      </c>
      <c r="M20" s="164">
        <v>8.11</v>
      </c>
      <c r="N20" s="164">
        <v>7.63</v>
      </c>
      <c r="O20" s="164">
        <v>8.65</v>
      </c>
      <c r="P20" s="164">
        <v>7.12</v>
      </c>
      <c r="Q20" s="164">
        <v>18.190000000000001</v>
      </c>
      <c r="R20" s="164">
        <v>6.39</v>
      </c>
      <c r="S20" s="164">
        <v>4.13</v>
      </c>
      <c r="T20" s="164">
        <v>4.9000000000000004</v>
      </c>
      <c r="U20" s="164">
        <v>4.08</v>
      </c>
      <c r="V20" s="164">
        <v>3.02</v>
      </c>
      <c r="W20" s="164">
        <v>1.72</v>
      </c>
      <c r="X20" s="164">
        <v>0.17</v>
      </c>
      <c r="Y20" s="164">
        <v>0</v>
      </c>
      <c r="Z20" s="164">
        <v>-0.22</v>
      </c>
      <c r="AA20" s="164">
        <v>0.2</v>
      </c>
      <c r="AB20" s="165">
        <v>-0.37</v>
      </c>
      <c r="AC20" s="165">
        <v>0.13</v>
      </c>
      <c r="AD20" s="164">
        <v>0.73</v>
      </c>
      <c r="AE20" s="166">
        <v>0.73</v>
      </c>
      <c r="AF20" s="164">
        <v>3.92</v>
      </c>
      <c r="AG20" s="165">
        <v>5.0599999999999996</v>
      </c>
      <c r="AH20" s="165">
        <v>3.88</v>
      </c>
      <c r="AI20" s="164">
        <v>5.76</v>
      </c>
      <c r="AJ20" s="165">
        <v>3.75</v>
      </c>
      <c r="AK20" s="165">
        <v>6.52</v>
      </c>
      <c r="AL20" s="165">
        <v>5.75</v>
      </c>
      <c r="AM20" s="100"/>
    </row>
    <row r="21" spans="1:39" ht="31.5" customHeight="1" x14ac:dyDescent="0.2">
      <c r="A21" s="156" t="s">
        <v>1821</v>
      </c>
      <c r="B21" s="156" t="s">
        <v>1821</v>
      </c>
      <c r="C21" s="162" t="s">
        <v>1822</v>
      </c>
      <c r="D21" s="156" t="s">
        <v>94</v>
      </c>
      <c r="E21" s="11" t="s">
        <v>1802</v>
      </c>
      <c r="F21" s="163" t="s">
        <v>52</v>
      </c>
      <c r="G21" s="164" t="s">
        <v>52</v>
      </c>
      <c r="H21" s="164" t="s">
        <v>52</v>
      </c>
      <c r="I21" s="164" t="s">
        <v>52</v>
      </c>
      <c r="J21" s="164" t="s">
        <v>52</v>
      </c>
      <c r="K21" s="164" t="s">
        <v>52</v>
      </c>
      <c r="L21" s="164">
        <v>5.42</v>
      </c>
      <c r="M21" s="164">
        <v>6.43</v>
      </c>
      <c r="N21" s="164">
        <v>6.5</v>
      </c>
      <c r="O21" s="164">
        <v>8.09</v>
      </c>
      <c r="P21" s="164">
        <v>6.44</v>
      </c>
      <c r="Q21" s="164">
        <v>18.170000000000002</v>
      </c>
      <c r="R21" s="164">
        <v>5.77</v>
      </c>
      <c r="S21" s="164">
        <v>3.84</v>
      </c>
      <c r="T21" s="164">
        <v>4.49</v>
      </c>
      <c r="U21" s="164">
        <v>3.63</v>
      </c>
      <c r="V21" s="164">
        <v>2.66</v>
      </c>
      <c r="W21" s="164">
        <v>1.28</v>
      </c>
      <c r="X21" s="164">
        <v>0.03</v>
      </c>
      <c r="Y21" s="164">
        <v>-0.01</v>
      </c>
      <c r="Z21" s="164">
        <v>-0.31</v>
      </c>
      <c r="AA21" s="164">
        <v>-0.2</v>
      </c>
      <c r="AB21" s="165">
        <v>-0.41</v>
      </c>
      <c r="AC21" s="165">
        <v>0.18</v>
      </c>
      <c r="AD21" s="164">
        <v>0.57999999999999996</v>
      </c>
      <c r="AE21" s="166">
        <v>3.4</v>
      </c>
      <c r="AF21" s="164">
        <v>4.0999999999999996</v>
      </c>
      <c r="AG21" s="165">
        <v>5.09</v>
      </c>
      <c r="AH21" s="165">
        <v>3.85</v>
      </c>
      <c r="AI21" s="164">
        <v>5.73</v>
      </c>
      <c r="AJ21" s="165">
        <v>3.84</v>
      </c>
      <c r="AK21" s="165">
        <v>6.23</v>
      </c>
      <c r="AL21" s="165">
        <v>5.8</v>
      </c>
      <c r="AM21" s="100"/>
    </row>
    <row r="22" spans="1:39" x14ac:dyDescent="0.2">
      <c r="A22" s="156" t="s">
        <v>74</v>
      </c>
      <c r="B22" s="156" t="s">
        <v>74</v>
      </c>
      <c r="C22" s="162" t="s">
        <v>1823</v>
      </c>
      <c r="D22" s="156" t="s">
        <v>94</v>
      </c>
      <c r="E22" s="11" t="s">
        <v>74</v>
      </c>
      <c r="F22" s="163" t="s">
        <v>52</v>
      </c>
      <c r="G22" s="164" t="s">
        <v>52</v>
      </c>
      <c r="H22" s="164" t="s">
        <v>52</v>
      </c>
      <c r="I22" s="164" t="s">
        <v>52</v>
      </c>
      <c r="J22" s="164" t="s">
        <v>52</v>
      </c>
      <c r="K22" s="164" t="s">
        <v>52</v>
      </c>
      <c r="L22" s="164">
        <v>6.87</v>
      </c>
      <c r="M22" s="164">
        <v>5.4</v>
      </c>
      <c r="N22" s="164">
        <v>4.6100000000000003</v>
      </c>
      <c r="O22" s="164">
        <v>5.34</v>
      </c>
      <c r="P22" s="164">
        <v>5.1100000000000003</v>
      </c>
      <c r="Q22" s="164">
        <v>8</v>
      </c>
      <c r="R22" s="164">
        <v>4.07</v>
      </c>
      <c r="S22" s="164">
        <v>4.1100000000000003</v>
      </c>
      <c r="T22" s="164">
        <v>3.91</v>
      </c>
      <c r="U22" s="164">
        <v>3.84</v>
      </c>
      <c r="V22" s="164">
        <v>3.43</v>
      </c>
      <c r="W22" s="164">
        <v>3.27</v>
      </c>
      <c r="X22" s="164">
        <v>1.97</v>
      </c>
      <c r="Y22" s="164">
        <v>0</v>
      </c>
      <c r="Z22" s="164">
        <v>0.16</v>
      </c>
      <c r="AA22" s="164">
        <v>1.42</v>
      </c>
      <c r="AB22" s="165">
        <v>0.93</v>
      </c>
      <c r="AC22" s="165">
        <v>1.21</v>
      </c>
      <c r="AD22" s="164">
        <v>3.78</v>
      </c>
      <c r="AE22" s="166">
        <v>3.78</v>
      </c>
      <c r="AF22" s="164">
        <v>5.3</v>
      </c>
      <c r="AG22" s="165">
        <v>4.87</v>
      </c>
      <c r="AH22" s="165">
        <v>4.01</v>
      </c>
      <c r="AI22" s="164">
        <v>4.6399999999999997</v>
      </c>
      <c r="AJ22" s="165">
        <v>3.56</v>
      </c>
      <c r="AK22" s="165">
        <v>5.05</v>
      </c>
      <c r="AL22" s="165">
        <v>5.31</v>
      </c>
      <c r="AM22" s="100"/>
    </row>
    <row r="23" spans="1:39" x14ac:dyDescent="0.2">
      <c r="A23" s="156" t="s">
        <v>78</v>
      </c>
      <c r="B23" s="156" t="s">
        <v>78</v>
      </c>
      <c r="C23" s="162" t="s">
        <v>1824</v>
      </c>
      <c r="D23" s="156" t="s">
        <v>94</v>
      </c>
      <c r="E23" s="11" t="s">
        <v>78</v>
      </c>
      <c r="F23" s="163" t="s">
        <v>52</v>
      </c>
      <c r="G23" s="164" t="s">
        <v>52</v>
      </c>
      <c r="H23" s="164" t="s">
        <v>52</v>
      </c>
      <c r="I23" s="164" t="s">
        <v>52</v>
      </c>
      <c r="J23" s="164" t="s">
        <v>52</v>
      </c>
      <c r="K23" s="164" t="s">
        <v>52</v>
      </c>
      <c r="L23" s="164">
        <v>5.43</v>
      </c>
      <c r="M23" s="164">
        <v>5.84</v>
      </c>
      <c r="N23" s="164">
        <v>5.96</v>
      </c>
      <c r="O23" s="164">
        <v>6.43</v>
      </c>
      <c r="P23" s="164">
        <v>9.0500000000000007</v>
      </c>
      <c r="Q23" s="164">
        <v>11.24</v>
      </c>
      <c r="R23" s="164">
        <v>7.41</v>
      </c>
      <c r="S23" s="164">
        <v>4.5599999999999996</v>
      </c>
      <c r="T23" s="164">
        <v>4.51</v>
      </c>
      <c r="U23" s="164">
        <v>4.12</v>
      </c>
      <c r="V23" s="164">
        <v>4.28</v>
      </c>
      <c r="W23" s="164">
        <v>3.5</v>
      </c>
      <c r="X23" s="164">
        <v>2.27</v>
      </c>
      <c r="Y23" s="164">
        <v>0.03</v>
      </c>
      <c r="Z23" s="164">
        <v>0.69</v>
      </c>
      <c r="AA23" s="164">
        <v>0.94</v>
      </c>
      <c r="AB23" s="165">
        <v>1.1200000000000001</v>
      </c>
      <c r="AC23" s="165">
        <v>1.1399999999999999</v>
      </c>
      <c r="AD23" s="164">
        <v>3.48</v>
      </c>
      <c r="AE23" s="166">
        <v>3.48</v>
      </c>
      <c r="AF23" s="164">
        <v>5.34</v>
      </c>
      <c r="AG23" s="165">
        <v>4.9000000000000004</v>
      </c>
      <c r="AH23" s="165">
        <v>3.97</v>
      </c>
      <c r="AI23" s="164">
        <v>4.57</v>
      </c>
      <c r="AJ23" s="165">
        <v>3.26</v>
      </c>
      <c r="AK23" s="165">
        <v>5.15</v>
      </c>
      <c r="AL23" s="165">
        <v>5.0999999999999996</v>
      </c>
      <c r="AM23" s="170"/>
    </row>
    <row r="24" spans="1:39" ht="31.5" customHeight="1" x14ac:dyDescent="0.2">
      <c r="A24" s="156" t="s">
        <v>76</v>
      </c>
      <c r="B24" s="156" t="s">
        <v>76</v>
      </c>
      <c r="C24" s="162" t="s">
        <v>1825</v>
      </c>
      <c r="D24" s="156" t="s">
        <v>94</v>
      </c>
      <c r="E24" s="11" t="s">
        <v>76</v>
      </c>
      <c r="F24" s="163" t="s">
        <v>52</v>
      </c>
      <c r="G24" s="164" t="s">
        <v>52</v>
      </c>
      <c r="H24" s="164" t="s">
        <v>52</v>
      </c>
      <c r="I24" s="164" t="s">
        <v>52</v>
      </c>
      <c r="J24" s="164" t="s">
        <v>52</v>
      </c>
      <c r="K24" s="164" t="s">
        <v>52</v>
      </c>
      <c r="L24" s="164">
        <v>10.86</v>
      </c>
      <c r="M24" s="164">
        <v>7.86</v>
      </c>
      <c r="N24" s="164">
        <v>6.59</v>
      </c>
      <c r="O24" s="164">
        <v>6.4</v>
      </c>
      <c r="P24" s="164">
        <v>9.89</v>
      </c>
      <c r="Q24" s="164">
        <v>13.81</v>
      </c>
      <c r="R24" s="164">
        <v>6.13</v>
      </c>
      <c r="S24" s="164">
        <v>3.94</v>
      </c>
      <c r="T24" s="164">
        <v>4.63</v>
      </c>
      <c r="U24" s="164">
        <v>4.55</v>
      </c>
      <c r="V24" s="164">
        <v>4.3600000000000003</v>
      </c>
      <c r="W24" s="164">
        <v>3.2</v>
      </c>
      <c r="X24" s="164">
        <v>2.09</v>
      </c>
      <c r="Y24" s="164">
        <v>0.03</v>
      </c>
      <c r="Z24" s="164">
        <v>0.46</v>
      </c>
      <c r="AA24" s="164">
        <v>0.49</v>
      </c>
      <c r="AB24" s="165">
        <v>1.1100000000000001</v>
      </c>
      <c r="AC24" s="165">
        <v>1.35</v>
      </c>
      <c r="AD24" s="164">
        <v>3.47</v>
      </c>
      <c r="AE24" s="166">
        <v>3.47</v>
      </c>
      <c r="AF24" s="164">
        <v>5.2</v>
      </c>
      <c r="AG24" s="165">
        <v>4.4400000000000004</v>
      </c>
      <c r="AH24" s="165">
        <v>3.79</v>
      </c>
      <c r="AI24" s="164">
        <v>3.81</v>
      </c>
      <c r="AJ24" s="165">
        <v>3.61</v>
      </c>
      <c r="AK24" s="165">
        <v>4.59</v>
      </c>
      <c r="AL24" s="165">
        <v>4.84</v>
      </c>
      <c r="AM24" s="100"/>
    </row>
    <row r="25" spans="1:39" ht="30.75" customHeight="1" x14ac:dyDescent="0.2">
      <c r="A25" s="156" t="s">
        <v>1826</v>
      </c>
      <c r="B25" s="156" t="s">
        <v>1826</v>
      </c>
      <c r="C25" s="160" t="s">
        <v>1827</v>
      </c>
      <c r="F25" s="163" t="s">
        <v>52</v>
      </c>
      <c r="G25" s="171">
        <v>0</v>
      </c>
      <c r="H25" s="171">
        <v>0</v>
      </c>
      <c r="I25" s="171">
        <v>0</v>
      </c>
      <c r="J25" s="171">
        <v>0</v>
      </c>
      <c r="K25" s="171">
        <v>0</v>
      </c>
      <c r="L25" s="165" t="s">
        <v>52</v>
      </c>
      <c r="M25" s="165" t="s">
        <v>52</v>
      </c>
      <c r="N25" s="164">
        <v>6.04</v>
      </c>
      <c r="O25" s="164">
        <v>6.46</v>
      </c>
      <c r="P25" s="164">
        <v>8.24</v>
      </c>
      <c r="Q25" s="164">
        <v>13.02</v>
      </c>
      <c r="R25" s="164">
        <v>5.89</v>
      </c>
      <c r="S25" s="164">
        <v>4.0199999999999996</v>
      </c>
      <c r="T25" s="164">
        <v>4.43</v>
      </c>
      <c r="U25" s="164">
        <v>4.18</v>
      </c>
      <c r="V25" s="164">
        <v>3.89</v>
      </c>
      <c r="W25" s="164">
        <v>2.94</v>
      </c>
      <c r="X25" s="164">
        <v>1.76</v>
      </c>
      <c r="Y25" s="164">
        <v>-0.02</v>
      </c>
      <c r="Z25" s="164">
        <v>0.28000000000000003</v>
      </c>
      <c r="AA25" s="164">
        <v>0.66</v>
      </c>
      <c r="AB25" s="165">
        <v>0.8</v>
      </c>
      <c r="AC25" s="165">
        <v>1.03</v>
      </c>
      <c r="AD25" s="164">
        <v>3.04</v>
      </c>
      <c r="AE25" s="166">
        <v>3.9</v>
      </c>
      <c r="AF25" s="164">
        <v>5.07</v>
      </c>
      <c r="AG25" s="165">
        <v>4.68</v>
      </c>
      <c r="AH25" s="165">
        <v>3.83</v>
      </c>
      <c r="AI25" s="164">
        <v>4.45</v>
      </c>
      <c r="AJ25" s="165">
        <v>3.53</v>
      </c>
      <c r="AK25" s="165">
        <v>5.03</v>
      </c>
      <c r="AL25" s="165">
        <v>5.05</v>
      </c>
      <c r="AM25" s="100"/>
    </row>
    <row r="26" spans="1:39" x14ac:dyDescent="0.2">
      <c r="A26" s="156" t="s">
        <v>189</v>
      </c>
      <c r="B26" s="156" t="s">
        <v>190</v>
      </c>
      <c r="C26" s="156" t="s">
        <v>95</v>
      </c>
      <c r="D26" s="156" t="s">
        <v>94</v>
      </c>
      <c r="E26" s="156" t="s">
        <v>76</v>
      </c>
      <c r="F26" s="156" t="s">
        <v>66</v>
      </c>
      <c r="G26" s="164" t="s">
        <v>52</v>
      </c>
      <c r="H26" s="164">
        <v>1.95</v>
      </c>
      <c r="I26" s="164">
        <v>6.68</v>
      </c>
      <c r="J26" s="164">
        <v>4.04</v>
      </c>
      <c r="K26" s="164">
        <v>4.9800000000000004</v>
      </c>
      <c r="L26" s="164">
        <v>9.2200000000000006</v>
      </c>
      <c r="M26" s="164">
        <v>6.58</v>
      </c>
      <c r="N26" s="164">
        <v>4.99</v>
      </c>
      <c r="O26" s="164">
        <v>6.82</v>
      </c>
      <c r="P26" s="164">
        <v>10.29</v>
      </c>
      <c r="Q26" s="164">
        <v>18.510000000000002</v>
      </c>
      <c r="R26" s="164">
        <v>5.9</v>
      </c>
      <c r="S26" s="164">
        <v>4.67</v>
      </c>
      <c r="T26" s="164">
        <v>4.92</v>
      </c>
      <c r="U26" s="164">
        <v>5.05</v>
      </c>
      <c r="V26" s="164">
        <v>4.54</v>
      </c>
      <c r="W26" s="164">
        <v>3.47</v>
      </c>
      <c r="X26" s="164">
        <v>2.4900000000000002</v>
      </c>
      <c r="Y26" s="164">
        <v>0.02</v>
      </c>
      <c r="Z26" s="164">
        <v>0.03</v>
      </c>
      <c r="AA26" s="164">
        <v>0.31</v>
      </c>
      <c r="AB26" s="165">
        <v>0.01</v>
      </c>
      <c r="AC26" s="165">
        <v>0.15</v>
      </c>
      <c r="AD26" s="164">
        <v>3.51</v>
      </c>
      <c r="AE26" s="164">
        <v>3.51</v>
      </c>
      <c r="AF26" s="164">
        <v>4.93</v>
      </c>
      <c r="AG26" s="165">
        <v>5.47</v>
      </c>
      <c r="AH26" s="165">
        <v>3.77</v>
      </c>
      <c r="AI26" s="164">
        <v>4.78</v>
      </c>
      <c r="AJ26" s="165">
        <v>2.98</v>
      </c>
      <c r="AK26" s="165">
        <v>4.67</v>
      </c>
      <c r="AL26" s="165">
        <v>4.72</v>
      </c>
      <c r="AM26" s="100"/>
    </row>
    <row r="27" spans="1:39" x14ac:dyDescent="0.2">
      <c r="A27" s="156" t="s">
        <v>191</v>
      </c>
      <c r="B27" s="156" t="s">
        <v>192</v>
      </c>
      <c r="C27" s="156" t="s">
        <v>193</v>
      </c>
      <c r="D27" s="156" t="s">
        <v>194</v>
      </c>
      <c r="E27" s="156" t="s">
        <v>76</v>
      </c>
      <c r="F27" s="156" t="s">
        <v>56</v>
      </c>
      <c r="G27" s="164" t="s">
        <v>52</v>
      </c>
      <c r="H27" s="164">
        <v>10.79</v>
      </c>
      <c r="I27" s="164">
        <v>4.96</v>
      </c>
      <c r="J27" s="164">
        <v>4.84</v>
      </c>
      <c r="K27" s="164">
        <v>6.9</v>
      </c>
      <c r="L27" s="164">
        <v>9.49</v>
      </c>
      <c r="M27" s="164">
        <v>4.62</v>
      </c>
      <c r="N27" s="164">
        <v>6.12</v>
      </c>
      <c r="O27" s="164">
        <v>4.82</v>
      </c>
      <c r="P27" s="164">
        <v>7.76</v>
      </c>
      <c r="Q27" s="164">
        <v>12.83</v>
      </c>
      <c r="R27" s="164">
        <v>5.53</v>
      </c>
      <c r="S27" s="164">
        <v>4.33</v>
      </c>
      <c r="T27" s="164">
        <v>4.8099999999999996</v>
      </c>
      <c r="U27" s="164">
        <v>4.82</v>
      </c>
      <c r="V27" s="164">
        <v>4.2300000000000004</v>
      </c>
      <c r="W27" s="164">
        <v>2.94</v>
      </c>
      <c r="X27" s="164">
        <v>2.2000000000000002</v>
      </c>
      <c r="Y27" s="164">
        <v>0.15</v>
      </c>
      <c r="Z27" s="164">
        <v>1.2</v>
      </c>
      <c r="AA27" s="164">
        <v>0.79</v>
      </c>
      <c r="AB27" s="165" t="s">
        <v>52</v>
      </c>
      <c r="AC27" s="165" t="s">
        <v>52</v>
      </c>
      <c r="AD27" s="164">
        <v>3.53</v>
      </c>
      <c r="AE27" s="164">
        <v>3.53</v>
      </c>
      <c r="AF27" s="164">
        <v>4.13</v>
      </c>
      <c r="AG27" s="165" t="s">
        <v>52</v>
      </c>
      <c r="AH27" s="165" t="s">
        <v>52</v>
      </c>
      <c r="AI27" s="164">
        <v>3.7</v>
      </c>
      <c r="AJ27" s="165" t="s">
        <v>52</v>
      </c>
      <c r="AK27" s="165" t="s">
        <v>52</v>
      </c>
      <c r="AL27" s="165" t="s">
        <v>52</v>
      </c>
      <c r="AM27" s="100"/>
    </row>
    <row r="28" spans="1:39" x14ac:dyDescent="0.2">
      <c r="A28" s="156" t="s">
        <v>195</v>
      </c>
      <c r="B28" s="156" t="s">
        <v>196</v>
      </c>
      <c r="C28" s="156" t="s">
        <v>197</v>
      </c>
      <c r="D28" s="156" t="s">
        <v>194</v>
      </c>
      <c r="E28" s="156" t="s">
        <v>76</v>
      </c>
      <c r="F28" s="156" t="s">
        <v>58</v>
      </c>
      <c r="G28" s="164" t="s">
        <v>52</v>
      </c>
      <c r="H28" s="164">
        <v>-9.59</v>
      </c>
      <c r="I28" s="164">
        <v>16.53</v>
      </c>
      <c r="J28" s="164">
        <v>6.75</v>
      </c>
      <c r="K28" s="164">
        <v>7.06</v>
      </c>
      <c r="L28" s="164">
        <v>13.24</v>
      </c>
      <c r="M28" s="164">
        <v>8.41</v>
      </c>
      <c r="N28" s="164">
        <v>6.1</v>
      </c>
      <c r="O28" s="164">
        <v>5.78</v>
      </c>
      <c r="P28" s="164">
        <v>6.61</v>
      </c>
      <c r="Q28" s="164">
        <v>11.37</v>
      </c>
      <c r="R28" s="164">
        <v>4.83</v>
      </c>
      <c r="S28" s="164">
        <v>4.6500000000000004</v>
      </c>
      <c r="T28" s="164">
        <v>1.99</v>
      </c>
      <c r="U28" s="164">
        <v>1.88</v>
      </c>
      <c r="V28" s="164">
        <v>1.1599999999999999</v>
      </c>
      <c r="W28" s="164" t="s">
        <v>52</v>
      </c>
      <c r="X28" s="164" t="s">
        <v>52</v>
      </c>
      <c r="Y28" s="164" t="s">
        <v>52</v>
      </c>
      <c r="Z28" s="164" t="s">
        <v>52</v>
      </c>
      <c r="AA28" s="164" t="s">
        <v>52</v>
      </c>
      <c r="AB28" s="165" t="s">
        <v>52</v>
      </c>
      <c r="AC28" s="165" t="s">
        <v>52</v>
      </c>
      <c r="AD28" s="164" t="s">
        <v>52</v>
      </c>
      <c r="AE28" s="164" t="s">
        <v>52</v>
      </c>
      <c r="AF28" s="164" t="s">
        <v>52</v>
      </c>
      <c r="AG28" s="165" t="s">
        <v>52</v>
      </c>
      <c r="AH28" s="165" t="s">
        <v>52</v>
      </c>
      <c r="AI28" s="164" t="s">
        <v>52</v>
      </c>
      <c r="AJ28" s="165" t="s">
        <v>52</v>
      </c>
      <c r="AK28" s="165" t="s">
        <v>52</v>
      </c>
      <c r="AL28" s="165" t="s">
        <v>52</v>
      </c>
      <c r="AM28" s="100"/>
    </row>
    <row r="29" spans="1:39" x14ac:dyDescent="0.2">
      <c r="A29" s="156" t="s">
        <v>198</v>
      </c>
      <c r="B29" s="156" t="s">
        <v>199</v>
      </c>
      <c r="C29" s="156" t="s">
        <v>200</v>
      </c>
      <c r="D29" s="156" t="s">
        <v>94</v>
      </c>
      <c r="E29" s="156" t="s">
        <v>76</v>
      </c>
      <c r="F29" s="156" t="s">
        <v>60</v>
      </c>
      <c r="G29" s="164" t="s">
        <v>52</v>
      </c>
      <c r="H29" s="164">
        <v>2.0699999999999998</v>
      </c>
      <c r="I29" s="164">
        <v>7.57</v>
      </c>
      <c r="J29" s="164">
        <v>3.66</v>
      </c>
      <c r="K29" s="164">
        <v>7.61</v>
      </c>
      <c r="L29" s="164">
        <v>10.56</v>
      </c>
      <c r="M29" s="164">
        <v>7.86</v>
      </c>
      <c r="N29" s="164">
        <v>6.89</v>
      </c>
      <c r="O29" s="164">
        <v>6.18</v>
      </c>
      <c r="P29" s="164">
        <v>9.4700000000000006</v>
      </c>
      <c r="Q29" s="164">
        <v>8.31</v>
      </c>
      <c r="R29" s="164">
        <v>4.3899999999999997</v>
      </c>
      <c r="S29" s="164">
        <v>2.92</v>
      </c>
      <c r="T29" s="164">
        <v>4.33</v>
      </c>
      <c r="U29" s="164">
        <v>4.09</v>
      </c>
      <c r="V29" s="164">
        <v>3.7</v>
      </c>
      <c r="W29" s="164">
        <v>3.58</v>
      </c>
      <c r="X29" s="164">
        <v>1.54</v>
      </c>
      <c r="Y29" s="164">
        <v>0.02</v>
      </c>
      <c r="Z29" s="164">
        <v>0.14000000000000001</v>
      </c>
      <c r="AA29" s="164">
        <v>0.53</v>
      </c>
      <c r="AB29" s="165">
        <v>1.72</v>
      </c>
      <c r="AC29" s="165">
        <v>1.85</v>
      </c>
      <c r="AD29" s="164">
        <v>3.24</v>
      </c>
      <c r="AE29" s="164">
        <v>3.24</v>
      </c>
      <c r="AF29" s="164">
        <v>4.91</v>
      </c>
      <c r="AG29" s="165">
        <v>4.7300000000000004</v>
      </c>
      <c r="AH29" s="165">
        <v>2.74</v>
      </c>
      <c r="AI29" s="164">
        <v>3.26</v>
      </c>
      <c r="AJ29" s="165">
        <v>3.02</v>
      </c>
      <c r="AK29" s="165">
        <v>4.1399999999999997</v>
      </c>
      <c r="AL29" s="165">
        <v>5.0599999999999996</v>
      </c>
      <c r="AM29" s="100"/>
    </row>
    <row r="30" spans="1:39" x14ac:dyDescent="0.2">
      <c r="A30" s="156" t="s">
        <v>201</v>
      </c>
      <c r="B30" s="156" t="s">
        <v>202</v>
      </c>
      <c r="C30" s="156" t="s">
        <v>203</v>
      </c>
      <c r="D30" s="156" t="s">
        <v>94</v>
      </c>
      <c r="E30" s="156" t="s">
        <v>76</v>
      </c>
      <c r="F30" s="156" t="s">
        <v>66</v>
      </c>
      <c r="G30" s="164" t="s">
        <v>52</v>
      </c>
      <c r="H30" s="164">
        <v>6.3</v>
      </c>
      <c r="I30" s="164">
        <v>7.31</v>
      </c>
      <c r="J30" s="164">
        <v>2.81</v>
      </c>
      <c r="K30" s="164">
        <v>4.8899999999999997</v>
      </c>
      <c r="L30" s="164">
        <v>10.02</v>
      </c>
      <c r="M30" s="164">
        <v>5.68</v>
      </c>
      <c r="N30" s="164">
        <v>5.89</v>
      </c>
      <c r="O30" s="164">
        <v>6.18</v>
      </c>
      <c r="P30" s="164">
        <v>10.01</v>
      </c>
      <c r="Q30" s="164">
        <v>18.29</v>
      </c>
      <c r="R30" s="164">
        <v>6.24</v>
      </c>
      <c r="S30" s="164">
        <v>4.88</v>
      </c>
      <c r="T30" s="164">
        <v>4.95</v>
      </c>
      <c r="U30" s="164">
        <v>4.8099999999999996</v>
      </c>
      <c r="V30" s="164">
        <v>4.51</v>
      </c>
      <c r="W30" s="164">
        <v>3.32</v>
      </c>
      <c r="X30" s="164">
        <v>2.4900000000000002</v>
      </c>
      <c r="Y30" s="164">
        <v>0.01</v>
      </c>
      <c r="Z30" s="164">
        <v>0.12</v>
      </c>
      <c r="AA30" s="164">
        <v>0</v>
      </c>
      <c r="AB30" s="165">
        <v>0.26</v>
      </c>
      <c r="AC30" s="165">
        <v>0.28999999999999998</v>
      </c>
      <c r="AD30" s="164">
        <v>3.79</v>
      </c>
      <c r="AE30" s="164">
        <v>3.79</v>
      </c>
      <c r="AF30" s="164">
        <v>4.96</v>
      </c>
      <c r="AG30" s="165">
        <v>5.68</v>
      </c>
      <c r="AH30" s="165">
        <v>4.03</v>
      </c>
      <c r="AI30" s="164">
        <v>4.84</v>
      </c>
      <c r="AJ30" s="165">
        <v>3.11</v>
      </c>
      <c r="AK30" s="165">
        <v>4.93</v>
      </c>
      <c r="AL30" s="165">
        <v>4.8</v>
      </c>
      <c r="AM30" s="100"/>
    </row>
    <row r="31" spans="1:39" x14ac:dyDescent="0.2">
      <c r="A31" s="156" t="s">
        <v>204</v>
      </c>
      <c r="B31" s="156" t="s">
        <v>205</v>
      </c>
      <c r="C31" s="156" t="s">
        <v>206</v>
      </c>
      <c r="D31" s="156" t="s">
        <v>94</v>
      </c>
      <c r="E31" s="156" t="s">
        <v>76</v>
      </c>
      <c r="F31" s="156" t="s">
        <v>60</v>
      </c>
      <c r="G31" s="164" t="s">
        <v>52</v>
      </c>
      <c r="H31" s="164">
        <v>9.26</v>
      </c>
      <c r="I31" s="164">
        <v>6.23</v>
      </c>
      <c r="J31" s="164">
        <v>4.34</v>
      </c>
      <c r="K31" s="164">
        <v>5.79</v>
      </c>
      <c r="L31" s="164">
        <v>10.71</v>
      </c>
      <c r="M31" s="164">
        <v>10.11</v>
      </c>
      <c r="N31" s="164">
        <v>5.73</v>
      </c>
      <c r="O31" s="164">
        <v>5.99</v>
      </c>
      <c r="P31" s="164">
        <v>8.84</v>
      </c>
      <c r="Q31" s="164">
        <v>10.09</v>
      </c>
      <c r="R31" s="164">
        <v>5.73</v>
      </c>
      <c r="S31" s="164">
        <v>3.8</v>
      </c>
      <c r="T31" s="164">
        <v>4.53</v>
      </c>
      <c r="U31" s="164">
        <v>3.98</v>
      </c>
      <c r="V31" s="164">
        <v>3.07</v>
      </c>
      <c r="W31" s="164">
        <v>3.16</v>
      </c>
      <c r="X31" s="164">
        <v>0.8</v>
      </c>
      <c r="Y31" s="164">
        <v>0.03</v>
      </c>
      <c r="Z31" s="164">
        <v>0.39</v>
      </c>
      <c r="AA31" s="164">
        <v>0.22</v>
      </c>
      <c r="AB31" s="165">
        <v>2.0699999999999998</v>
      </c>
      <c r="AC31" s="165">
        <v>1.81</v>
      </c>
      <c r="AD31" s="164">
        <v>3.59</v>
      </c>
      <c r="AE31" s="164">
        <v>3.59</v>
      </c>
      <c r="AF31" s="164">
        <v>4.8099999999999996</v>
      </c>
      <c r="AG31" s="165">
        <v>4.3899999999999997</v>
      </c>
      <c r="AH31" s="165">
        <v>3.83</v>
      </c>
      <c r="AI31" s="164">
        <v>3.05</v>
      </c>
      <c r="AJ31" s="165">
        <v>3.82</v>
      </c>
      <c r="AK31" s="165">
        <v>4.8499999999999996</v>
      </c>
      <c r="AL31" s="165">
        <v>4.63</v>
      </c>
      <c r="AM31" s="100"/>
    </row>
    <row r="32" spans="1:39" x14ac:dyDescent="0.2">
      <c r="A32" s="156" t="s">
        <v>207</v>
      </c>
      <c r="B32" s="156" t="s">
        <v>208</v>
      </c>
      <c r="C32" s="156" t="s">
        <v>209</v>
      </c>
      <c r="D32" s="156" t="s">
        <v>94</v>
      </c>
      <c r="E32" s="156" t="s">
        <v>76</v>
      </c>
      <c r="F32" s="156" t="s">
        <v>66</v>
      </c>
      <c r="G32" s="164" t="s">
        <v>52</v>
      </c>
      <c r="H32" s="164">
        <v>6.6</v>
      </c>
      <c r="I32" s="164">
        <v>4.7</v>
      </c>
      <c r="J32" s="164">
        <v>5.94</v>
      </c>
      <c r="K32" s="164">
        <v>7.18</v>
      </c>
      <c r="L32" s="164">
        <v>10.18</v>
      </c>
      <c r="M32" s="164">
        <v>8.2100000000000009</v>
      </c>
      <c r="N32" s="164">
        <v>7.55</v>
      </c>
      <c r="O32" s="164">
        <v>6.29</v>
      </c>
      <c r="P32" s="164">
        <v>10.050000000000001</v>
      </c>
      <c r="Q32" s="164">
        <v>12.94</v>
      </c>
      <c r="R32" s="164">
        <v>6.19</v>
      </c>
      <c r="S32" s="164">
        <v>3.98</v>
      </c>
      <c r="T32" s="164">
        <v>4.7</v>
      </c>
      <c r="U32" s="164">
        <v>4.87</v>
      </c>
      <c r="V32" s="164">
        <v>4.1100000000000003</v>
      </c>
      <c r="W32" s="164">
        <v>2.99</v>
      </c>
      <c r="X32" s="164">
        <v>2.44</v>
      </c>
      <c r="Y32" s="164">
        <v>7.0000000000000007E-2</v>
      </c>
      <c r="Z32" s="164">
        <v>0.02</v>
      </c>
      <c r="AA32" s="164">
        <v>0.98</v>
      </c>
      <c r="AB32" s="165">
        <v>1.93</v>
      </c>
      <c r="AC32" s="165">
        <v>1.89</v>
      </c>
      <c r="AD32" s="164">
        <v>3.86</v>
      </c>
      <c r="AE32" s="164">
        <v>3.86</v>
      </c>
      <c r="AF32" s="164">
        <v>5</v>
      </c>
      <c r="AG32" s="165">
        <v>6.08</v>
      </c>
      <c r="AH32" s="165">
        <v>4.0199999999999996</v>
      </c>
      <c r="AI32" s="164">
        <v>5</v>
      </c>
      <c r="AJ32" s="165">
        <v>3.07</v>
      </c>
      <c r="AK32" s="165">
        <v>5.0199999999999996</v>
      </c>
      <c r="AL32" s="165">
        <v>4.83</v>
      </c>
      <c r="AM32" s="100"/>
    </row>
    <row r="33" spans="1:39" x14ac:dyDescent="0.2">
      <c r="A33" s="156" t="s">
        <v>218</v>
      </c>
      <c r="B33" s="156" t="s">
        <v>219</v>
      </c>
      <c r="C33" s="156" t="s">
        <v>220</v>
      </c>
      <c r="D33" s="156" t="s">
        <v>194</v>
      </c>
      <c r="E33" s="156" t="s">
        <v>76</v>
      </c>
      <c r="F33" s="156" t="s">
        <v>66</v>
      </c>
      <c r="G33" s="164" t="s">
        <v>52</v>
      </c>
      <c r="H33" s="164">
        <v>1.55</v>
      </c>
      <c r="I33" s="164">
        <v>8.93</v>
      </c>
      <c r="J33" s="164">
        <v>6.55</v>
      </c>
      <c r="K33" s="164">
        <v>7.38</v>
      </c>
      <c r="L33" s="164">
        <v>8.75</v>
      </c>
      <c r="M33" s="164">
        <v>8.89</v>
      </c>
      <c r="N33" s="164">
        <v>7.01</v>
      </c>
      <c r="O33" s="164">
        <v>5.88</v>
      </c>
      <c r="P33" s="164">
        <v>9.2899999999999991</v>
      </c>
      <c r="Q33" s="164">
        <v>16.079999999999998</v>
      </c>
      <c r="R33" s="164">
        <v>7</v>
      </c>
      <c r="S33" s="164">
        <v>4.21</v>
      </c>
      <c r="T33" s="164">
        <v>5.39</v>
      </c>
      <c r="U33" s="164">
        <v>4.57</v>
      </c>
      <c r="V33" s="164">
        <v>4.68</v>
      </c>
      <c r="W33" s="164">
        <v>3.84</v>
      </c>
      <c r="X33" s="164">
        <v>1.99</v>
      </c>
      <c r="Y33" s="164">
        <v>7.0000000000000007E-2</v>
      </c>
      <c r="Z33" s="164">
        <v>0.06</v>
      </c>
      <c r="AA33" s="164">
        <v>0.5</v>
      </c>
      <c r="AB33" s="165" t="s">
        <v>52</v>
      </c>
      <c r="AC33" s="165" t="s">
        <v>52</v>
      </c>
      <c r="AD33" s="164">
        <v>3.77</v>
      </c>
      <c r="AE33" s="164">
        <v>3.77</v>
      </c>
      <c r="AF33" s="164">
        <v>5.73</v>
      </c>
      <c r="AG33" s="165" t="s">
        <v>52</v>
      </c>
      <c r="AH33" s="165" t="s">
        <v>52</v>
      </c>
      <c r="AI33" s="164" t="s">
        <v>52</v>
      </c>
      <c r="AJ33" s="165" t="s">
        <v>52</v>
      </c>
      <c r="AK33" s="165" t="s">
        <v>52</v>
      </c>
      <c r="AL33" s="165" t="s">
        <v>52</v>
      </c>
      <c r="AM33" s="100"/>
    </row>
    <row r="34" spans="1:39" x14ac:dyDescent="0.2">
      <c r="A34" s="156" t="s">
        <v>221</v>
      </c>
      <c r="B34" s="156" t="s">
        <v>222</v>
      </c>
      <c r="C34" s="156" t="s">
        <v>223</v>
      </c>
      <c r="D34" s="156" t="s">
        <v>94</v>
      </c>
      <c r="E34" s="156" t="s">
        <v>76</v>
      </c>
      <c r="F34" s="156" t="s">
        <v>1828</v>
      </c>
      <c r="G34" s="164" t="s">
        <v>52</v>
      </c>
      <c r="H34" s="164">
        <v>9.65</v>
      </c>
      <c r="I34" s="164">
        <v>4.08</v>
      </c>
      <c r="J34" s="164">
        <v>9.68</v>
      </c>
      <c r="K34" s="164">
        <v>9</v>
      </c>
      <c r="L34" s="164">
        <v>8.51</v>
      </c>
      <c r="M34" s="164">
        <v>8.1300000000000008</v>
      </c>
      <c r="N34" s="164">
        <v>6.93</v>
      </c>
      <c r="O34" s="164">
        <v>6.59</v>
      </c>
      <c r="P34" s="164">
        <v>12.05</v>
      </c>
      <c r="Q34" s="164">
        <v>18.440000000000001</v>
      </c>
      <c r="R34" s="164">
        <v>4.17</v>
      </c>
      <c r="S34" s="164">
        <v>2.99</v>
      </c>
      <c r="T34" s="164">
        <v>4.29</v>
      </c>
      <c r="U34" s="164">
        <v>4.51</v>
      </c>
      <c r="V34" s="164">
        <v>4.3600000000000003</v>
      </c>
      <c r="W34" s="164">
        <v>2.84</v>
      </c>
      <c r="X34" s="164">
        <v>2.44</v>
      </c>
      <c r="Y34" s="164">
        <v>0.13</v>
      </c>
      <c r="Z34" s="164">
        <v>0.92</v>
      </c>
      <c r="AA34" s="164">
        <v>0.48</v>
      </c>
      <c r="AB34" s="165">
        <v>0.02</v>
      </c>
      <c r="AC34" s="165">
        <v>0.32</v>
      </c>
      <c r="AD34" s="164">
        <v>2.04</v>
      </c>
      <c r="AE34" s="164">
        <v>2.04</v>
      </c>
      <c r="AF34" s="164">
        <v>4.84</v>
      </c>
      <c r="AG34" s="165">
        <v>4.9000000000000004</v>
      </c>
      <c r="AH34" s="165">
        <v>3.92</v>
      </c>
      <c r="AI34" s="164">
        <v>4.2</v>
      </c>
      <c r="AJ34" s="165">
        <v>3</v>
      </c>
      <c r="AK34" s="165">
        <v>4.16</v>
      </c>
      <c r="AL34" s="165">
        <v>4.8</v>
      </c>
      <c r="AM34" s="100"/>
    </row>
    <row r="35" spans="1:39" x14ac:dyDescent="0.2">
      <c r="A35" s="156" t="s">
        <v>224</v>
      </c>
      <c r="B35" s="156" t="s">
        <v>225</v>
      </c>
      <c r="C35" s="156" t="s">
        <v>226</v>
      </c>
      <c r="D35" s="156" t="s">
        <v>94</v>
      </c>
      <c r="E35" s="156" t="s">
        <v>227</v>
      </c>
      <c r="F35" s="156" t="s">
        <v>72</v>
      </c>
      <c r="G35" s="164" t="s">
        <v>52</v>
      </c>
      <c r="H35" s="164">
        <v>1.79</v>
      </c>
      <c r="I35" s="164">
        <v>3.51</v>
      </c>
      <c r="J35" s="164">
        <v>8.4700000000000006</v>
      </c>
      <c r="K35" s="164">
        <v>10.24</v>
      </c>
      <c r="L35" s="164">
        <v>9.84</v>
      </c>
      <c r="M35" s="164">
        <v>5.81</v>
      </c>
      <c r="N35" s="164">
        <v>6.29</v>
      </c>
      <c r="O35" s="164">
        <v>8.16</v>
      </c>
      <c r="P35" s="164">
        <v>7.43</v>
      </c>
      <c r="Q35" s="164">
        <v>15</v>
      </c>
      <c r="R35" s="164">
        <v>5.9</v>
      </c>
      <c r="S35" s="164">
        <v>3.91</v>
      </c>
      <c r="T35" s="164">
        <v>5.67</v>
      </c>
      <c r="U35" s="164">
        <v>4.88</v>
      </c>
      <c r="V35" s="164">
        <v>3.75</v>
      </c>
      <c r="W35" s="164">
        <v>0</v>
      </c>
      <c r="X35" s="164">
        <v>0</v>
      </c>
      <c r="Y35" s="164">
        <v>0</v>
      </c>
      <c r="Z35" s="164">
        <v>-0.23</v>
      </c>
      <c r="AA35" s="164">
        <v>-0.28000000000000003</v>
      </c>
      <c r="AB35" s="165">
        <v>-0.3</v>
      </c>
      <c r="AC35" s="165">
        <v>1.24</v>
      </c>
      <c r="AD35" s="164">
        <v>1.68</v>
      </c>
      <c r="AE35" s="164">
        <v>1.68</v>
      </c>
      <c r="AF35" s="164">
        <v>5.81</v>
      </c>
      <c r="AG35" s="165">
        <v>4.16</v>
      </c>
      <c r="AH35" s="165">
        <v>3.91</v>
      </c>
      <c r="AI35" s="164">
        <v>5.92</v>
      </c>
      <c r="AJ35" s="165">
        <v>4.22</v>
      </c>
      <c r="AK35" s="165">
        <v>6.04</v>
      </c>
      <c r="AL35" s="165">
        <v>5.81</v>
      </c>
      <c r="AM35" s="100"/>
    </row>
    <row r="36" spans="1:39" x14ac:dyDescent="0.2">
      <c r="A36" s="156" t="s">
        <v>228</v>
      </c>
      <c r="B36" s="156" t="s">
        <v>229</v>
      </c>
      <c r="C36" s="156" t="s">
        <v>230</v>
      </c>
      <c r="D36" s="156" t="s">
        <v>94</v>
      </c>
      <c r="E36" s="156" t="s">
        <v>227</v>
      </c>
      <c r="F36" s="156" t="s">
        <v>72</v>
      </c>
      <c r="G36" s="164" t="s">
        <v>52</v>
      </c>
      <c r="H36" s="164">
        <v>3.69</v>
      </c>
      <c r="I36" s="164">
        <v>4.74</v>
      </c>
      <c r="J36" s="164">
        <v>6.81</v>
      </c>
      <c r="K36" s="164">
        <v>4.4400000000000004</v>
      </c>
      <c r="L36" s="164">
        <v>9.4600000000000009</v>
      </c>
      <c r="M36" s="164">
        <v>4.5</v>
      </c>
      <c r="N36" s="164">
        <v>7.1</v>
      </c>
      <c r="O36" s="164">
        <v>7.29</v>
      </c>
      <c r="P36" s="164">
        <v>4.7</v>
      </c>
      <c r="Q36" s="164">
        <v>23.95</v>
      </c>
      <c r="R36" s="164">
        <v>6.98</v>
      </c>
      <c r="S36" s="164">
        <v>2.65</v>
      </c>
      <c r="T36" s="164">
        <v>4.3</v>
      </c>
      <c r="U36" s="164">
        <v>3.9</v>
      </c>
      <c r="V36" s="164">
        <v>3.14</v>
      </c>
      <c r="W36" s="164">
        <v>2.19</v>
      </c>
      <c r="X36" s="164">
        <v>0</v>
      </c>
      <c r="Y36" s="164">
        <v>0</v>
      </c>
      <c r="Z36" s="164">
        <v>-0.22</v>
      </c>
      <c r="AA36" s="164">
        <v>-0.26</v>
      </c>
      <c r="AB36" s="165">
        <v>-1.07</v>
      </c>
      <c r="AC36" s="165">
        <v>-0.28999999999999998</v>
      </c>
      <c r="AD36" s="164">
        <v>0</v>
      </c>
      <c r="AE36" s="164">
        <v>0</v>
      </c>
      <c r="AF36" s="164">
        <v>3.4</v>
      </c>
      <c r="AG36" s="165">
        <v>4.17</v>
      </c>
      <c r="AH36" s="165">
        <v>3.91</v>
      </c>
      <c r="AI36" s="164">
        <v>5.93</v>
      </c>
      <c r="AJ36" s="165">
        <v>2.66</v>
      </c>
      <c r="AK36" s="165">
        <v>5.15</v>
      </c>
      <c r="AL36" s="165">
        <v>5.83</v>
      </c>
      <c r="AM36" s="100"/>
    </row>
    <row r="37" spans="1:39" x14ac:dyDescent="0.2">
      <c r="A37" s="156" t="s">
        <v>231</v>
      </c>
      <c r="B37" s="156" t="s">
        <v>232</v>
      </c>
      <c r="C37" s="156" t="s">
        <v>233</v>
      </c>
      <c r="D37" s="156" t="s">
        <v>94</v>
      </c>
      <c r="E37" s="156" t="s">
        <v>74</v>
      </c>
      <c r="F37" s="156" t="s">
        <v>68</v>
      </c>
      <c r="G37" s="164" t="s">
        <v>52</v>
      </c>
      <c r="H37" s="164">
        <v>-8.8000000000000007</v>
      </c>
      <c r="I37" s="164">
        <v>12.11</v>
      </c>
      <c r="J37" s="164">
        <v>2.33</v>
      </c>
      <c r="K37" s="164">
        <v>7.22</v>
      </c>
      <c r="L37" s="164">
        <v>9.74</v>
      </c>
      <c r="M37" s="164">
        <v>8.25</v>
      </c>
      <c r="N37" s="164">
        <v>6.13</v>
      </c>
      <c r="O37" s="164">
        <v>6.45</v>
      </c>
      <c r="P37" s="164">
        <v>5.65</v>
      </c>
      <c r="Q37" s="164">
        <v>9.3699999999999992</v>
      </c>
      <c r="R37" s="164">
        <v>5.68</v>
      </c>
      <c r="S37" s="164">
        <v>5.24</v>
      </c>
      <c r="T37" s="164">
        <v>4.88</v>
      </c>
      <c r="U37" s="164">
        <v>4.83</v>
      </c>
      <c r="V37" s="164">
        <v>4.03</v>
      </c>
      <c r="W37" s="164">
        <v>2.63</v>
      </c>
      <c r="X37" s="164">
        <v>2.6</v>
      </c>
      <c r="Y37" s="164">
        <v>0.05</v>
      </c>
      <c r="Z37" s="164">
        <v>0.57999999999999996</v>
      </c>
      <c r="AA37" s="164">
        <v>0.47</v>
      </c>
      <c r="AB37" s="165">
        <v>1.92</v>
      </c>
      <c r="AC37" s="165">
        <v>1.9</v>
      </c>
      <c r="AD37" s="164">
        <v>3.57</v>
      </c>
      <c r="AE37" s="164">
        <v>3.57</v>
      </c>
      <c r="AF37" s="164">
        <v>4.72</v>
      </c>
      <c r="AG37" s="165">
        <v>5.39</v>
      </c>
      <c r="AH37" s="165">
        <v>3.6</v>
      </c>
      <c r="AI37" s="164">
        <v>3.38</v>
      </c>
      <c r="AJ37" s="165">
        <v>3.56</v>
      </c>
      <c r="AK37" s="165">
        <v>4.32</v>
      </c>
      <c r="AL37" s="165">
        <v>4.9800000000000004</v>
      </c>
      <c r="AM37" s="100"/>
    </row>
    <row r="38" spans="1:39" x14ac:dyDescent="0.2">
      <c r="A38" s="156" t="s">
        <v>234</v>
      </c>
      <c r="B38" s="156" t="s">
        <v>235</v>
      </c>
      <c r="C38" s="156" t="s">
        <v>236</v>
      </c>
      <c r="D38" s="156" t="s">
        <v>194</v>
      </c>
      <c r="E38" s="156" t="s">
        <v>76</v>
      </c>
      <c r="F38" s="156" t="s">
        <v>56</v>
      </c>
      <c r="G38" s="164" t="s">
        <v>52</v>
      </c>
      <c r="H38" s="164">
        <v>-0.81</v>
      </c>
      <c r="I38" s="164">
        <v>4.88</v>
      </c>
      <c r="J38" s="164">
        <v>1.23</v>
      </c>
      <c r="K38" s="164">
        <v>7.53</v>
      </c>
      <c r="L38" s="164">
        <v>5.75</v>
      </c>
      <c r="M38" s="164">
        <v>6.93</v>
      </c>
      <c r="N38" s="164">
        <v>5.78</v>
      </c>
      <c r="O38" s="164">
        <v>4.62</v>
      </c>
      <c r="P38" s="164">
        <v>7.81</v>
      </c>
      <c r="Q38" s="164">
        <v>12.03</v>
      </c>
      <c r="R38" s="164">
        <v>5.43</v>
      </c>
      <c r="S38" s="164">
        <v>4.25</v>
      </c>
      <c r="T38" s="164">
        <v>4.82</v>
      </c>
      <c r="U38" s="164">
        <v>4.37</v>
      </c>
      <c r="V38" s="164">
        <v>3.78</v>
      </c>
      <c r="W38" s="164">
        <v>3.02</v>
      </c>
      <c r="X38" s="164">
        <v>1.78</v>
      </c>
      <c r="Y38" s="164">
        <v>0</v>
      </c>
      <c r="Z38" s="164">
        <v>0.9</v>
      </c>
      <c r="AA38" s="164">
        <v>0.52</v>
      </c>
      <c r="AB38" s="165" t="s">
        <v>52</v>
      </c>
      <c r="AC38" s="165" t="s">
        <v>52</v>
      </c>
      <c r="AD38" s="164">
        <v>3.17</v>
      </c>
      <c r="AE38" s="164">
        <v>3.17</v>
      </c>
      <c r="AF38" s="164">
        <v>4.03</v>
      </c>
      <c r="AG38" s="165" t="s">
        <v>52</v>
      </c>
      <c r="AH38" s="165" t="s">
        <v>52</v>
      </c>
      <c r="AI38" s="164">
        <v>3.52</v>
      </c>
      <c r="AJ38" s="165" t="s">
        <v>52</v>
      </c>
      <c r="AK38" s="165" t="s">
        <v>52</v>
      </c>
      <c r="AL38" s="165" t="s">
        <v>52</v>
      </c>
      <c r="AM38" s="100"/>
    </row>
    <row r="39" spans="1:39" x14ac:dyDescent="0.2">
      <c r="A39" s="156" t="s">
        <v>237</v>
      </c>
      <c r="B39" s="156" t="s">
        <v>238</v>
      </c>
      <c r="C39" s="156" t="s">
        <v>239</v>
      </c>
      <c r="D39" s="156" t="s">
        <v>94</v>
      </c>
      <c r="E39" s="156" t="s">
        <v>76</v>
      </c>
      <c r="F39" s="156" t="s">
        <v>1828</v>
      </c>
      <c r="G39" s="164" t="s">
        <v>52</v>
      </c>
      <c r="H39" s="164">
        <v>-6.33</v>
      </c>
      <c r="I39" s="164">
        <v>1.46</v>
      </c>
      <c r="J39" s="164">
        <v>4.42</v>
      </c>
      <c r="K39" s="164">
        <v>4.0199999999999996</v>
      </c>
      <c r="L39" s="164">
        <v>11.1</v>
      </c>
      <c r="M39" s="164">
        <v>6.98</v>
      </c>
      <c r="N39" s="164">
        <v>7.88</v>
      </c>
      <c r="O39" s="164">
        <v>7.61</v>
      </c>
      <c r="P39" s="164">
        <v>9.6999999999999993</v>
      </c>
      <c r="Q39" s="164">
        <v>15.78</v>
      </c>
      <c r="R39" s="164">
        <v>5.66</v>
      </c>
      <c r="S39" s="164">
        <v>3.37</v>
      </c>
      <c r="T39" s="164">
        <v>4.59</v>
      </c>
      <c r="U39" s="164">
        <v>4.33</v>
      </c>
      <c r="V39" s="164">
        <v>4.32</v>
      </c>
      <c r="W39" s="164">
        <v>2.5299999999999998</v>
      </c>
      <c r="X39" s="164">
        <v>1.94</v>
      </c>
      <c r="Y39" s="164">
        <v>-0.05</v>
      </c>
      <c r="Z39" s="164">
        <v>0.31</v>
      </c>
      <c r="AA39" s="164">
        <v>0.37</v>
      </c>
      <c r="AB39" s="165">
        <v>0.16</v>
      </c>
      <c r="AC39" s="165">
        <v>0.18</v>
      </c>
      <c r="AD39" s="164">
        <v>3.5</v>
      </c>
      <c r="AE39" s="164">
        <v>3.5</v>
      </c>
      <c r="AF39" s="164">
        <v>4.8099999999999996</v>
      </c>
      <c r="AG39" s="165">
        <v>4.79</v>
      </c>
      <c r="AH39" s="165">
        <v>3.17</v>
      </c>
      <c r="AI39" s="164">
        <v>1.59</v>
      </c>
      <c r="AJ39" s="165">
        <v>3.96</v>
      </c>
      <c r="AK39" s="165">
        <v>3.89</v>
      </c>
      <c r="AL39" s="165">
        <v>4.68</v>
      </c>
      <c r="AM39" s="100"/>
    </row>
    <row r="40" spans="1:39" x14ac:dyDescent="0.2">
      <c r="A40" s="156" t="s">
        <v>240</v>
      </c>
      <c r="B40" s="156" t="s">
        <v>241</v>
      </c>
      <c r="C40" s="156" t="s">
        <v>242</v>
      </c>
      <c r="D40" s="156" t="s">
        <v>94</v>
      </c>
      <c r="E40" s="156" t="s">
        <v>76</v>
      </c>
      <c r="F40" s="156" t="s">
        <v>66</v>
      </c>
      <c r="G40" s="164" t="s">
        <v>52</v>
      </c>
      <c r="H40" s="164">
        <v>11.76</v>
      </c>
      <c r="I40" s="164">
        <v>12.81</v>
      </c>
      <c r="J40" s="164">
        <v>4.21</v>
      </c>
      <c r="K40" s="164">
        <v>11.44</v>
      </c>
      <c r="L40" s="164">
        <v>8.56</v>
      </c>
      <c r="M40" s="164">
        <v>8.5</v>
      </c>
      <c r="N40" s="164">
        <v>4.96</v>
      </c>
      <c r="O40" s="164">
        <v>5</v>
      </c>
      <c r="P40" s="164">
        <v>8.4499999999999993</v>
      </c>
      <c r="Q40" s="164">
        <v>14.87</v>
      </c>
      <c r="R40" s="164">
        <v>5.88</v>
      </c>
      <c r="S40" s="164">
        <v>3.37</v>
      </c>
      <c r="T40" s="164">
        <v>4.4800000000000004</v>
      </c>
      <c r="U40" s="164">
        <v>4.6900000000000004</v>
      </c>
      <c r="V40" s="164">
        <v>4.7699999999999996</v>
      </c>
      <c r="W40" s="164">
        <v>2.4</v>
      </c>
      <c r="X40" s="164">
        <v>2.0299999999999998</v>
      </c>
      <c r="Y40" s="164">
        <v>0.09</v>
      </c>
      <c r="Z40" s="164">
        <v>0.01</v>
      </c>
      <c r="AA40" s="164">
        <v>0.45</v>
      </c>
      <c r="AB40" s="165">
        <v>0.23</v>
      </c>
      <c r="AC40" s="165">
        <v>0.26</v>
      </c>
      <c r="AD40" s="164">
        <v>3.52</v>
      </c>
      <c r="AE40" s="164">
        <v>3.52</v>
      </c>
      <c r="AF40" s="164">
        <v>5.87</v>
      </c>
      <c r="AG40" s="165">
        <v>4.25</v>
      </c>
      <c r="AH40" s="165">
        <v>4.05</v>
      </c>
      <c r="AI40" s="164">
        <v>5.0599999999999996</v>
      </c>
      <c r="AJ40" s="165">
        <v>3.37</v>
      </c>
      <c r="AK40" s="165">
        <v>4.9000000000000004</v>
      </c>
      <c r="AL40" s="165">
        <v>4.71</v>
      </c>
      <c r="AM40" s="100"/>
    </row>
    <row r="41" spans="1:39" x14ac:dyDescent="0.2">
      <c r="A41" s="156" t="s">
        <v>243</v>
      </c>
      <c r="B41" s="156" t="s">
        <v>244</v>
      </c>
      <c r="C41" s="156" t="s">
        <v>245</v>
      </c>
      <c r="D41" s="156" t="s">
        <v>94</v>
      </c>
      <c r="E41" s="156" t="s">
        <v>76</v>
      </c>
      <c r="F41" s="156" t="s">
        <v>60</v>
      </c>
      <c r="G41" s="164" t="s">
        <v>52</v>
      </c>
      <c r="H41" s="164">
        <v>10.47</v>
      </c>
      <c r="I41" s="164">
        <v>4.0599999999999996</v>
      </c>
      <c r="J41" s="164">
        <v>4.3600000000000003</v>
      </c>
      <c r="K41" s="164">
        <v>5.19</v>
      </c>
      <c r="L41" s="164">
        <v>9.15</v>
      </c>
      <c r="M41" s="164">
        <v>10.85</v>
      </c>
      <c r="N41" s="164">
        <v>5.56</v>
      </c>
      <c r="O41" s="164">
        <v>5.86</v>
      </c>
      <c r="P41" s="164">
        <v>8.7200000000000006</v>
      </c>
      <c r="Q41" s="164">
        <v>11.61</v>
      </c>
      <c r="R41" s="164">
        <v>5.84</v>
      </c>
      <c r="S41" s="164">
        <v>3.83</v>
      </c>
      <c r="T41" s="164">
        <v>4.55</v>
      </c>
      <c r="U41" s="164">
        <v>4.07</v>
      </c>
      <c r="V41" s="164">
        <v>3.22</v>
      </c>
      <c r="W41" s="164">
        <v>3.23</v>
      </c>
      <c r="X41" s="164">
        <v>0.65</v>
      </c>
      <c r="Y41" s="164">
        <v>0.03</v>
      </c>
      <c r="Z41" s="164">
        <v>0.43</v>
      </c>
      <c r="AA41" s="164">
        <v>0.35</v>
      </c>
      <c r="AB41" s="165">
        <v>2.09</v>
      </c>
      <c r="AC41" s="165">
        <v>1.93</v>
      </c>
      <c r="AD41" s="164">
        <v>3.47</v>
      </c>
      <c r="AE41" s="164">
        <v>3.47</v>
      </c>
      <c r="AF41" s="164">
        <v>4.8600000000000003</v>
      </c>
      <c r="AG41" s="165">
        <v>4.7</v>
      </c>
      <c r="AH41" s="165">
        <v>3.92</v>
      </c>
      <c r="AI41" s="164">
        <v>3.38</v>
      </c>
      <c r="AJ41" s="165">
        <v>3.82</v>
      </c>
      <c r="AK41" s="165">
        <v>4.84</v>
      </c>
      <c r="AL41" s="165">
        <v>4.6100000000000003</v>
      </c>
      <c r="AM41" s="100"/>
    </row>
    <row r="42" spans="1:39" x14ac:dyDescent="0.2">
      <c r="A42" s="172" t="s">
        <v>246</v>
      </c>
      <c r="B42" s="156" t="s">
        <v>52</v>
      </c>
      <c r="C42" s="156" t="s">
        <v>247</v>
      </c>
      <c r="D42" s="156" t="s">
        <v>194</v>
      </c>
      <c r="E42" s="156" t="s">
        <v>76</v>
      </c>
      <c r="F42" s="156" t="s">
        <v>64</v>
      </c>
      <c r="G42" s="164" t="s">
        <v>52</v>
      </c>
      <c r="H42" s="164">
        <v>7.71</v>
      </c>
      <c r="I42" s="164">
        <v>5.52</v>
      </c>
      <c r="J42" s="164" t="s">
        <v>52</v>
      </c>
      <c r="K42" s="164" t="s">
        <v>52</v>
      </c>
      <c r="L42" s="164" t="s">
        <v>52</v>
      </c>
      <c r="M42" s="164" t="s">
        <v>52</v>
      </c>
      <c r="N42" s="164" t="s">
        <v>52</v>
      </c>
      <c r="O42" s="164" t="s">
        <v>52</v>
      </c>
      <c r="P42" s="164" t="s">
        <v>52</v>
      </c>
      <c r="Q42" s="164" t="s">
        <v>52</v>
      </c>
      <c r="R42" s="164" t="s">
        <v>52</v>
      </c>
      <c r="S42" s="164" t="s">
        <v>52</v>
      </c>
      <c r="T42" s="164" t="s">
        <v>52</v>
      </c>
      <c r="U42" s="164" t="s">
        <v>52</v>
      </c>
      <c r="V42" s="164" t="s">
        <v>52</v>
      </c>
      <c r="W42" s="164" t="s">
        <v>52</v>
      </c>
      <c r="X42" s="164" t="s">
        <v>52</v>
      </c>
      <c r="Y42" s="164" t="s">
        <v>52</v>
      </c>
      <c r="Z42" s="164" t="s">
        <v>52</v>
      </c>
      <c r="AA42" s="164" t="s">
        <v>52</v>
      </c>
      <c r="AB42" s="165" t="s">
        <v>52</v>
      </c>
      <c r="AC42" s="165" t="s">
        <v>52</v>
      </c>
      <c r="AD42" s="164" t="s">
        <v>52</v>
      </c>
      <c r="AE42" s="164" t="s">
        <v>52</v>
      </c>
      <c r="AF42" s="164" t="s">
        <v>52</v>
      </c>
      <c r="AG42" s="165" t="s">
        <v>52</v>
      </c>
      <c r="AH42" s="165" t="s">
        <v>52</v>
      </c>
      <c r="AI42" s="164" t="s">
        <v>52</v>
      </c>
      <c r="AJ42" s="165" t="s">
        <v>52</v>
      </c>
      <c r="AK42" s="165" t="s">
        <v>52</v>
      </c>
      <c r="AL42" s="165" t="s">
        <v>52</v>
      </c>
      <c r="AM42" s="111"/>
    </row>
    <row r="43" spans="1:39" x14ac:dyDescent="0.2">
      <c r="A43" s="156" t="s">
        <v>248</v>
      </c>
      <c r="B43" s="156" t="s">
        <v>249</v>
      </c>
      <c r="C43" s="156" t="s">
        <v>250</v>
      </c>
      <c r="D43" s="156" t="s">
        <v>94</v>
      </c>
      <c r="E43" s="156" t="s">
        <v>78</v>
      </c>
      <c r="F43" s="156" t="s">
        <v>64</v>
      </c>
      <c r="G43" s="164" t="s">
        <v>52</v>
      </c>
      <c r="H43" s="164" t="s">
        <v>52</v>
      </c>
      <c r="I43" s="164" t="s">
        <v>52</v>
      </c>
      <c r="J43" s="164" t="s">
        <v>52</v>
      </c>
      <c r="K43" s="164">
        <v>5.19</v>
      </c>
      <c r="L43" s="164">
        <v>7.77</v>
      </c>
      <c r="M43" s="164">
        <v>4.2300000000000004</v>
      </c>
      <c r="N43" s="164">
        <v>9.4700000000000006</v>
      </c>
      <c r="O43" s="164">
        <v>6.04</v>
      </c>
      <c r="P43" s="164">
        <v>7.54</v>
      </c>
      <c r="Q43" s="164">
        <v>8.26</v>
      </c>
      <c r="R43" s="164">
        <v>6.1</v>
      </c>
      <c r="S43" s="164">
        <v>4.84</v>
      </c>
      <c r="T43" s="164">
        <v>4.93</v>
      </c>
      <c r="U43" s="164">
        <v>5.08</v>
      </c>
      <c r="V43" s="164">
        <v>4.1500000000000004</v>
      </c>
      <c r="W43" s="164">
        <v>3.63</v>
      </c>
      <c r="X43" s="164">
        <v>2.72</v>
      </c>
      <c r="Y43" s="164">
        <v>0.02</v>
      </c>
      <c r="Z43" s="164">
        <v>0.32</v>
      </c>
      <c r="AA43" s="164">
        <v>0.14000000000000001</v>
      </c>
      <c r="AB43" s="165">
        <v>0.4</v>
      </c>
      <c r="AC43" s="165">
        <v>0.34</v>
      </c>
      <c r="AD43" s="164">
        <v>3.02</v>
      </c>
      <c r="AE43" s="164">
        <v>3.02</v>
      </c>
      <c r="AF43" s="164">
        <v>5.03</v>
      </c>
      <c r="AG43" s="165">
        <v>4.96</v>
      </c>
      <c r="AH43" s="165">
        <v>3.97</v>
      </c>
      <c r="AI43" s="164">
        <v>4.91</v>
      </c>
      <c r="AJ43" s="165">
        <v>3.09</v>
      </c>
      <c r="AK43" s="165">
        <v>5.25</v>
      </c>
      <c r="AL43" s="165">
        <v>5.03</v>
      </c>
      <c r="AM43" s="100"/>
    </row>
    <row r="44" spans="1:39" x14ac:dyDescent="0.2">
      <c r="A44" s="156" t="s">
        <v>251</v>
      </c>
      <c r="B44" s="156" t="s">
        <v>252</v>
      </c>
      <c r="C44" s="156" t="s">
        <v>253</v>
      </c>
      <c r="D44" s="156" t="s">
        <v>194</v>
      </c>
      <c r="E44" s="156" t="s">
        <v>76</v>
      </c>
      <c r="F44" s="156" t="s">
        <v>1828</v>
      </c>
      <c r="G44" s="164" t="s">
        <v>52</v>
      </c>
      <c r="H44" s="164">
        <v>5.8</v>
      </c>
      <c r="I44" s="164">
        <v>12.03</v>
      </c>
      <c r="J44" s="164">
        <v>6.12</v>
      </c>
      <c r="K44" s="164">
        <v>20.170000000000002</v>
      </c>
      <c r="L44" s="164">
        <v>4.63</v>
      </c>
      <c r="M44" s="164">
        <v>8.42</v>
      </c>
      <c r="N44" s="164">
        <v>5.19</v>
      </c>
      <c r="O44" s="164">
        <v>5.6</v>
      </c>
      <c r="P44" s="164">
        <v>9.33</v>
      </c>
      <c r="Q44" s="164">
        <v>11.45</v>
      </c>
      <c r="R44" s="164">
        <v>7.95</v>
      </c>
      <c r="S44" s="164">
        <v>4.4800000000000004</v>
      </c>
      <c r="T44" s="164">
        <v>4.87</v>
      </c>
      <c r="U44" s="164">
        <v>4.33</v>
      </c>
      <c r="V44" s="164">
        <v>4.38</v>
      </c>
      <c r="W44" s="164" t="s">
        <v>52</v>
      </c>
      <c r="X44" s="164" t="s">
        <v>52</v>
      </c>
      <c r="Y44" s="164" t="s">
        <v>52</v>
      </c>
      <c r="Z44" s="164" t="s">
        <v>52</v>
      </c>
      <c r="AA44" s="164" t="s">
        <v>52</v>
      </c>
      <c r="AB44" s="165" t="s">
        <v>52</v>
      </c>
      <c r="AC44" s="165" t="s">
        <v>52</v>
      </c>
      <c r="AD44" s="164" t="s">
        <v>52</v>
      </c>
      <c r="AE44" s="164" t="s">
        <v>52</v>
      </c>
      <c r="AF44" s="164" t="s">
        <v>52</v>
      </c>
      <c r="AG44" s="165" t="s">
        <v>52</v>
      </c>
      <c r="AH44" s="165" t="s">
        <v>52</v>
      </c>
      <c r="AI44" s="164" t="s">
        <v>52</v>
      </c>
      <c r="AJ44" s="165" t="s">
        <v>52</v>
      </c>
      <c r="AK44" s="165" t="s">
        <v>52</v>
      </c>
      <c r="AL44" s="165" t="s">
        <v>52</v>
      </c>
      <c r="AM44" s="100"/>
    </row>
    <row r="45" spans="1:39" x14ac:dyDescent="0.2">
      <c r="A45" s="156" t="s">
        <v>254</v>
      </c>
      <c r="B45" s="156" t="s">
        <v>255</v>
      </c>
      <c r="C45" s="156" t="s">
        <v>256</v>
      </c>
      <c r="D45" s="156" t="s">
        <v>94</v>
      </c>
      <c r="E45" s="156" t="s">
        <v>78</v>
      </c>
      <c r="F45" s="156" t="s">
        <v>1828</v>
      </c>
      <c r="G45" s="164" t="s">
        <v>52</v>
      </c>
      <c r="H45" s="164">
        <v>5.8</v>
      </c>
      <c r="I45" s="164">
        <v>12.03</v>
      </c>
      <c r="J45" s="164">
        <v>6.12</v>
      </c>
      <c r="K45" s="164">
        <v>20.170000000000002</v>
      </c>
      <c r="L45" s="164">
        <v>4.63</v>
      </c>
      <c r="M45" s="164">
        <v>8.42</v>
      </c>
      <c r="N45" s="164">
        <v>5.19</v>
      </c>
      <c r="O45" s="164">
        <v>5.6</v>
      </c>
      <c r="P45" s="164">
        <v>9.33</v>
      </c>
      <c r="Q45" s="164">
        <v>11.45</v>
      </c>
      <c r="R45" s="164">
        <v>7.95</v>
      </c>
      <c r="S45" s="164">
        <v>4.4800000000000004</v>
      </c>
      <c r="T45" s="164">
        <v>4.87</v>
      </c>
      <c r="U45" s="164">
        <v>4.33</v>
      </c>
      <c r="V45" s="164">
        <v>4.38</v>
      </c>
      <c r="W45" s="164">
        <v>1.39</v>
      </c>
      <c r="X45" s="164">
        <v>2.37</v>
      </c>
      <c r="Y45" s="164">
        <v>-0.5</v>
      </c>
      <c r="Z45" s="164">
        <v>0.49</v>
      </c>
      <c r="AA45" s="164">
        <v>0.45</v>
      </c>
      <c r="AB45" s="165">
        <v>0.31</v>
      </c>
      <c r="AC45" s="165">
        <v>0.1</v>
      </c>
      <c r="AD45" s="164">
        <v>3.64</v>
      </c>
      <c r="AE45" s="164">
        <v>3.64</v>
      </c>
      <c r="AF45" s="164">
        <v>4.03</v>
      </c>
      <c r="AG45" s="165">
        <v>3.62</v>
      </c>
      <c r="AH45" s="165">
        <v>3.87</v>
      </c>
      <c r="AI45" s="164">
        <v>4.04</v>
      </c>
      <c r="AJ45" s="165">
        <v>3.9</v>
      </c>
      <c r="AK45" s="165">
        <v>3.38</v>
      </c>
      <c r="AL45" s="165">
        <v>4.92</v>
      </c>
      <c r="AM45" s="100"/>
    </row>
    <row r="46" spans="1:39" x14ac:dyDescent="0.2">
      <c r="A46" s="156" t="s">
        <v>271</v>
      </c>
      <c r="B46" s="156" t="s">
        <v>272</v>
      </c>
      <c r="C46" s="156" t="s">
        <v>273</v>
      </c>
      <c r="D46" s="156" t="s">
        <v>194</v>
      </c>
      <c r="E46" s="156" t="s">
        <v>76</v>
      </c>
      <c r="F46" s="156" t="s">
        <v>58</v>
      </c>
      <c r="G46" s="164" t="s">
        <v>52</v>
      </c>
      <c r="H46" s="164">
        <v>-10.42</v>
      </c>
      <c r="I46" s="164">
        <v>23.49</v>
      </c>
      <c r="J46" s="164">
        <v>6.63</v>
      </c>
      <c r="K46" s="164">
        <v>6.91</v>
      </c>
      <c r="L46" s="164">
        <v>12.11</v>
      </c>
      <c r="M46" s="164">
        <v>8.43</v>
      </c>
      <c r="N46" s="164">
        <v>6.09</v>
      </c>
      <c r="O46" s="164">
        <v>5.75</v>
      </c>
      <c r="P46" s="164">
        <v>6.44</v>
      </c>
      <c r="Q46" s="164">
        <v>12.25</v>
      </c>
      <c r="R46" s="164">
        <v>4.7300000000000004</v>
      </c>
      <c r="S46" s="164">
        <v>4.5599999999999996</v>
      </c>
      <c r="T46" s="164">
        <v>2.15</v>
      </c>
      <c r="U46" s="164">
        <v>2.29</v>
      </c>
      <c r="V46" s="164">
        <v>1.49</v>
      </c>
      <c r="W46" s="164" t="s">
        <v>52</v>
      </c>
      <c r="X46" s="164" t="s">
        <v>52</v>
      </c>
      <c r="Y46" s="164" t="s">
        <v>52</v>
      </c>
      <c r="Z46" s="164" t="s">
        <v>52</v>
      </c>
      <c r="AA46" s="164" t="s">
        <v>52</v>
      </c>
      <c r="AB46" s="165" t="s">
        <v>52</v>
      </c>
      <c r="AC46" s="165" t="s">
        <v>52</v>
      </c>
      <c r="AD46" s="164" t="s">
        <v>52</v>
      </c>
      <c r="AE46" s="164" t="s">
        <v>52</v>
      </c>
      <c r="AF46" s="164" t="s">
        <v>52</v>
      </c>
      <c r="AG46" s="165" t="s">
        <v>52</v>
      </c>
      <c r="AH46" s="165" t="s">
        <v>52</v>
      </c>
      <c r="AI46" s="164" t="s">
        <v>52</v>
      </c>
      <c r="AJ46" s="165" t="s">
        <v>52</v>
      </c>
      <c r="AK46" s="165" t="s">
        <v>52</v>
      </c>
      <c r="AL46" s="165" t="s">
        <v>52</v>
      </c>
      <c r="AM46" s="100"/>
    </row>
    <row r="47" spans="1:39" x14ac:dyDescent="0.2">
      <c r="A47" s="156" t="s">
        <v>274</v>
      </c>
      <c r="B47" s="156" t="s">
        <v>52</v>
      </c>
      <c r="C47" s="156" t="s">
        <v>275</v>
      </c>
      <c r="D47" s="156" t="s">
        <v>194</v>
      </c>
      <c r="E47" s="156" t="s">
        <v>76</v>
      </c>
      <c r="F47" s="156" t="s">
        <v>68</v>
      </c>
      <c r="G47" s="164" t="s">
        <v>52</v>
      </c>
      <c r="H47" s="164">
        <v>6.17</v>
      </c>
      <c r="I47" s="164">
        <v>3.87</v>
      </c>
      <c r="J47" s="164" t="s">
        <v>52</v>
      </c>
      <c r="K47" s="164" t="s">
        <v>52</v>
      </c>
      <c r="L47" s="164" t="s">
        <v>52</v>
      </c>
      <c r="M47" s="164" t="s">
        <v>52</v>
      </c>
      <c r="N47" s="164" t="s">
        <v>52</v>
      </c>
      <c r="O47" s="164" t="s">
        <v>52</v>
      </c>
      <c r="P47" s="164" t="s">
        <v>52</v>
      </c>
      <c r="Q47" s="164" t="s">
        <v>52</v>
      </c>
      <c r="R47" s="164" t="s">
        <v>52</v>
      </c>
      <c r="S47" s="164" t="s">
        <v>52</v>
      </c>
      <c r="T47" s="164" t="s">
        <v>52</v>
      </c>
      <c r="U47" s="164" t="s">
        <v>52</v>
      </c>
      <c r="V47" s="164" t="s">
        <v>52</v>
      </c>
      <c r="W47" s="164" t="s">
        <v>52</v>
      </c>
      <c r="X47" s="164" t="s">
        <v>52</v>
      </c>
      <c r="Y47" s="164" t="s">
        <v>52</v>
      </c>
      <c r="Z47" s="164" t="s">
        <v>52</v>
      </c>
      <c r="AA47" s="164" t="s">
        <v>52</v>
      </c>
      <c r="AB47" s="165" t="s">
        <v>52</v>
      </c>
      <c r="AC47" s="165" t="s">
        <v>52</v>
      </c>
      <c r="AD47" s="164" t="s">
        <v>52</v>
      </c>
      <c r="AE47" s="164" t="s">
        <v>52</v>
      </c>
      <c r="AF47" s="164" t="s">
        <v>52</v>
      </c>
      <c r="AG47" s="165" t="s">
        <v>52</v>
      </c>
      <c r="AH47" s="165" t="s">
        <v>52</v>
      </c>
      <c r="AI47" s="164" t="s">
        <v>52</v>
      </c>
      <c r="AJ47" s="165" t="s">
        <v>52</v>
      </c>
      <c r="AK47" s="165" t="s">
        <v>52</v>
      </c>
      <c r="AL47" s="165" t="s">
        <v>52</v>
      </c>
      <c r="AM47" s="100"/>
    </row>
    <row r="48" spans="1:39" x14ac:dyDescent="0.2">
      <c r="A48" s="156" t="s">
        <v>276</v>
      </c>
      <c r="B48" s="156" t="s">
        <v>277</v>
      </c>
      <c r="C48" s="156" t="s">
        <v>278</v>
      </c>
      <c r="D48" s="156" t="s">
        <v>94</v>
      </c>
      <c r="E48" s="156" t="s">
        <v>227</v>
      </c>
      <c r="F48" s="156" t="s">
        <v>72</v>
      </c>
      <c r="G48" s="164" t="s">
        <v>52</v>
      </c>
      <c r="H48" s="164">
        <v>-1.0900000000000001</v>
      </c>
      <c r="I48" s="164">
        <v>9.93</v>
      </c>
      <c r="J48" s="164">
        <v>4.22</v>
      </c>
      <c r="K48" s="164">
        <v>6.83</v>
      </c>
      <c r="L48" s="164">
        <v>11.45</v>
      </c>
      <c r="M48" s="164">
        <v>7.91</v>
      </c>
      <c r="N48" s="164">
        <v>6.95</v>
      </c>
      <c r="O48" s="164">
        <v>9.94</v>
      </c>
      <c r="P48" s="164">
        <v>6.34</v>
      </c>
      <c r="Q48" s="164">
        <v>17.54</v>
      </c>
      <c r="R48" s="164">
        <v>7.54</v>
      </c>
      <c r="S48" s="164">
        <v>4.87</v>
      </c>
      <c r="T48" s="164">
        <v>5.81</v>
      </c>
      <c r="U48" s="164">
        <v>3.5</v>
      </c>
      <c r="V48" s="164">
        <v>2.77</v>
      </c>
      <c r="W48" s="164">
        <v>1.98</v>
      </c>
      <c r="X48" s="164">
        <v>0.8</v>
      </c>
      <c r="Y48" s="164">
        <v>0</v>
      </c>
      <c r="Z48" s="164">
        <v>-0.22</v>
      </c>
      <c r="AA48" s="164">
        <v>-0.26</v>
      </c>
      <c r="AB48" s="165">
        <v>-0.28000000000000003</v>
      </c>
      <c r="AC48" s="165">
        <v>1.26</v>
      </c>
      <c r="AD48" s="164">
        <v>1.86</v>
      </c>
      <c r="AE48" s="164">
        <v>1.86</v>
      </c>
      <c r="AF48" s="164">
        <v>4.1900000000000004</v>
      </c>
      <c r="AG48" s="165">
        <v>5.72</v>
      </c>
      <c r="AH48" s="165">
        <v>3.92</v>
      </c>
      <c r="AI48" s="164">
        <v>5.85</v>
      </c>
      <c r="AJ48" s="165">
        <v>4.13</v>
      </c>
      <c r="AK48" s="165">
        <v>5.97</v>
      </c>
      <c r="AL48" s="165">
        <v>5.76</v>
      </c>
      <c r="AM48" s="100"/>
    </row>
    <row r="49" spans="1:39" x14ac:dyDescent="0.2">
      <c r="A49" s="156" t="s">
        <v>279</v>
      </c>
      <c r="B49" s="156" t="s">
        <v>280</v>
      </c>
      <c r="C49" s="156" t="s">
        <v>281</v>
      </c>
      <c r="D49" s="156" t="s">
        <v>94</v>
      </c>
      <c r="E49" s="156" t="s">
        <v>74</v>
      </c>
      <c r="F49" s="156" t="s">
        <v>70</v>
      </c>
      <c r="G49" s="164" t="s">
        <v>52</v>
      </c>
      <c r="H49" s="164">
        <v>-3.77</v>
      </c>
      <c r="I49" s="164">
        <v>6.41</v>
      </c>
      <c r="J49" s="164">
        <v>11.4</v>
      </c>
      <c r="K49" s="164">
        <v>5.9</v>
      </c>
      <c r="L49" s="164">
        <v>6.6</v>
      </c>
      <c r="M49" s="164">
        <v>5.5</v>
      </c>
      <c r="N49" s="164">
        <v>5.04</v>
      </c>
      <c r="O49" s="164">
        <v>4.43</v>
      </c>
      <c r="P49" s="164">
        <v>4.7699999999999996</v>
      </c>
      <c r="Q49" s="164">
        <v>5.22</v>
      </c>
      <c r="R49" s="164">
        <v>2.4300000000000002</v>
      </c>
      <c r="S49" s="164">
        <v>3</v>
      </c>
      <c r="T49" s="164">
        <v>2.21</v>
      </c>
      <c r="U49" s="164">
        <v>2.13</v>
      </c>
      <c r="V49" s="164">
        <v>2.06</v>
      </c>
      <c r="W49" s="164">
        <v>2.0499999999999998</v>
      </c>
      <c r="X49" s="164">
        <v>1.87</v>
      </c>
      <c r="Y49" s="164">
        <v>0</v>
      </c>
      <c r="Z49" s="164">
        <v>0</v>
      </c>
      <c r="AA49" s="164">
        <v>0.63</v>
      </c>
      <c r="AB49" s="165">
        <v>1.99</v>
      </c>
      <c r="AC49" s="165">
        <v>1.99</v>
      </c>
      <c r="AD49" s="164">
        <v>4.54</v>
      </c>
      <c r="AE49" s="164">
        <v>4.54</v>
      </c>
      <c r="AF49" s="164">
        <v>4.43</v>
      </c>
      <c r="AG49" s="165">
        <v>6.04</v>
      </c>
      <c r="AH49" s="165">
        <v>4.1399999999999997</v>
      </c>
      <c r="AI49" s="164">
        <v>5.26</v>
      </c>
      <c r="AJ49" s="165">
        <v>3.42</v>
      </c>
      <c r="AK49" s="165">
        <v>5.37</v>
      </c>
      <c r="AL49" s="165">
        <v>9.3000000000000007</v>
      </c>
      <c r="AM49" s="100"/>
    </row>
    <row r="50" spans="1:39" x14ac:dyDescent="0.2">
      <c r="A50" s="156" t="s">
        <v>282</v>
      </c>
      <c r="B50" s="156" t="s">
        <v>283</v>
      </c>
      <c r="C50" s="156" t="s">
        <v>284</v>
      </c>
      <c r="D50" s="156" t="s">
        <v>94</v>
      </c>
      <c r="E50" s="156" t="s">
        <v>76</v>
      </c>
      <c r="F50" s="156" t="s">
        <v>60</v>
      </c>
      <c r="G50" s="164" t="s">
        <v>52</v>
      </c>
      <c r="H50" s="164">
        <v>13.07</v>
      </c>
      <c r="I50" s="164">
        <v>5.88</v>
      </c>
      <c r="J50" s="164">
        <v>6.75</v>
      </c>
      <c r="K50" s="164">
        <v>14.64</v>
      </c>
      <c r="L50" s="164">
        <v>7.79</v>
      </c>
      <c r="M50" s="164">
        <v>5.13</v>
      </c>
      <c r="N50" s="164">
        <v>6.93</v>
      </c>
      <c r="O50" s="164">
        <v>6.34</v>
      </c>
      <c r="P50" s="164">
        <v>9.86</v>
      </c>
      <c r="Q50" s="164">
        <v>8.99</v>
      </c>
      <c r="R50" s="164">
        <v>7.51</v>
      </c>
      <c r="S50" s="164">
        <v>3.27</v>
      </c>
      <c r="T50" s="164">
        <v>4.43</v>
      </c>
      <c r="U50" s="164">
        <v>4.2300000000000004</v>
      </c>
      <c r="V50" s="164">
        <v>5.5</v>
      </c>
      <c r="W50" s="164">
        <v>3.11</v>
      </c>
      <c r="X50" s="164">
        <v>2.5299999999999998</v>
      </c>
      <c r="Y50" s="164">
        <v>0.13</v>
      </c>
      <c r="Z50" s="164">
        <v>0.41</v>
      </c>
      <c r="AA50" s="164">
        <v>0.37</v>
      </c>
      <c r="AB50" s="165">
        <v>0.55000000000000004</v>
      </c>
      <c r="AC50" s="165">
        <v>2.1</v>
      </c>
      <c r="AD50" s="164">
        <v>3.67</v>
      </c>
      <c r="AE50" s="164">
        <v>3.67</v>
      </c>
      <c r="AF50" s="164">
        <v>5.83</v>
      </c>
      <c r="AG50" s="165">
        <v>4.99</v>
      </c>
      <c r="AH50" s="165">
        <v>3.95</v>
      </c>
      <c r="AI50" s="164">
        <v>4.8499999999999996</v>
      </c>
      <c r="AJ50" s="165">
        <v>3.27</v>
      </c>
      <c r="AK50" s="165">
        <v>5.04</v>
      </c>
      <c r="AL50" s="165">
        <v>4.96</v>
      </c>
      <c r="AM50" s="100"/>
    </row>
    <row r="51" spans="1:39" x14ac:dyDescent="0.2">
      <c r="A51" s="156" t="s">
        <v>285</v>
      </c>
      <c r="B51" s="156" t="s">
        <v>52</v>
      </c>
      <c r="C51" s="156" t="s">
        <v>286</v>
      </c>
      <c r="D51" s="156" t="s">
        <v>194</v>
      </c>
      <c r="E51" s="156" t="s">
        <v>76</v>
      </c>
      <c r="F51" s="156" t="s">
        <v>56</v>
      </c>
      <c r="G51" s="164" t="s">
        <v>52</v>
      </c>
      <c r="H51" s="164">
        <v>9.7799999999999994</v>
      </c>
      <c r="I51" s="164">
        <v>-2.8</v>
      </c>
      <c r="J51" s="164">
        <v>17.11</v>
      </c>
      <c r="K51" s="164">
        <v>7.54</v>
      </c>
      <c r="L51" s="164" t="s">
        <v>52</v>
      </c>
      <c r="M51" s="164" t="s">
        <v>52</v>
      </c>
      <c r="N51" s="164" t="s">
        <v>52</v>
      </c>
      <c r="O51" s="164" t="s">
        <v>52</v>
      </c>
      <c r="P51" s="164" t="s">
        <v>52</v>
      </c>
      <c r="Q51" s="164" t="s">
        <v>52</v>
      </c>
      <c r="R51" s="164" t="s">
        <v>52</v>
      </c>
      <c r="S51" s="164" t="s">
        <v>52</v>
      </c>
      <c r="T51" s="164" t="s">
        <v>52</v>
      </c>
      <c r="U51" s="164" t="s">
        <v>52</v>
      </c>
      <c r="V51" s="164" t="s">
        <v>52</v>
      </c>
      <c r="W51" s="164" t="s">
        <v>52</v>
      </c>
      <c r="X51" s="164" t="s">
        <v>52</v>
      </c>
      <c r="Y51" s="164" t="s">
        <v>52</v>
      </c>
      <c r="Z51" s="164" t="s">
        <v>52</v>
      </c>
      <c r="AA51" s="164" t="s">
        <v>52</v>
      </c>
      <c r="AB51" s="165" t="s">
        <v>52</v>
      </c>
      <c r="AC51" s="165" t="s">
        <v>52</v>
      </c>
      <c r="AD51" s="164" t="s">
        <v>52</v>
      </c>
      <c r="AE51" s="164" t="s">
        <v>52</v>
      </c>
      <c r="AF51" s="164" t="s">
        <v>52</v>
      </c>
      <c r="AG51" s="165" t="s">
        <v>52</v>
      </c>
      <c r="AH51" s="165" t="s">
        <v>52</v>
      </c>
      <c r="AI51" s="164" t="s">
        <v>52</v>
      </c>
      <c r="AJ51" s="165" t="s">
        <v>52</v>
      </c>
      <c r="AK51" s="165" t="s">
        <v>52</v>
      </c>
      <c r="AL51" s="165" t="s">
        <v>52</v>
      </c>
      <c r="AM51" s="100"/>
    </row>
    <row r="52" spans="1:39" x14ac:dyDescent="0.2">
      <c r="A52" s="156" t="s">
        <v>287</v>
      </c>
      <c r="B52" s="156" t="s">
        <v>288</v>
      </c>
      <c r="C52" s="156" t="s">
        <v>289</v>
      </c>
      <c r="D52" s="156" t="s">
        <v>94</v>
      </c>
      <c r="E52" s="156" t="s">
        <v>78</v>
      </c>
      <c r="F52" s="156" t="s">
        <v>56</v>
      </c>
      <c r="G52" s="164" t="s">
        <v>52</v>
      </c>
      <c r="H52" s="164">
        <v>9.7799999999999994</v>
      </c>
      <c r="I52" s="164">
        <v>-2.8</v>
      </c>
      <c r="J52" s="164">
        <v>17.11</v>
      </c>
      <c r="K52" s="164">
        <v>7.54</v>
      </c>
      <c r="L52" s="164">
        <v>4.41</v>
      </c>
      <c r="M52" s="164">
        <v>5</v>
      </c>
      <c r="N52" s="164">
        <v>5.54</v>
      </c>
      <c r="O52" s="164">
        <v>4.76</v>
      </c>
      <c r="P52" s="164">
        <v>4.79</v>
      </c>
      <c r="Q52" s="164">
        <v>9.57</v>
      </c>
      <c r="R52" s="164">
        <v>4.38</v>
      </c>
      <c r="S52" s="164">
        <v>5.07</v>
      </c>
      <c r="T52" s="164">
        <v>3.69</v>
      </c>
      <c r="U52" s="164">
        <v>4.59</v>
      </c>
      <c r="V52" s="164">
        <v>2.57</v>
      </c>
      <c r="W52" s="164">
        <v>2.2599999999999998</v>
      </c>
      <c r="X52" s="164">
        <v>2.2200000000000002</v>
      </c>
      <c r="Y52" s="164">
        <v>0</v>
      </c>
      <c r="Z52" s="164">
        <v>0.25</v>
      </c>
      <c r="AA52" s="164">
        <v>0.23</v>
      </c>
      <c r="AB52" s="165">
        <v>0.19</v>
      </c>
      <c r="AC52" s="165">
        <v>0.27</v>
      </c>
      <c r="AD52" s="164">
        <v>3.64</v>
      </c>
      <c r="AE52" s="164">
        <v>3.64</v>
      </c>
      <c r="AF52" s="164">
        <v>5.98</v>
      </c>
      <c r="AG52" s="165">
        <v>4.07</v>
      </c>
      <c r="AH52" s="165">
        <v>4.0199999999999996</v>
      </c>
      <c r="AI52" s="164">
        <v>4.26</v>
      </c>
      <c r="AJ52" s="165">
        <v>4.1399999999999997</v>
      </c>
      <c r="AK52" s="165">
        <v>5.19</v>
      </c>
      <c r="AL52" s="165">
        <v>4.8899999999999997</v>
      </c>
      <c r="AM52" s="100"/>
    </row>
    <row r="53" spans="1:39" x14ac:dyDescent="0.2">
      <c r="A53" s="156" t="s">
        <v>290</v>
      </c>
      <c r="B53" s="156" t="s">
        <v>52</v>
      </c>
      <c r="C53" s="156" t="s">
        <v>291</v>
      </c>
      <c r="D53" s="156" t="s">
        <v>194</v>
      </c>
      <c r="E53" s="156" t="s">
        <v>76</v>
      </c>
      <c r="F53" s="156" t="s">
        <v>56</v>
      </c>
      <c r="G53" s="164" t="s">
        <v>52</v>
      </c>
      <c r="H53" s="164">
        <v>5.03</v>
      </c>
      <c r="I53" s="164">
        <v>-4.45</v>
      </c>
      <c r="J53" s="164">
        <v>2.23</v>
      </c>
      <c r="K53" s="164">
        <v>9.49</v>
      </c>
      <c r="L53" s="164" t="s">
        <v>52</v>
      </c>
      <c r="M53" s="164" t="s">
        <v>52</v>
      </c>
      <c r="N53" s="164" t="s">
        <v>52</v>
      </c>
      <c r="O53" s="164" t="s">
        <v>52</v>
      </c>
      <c r="P53" s="164" t="s">
        <v>52</v>
      </c>
      <c r="Q53" s="164" t="s">
        <v>52</v>
      </c>
      <c r="R53" s="164" t="s">
        <v>52</v>
      </c>
      <c r="S53" s="164" t="s">
        <v>52</v>
      </c>
      <c r="T53" s="164" t="s">
        <v>52</v>
      </c>
      <c r="U53" s="164" t="s">
        <v>52</v>
      </c>
      <c r="V53" s="164" t="s">
        <v>52</v>
      </c>
      <c r="W53" s="164" t="s">
        <v>52</v>
      </c>
      <c r="X53" s="164" t="s">
        <v>52</v>
      </c>
      <c r="Y53" s="164" t="s">
        <v>52</v>
      </c>
      <c r="Z53" s="164" t="s">
        <v>52</v>
      </c>
      <c r="AA53" s="164" t="s">
        <v>52</v>
      </c>
      <c r="AB53" s="165" t="s">
        <v>52</v>
      </c>
      <c r="AC53" s="165" t="s">
        <v>52</v>
      </c>
      <c r="AD53" s="164" t="s">
        <v>52</v>
      </c>
      <c r="AE53" s="164" t="s">
        <v>52</v>
      </c>
      <c r="AF53" s="164" t="s">
        <v>52</v>
      </c>
      <c r="AG53" s="165" t="s">
        <v>52</v>
      </c>
      <c r="AH53" s="165" t="s">
        <v>52</v>
      </c>
      <c r="AI53" s="164" t="s">
        <v>52</v>
      </c>
      <c r="AJ53" s="165" t="s">
        <v>52</v>
      </c>
      <c r="AK53" s="165" t="s">
        <v>52</v>
      </c>
      <c r="AL53" s="165" t="s">
        <v>52</v>
      </c>
      <c r="AM53" s="100"/>
    </row>
    <row r="54" spans="1:39" x14ac:dyDescent="0.2">
      <c r="A54" s="156" t="s">
        <v>292</v>
      </c>
      <c r="B54" s="156" t="s">
        <v>293</v>
      </c>
      <c r="C54" s="156" t="s">
        <v>294</v>
      </c>
      <c r="D54" s="156" t="s">
        <v>94</v>
      </c>
      <c r="E54" s="156" t="s">
        <v>78</v>
      </c>
      <c r="F54" s="156" t="s">
        <v>56</v>
      </c>
      <c r="G54" s="164" t="s">
        <v>52</v>
      </c>
      <c r="H54" s="164">
        <v>5.03</v>
      </c>
      <c r="I54" s="164">
        <v>-4.45</v>
      </c>
      <c r="J54" s="164">
        <v>2.23</v>
      </c>
      <c r="K54" s="164">
        <v>9.49</v>
      </c>
      <c r="L54" s="164">
        <v>-13.19</v>
      </c>
      <c r="M54" s="164">
        <v>7.92</v>
      </c>
      <c r="N54" s="164">
        <v>6.18</v>
      </c>
      <c r="O54" s="164">
        <v>11.75</v>
      </c>
      <c r="P54" s="164">
        <v>17.329999999999998</v>
      </c>
      <c r="Q54" s="164">
        <v>13.37</v>
      </c>
      <c r="R54" s="164">
        <v>9.35</v>
      </c>
      <c r="S54" s="164">
        <v>5.12</v>
      </c>
      <c r="T54" s="164">
        <v>4.5</v>
      </c>
      <c r="U54" s="164">
        <v>4.9800000000000004</v>
      </c>
      <c r="V54" s="164">
        <v>4.3499999999999996</v>
      </c>
      <c r="W54" s="164">
        <v>3.87</v>
      </c>
      <c r="X54" s="164">
        <v>2.9</v>
      </c>
      <c r="Y54" s="164">
        <v>0</v>
      </c>
      <c r="Z54" s="164">
        <v>0.24</v>
      </c>
      <c r="AA54" s="164">
        <v>0.19</v>
      </c>
      <c r="AB54" s="165">
        <v>0.2</v>
      </c>
      <c r="AC54" s="165">
        <v>0.28000000000000003</v>
      </c>
      <c r="AD54" s="164">
        <v>3.65</v>
      </c>
      <c r="AE54" s="164">
        <v>3.65</v>
      </c>
      <c r="AF54" s="164">
        <v>6</v>
      </c>
      <c r="AG54" s="165">
        <v>4.05</v>
      </c>
      <c r="AH54" s="165">
        <v>4.0199999999999996</v>
      </c>
      <c r="AI54" s="164">
        <v>5.1100000000000003</v>
      </c>
      <c r="AJ54" s="165">
        <v>3.29</v>
      </c>
      <c r="AK54" s="165">
        <v>5.2</v>
      </c>
      <c r="AL54" s="165">
        <v>4.88</v>
      </c>
      <c r="AM54" s="100"/>
    </row>
    <row r="55" spans="1:39" x14ac:dyDescent="0.2">
      <c r="A55" s="156" t="s">
        <v>295</v>
      </c>
      <c r="B55" s="156" t="s">
        <v>296</v>
      </c>
      <c r="C55" s="156" t="s">
        <v>297</v>
      </c>
      <c r="D55" s="156" t="s">
        <v>194</v>
      </c>
      <c r="E55" s="156" t="s">
        <v>76</v>
      </c>
      <c r="F55" s="156" t="s">
        <v>58</v>
      </c>
      <c r="G55" s="164" t="s">
        <v>52</v>
      </c>
      <c r="H55" s="164">
        <v>-10.82</v>
      </c>
      <c r="I55" s="164">
        <v>7.84</v>
      </c>
      <c r="J55" s="164">
        <v>2.04</v>
      </c>
      <c r="K55" s="164">
        <v>7.76</v>
      </c>
      <c r="L55" s="164">
        <v>13.64</v>
      </c>
      <c r="M55" s="164">
        <v>8.69</v>
      </c>
      <c r="N55" s="164">
        <v>6.4</v>
      </c>
      <c r="O55" s="164">
        <v>5.96</v>
      </c>
      <c r="P55" s="164">
        <v>7.14</v>
      </c>
      <c r="Q55" s="164">
        <v>10.92</v>
      </c>
      <c r="R55" s="164">
        <v>4.33</v>
      </c>
      <c r="S55" s="164">
        <v>4.5999999999999996</v>
      </c>
      <c r="T55" s="164">
        <v>1.8</v>
      </c>
      <c r="U55" s="164">
        <v>1.71</v>
      </c>
      <c r="V55" s="164">
        <v>1.1000000000000001</v>
      </c>
      <c r="W55" s="164" t="s">
        <v>52</v>
      </c>
      <c r="X55" s="164" t="s">
        <v>52</v>
      </c>
      <c r="Y55" s="164" t="s">
        <v>52</v>
      </c>
      <c r="Z55" s="164" t="s">
        <v>52</v>
      </c>
      <c r="AA55" s="164" t="s">
        <v>52</v>
      </c>
      <c r="AB55" s="165" t="s">
        <v>52</v>
      </c>
      <c r="AC55" s="165" t="s">
        <v>52</v>
      </c>
      <c r="AD55" s="164" t="s">
        <v>52</v>
      </c>
      <c r="AE55" s="164" t="s">
        <v>52</v>
      </c>
      <c r="AF55" s="164" t="s">
        <v>52</v>
      </c>
      <c r="AG55" s="165" t="s">
        <v>52</v>
      </c>
      <c r="AH55" s="165" t="s">
        <v>52</v>
      </c>
      <c r="AI55" s="164" t="s">
        <v>52</v>
      </c>
      <c r="AJ55" s="165" t="s">
        <v>52</v>
      </c>
      <c r="AK55" s="165" t="s">
        <v>52</v>
      </c>
      <c r="AL55" s="165" t="s">
        <v>52</v>
      </c>
      <c r="AM55" s="100"/>
    </row>
    <row r="56" spans="1:39" x14ac:dyDescent="0.2">
      <c r="A56" s="156" t="s">
        <v>298</v>
      </c>
      <c r="B56" s="156" t="s">
        <v>299</v>
      </c>
      <c r="C56" s="156" t="s">
        <v>300</v>
      </c>
      <c r="D56" s="156" t="s">
        <v>94</v>
      </c>
      <c r="E56" s="156" t="s">
        <v>76</v>
      </c>
      <c r="F56" s="156" t="s">
        <v>60</v>
      </c>
      <c r="G56" s="164" t="s">
        <v>52</v>
      </c>
      <c r="H56" s="164">
        <v>-4.2300000000000004</v>
      </c>
      <c r="I56" s="164">
        <v>14.01</v>
      </c>
      <c r="J56" s="164">
        <v>7.93</v>
      </c>
      <c r="K56" s="164">
        <v>6.31</v>
      </c>
      <c r="L56" s="164">
        <v>9.3699999999999992</v>
      </c>
      <c r="M56" s="164">
        <v>7.86</v>
      </c>
      <c r="N56" s="164">
        <v>6.74</v>
      </c>
      <c r="O56" s="164">
        <v>5.65</v>
      </c>
      <c r="P56" s="164">
        <v>9.3699999999999992</v>
      </c>
      <c r="Q56" s="164">
        <v>8.65</v>
      </c>
      <c r="R56" s="164">
        <v>4.96</v>
      </c>
      <c r="S56" s="164">
        <v>3.09</v>
      </c>
      <c r="T56" s="164">
        <v>4.8499999999999996</v>
      </c>
      <c r="U56" s="164">
        <v>4.08</v>
      </c>
      <c r="V56" s="164">
        <v>3.83</v>
      </c>
      <c r="W56" s="164">
        <v>3.59</v>
      </c>
      <c r="X56" s="164">
        <v>1.7</v>
      </c>
      <c r="Y56" s="164">
        <v>-0.15</v>
      </c>
      <c r="Z56" s="164">
        <v>0.91</v>
      </c>
      <c r="AA56" s="164">
        <v>0.17</v>
      </c>
      <c r="AB56" s="165">
        <v>1.75</v>
      </c>
      <c r="AC56" s="165">
        <v>1.72</v>
      </c>
      <c r="AD56" s="164">
        <v>3.37</v>
      </c>
      <c r="AE56" s="164">
        <v>3.37</v>
      </c>
      <c r="AF56" s="164">
        <v>4.8499999999999996</v>
      </c>
      <c r="AG56" s="165">
        <v>4.59</v>
      </c>
      <c r="AH56" s="165">
        <v>2.97</v>
      </c>
      <c r="AI56" s="164">
        <v>2.96</v>
      </c>
      <c r="AJ56" s="165">
        <v>3.48</v>
      </c>
      <c r="AK56" s="165">
        <v>4.26</v>
      </c>
      <c r="AL56" s="165">
        <v>5.46</v>
      </c>
      <c r="AM56" s="100"/>
    </row>
    <row r="57" spans="1:39" x14ac:dyDescent="0.2">
      <c r="A57" s="156" t="s">
        <v>301</v>
      </c>
      <c r="B57" s="156" t="s">
        <v>302</v>
      </c>
      <c r="C57" s="156" t="s">
        <v>303</v>
      </c>
      <c r="D57" s="156" t="s">
        <v>94</v>
      </c>
      <c r="E57" s="156" t="s">
        <v>74</v>
      </c>
      <c r="F57" s="156" t="s">
        <v>56</v>
      </c>
      <c r="G57" s="164" t="s">
        <v>52</v>
      </c>
      <c r="H57" s="164">
        <v>9.43</v>
      </c>
      <c r="I57" s="164">
        <v>4.83</v>
      </c>
      <c r="J57" s="164">
        <v>7.54</v>
      </c>
      <c r="K57" s="164">
        <v>6.93</v>
      </c>
      <c r="L57" s="164">
        <v>7.88</v>
      </c>
      <c r="M57" s="164">
        <v>4.71</v>
      </c>
      <c r="N57" s="164">
        <v>4.43</v>
      </c>
      <c r="O57" s="164">
        <v>5.8</v>
      </c>
      <c r="P57" s="164">
        <v>4.99</v>
      </c>
      <c r="Q57" s="164">
        <v>8.5</v>
      </c>
      <c r="R57" s="164">
        <v>3.91</v>
      </c>
      <c r="S57" s="164">
        <v>4.6500000000000004</v>
      </c>
      <c r="T57" s="164">
        <v>4.88</v>
      </c>
      <c r="U57" s="164">
        <v>3.62</v>
      </c>
      <c r="V57" s="164">
        <v>0.81</v>
      </c>
      <c r="W57" s="164">
        <v>4.21</v>
      </c>
      <c r="X57" s="164">
        <v>1.89</v>
      </c>
      <c r="Y57" s="164">
        <v>-0.01</v>
      </c>
      <c r="Z57" s="164">
        <v>0</v>
      </c>
      <c r="AA57" s="164">
        <v>3.56</v>
      </c>
      <c r="AB57" s="165">
        <v>1.86</v>
      </c>
      <c r="AC57" s="165">
        <v>0</v>
      </c>
      <c r="AD57" s="164">
        <v>3.4</v>
      </c>
      <c r="AE57" s="164">
        <v>3.4</v>
      </c>
      <c r="AF57" s="164">
        <v>5.53</v>
      </c>
      <c r="AG57" s="165">
        <v>3.87</v>
      </c>
      <c r="AH57" s="165">
        <v>3.05</v>
      </c>
      <c r="AI57" s="164">
        <v>3.72</v>
      </c>
      <c r="AJ57" s="165">
        <v>3.76</v>
      </c>
      <c r="AK57" s="165">
        <v>4.34</v>
      </c>
      <c r="AL57" s="165">
        <v>5.03</v>
      </c>
      <c r="AM57" s="100"/>
    </row>
    <row r="58" spans="1:39" x14ac:dyDescent="0.2">
      <c r="A58" s="156" t="s">
        <v>304</v>
      </c>
      <c r="B58" s="156" t="s">
        <v>52</v>
      </c>
      <c r="C58" s="156" t="s">
        <v>305</v>
      </c>
      <c r="D58" s="156" t="s">
        <v>194</v>
      </c>
      <c r="E58" s="156" t="s">
        <v>76</v>
      </c>
      <c r="F58" s="156" t="s">
        <v>68</v>
      </c>
      <c r="G58" s="164" t="s">
        <v>52</v>
      </c>
      <c r="H58" s="164">
        <v>11.42</v>
      </c>
      <c r="I58" s="164">
        <v>6.55</v>
      </c>
      <c r="J58" s="164" t="s">
        <v>52</v>
      </c>
      <c r="K58" s="164" t="s">
        <v>52</v>
      </c>
      <c r="L58" s="164" t="s">
        <v>52</v>
      </c>
      <c r="M58" s="164" t="s">
        <v>52</v>
      </c>
      <c r="N58" s="164" t="s">
        <v>52</v>
      </c>
      <c r="O58" s="164" t="s">
        <v>52</v>
      </c>
      <c r="P58" s="164" t="s">
        <v>52</v>
      </c>
      <c r="Q58" s="164" t="s">
        <v>52</v>
      </c>
      <c r="R58" s="164" t="s">
        <v>52</v>
      </c>
      <c r="S58" s="164" t="s">
        <v>52</v>
      </c>
      <c r="T58" s="164" t="s">
        <v>52</v>
      </c>
      <c r="U58" s="164" t="s">
        <v>52</v>
      </c>
      <c r="V58" s="164" t="s">
        <v>52</v>
      </c>
      <c r="W58" s="164" t="s">
        <v>52</v>
      </c>
      <c r="X58" s="164" t="s">
        <v>52</v>
      </c>
      <c r="Y58" s="164" t="s">
        <v>52</v>
      </c>
      <c r="Z58" s="164" t="s">
        <v>52</v>
      </c>
      <c r="AA58" s="164" t="s">
        <v>52</v>
      </c>
      <c r="AB58" s="165" t="s">
        <v>52</v>
      </c>
      <c r="AC58" s="165" t="s">
        <v>52</v>
      </c>
      <c r="AD58" s="164" t="s">
        <v>52</v>
      </c>
      <c r="AE58" s="164" t="s">
        <v>52</v>
      </c>
      <c r="AF58" s="164" t="s">
        <v>52</v>
      </c>
      <c r="AG58" s="165" t="s">
        <v>52</v>
      </c>
      <c r="AH58" s="165" t="s">
        <v>52</v>
      </c>
      <c r="AI58" s="164" t="s">
        <v>52</v>
      </c>
      <c r="AJ58" s="165" t="s">
        <v>52</v>
      </c>
      <c r="AK58" s="165" t="s">
        <v>52</v>
      </c>
      <c r="AL58" s="165" t="s">
        <v>52</v>
      </c>
      <c r="AM58" s="100"/>
    </row>
    <row r="59" spans="1:39" x14ac:dyDescent="0.2">
      <c r="A59" s="156" t="s">
        <v>306</v>
      </c>
      <c r="B59" s="156" t="s">
        <v>307</v>
      </c>
      <c r="C59" s="156" t="s">
        <v>308</v>
      </c>
      <c r="D59" s="156" t="s">
        <v>94</v>
      </c>
      <c r="E59" s="156" t="s">
        <v>76</v>
      </c>
      <c r="F59" s="156" t="s">
        <v>60</v>
      </c>
      <c r="G59" s="164" t="s">
        <v>52</v>
      </c>
      <c r="H59" s="164">
        <v>7.51</v>
      </c>
      <c r="I59" s="164">
        <v>5.39</v>
      </c>
      <c r="J59" s="164">
        <v>5.88</v>
      </c>
      <c r="K59" s="164">
        <v>5.16</v>
      </c>
      <c r="L59" s="164">
        <v>12.03</v>
      </c>
      <c r="M59" s="164">
        <v>6.53</v>
      </c>
      <c r="N59" s="164">
        <v>5.35</v>
      </c>
      <c r="O59" s="164">
        <v>5.65</v>
      </c>
      <c r="P59" s="164">
        <v>9.73</v>
      </c>
      <c r="Q59" s="164">
        <v>9.42</v>
      </c>
      <c r="R59" s="164">
        <v>6.57</v>
      </c>
      <c r="S59" s="164">
        <v>4.79</v>
      </c>
      <c r="T59" s="164">
        <v>4.99</v>
      </c>
      <c r="U59" s="164">
        <v>4.57</v>
      </c>
      <c r="V59" s="164">
        <v>5.73</v>
      </c>
      <c r="W59" s="164">
        <v>1.94</v>
      </c>
      <c r="X59" s="164">
        <v>2.4</v>
      </c>
      <c r="Y59" s="166">
        <v>0</v>
      </c>
      <c r="Z59" s="166">
        <v>0.6</v>
      </c>
      <c r="AA59" s="166">
        <v>0.4</v>
      </c>
      <c r="AB59" s="165">
        <v>0.28999999999999998</v>
      </c>
      <c r="AC59" s="165">
        <v>1.71</v>
      </c>
      <c r="AD59" s="166">
        <v>4</v>
      </c>
      <c r="AE59" s="166">
        <v>5.3</v>
      </c>
      <c r="AF59" s="166">
        <v>5</v>
      </c>
      <c r="AG59" s="165">
        <v>5.24</v>
      </c>
      <c r="AH59" s="165">
        <v>3.51</v>
      </c>
      <c r="AI59" s="164">
        <v>2.54</v>
      </c>
      <c r="AJ59" s="165">
        <v>4.4800000000000004</v>
      </c>
      <c r="AK59" s="165">
        <v>4.79</v>
      </c>
      <c r="AL59" s="165">
        <v>4.72</v>
      </c>
      <c r="AM59" s="100"/>
    </row>
    <row r="60" spans="1:39" x14ac:dyDescent="0.2">
      <c r="A60" s="156" t="s">
        <v>309</v>
      </c>
      <c r="B60" s="156" t="s">
        <v>52</v>
      </c>
      <c r="C60" s="156" t="s">
        <v>310</v>
      </c>
      <c r="D60" s="156" t="s">
        <v>194</v>
      </c>
      <c r="E60" s="156" t="s">
        <v>76</v>
      </c>
      <c r="F60" s="156" t="s">
        <v>64</v>
      </c>
      <c r="G60" s="164" t="s">
        <v>52</v>
      </c>
      <c r="H60" s="164">
        <v>6.25</v>
      </c>
      <c r="I60" s="164">
        <v>3.57</v>
      </c>
      <c r="J60" s="164">
        <v>4.57</v>
      </c>
      <c r="K60" s="164" t="s">
        <v>52</v>
      </c>
      <c r="L60" s="164" t="s">
        <v>52</v>
      </c>
      <c r="M60" s="164" t="s">
        <v>52</v>
      </c>
      <c r="N60" s="164" t="s">
        <v>52</v>
      </c>
      <c r="O60" s="164" t="s">
        <v>52</v>
      </c>
      <c r="P60" s="164" t="s">
        <v>52</v>
      </c>
      <c r="Q60" s="164" t="s">
        <v>52</v>
      </c>
      <c r="R60" s="164" t="s">
        <v>52</v>
      </c>
      <c r="S60" s="164" t="s">
        <v>52</v>
      </c>
      <c r="T60" s="164" t="s">
        <v>52</v>
      </c>
      <c r="U60" s="164" t="s">
        <v>52</v>
      </c>
      <c r="V60" s="164" t="s">
        <v>52</v>
      </c>
      <c r="W60" s="164" t="s">
        <v>52</v>
      </c>
      <c r="X60" s="164" t="s">
        <v>52</v>
      </c>
      <c r="Y60" s="164" t="s">
        <v>52</v>
      </c>
      <c r="Z60" s="164" t="s">
        <v>52</v>
      </c>
      <c r="AA60" s="164" t="s">
        <v>52</v>
      </c>
      <c r="AB60" s="165" t="s">
        <v>52</v>
      </c>
      <c r="AC60" s="165" t="s">
        <v>52</v>
      </c>
      <c r="AD60" s="164" t="s">
        <v>52</v>
      </c>
      <c r="AE60" s="164" t="s">
        <v>52</v>
      </c>
      <c r="AF60" s="164" t="s">
        <v>52</v>
      </c>
      <c r="AG60" s="165" t="s">
        <v>52</v>
      </c>
      <c r="AH60" s="165" t="s">
        <v>52</v>
      </c>
      <c r="AI60" s="164" t="s">
        <v>52</v>
      </c>
      <c r="AJ60" s="165" t="s">
        <v>52</v>
      </c>
      <c r="AK60" s="165" t="s">
        <v>52</v>
      </c>
      <c r="AL60" s="165" t="s">
        <v>52</v>
      </c>
      <c r="AM60" s="100"/>
    </row>
    <row r="61" spans="1:39" x14ac:dyDescent="0.2">
      <c r="A61" s="156" t="s">
        <v>311</v>
      </c>
      <c r="B61" s="156" t="s">
        <v>312</v>
      </c>
      <c r="C61" s="156" t="s">
        <v>313</v>
      </c>
      <c r="D61" s="156" t="s">
        <v>194</v>
      </c>
      <c r="E61" s="156" t="s">
        <v>78</v>
      </c>
      <c r="F61" s="156" t="s">
        <v>64</v>
      </c>
      <c r="G61" s="164" t="s">
        <v>52</v>
      </c>
      <c r="H61" s="164">
        <v>6.25</v>
      </c>
      <c r="I61" s="164">
        <v>3.57</v>
      </c>
      <c r="J61" s="164">
        <v>4.57</v>
      </c>
      <c r="K61" s="164">
        <v>5.59</v>
      </c>
      <c r="L61" s="164">
        <v>14.73</v>
      </c>
      <c r="M61" s="164">
        <v>4.9800000000000004</v>
      </c>
      <c r="N61" s="164">
        <v>3.63</v>
      </c>
      <c r="O61" s="164">
        <v>9.89</v>
      </c>
      <c r="P61" s="164">
        <v>14.6</v>
      </c>
      <c r="Q61" s="164">
        <v>15.25</v>
      </c>
      <c r="R61" s="164">
        <v>6.96</v>
      </c>
      <c r="S61" s="164">
        <v>4.49</v>
      </c>
      <c r="T61" s="164">
        <v>3.67</v>
      </c>
      <c r="U61" s="164">
        <v>3.51</v>
      </c>
      <c r="V61" s="164">
        <v>4.9400000000000004</v>
      </c>
      <c r="W61" s="164">
        <v>4.0999999999999996</v>
      </c>
      <c r="X61" s="164">
        <v>3.13</v>
      </c>
      <c r="Y61" s="164">
        <v>0</v>
      </c>
      <c r="Z61" s="164">
        <v>0</v>
      </c>
      <c r="AA61" s="164">
        <v>0</v>
      </c>
      <c r="AB61" s="165" t="s">
        <v>52</v>
      </c>
      <c r="AC61" s="165" t="s">
        <v>52</v>
      </c>
      <c r="AD61" s="164">
        <v>3.65</v>
      </c>
      <c r="AE61" s="164">
        <v>3.65</v>
      </c>
      <c r="AF61" s="164">
        <v>5.88</v>
      </c>
      <c r="AG61" s="165" t="s">
        <v>52</v>
      </c>
      <c r="AH61" s="165" t="s">
        <v>52</v>
      </c>
      <c r="AI61" s="164" t="s">
        <v>52</v>
      </c>
      <c r="AJ61" s="165" t="s">
        <v>52</v>
      </c>
      <c r="AK61" s="165" t="s">
        <v>52</v>
      </c>
      <c r="AL61" s="165" t="s">
        <v>52</v>
      </c>
      <c r="AM61" s="100"/>
    </row>
    <row r="62" spans="1:39" x14ac:dyDescent="0.2">
      <c r="A62" s="156" t="s">
        <v>314</v>
      </c>
      <c r="B62" s="156" t="s">
        <v>315</v>
      </c>
      <c r="C62" s="156" t="s">
        <v>316</v>
      </c>
      <c r="D62" s="156" t="s">
        <v>94</v>
      </c>
      <c r="E62" s="156" t="s">
        <v>78</v>
      </c>
      <c r="F62" s="156" t="s">
        <v>64</v>
      </c>
      <c r="G62" s="164" t="s">
        <v>52</v>
      </c>
      <c r="H62" s="164" t="s">
        <v>52</v>
      </c>
      <c r="I62" s="164" t="s">
        <v>52</v>
      </c>
      <c r="J62" s="164" t="s">
        <v>52</v>
      </c>
      <c r="K62" s="164" t="s">
        <v>52</v>
      </c>
      <c r="L62" s="164" t="s">
        <v>52</v>
      </c>
      <c r="M62" s="164" t="s">
        <v>52</v>
      </c>
      <c r="N62" s="164" t="s">
        <v>52</v>
      </c>
      <c r="O62" s="164" t="s">
        <v>52</v>
      </c>
      <c r="P62" s="164" t="s">
        <v>52</v>
      </c>
      <c r="Q62" s="164" t="s">
        <v>52</v>
      </c>
      <c r="R62" s="164" t="s">
        <v>52</v>
      </c>
      <c r="S62" s="164" t="s">
        <v>52</v>
      </c>
      <c r="T62" s="164" t="s">
        <v>52</v>
      </c>
      <c r="U62" s="164" t="s">
        <v>52</v>
      </c>
      <c r="V62" s="164" t="s">
        <v>52</v>
      </c>
      <c r="W62" s="164" t="s">
        <v>52</v>
      </c>
      <c r="X62" s="164" t="s">
        <v>52</v>
      </c>
      <c r="Y62" s="164" t="s">
        <v>52</v>
      </c>
      <c r="Z62" s="164" t="s">
        <v>52</v>
      </c>
      <c r="AA62" s="164" t="s">
        <v>52</v>
      </c>
      <c r="AB62" s="165" t="s">
        <v>52</v>
      </c>
      <c r="AC62" s="165" t="s">
        <v>52</v>
      </c>
      <c r="AD62" s="164" t="s">
        <v>52</v>
      </c>
      <c r="AE62" s="164" t="s">
        <v>52</v>
      </c>
      <c r="AF62" s="164" t="s">
        <v>52</v>
      </c>
      <c r="AG62" s="165" t="s">
        <v>52</v>
      </c>
      <c r="AH62" s="165">
        <v>3.02</v>
      </c>
      <c r="AI62" s="164">
        <v>2.19</v>
      </c>
      <c r="AJ62" s="165">
        <v>3.89</v>
      </c>
      <c r="AK62" s="165">
        <v>5.12</v>
      </c>
      <c r="AL62" s="165">
        <v>4.96</v>
      </c>
      <c r="AM62" s="100"/>
    </row>
    <row r="63" spans="1:39" x14ac:dyDescent="0.2">
      <c r="A63" s="156" t="s">
        <v>317</v>
      </c>
      <c r="B63" s="156" t="s">
        <v>52</v>
      </c>
      <c r="C63" s="156" t="s">
        <v>318</v>
      </c>
      <c r="D63" s="156" t="s">
        <v>194</v>
      </c>
      <c r="E63" s="156" t="s">
        <v>76</v>
      </c>
      <c r="F63" s="156" t="s">
        <v>66</v>
      </c>
      <c r="G63" s="164" t="s">
        <v>52</v>
      </c>
      <c r="H63" s="164">
        <v>3.04</v>
      </c>
      <c r="I63" s="164">
        <v>-2.11</v>
      </c>
      <c r="J63" s="164">
        <v>5.34</v>
      </c>
      <c r="K63" s="164">
        <v>5.9</v>
      </c>
      <c r="L63" s="164" t="s">
        <v>52</v>
      </c>
      <c r="M63" s="164" t="s">
        <v>52</v>
      </c>
      <c r="N63" s="164" t="s">
        <v>52</v>
      </c>
      <c r="O63" s="164" t="s">
        <v>52</v>
      </c>
      <c r="P63" s="164" t="s">
        <v>52</v>
      </c>
      <c r="Q63" s="164" t="s">
        <v>52</v>
      </c>
      <c r="R63" s="164" t="s">
        <v>52</v>
      </c>
      <c r="S63" s="164" t="s">
        <v>52</v>
      </c>
      <c r="T63" s="164" t="s">
        <v>52</v>
      </c>
      <c r="U63" s="164" t="s">
        <v>52</v>
      </c>
      <c r="V63" s="164" t="s">
        <v>52</v>
      </c>
      <c r="W63" s="164" t="s">
        <v>52</v>
      </c>
      <c r="X63" s="164" t="s">
        <v>52</v>
      </c>
      <c r="Y63" s="164" t="s">
        <v>52</v>
      </c>
      <c r="Z63" s="164" t="s">
        <v>52</v>
      </c>
      <c r="AA63" s="164" t="s">
        <v>52</v>
      </c>
      <c r="AB63" s="165" t="s">
        <v>52</v>
      </c>
      <c r="AC63" s="165" t="s">
        <v>52</v>
      </c>
      <c r="AD63" s="164" t="s">
        <v>52</v>
      </c>
      <c r="AE63" s="164" t="s">
        <v>52</v>
      </c>
      <c r="AF63" s="164" t="s">
        <v>52</v>
      </c>
      <c r="AG63" s="165" t="s">
        <v>52</v>
      </c>
      <c r="AH63" s="165" t="s">
        <v>52</v>
      </c>
      <c r="AI63" s="164" t="s">
        <v>52</v>
      </c>
      <c r="AJ63" s="165" t="s">
        <v>52</v>
      </c>
      <c r="AK63" s="165" t="s">
        <v>52</v>
      </c>
      <c r="AL63" s="165" t="s">
        <v>52</v>
      </c>
      <c r="AM63" s="100"/>
    </row>
    <row r="64" spans="1:39" x14ac:dyDescent="0.2">
      <c r="A64" s="156" t="s">
        <v>319</v>
      </c>
      <c r="B64" s="156" t="s">
        <v>320</v>
      </c>
      <c r="C64" s="156" t="s">
        <v>321</v>
      </c>
      <c r="D64" s="156" t="s">
        <v>94</v>
      </c>
      <c r="E64" s="156" t="s">
        <v>78</v>
      </c>
      <c r="F64" s="156" t="s">
        <v>66</v>
      </c>
      <c r="G64" s="164" t="s">
        <v>52</v>
      </c>
      <c r="H64" s="164">
        <v>3.04</v>
      </c>
      <c r="I64" s="164">
        <v>-2.11</v>
      </c>
      <c r="J64" s="164">
        <v>5.34</v>
      </c>
      <c r="K64" s="164">
        <v>5.9</v>
      </c>
      <c r="L64" s="164">
        <v>14.86</v>
      </c>
      <c r="M64" s="164">
        <v>6.14</v>
      </c>
      <c r="N64" s="164">
        <v>3.52</v>
      </c>
      <c r="O64" s="164">
        <v>8.4499999999999993</v>
      </c>
      <c r="P64" s="164">
        <v>8.91</v>
      </c>
      <c r="Q64" s="164">
        <v>10.75</v>
      </c>
      <c r="R64" s="164">
        <v>8.76</v>
      </c>
      <c r="S64" s="164">
        <v>4.91</v>
      </c>
      <c r="T64" s="164">
        <v>4.9800000000000004</v>
      </c>
      <c r="U64" s="164">
        <v>4.82</v>
      </c>
      <c r="V64" s="164">
        <v>4.84</v>
      </c>
      <c r="W64" s="164">
        <v>4.8</v>
      </c>
      <c r="X64" s="164">
        <v>2.71</v>
      </c>
      <c r="Y64" s="164">
        <v>0.05</v>
      </c>
      <c r="Z64" s="164">
        <v>0.14000000000000001</v>
      </c>
      <c r="AA64" s="164">
        <v>0.63</v>
      </c>
      <c r="AB64" s="165">
        <v>0.26</v>
      </c>
      <c r="AC64" s="165">
        <v>0.26</v>
      </c>
      <c r="AD64" s="164">
        <v>3.61</v>
      </c>
      <c r="AE64" s="164">
        <v>3.61</v>
      </c>
      <c r="AF64" s="164">
        <v>5.77</v>
      </c>
      <c r="AG64" s="165">
        <v>4.1100000000000003</v>
      </c>
      <c r="AH64" s="165">
        <v>4.03</v>
      </c>
      <c r="AI64" s="164">
        <v>3.82</v>
      </c>
      <c r="AJ64" s="165">
        <v>4.45</v>
      </c>
      <c r="AK64" s="165">
        <v>5.15</v>
      </c>
      <c r="AL64" s="165">
        <v>4.83</v>
      </c>
      <c r="AM64" s="100"/>
    </row>
    <row r="65" spans="1:39" x14ac:dyDescent="0.2">
      <c r="A65" s="156" t="s">
        <v>322</v>
      </c>
      <c r="B65" s="156" t="s">
        <v>323</v>
      </c>
      <c r="C65" s="156" t="s">
        <v>324</v>
      </c>
      <c r="D65" s="156" t="s">
        <v>94</v>
      </c>
      <c r="E65" s="156" t="s">
        <v>74</v>
      </c>
      <c r="F65" s="156" t="s">
        <v>68</v>
      </c>
      <c r="G65" s="164" t="s">
        <v>52</v>
      </c>
      <c r="H65" s="164">
        <v>8.6999999999999993</v>
      </c>
      <c r="I65" s="164">
        <v>5.4</v>
      </c>
      <c r="J65" s="164">
        <v>9.1199999999999992</v>
      </c>
      <c r="K65" s="164">
        <v>10.44</v>
      </c>
      <c r="L65" s="164">
        <v>6.58</v>
      </c>
      <c r="M65" s="164">
        <v>6.13</v>
      </c>
      <c r="N65" s="164">
        <v>3.23</v>
      </c>
      <c r="O65" s="164">
        <v>5.75</v>
      </c>
      <c r="P65" s="164">
        <v>5.55</v>
      </c>
      <c r="Q65" s="164">
        <v>9.15</v>
      </c>
      <c r="R65" s="164">
        <v>4.3899999999999997</v>
      </c>
      <c r="S65" s="164">
        <v>4.1100000000000003</v>
      </c>
      <c r="T65" s="164">
        <v>4.16</v>
      </c>
      <c r="U65" s="164">
        <v>4.83</v>
      </c>
      <c r="V65" s="164">
        <v>2.54</v>
      </c>
      <c r="W65" s="164">
        <v>2.57</v>
      </c>
      <c r="X65" s="164">
        <v>1.1200000000000001</v>
      </c>
      <c r="Y65" s="164">
        <v>0</v>
      </c>
      <c r="Z65" s="164">
        <v>0.02</v>
      </c>
      <c r="AA65" s="164">
        <v>2.68</v>
      </c>
      <c r="AB65" s="165">
        <v>1.63</v>
      </c>
      <c r="AC65" s="165">
        <v>1.66</v>
      </c>
      <c r="AD65" s="164">
        <v>3.89</v>
      </c>
      <c r="AE65" s="164">
        <v>3.89</v>
      </c>
      <c r="AF65" s="164">
        <v>6.12</v>
      </c>
      <c r="AG65" s="165">
        <v>4.2699999999999996</v>
      </c>
      <c r="AH65" s="165">
        <v>4.12</v>
      </c>
      <c r="AI65" s="164">
        <v>5.19</v>
      </c>
      <c r="AJ65" s="165">
        <v>3.41</v>
      </c>
      <c r="AK65" s="165">
        <v>5.29</v>
      </c>
      <c r="AL65" s="165">
        <v>5.09</v>
      </c>
      <c r="AM65" s="100"/>
    </row>
    <row r="66" spans="1:39" x14ac:dyDescent="0.2">
      <c r="A66" s="156" t="s">
        <v>325</v>
      </c>
      <c r="B66" s="156" t="s">
        <v>326</v>
      </c>
      <c r="C66" s="156" t="s">
        <v>327</v>
      </c>
      <c r="D66" s="156" t="s">
        <v>94</v>
      </c>
      <c r="E66" s="156" t="s">
        <v>76</v>
      </c>
      <c r="F66" s="156" t="s">
        <v>1828</v>
      </c>
      <c r="G66" s="164" t="s">
        <v>52</v>
      </c>
      <c r="H66" s="164">
        <v>3.85</v>
      </c>
      <c r="I66" s="164">
        <v>4.12</v>
      </c>
      <c r="J66" s="164">
        <v>6.15</v>
      </c>
      <c r="K66" s="164">
        <v>5.73</v>
      </c>
      <c r="L66" s="164">
        <v>14.46</v>
      </c>
      <c r="M66" s="164">
        <v>6.41</v>
      </c>
      <c r="N66" s="164">
        <v>7.75</v>
      </c>
      <c r="O66" s="164">
        <v>7.06</v>
      </c>
      <c r="P66" s="164">
        <v>9.51</v>
      </c>
      <c r="Q66" s="164">
        <v>15.5</v>
      </c>
      <c r="R66" s="164">
        <v>5.85</v>
      </c>
      <c r="S66" s="164">
        <v>3.36</v>
      </c>
      <c r="T66" s="164">
        <v>4.6900000000000004</v>
      </c>
      <c r="U66" s="164">
        <v>4.45</v>
      </c>
      <c r="V66" s="164">
        <v>4.32</v>
      </c>
      <c r="W66" s="164">
        <v>2.2799999999999998</v>
      </c>
      <c r="X66" s="164">
        <v>2.11</v>
      </c>
      <c r="Y66" s="164">
        <v>0.02</v>
      </c>
      <c r="Z66" s="164">
        <v>0.34</v>
      </c>
      <c r="AA66" s="164">
        <v>0.28000000000000003</v>
      </c>
      <c r="AB66" s="165">
        <v>0.13</v>
      </c>
      <c r="AC66" s="165">
        <v>0.21</v>
      </c>
      <c r="AD66" s="164">
        <v>3.76</v>
      </c>
      <c r="AE66" s="164">
        <v>3.76</v>
      </c>
      <c r="AF66" s="164">
        <v>4.9000000000000004</v>
      </c>
      <c r="AG66" s="165">
        <v>4.92</v>
      </c>
      <c r="AH66" s="165">
        <v>3.75</v>
      </c>
      <c r="AI66" s="164">
        <v>1.72</v>
      </c>
      <c r="AJ66" s="165">
        <v>4.21</v>
      </c>
      <c r="AK66" s="165">
        <v>4</v>
      </c>
      <c r="AL66" s="165">
        <v>4.93</v>
      </c>
      <c r="AM66" s="100"/>
    </row>
    <row r="67" spans="1:39" x14ac:dyDescent="0.2">
      <c r="A67" s="156" t="s">
        <v>328</v>
      </c>
      <c r="B67" s="156" t="s">
        <v>329</v>
      </c>
      <c r="C67" s="156" t="s">
        <v>330</v>
      </c>
      <c r="D67" s="156" t="s">
        <v>94</v>
      </c>
      <c r="E67" s="156" t="s">
        <v>76</v>
      </c>
      <c r="F67" s="156" t="s">
        <v>1828</v>
      </c>
      <c r="G67" s="164" t="s">
        <v>52</v>
      </c>
      <c r="H67" s="164">
        <v>3.58</v>
      </c>
      <c r="I67" s="164">
        <v>7.34</v>
      </c>
      <c r="J67" s="164">
        <v>3.22</v>
      </c>
      <c r="K67" s="164">
        <v>4.2699999999999996</v>
      </c>
      <c r="L67" s="164">
        <v>13.36</v>
      </c>
      <c r="M67" s="164">
        <v>9.9600000000000009</v>
      </c>
      <c r="N67" s="164">
        <v>6.63</v>
      </c>
      <c r="O67" s="164">
        <v>6.92</v>
      </c>
      <c r="P67" s="164">
        <v>10.39</v>
      </c>
      <c r="Q67" s="164">
        <v>15.47</v>
      </c>
      <c r="R67" s="164">
        <v>6.86</v>
      </c>
      <c r="S67" s="164">
        <v>3.2</v>
      </c>
      <c r="T67" s="164">
        <v>5.13</v>
      </c>
      <c r="U67" s="164">
        <v>4.9400000000000004</v>
      </c>
      <c r="V67" s="164">
        <v>4.3499999999999996</v>
      </c>
      <c r="W67" s="164">
        <v>3.26</v>
      </c>
      <c r="X67" s="164">
        <v>1.98</v>
      </c>
      <c r="Y67" s="164">
        <v>-0.15</v>
      </c>
      <c r="Z67" s="164">
        <v>0.56999999999999995</v>
      </c>
      <c r="AA67" s="164">
        <v>1.44</v>
      </c>
      <c r="AB67" s="165">
        <v>0.7</v>
      </c>
      <c r="AC67" s="165">
        <v>0.32</v>
      </c>
      <c r="AD67" s="164">
        <v>3.93</v>
      </c>
      <c r="AE67" s="164">
        <v>3.93</v>
      </c>
      <c r="AF67" s="164">
        <v>5.91</v>
      </c>
      <c r="AG67" s="165">
        <v>4.1900000000000004</v>
      </c>
      <c r="AH67" s="165">
        <v>4.0999999999999996</v>
      </c>
      <c r="AI67" s="164">
        <v>4.0999999999999996</v>
      </c>
      <c r="AJ67" s="165">
        <v>3.18</v>
      </c>
      <c r="AK67" s="165">
        <v>5.16</v>
      </c>
      <c r="AL67" s="165">
        <v>4.96</v>
      </c>
      <c r="AM67" s="100"/>
    </row>
    <row r="68" spans="1:39" x14ac:dyDescent="0.2">
      <c r="A68" s="156" t="s">
        <v>331</v>
      </c>
      <c r="B68" s="156" t="s">
        <v>332</v>
      </c>
      <c r="C68" s="156" t="s">
        <v>333</v>
      </c>
      <c r="D68" s="156" t="s">
        <v>94</v>
      </c>
      <c r="E68" s="156" t="s">
        <v>227</v>
      </c>
      <c r="F68" s="156" t="s">
        <v>72</v>
      </c>
      <c r="G68" s="164" t="s">
        <v>52</v>
      </c>
      <c r="H68" s="164">
        <v>-18.829999999999998</v>
      </c>
      <c r="I68" s="164">
        <v>-3.95</v>
      </c>
      <c r="J68" s="164">
        <v>-2.2000000000000002</v>
      </c>
      <c r="K68" s="164">
        <v>21.56</v>
      </c>
      <c r="L68" s="164">
        <v>6.36</v>
      </c>
      <c r="M68" s="164">
        <v>15.2</v>
      </c>
      <c r="N68" s="164">
        <v>9.0399999999999991</v>
      </c>
      <c r="O68" s="164">
        <v>8.07</v>
      </c>
      <c r="P68" s="164">
        <v>9.8000000000000007</v>
      </c>
      <c r="Q68" s="164">
        <v>22.47</v>
      </c>
      <c r="R68" s="164">
        <v>6.15</v>
      </c>
      <c r="S68" s="164">
        <v>3.77</v>
      </c>
      <c r="T68" s="164">
        <v>4.6100000000000003</v>
      </c>
      <c r="U68" s="164">
        <v>4.9000000000000004</v>
      </c>
      <c r="V68" s="164">
        <v>3.35</v>
      </c>
      <c r="W68" s="164">
        <v>1.92</v>
      </c>
      <c r="X68" s="164">
        <v>0</v>
      </c>
      <c r="Y68" s="164">
        <v>0</v>
      </c>
      <c r="Z68" s="164">
        <v>-0.23</v>
      </c>
      <c r="AA68" s="164">
        <v>-0.27</v>
      </c>
      <c r="AB68" s="165">
        <v>-0.28999999999999998</v>
      </c>
      <c r="AC68" s="165">
        <v>-0.28999999999999998</v>
      </c>
      <c r="AD68" s="164">
        <v>1.72</v>
      </c>
      <c r="AE68" s="164">
        <v>1.72</v>
      </c>
      <c r="AF68" s="164">
        <v>5.01</v>
      </c>
      <c r="AG68" s="165">
        <v>5.77</v>
      </c>
      <c r="AH68" s="165">
        <v>3.91</v>
      </c>
      <c r="AI68" s="164">
        <v>5.9</v>
      </c>
      <c r="AJ68" s="165">
        <v>4.2</v>
      </c>
      <c r="AK68" s="165">
        <v>6.03</v>
      </c>
      <c r="AL68" s="165">
        <v>5.8</v>
      </c>
      <c r="AM68" s="100"/>
    </row>
    <row r="69" spans="1:39" x14ac:dyDescent="0.2">
      <c r="A69" s="156" t="s">
        <v>334</v>
      </c>
      <c r="B69" s="156" t="s">
        <v>335</v>
      </c>
      <c r="C69" s="156" t="s">
        <v>336</v>
      </c>
      <c r="D69" s="156" t="s">
        <v>94</v>
      </c>
      <c r="E69" s="156" t="s">
        <v>76</v>
      </c>
      <c r="F69" s="156" t="s">
        <v>1828</v>
      </c>
      <c r="G69" s="164" t="s">
        <v>52</v>
      </c>
      <c r="H69" s="164">
        <v>4.04</v>
      </c>
      <c r="I69" s="164">
        <v>4.3099999999999996</v>
      </c>
      <c r="J69" s="164">
        <v>7.36</v>
      </c>
      <c r="K69" s="164">
        <v>7.96</v>
      </c>
      <c r="L69" s="164">
        <v>13.46</v>
      </c>
      <c r="M69" s="164">
        <v>6.44</v>
      </c>
      <c r="N69" s="164">
        <v>7.56</v>
      </c>
      <c r="O69" s="164">
        <v>8.2799999999999994</v>
      </c>
      <c r="P69" s="164">
        <v>9.73</v>
      </c>
      <c r="Q69" s="164">
        <v>16.53</v>
      </c>
      <c r="R69" s="164">
        <v>5.59</v>
      </c>
      <c r="S69" s="164">
        <v>2.77</v>
      </c>
      <c r="T69" s="164">
        <v>4.53</v>
      </c>
      <c r="U69" s="164">
        <v>4.5</v>
      </c>
      <c r="V69" s="164">
        <v>4.34</v>
      </c>
      <c r="W69" s="164">
        <v>2.3199999999999998</v>
      </c>
      <c r="X69" s="164">
        <v>2.17</v>
      </c>
      <c r="Y69" s="164">
        <v>-0.03</v>
      </c>
      <c r="Z69" s="164">
        <v>0.06</v>
      </c>
      <c r="AA69" s="164">
        <v>0.44</v>
      </c>
      <c r="AB69" s="165">
        <v>0.06</v>
      </c>
      <c r="AC69" s="165">
        <v>0.32</v>
      </c>
      <c r="AD69" s="164">
        <v>3.73</v>
      </c>
      <c r="AE69" s="164">
        <v>3.73</v>
      </c>
      <c r="AF69" s="164">
        <v>4.92</v>
      </c>
      <c r="AG69" s="165">
        <v>4.88</v>
      </c>
      <c r="AH69" s="165">
        <v>3.65</v>
      </c>
      <c r="AI69" s="164">
        <v>1.68</v>
      </c>
      <c r="AJ69" s="165">
        <v>4.2</v>
      </c>
      <c r="AK69" s="165">
        <v>3.99</v>
      </c>
      <c r="AL69" s="165">
        <v>4.7699999999999996</v>
      </c>
      <c r="AM69" s="100"/>
    </row>
    <row r="70" spans="1:39" x14ac:dyDescent="0.2">
      <c r="A70" s="156" t="s">
        <v>337</v>
      </c>
      <c r="B70" s="156" t="s">
        <v>338</v>
      </c>
      <c r="C70" s="156" t="s">
        <v>339</v>
      </c>
      <c r="D70" s="156" t="s">
        <v>194</v>
      </c>
      <c r="E70" s="156" t="s">
        <v>76</v>
      </c>
      <c r="F70" s="156" t="s">
        <v>70</v>
      </c>
      <c r="G70" s="164" t="s">
        <v>52</v>
      </c>
      <c r="H70" s="164">
        <v>5.78</v>
      </c>
      <c r="I70" s="164">
        <v>12.15</v>
      </c>
      <c r="J70" s="164">
        <v>-1.92</v>
      </c>
      <c r="K70" s="164">
        <v>4.82</v>
      </c>
      <c r="L70" s="164">
        <v>11.73</v>
      </c>
      <c r="M70" s="164">
        <v>9.32</v>
      </c>
      <c r="N70" s="164">
        <v>5.37</v>
      </c>
      <c r="O70" s="164">
        <v>5.66</v>
      </c>
      <c r="P70" s="164">
        <v>12.28</v>
      </c>
      <c r="Q70" s="164">
        <v>15.5</v>
      </c>
      <c r="R70" s="164">
        <v>6.18</v>
      </c>
      <c r="S70" s="164">
        <v>4.7300000000000004</v>
      </c>
      <c r="T70" s="164">
        <v>4.63</v>
      </c>
      <c r="U70" s="164">
        <v>4.62</v>
      </c>
      <c r="V70" s="164">
        <v>4.2699999999999996</v>
      </c>
      <c r="W70" s="164" t="s">
        <v>52</v>
      </c>
      <c r="X70" s="164" t="s">
        <v>52</v>
      </c>
      <c r="Y70" s="164" t="s">
        <v>52</v>
      </c>
      <c r="Z70" s="164" t="s">
        <v>52</v>
      </c>
      <c r="AA70" s="164" t="s">
        <v>52</v>
      </c>
      <c r="AB70" s="165" t="s">
        <v>52</v>
      </c>
      <c r="AC70" s="165" t="s">
        <v>52</v>
      </c>
      <c r="AD70" s="164" t="s">
        <v>52</v>
      </c>
      <c r="AE70" s="164" t="s">
        <v>52</v>
      </c>
      <c r="AF70" s="164" t="s">
        <v>52</v>
      </c>
      <c r="AG70" s="165" t="s">
        <v>52</v>
      </c>
      <c r="AH70" s="165" t="s">
        <v>52</v>
      </c>
      <c r="AI70" s="164" t="s">
        <v>52</v>
      </c>
      <c r="AJ70" s="165" t="s">
        <v>52</v>
      </c>
      <c r="AK70" s="165" t="s">
        <v>52</v>
      </c>
      <c r="AL70" s="165" t="s">
        <v>52</v>
      </c>
      <c r="AM70" s="100"/>
    </row>
    <row r="71" spans="1:39" x14ac:dyDescent="0.2">
      <c r="A71" s="156" t="s">
        <v>340</v>
      </c>
      <c r="B71" s="156" t="s">
        <v>52</v>
      </c>
      <c r="C71" s="156" t="s">
        <v>341</v>
      </c>
      <c r="D71" s="156" t="s">
        <v>194</v>
      </c>
      <c r="E71" s="156" t="s">
        <v>76</v>
      </c>
      <c r="F71" s="156" t="s">
        <v>66</v>
      </c>
      <c r="G71" s="164" t="s">
        <v>52</v>
      </c>
      <c r="H71" s="164">
        <v>5.24</v>
      </c>
      <c r="I71" s="164">
        <v>0.2</v>
      </c>
      <c r="J71" s="164">
        <v>2.57</v>
      </c>
      <c r="K71" s="164" t="s">
        <v>52</v>
      </c>
      <c r="L71" s="164" t="s">
        <v>52</v>
      </c>
      <c r="M71" s="164" t="s">
        <v>52</v>
      </c>
      <c r="N71" s="164" t="s">
        <v>52</v>
      </c>
      <c r="O71" s="164" t="s">
        <v>52</v>
      </c>
      <c r="P71" s="164" t="s">
        <v>52</v>
      </c>
      <c r="Q71" s="164" t="s">
        <v>52</v>
      </c>
      <c r="R71" s="164" t="s">
        <v>52</v>
      </c>
      <c r="S71" s="164" t="s">
        <v>52</v>
      </c>
      <c r="T71" s="164" t="s">
        <v>52</v>
      </c>
      <c r="U71" s="164" t="s">
        <v>52</v>
      </c>
      <c r="V71" s="164" t="s">
        <v>52</v>
      </c>
      <c r="W71" s="164" t="s">
        <v>52</v>
      </c>
      <c r="X71" s="164" t="s">
        <v>52</v>
      </c>
      <c r="Y71" s="164" t="s">
        <v>52</v>
      </c>
      <c r="Z71" s="164" t="s">
        <v>52</v>
      </c>
      <c r="AA71" s="164" t="s">
        <v>52</v>
      </c>
      <c r="AB71" s="165" t="s">
        <v>52</v>
      </c>
      <c r="AC71" s="165" t="s">
        <v>52</v>
      </c>
      <c r="AD71" s="164" t="s">
        <v>52</v>
      </c>
      <c r="AE71" s="164" t="s">
        <v>52</v>
      </c>
      <c r="AF71" s="164" t="s">
        <v>52</v>
      </c>
      <c r="AG71" s="165" t="s">
        <v>52</v>
      </c>
      <c r="AH71" s="165" t="s">
        <v>52</v>
      </c>
      <c r="AI71" s="164" t="s">
        <v>52</v>
      </c>
      <c r="AJ71" s="165" t="s">
        <v>52</v>
      </c>
      <c r="AK71" s="165" t="s">
        <v>52</v>
      </c>
      <c r="AL71" s="165" t="s">
        <v>52</v>
      </c>
      <c r="AM71" s="100"/>
    </row>
    <row r="72" spans="1:39" x14ac:dyDescent="0.2">
      <c r="A72" s="156" t="s">
        <v>342</v>
      </c>
      <c r="B72" s="156" t="s">
        <v>343</v>
      </c>
      <c r="C72" s="156" t="s">
        <v>344</v>
      </c>
      <c r="D72" s="156" t="s">
        <v>94</v>
      </c>
      <c r="E72" s="156" t="s">
        <v>78</v>
      </c>
      <c r="F72" s="156" t="s">
        <v>66</v>
      </c>
      <c r="G72" s="164" t="s">
        <v>52</v>
      </c>
      <c r="H72" s="164" t="s">
        <v>52</v>
      </c>
      <c r="I72" s="164" t="s">
        <v>52</v>
      </c>
      <c r="J72" s="164" t="s">
        <v>52</v>
      </c>
      <c r="K72" s="164" t="s">
        <v>52</v>
      </c>
      <c r="L72" s="164">
        <v>8.86</v>
      </c>
      <c r="M72" s="164">
        <v>7</v>
      </c>
      <c r="N72" s="164">
        <v>11.89</v>
      </c>
      <c r="O72" s="164">
        <v>6.04</v>
      </c>
      <c r="P72" s="164">
        <v>11.41</v>
      </c>
      <c r="Q72" s="164">
        <v>16.420000000000002</v>
      </c>
      <c r="R72" s="164">
        <v>8.2100000000000009</v>
      </c>
      <c r="S72" s="164">
        <v>4.84</v>
      </c>
      <c r="T72" s="164">
        <v>4.91</v>
      </c>
      <c r="U72" s="164">
        <v>4.95</v>
      </c>
      <c r="V72" s="164">
        <v>4.0599999999999996</v>
      </c>
      <c r="W72" s="164">
        <v>3.63</v>
      </c>
      <c r="X72" s="164">
        <v>2.5</v>
      </c>
      <c r="Y72" s="164">
        <v>0</v>
      </c>
      <c r="Z72" s="164">
        <v>0.01</v>
      </c>
      <c r="AA72" s="164">
        <v>1.68</v>
      </c>
      <c r="AB72" s="165">
        <v>1.98</v>
      </c>
      <c r="AC72" s="165">
        <v>1.99</v>
      </c>
      <c r="AD72" s="164">
        <v>3.82</v>
      </c>
      <c r="AE72" s="164">
        <v>3.82</v>
      </c>
      <c r="AF72" s="164">
        <v>5.99</v>
      </c>
      <c r="AG72" s="165">
        <v>4.05</v>
      </c>
      <c r="AH72" s="165">
        <v>4.0199999999999996</v>
      </c>
      <c r="AI72" s="164">
        <v>5.0999999999999996</v>
      </c>
      <c r="AJ72" s="165">
        <v>3.12</v>
      </c>
      <c r="AK72" s="165">
        <v>5.17</v>
      </c>
      <c r="AL72" s="165">
        <v>4.9400000000000004</v>
      </c>
      <c r="AM72" s="100"/>
    </row>
    <row r="73" spans="1:39" x14ac:dyDescent="0.2">
      <c r="A73" s="156" t="s">
        <v>347</v>
      </c>
      <c r="B73" s="156" t="s">
        <v>348</v>
      </c>
      <c r="C73" s="156" t="s">
        <v>349</v>
      </c>
      <c r="D73" s="156" t="s">
        <v>94</v>
      </c>
      <c r="E73" s="156" t="s">
        <v>78</v>
      </c>
      <c r="F73" s="156" t="s">
        <v>64</v>
      </c>
      <c r="G73" s="164" t="s">
        <v>52</v>
      </c>
      <c r="H73" s="164">
        <v>4.99</v>
      </c>
      <c r="I73" s="164">
        <v>4.91</v>
      </c>
      <c r="J73" s="164">
        <v>13.25</v>
      </c>
      <c r="K73" s="164">
        <v>4.99</v>
      </c>
      <c r="L73" s="164">
        <v>7.81</v>
      </c>
      <c r="M73" s="164">
        <v>0.57999999999999996</v>
      </c>
      <c r="N73" s="164">
        <v>0.7</v>
      </c>
      <c r="O73" s="164">
        <v>0.51</v>
      </c>
      <c r="P73" s="164">
        <v>6.64</v>
      </c>
      <c r="Q73" s="164">
        <v>9.32</v>
      </c>
      <c r="R73" s="164">
        <v>5.52</v>
      </c>
      <c r="S73" s="164">
        <v>4.9400000000000004</v>
      </c>
      <c r="T73" s="164">
        <v>4.91</v>
      </c>
      <c r="U73" s="164">
        <v>4.6900000000000004</v>
      </c>
      <c r="V73" s="164">
        <v>4.1100000000000003</v>
      </c>
      <c r="W73" s="164">
        <v>3.39</v>
      </c>
      <c r="X73" s="164">
        <v>2.27</v>
      </c>
      <c r="Y73" s="164">
        <v>0</v>
      </c>
      <c r="Z73" s="164">
        <v>0.15</v>
      </c>
      <c r="AA73" s="164">
        <v>1.76</v>
      </c>
      <c r="AB73" s="165">
        <v>1.96</v>
      </c>
      <c r="AC73" s="165">
        <v>1.96</v>
      </c>
      <c r="AD73" s="164">
        <v>3.67</v>
      </c>
      <c r="AE73" s="164">
        <v>3.67</v>
      </c>
      <c r="AF73" s="164">
        <v>5.08</v>
      </c>
      <c r="AG73" s="165">
        <v>4.8099999999999996</v>
      </c>
      <c r="AH73" s="165">
        <v>3.98</v>
      </c>
      <c r="AI73" s="164">
        <v>4.9800000000000004</v>
      </c>
      <c r="AJ73" s="165">
        <v>3.08</v>
      </c>
      <c r="AK73" s="165">
        <v>5.15</v>
      </c>
      <c r="AL73" s="165">
        <v>4.91</v>
      </c>
      <c r="AM73" s="100"/>
    </row>
    <row r="74" spans="1:39" x14ac:dyDescent="0.2">
      <c r="A74" s="156" t="s">
        <v>350</v>
      </c>
      <c r="B74" s="156" t="s">
        <v>351</v>
      </c>
      <c r="C74" s="156" t="s">
        <v>352</v>
      </c>
      <c r="D74" s="156" t="s">
        <v>94</v>
      </c>
      <c r="E74" s="156" t="s">
        <v>76</v>
      </c>
      <c r="F74" s="156" t="s">
        <v>1828</v>
      </c>
      <c r="G74" s="164" t="s">
        <v>52</v>
      </c>
      <c r="H74" s="164">
        <v>3.56</v>
      </c>
      <c r="I74" s="164">
        <v>7.3</v>
      </c>
      <c r="J74" s="164">
        <v>2.17</v>
      </c>
      <c r="K74" s="164">
        <v>4.7300000000000004</v>
      </c>
      <c r="L74" s="164">
        <v>16.2</v>
      </c>
      <c r="M74" s="164">
        <v>10.25</v>
      </c>
      <c r="N74" s="164">
        <v>6.7</v>
      </c>
      <c r="O74" s="164">
        <v>7.25</v>
      </c>
      <c r="P74" s="164">
        <v>10.71</v>
      </c>
      <c r="Q74" s="164">
        <v>15.56</v>
      </c>
      <c r="R74" s="164">
        <v>6.81</v>
      </c>
      <c r="S74" s="164">
        <v>3.3</v>
      </c>
      <c r="T74" s="164">
        <v>5.01</v>
      </c>
      <c r="U74" s="164">
        <v>4.87</v>
      </c>
      <c r="V74" s="164">
        <v>4.34</v>
      </c>
      <c r="W74" s="164">
        <v>3.01</v>
      </c>
      <c r="X74" s="164">
        <v>2.1</v>
      </c>
      <c r="Y74" s="164">
        <v>7.0000000000000007E-2</v>
      </c>
      <c r="Z74" s="164">
        <v>0.48</v>
      </c>
      <c r="AA74" s="164">
        <v>0.3</v>
      </c>
      <c r="AB74" s="165">
        <v>0.54</v>
      </c>
      <c r="AC74" s="165">
        <v>0.42</v>
      </c>
      <c r="AD74" s="164">
        <v>3.43</v>
      </c>
      <c r="AE74" s="164">
        <v>3.43</v>
      </c>
      <c r="AF74" s="164">
        <v>5.71</v>
      </c>
      <c r="AG74" s="165">
        <v>3.79</v>
      </c>
      <c r="AH74" s="165">
        <v>4.04</v>
      </c>
      <c r="AI74" s="164">
        <v>4.1500000000000004</v>
      </c>
      <c r="AJ74" s="165">
        <v>2.95</v>
      </c>
      <c r="AK74" s="165">
        <v>4.62</v>
      </c>
      <c r="AL74" s="165">
        <v>4.91</v>
      </c>
      <c r="AM74" s="100"/>
    </row>
    <row r="75" spans="1:39" x14ac:dyDescent="0.2">
      <c r="A75" s="156" t="s">
        <v>353</v>
      </c>
      <c r="B75" s="156" t="s">
        <v>354</v>
      </c>
      <c r="C75" s="156" t="s">
        <v>355</v>
      </c>
      <c r="D75" s="156" t="s">
        <v>94</v>
      </c>
      <c r="E75" s="156" t="s">
        <v>227</v>
      </c>
      <c r="F75" s="156" t="s">
        <v>72</v>
      </c>
      <c r="G75" s="164" t="s">
        <v>52</v>
      </c>
      <c r="H75" s="164">
        <v>-7.29</v>
      </c>
      <c r="I75" s="164">
        <v>5</v>
      </c>
      <c r="J75" s="164">
        <v>8.84</v>
      </c>
      <c r="K75" s="164">
        <v>7.5</v>
      </c>
      <c r="L75" s="164">
        <v>5.01</v>
      </c>
      <c r="M75" s="164">
        <v>9.91</v>
      </c>
      <c r="N75" s="164">
        <v>9.81</v>
      </c>
      <c r="O75" s="164">
        <v>12.33</v>
      </c>
      <c r="P75" s="164">
        <v>6.5</v>
      </c>
      <c r="Q75" s="164">
        <v>10.55</v>
      </c>
      <c r="R75" s="164">
        <v>6.94</v>
      </c>
      <c r="S75" s="164">
        <v>5.04</v>
      </c>
      <c r="T75" s="164">
        <v>6.16</v>
      </c>
      <c r="U75" s="164">
        <v>4.9400000000000004</v>
      </c>
      <c r="V75" s="164">
        <v>3.74</v>
      </c>
      <c r="W75" s="164">
        <v>2.04</v>
      </c>
      <c r="X75" s="164">
        <v>0.94</v>
      </c>
      <c r="Y75" s="164">
        <v>0</v>
      </c>
      <c r="Z75" s="164">
        <v>-0.24</v>
      </c>
      <c r="AA75" s="164">
        <v>1.1599999999999999</v>
      </c>
      <c r="AB75" s="165">
        <v>-0.3</v>
      </c>
      <c r="AC75" s="165">
        <v>1.23</v>
      </c>
      <c r="AD75" s="164">
        <v>1.67</v>
      </c>
      <c r="AE75" s="164">
        <v>1.67</v>
      </c>
      <c r="AF75" s="164">
        <v>4.21</v>
      </c>
      <c r="AG75" s="165">
        <v>5.79</v>
      </c>
      <c r="AH75" s="165">
        <v>3.91</v>
      </c>
      <c r="AI75" s="164">
        <v>5.93</v>
      </c>
      <c r="AJ75" s="165">
        <v>2.67</v>
      </c>
      <c r="AK75" s="165">
        <v>6.07</v>
      </c>
      <c r="AL75" s="165">
        <v>5.84</v>
      </c>
      <c r="AM75" s="100"/>
    </row>
    <row r="76" spans="1:39" x14ac:dyDescent="0.2">
      <c r="A76" s="156" t="s">
        <v>356</v>
      </c>
      <c r="B76" s="156" t="s">
        <v>357</v>
      </c>
      <c r="C76" s="156" t="s">
        <v>358</v>
      </c>
      <c r="D76" s="156" t="s">
        <v>94</v>
      </c>
      <c r="E76" s="156" t="s">
        <v>76</v>
      </c>
      <c r="F76" s="156" t="s">
        <v>70</v>
      </c>
      <c r="G76" s="164" t="s">
        <v>52</v>
      </c>
      <c r="H76" s="164">
        <v>5.08</v>
      </c>
      <c r="I76" s="164">
        <v>1.47</v>
      </c>
      <c r="J76" s="164">
        <v>5.69</v>
      </c>
      <c r="K76" s="164">
        <v>5.09</v>
      </c>
      <c r="L76" s="164">
        <v>9.49</v>
      </c>
      <c r="M76" s="164">
        <v>9.17</v>
      </c>
      <c r="N76" s="164">
        <v>9.67</v>
      </c>
      <c r="O76" s="164">
        <v>9.69</v>
      </c>
      <c r="P76" s="164">
        <v>12.65</v>
      </c>
      <c r="Q76" s="164">
        <v>12.03</v>
      </c>
      <c r="R76" s="164">
        <v>7.68</v>
      </c>
      <c r="S76" s="164">
        <v>4.17</v>
      </c>
      <c r="T76" s="164">
        <v>4.96</v>
      </c>
      <c r="U76" s="164">
        <v>5.0599999999999996</v>
      </c>
      <c r="V76" s="164">
        <v>4.5199999999999996</v>
      </c>
      <c r="W76" s="164">
        <v>3.43</v>
      </c>
      <c r="X76" s="164">
        <v>2.57</v>
      </c>
      <c r="Y76" s="164">
        <v>0.03</v>
      </c>
      <c r="Z76" s="164">
        <v>0.01</v>
      </c>
      <c r="AA76" s="164">
        <v>0.41</v>
      </c>
      <c r="AB76" s="165">
        <v>1.95</v>
      </c>
      <c r="AC76" s="165">
        <v>1.66</v>
      </c>
      <c r="AD76" s="164">
        <v>3.47</v>
      </c>
      <c r="AE76" s="164">
        <v>3.47</v>
      </c>
      <c r="AF76" s="164">
        <v>4.45</v>
      </c>
      <c r="AG76" s="165">
        <v>4.4800000000000004</v>
      </c>
      <c r="AH76" s="165">
        <v>3.66</v>
      </c>
      <c r="AI76" s="164">
        <v>3.05</v>
      </c>
      <c r="AJ76" s="165">
        <v>3.59</v>
      </c>
      <c r="AK76" s="165">
        <v>4.74</v>
      </c>
      <c r="AL76" s="165">
        <v>4.7</v>
      </c>
      <c r="AM76" s="100"/>
    </row>
    <row r="77" spans="1:39" x14ac:dyDescent="0.2">
      <c r="A77" s="156" t="s">
        <v>359</v>
      </c>
      <c r="B77" s="156" t="s">
        <v>360</v>
      </c>
      <c r="C77" s="156" t="s">
        <v>361</v>
      </c>
      <c r="D77" s="156" t="s">
        <v>94</v>
      </c>
      <c r="E77" s="156" t="s">
        <v>76</v>
      </c>
      <c r="F77" s="156" t="s">
        <v>1828</v>
      </c>
      <c r="G77" s="164" t="s">
        <v>52</v>
      </c>
      <c r="H77" s="164">
        <v>0.43</v>
      </c>
      <c r="I77" s="164">
        <v>1.7</v>
      </c>
      <c r="J77" s="164">
        <v>3.68</v>
      </c>
      <c r="K77" s="164">
        <v>5.82</v>
      </c>
      <c r="L77" s="164">
        <v>12.24</v>
      </c>
      <c r="M77" s="164">
        <v>8.9499999999999993</v>
      </c>
      <c r="N77" s="164">
        <v>5.04</v>
      </c>
      <c r="O77" s="164">
        <v>5.9</v>
      </c>
      <c r="P77" s="164">
        <v>9.3000000000000007</v>
      </c>
      <c r="Q77" s="164">
        <v>17.68</v>
      </c>
      <c r="R77" s="164">
        <v>6.13</v>
      </c>
      <c r="S77" s="164">
        <v>4.91</v>
      </c>
      <c r="T77" s="164">
        <v>4.95</v>
      </c>
      <c r="U77" s="164">
        <v>4.99</v>
      </c>
      <c r="V77" s="164">
        <v>4.59</v>
      </c>
      <c r="W77" s="164">
        <v>3.59</v>
      </c>
      <c r="X77" s="164">
        <v>0.36</v>
      </c>
      <c r="Y77" s="164">
        <v>0</v>
      </c>
      <c r="Z77" s="164">
        <v>0</v>
      </c>
      <c r="AA77" s="164">
        <v>0</v>
      </c>
      <c r="AB77" s="165">
        <v>0</v>
      </c>
      <c r="AC77" s="165">
        <v>1.61</v>
      </c>
      <c r="AD77" s="164">
        <v>3.55</v>
      </c>
      <c r="AE77" s="164">
        <v>3.55</v>
      </c>
      <c r="AF77" s="164">
        <v>6.02</v>
      </c>
      <c r="AG77" s="165">
        <v>4.25</v>
      </c>
      <c r="AH77" s="165">
        <v>4.12</v>
      </c>
      <c r="AI77" s="164">
        <v>4.37</v>
      </c>
      <c r="AJ77" s="165">
        <v>4.03</v>
      </c>
      <c r="AK77" s="165">
        <v>5.07</v>
      </c>
      <c r="AL77" s="165">
        <v>4.91</v>
      </c>
      <c r="AM77" s="100"/>
    </row>
    <row r="78" spans="1:39" x14ac:dyDescent="0.2">
      <c r="A78" s="156" t="s">
        <v>362</v>
      </c>
      <c r="B78" s="156" t="s">
        <v>363</v>
      </c>
      <c r="C78" s="156" t="s">
        <v>364</v>
      </c>
      <c r="D78" s="156" t="s">
        <v>94</v>
      </c>
      <c r="E78" s="156" t="s">
        <v>76</v>
      </c>
      <c r="F78" s="156" t="s">
        <v>60</v>
      </c>
      <c r="G78" s="164" t="s">
        <v>52</v>
      </c>
      <c r="H78" s="164">
        <v>14.06</v>
      </c>
      <c r="I78" s="164">
        <v>5.82</v>
      </c>
      <c r="J78" s="164">
        <v>3.03</v>
      </c>
      <c r="K78" s="164">
        <v>5.05</v>
      </c>
      <c r="L78" s="164">
        <v>11.22</v>
      </c>
      <c r="M78" s="164">
        <v>9.7100000000000009</v>
      </c>
      <c r="N78" s="164">
        <v>6.24</v>
      </c>
      <c r="O78" s="164">
        <v>5.98</v>
      </c>
      <c r="P78" s="164">
        <v>9.73</v>
      </c>
      <c r="Q78" s="164">
        <v>9.9600000000000009</v>
      </c>
      <c r="R78" s="164">
        <v>5.88</v>
      </c>
      <c r="S78" s="164">
        <v>3.74</v>
      </c>
      <c r="T78" s="164">
        <v>4.58</v>
      </c>
      <c r="U78" s="164">
        <v>4.07</v>
      </c>
      <c r="V78" s="164">
        <v>3.32</v>
      </c>
      <c r="W78" s="164">
        <v>3.32</v>
      </c>
      <c r="X78" s="164">
        <v>0.96</v>
      </c>
      <c r="Y78" s="164">
        <v>0</v>
      </c>
      <c r="Z78" s="164">
        <v>0.41</v>
      </c>
      <c r="AA78" s="164">
        <v>0.19</v>
      </c>
      <c r="AB78" s="165">
        <v>1.75</v>
      </c>
      <c r="AC78" s="165">
        <v>1.77</v>
      </c>
      <c r="AD78" s="164">
        <v>3.28</v>
      </c>
      <c r="AE78" s="164">
        <v>3.28</v>
      </c>
      <c r="AF78" s="164">
        <v>4.59</v>
      </c>
      <c r="AG78" s="165">
        <v>4.47</v>
      </c>
      <c r="AH78" s="165">
        <v>3.87</v>
      </c>
      <c r="AI78" s="164">
        <v>3.35</v>
      </c>
      <c r="AJ78" s="165">
        <v>3.81</v>
      </c>
      <c r="AK78" s="165">
        <v>4.8</v>
      </c>
      <c r="AL78" s="165">
        <v>4.7300000000000004</v>
      </c>
      <c r="AM78" s="100"/>
    </row>
    <row r="79" spans="1:39" x14ac:dyDescent="0.2">
      <c r="A79" s="156" t="s">
        <v>368</v>
      </c>
      <c r="B79" s="156" t="s">
        <v>369</v>
      </c>
      <c r="C79" s="156" t="s">
        <v>370</v>
      </c>
      <c r="D79" s="156" t="s">
        <v>94</v>
      </c>
      <c r="E79" s="156" t="s">
        <v>78</v>
      </c>
      <c r="F79" s="156" t="s">
        <v>66</v>
      </c>
      <c r="G79" s="164" t="s">
        <v>52</v>
      </c>
      <c r="H79" s="164" t="s">
        <v>52</v>
      </c>
      <c r="I79" s="164" t="s">
        <v>52</v>
      </c>
      <c r="J79" s="164" t="s">
        <v>52</v>
      </c>
      <c r="K79" s="164" t="s">
        <v>52</v>
      </c>
      <c r="L79" s="164" t="s">
        <v>52</v>
      </c>
      <c r="M79" s="164" t="s">
        <v>52</v>
      </c>
      <c r="N79" s="164" t="s">
        <v>52</v>
      </c>
      <c r="O79" s="164" t="s">
        <v>52</v>
      </c>
      <c r="P79" s="164" t="s">
        <v>52</v>
      </c>
      <c r="Q79" s="164" t="s">
        <v>52</v>
      </c>
      <c r="R79" s="164" t="s">
        <v>52</v>
      </c>
      <c r="S79" s="164" t="s">
        <v>52</v>
      </c>
      <c r="T79" s="164" t="s">
        <v>52</v>
      </c>
      <c r="U79" s="164" t="s">
        <v>52</v>
      </c>
      <c r="V79" s="164" t="s">
        <v>52</v>
      </c>
      <c r="W79" s="164" t="s">
        <v>52</v>
      </c>
      <c r="X79" s="164" t="s">
        <v>52</v>
      </c>
      <c r="Y79" s="164" t="s">
        <v>52</v>
      </c>
      <c r="Z79" s="164" t="s">
        <v>52</v>
      </c>
      <c r="AA79" s="164" t="s">
        <v>52</v>
      </c>
      <c r="AB79" s="165" t="s">
        <v>52</v>
      </c>
      <c r="AC79" s="165" t="s">
        <v>52</v>
      </c>
      <c r="AD79" s="164" t="s">
        <v>52</v>
      </c>
      <c r="AE79" s="164" t="s">
        <v>52</v>
      </c>
      <c r="AF79" s="164" t="s">
        <v>52</v>
      </c>
      <c r="AG79" s="165" t="s">
        <v>52</v>
      </c>
      <c r="AH79" s="165" t="s">
        <v>52</v>
      </c>
      <c r="AI79" s="164">
        <v>4.18</v>
      </c>
      <c r="AJ79" s="165">
        <v>4.34</v>
      </c>
      <c r="AK79" s="165">
        <v>5.25</v>
      </c>
      <c r="AL79" s="165">
        <v>5.0199999999999996</v>
      </c>
      <c r="AM79" s="100"/>
    </row>
    <row r="80" spans="1:39" x14ac:dyDescent="0.2">
      <c r="A80" s="156" t="s">
        <v>374</v>
      </c>
      <c r="B80" s="156" t="s">
        <v>375</v>
      </c>
      <c r="C80" s="156" t="s">
        <v>376</v>
      </c>
      <c r="D80" s="156" t="s">
        <v>94</v>
      </c>
      <c r="E80" s="156" t="s">
        <v>76</v>
      </c>
      <c r="F80" s="156" t="s">
        <v>56</v>
      </c>
      <c r="G80" s="164" t="s">
        <v>52</v>
      </c>
      <c r="H80" s="164">
        <v>8.24</v>
      </c>
      <c r="I80" s="164">
        <v>3.15</v>
      </c>
      <c r="J80" s="164">
        <v>6.61</v>
      </c>
      <c r="K80" s="164">
        <v>5.89</v>
      </c>
      <c r="L80" s="164">
        <v>11.2</v>
      </c>
      <c r="M80" s="164">
        <v>7.78</v>
      </c>
      <c r="N80" s="164">
        <v>5.25</v>
      </c>
      <c r="O80" s="164">
        <v>4.55</v>
      </c>
      <c r="P80" s="164">
        <v>7.58</v>
      </c>
      <c r="Q80" s="164">
        <v>9.36</v>
      </c>
      <c r="R80" s="164">
        <v>5.0999999999999996</v>
      </c>
      <c r="S80" s="164">
        <v>3.04</v>
      </c>
      <c r="T80" s="164">
        <v>4.53</v>
      </c>
      <c r="U80" s="164">
        <v>5.25</v>
      </c>
      <c r="V80" s="164">
        <v>3.62</v>
      </c>
      <c r="W80" s="164">
        <v>3.38</v>
      </c>
      <c r="X80" s="164">
        <v>0.67</v>
      </c>
      <c r="Y80" s="164">
        <v>0.02</v>
      </c>
      <c r="Z80" s="164">
        <v>0.24</v>
      </c>
      <c r="AA80" s="164">
        <v>-0.89</v>
      </c>
      <c r="AB80" s="165">
        <v>1.91</v>
      </c>
      <c r="AC80" s="165">
        <v>2.0299999999999998</v>
      </c>
      <c r="AD80" s="164">
        <v>3.33</v>
      </c>
      <c r="AE80" s="164">
        <v>3.33</v>
      </c>
      <c r="AF80" s="164">
        <v>5.53</v>
      </c>
      <c r="AG80" s="165">
        <v>4.8099999999999996</v>
      </c>
      <c r="AH80" s="165">
        <v>3.72</v>
      </c>
      <c r="AI80" s="164">
        <v>3.93</v>
      </c>
      <c r="AJ80" s="165">
        <v>3.82</v>
      </c>
      <c r="AK80" s="165">
        <v>4.18</v>
      </c>
      <c r="AL80" s="165">
        <v>4.5999999999999996</v>
      </c>
      <c r="AM80" s="100"/>
    </row>
    <row r="81" spans="1:39" x14ac:dyDescent="0.2">
      <c r="A81" s="156" t="s">
        <v>377</v>
      </c>
      <c r="B81" s="156" t="s">
        <v>378</v>
      </c>
      <c r="C81" s="156" t="s">
        <v>379</v>
      </c>
      <c r="D81" s="156" t="s">
        <v>94</v>
      </c>
      <c r="E81" s="156" t="s">
        <v>74</v>
      </c>
      <c r="F81" s="156" t="s">
        <v>56</v>
      </c>
      <c r="G81" s="164" t="s">
        <v>52</v>
      </c>
      <c r="H81" s="164">
        <v>-6.48</v>
      </c>
      <c r="I81" s="164">
        <v>9.5</v>
      </c>
      <c r="J81" s="164">
        <v>4.75</v>
      </c>
      <c r="K81" s="164">
        <v>9.06</v>
      </c>
      <c r="L81" s="164">
        <v>5.9</v>
      </c>
      <c r="M81" s="164">
        <v>7.77</v>
      </c>
      <c r="N81" s="164">
        <v>4.9400000000000004</v>
      </c>
      <c r="O81" s="164">
        <v>7</v>
      </c>
      <c r="P81" s="164">
        <v>6.5</v>
      </c>
      <c r="Q81" s="164">
        <v>11.7</v>
      </c>
      <c r="R81" s="164">
        <v>3.08</v>
      </c>
      <c r="S81" s="164">
        <v>4.95</v>
      </c>
      <c r="T81" s="164">
        <v>4.8</v>
      </c>
      <c r="U81" s="164">
        <v>4.9000000000000004</v>
      </c>
      <c r="V81" s="164">
        <v>3.77</v>
      </c>
      <c r="W81" s="164">
        <v>4.99</v>
      </c>
      <c r="X81" s="164">
        <v>3.75</v>
      </c>
      <c r="Y81" s="164">
        <v>0</v>
      </c>
      <c r="Z81" s="164">
        <v>0</v>
      </c>
      <c r="AA81" s="164">
        <v>3.71</v>
      </c>
      <c r="AB81" s="165">
        <v>0.2</v>
      </c>
      <c r="AC81" s="165">
        <v>0</v>
      </c>
      <c r="AD81" s="164">
        <v>3.8</v>
      </c>
      <c r="AE81" s="164">
        <v>3.8</v>
      </c>
      <c r="AF81" s="164">
        <v>6.35</v>
      </c>
      <c r="AG81" s="165">
        <v>4.42</v>
      </c>
      <c r="AH81" s="165">
        <v>4.66</v>
      </c>
      <c r="AI81" s="164">
        <v>4.6900000000000004</v>
      </c>
      <c r="AJ81" s="165">
        <v>3.59</v>
      </c>
      <c r="AK81" s="165">
        <v>5.16</v>
      </c>
      <c r="AL81" s="165">
        <v>5.01</v>
      </c>
      <c r="AM81" s="100"/>
    </row>
    <row r="82" spans="1:39" x14ac:dyDescent="0.2">
      <c r="A82" s="156" t="s">
        <v>380</v>
      </c>
      <c r="B82" s="156" t="s">
        <v>381</v>
      </c>
      <c r="C82" s="156" t="s">
        <v>382</v>
      </c>
      <c r="D82" s="156" t="s">
        <v>94</v>
      </c>
      <c r="E82" s="156" t="s">
        <v>74</v>
      </c>
      <c r="F82" s="156" t="s">
        <v>68</v>
      </c>
      <c r="G82" s="164" t="s">
        <v>52</v>
      </c>
      <c r="H82" s="164">
        <v>9.89</v>
      </c>
      <c r="I82" s="164">
        <v>2.83</v>
      </c>
      <c r="J82" s="164">
        <v>5.66</v>
      </c>
      <c r="K82" s="164">
        <v>6.13</v>
      </c>
      <c r="L82" s="164">
        <v>7.8</v>
      </c>
      <c r="M82" s="164">
        <v>4.42</v>
      </c>
      <c r="N82" s="164">
        <v>4.01</v>
      </c>
      <c r="O82" s="164">
        <v>5.18</v>
      </c>
      <c r="P82" s="164">
        <v>6.26</v>
      </c>
      <c r="Q82" s="164">
        <v>11.03</v>
      </c>
      <c r="R82" s="164">
        <v>4.4800000000000004</v>
      </c>
      <c r="S82" s="164">
        <v>4.68</v>
      </c>
      <c r="T82" s="164">
        <v>4.8600000000000003</v>
      </c>
      <c r="U82" s="164">
        <v>4.84</v>
      </c>
      <c r="V82" s="164">
        <v>2.81</v>
      </c>
      <c r="W82" s="164">
        <v>1.92</v>
      </c>
      <c r="X82" s="164">
        <v>-0.56999999999999995</v>
      </c>
      <c r="Y82" s="164">
        <v>0</v>
      </c>
      <c r="Z82" s="164">
        <v>0.05</v>
      </c>
      <c r="AA82" s="164">
        <v>2.4500000000000002</v>
      </c>
      <c r="AB82" s="165">
        <v>0.19</v>
      </c>
      <c r="AC82" s="165">
        <v>0.27</v>
      </c>
      <c r="AD82" s="164">
        <v>3.83</v>
      </c>
      <c r="AE82" s="164">
        <v>3.83</v>
      </c>
      <c r="AF82" s="164">
        <v>6.08</v>
      </c>
      <c r="AG82" s="165">
        <v>4.1399999999999997</v>
      </c>
      <c r="AH82" s="165">
        <v>4.1399999999999997</v>
      </c>
      <c r="AI82" s="164">
        <v>5.15</v>
      </c>
      <c r="AJ82" s="165">
        <v>3.36</v>
      </c>
      <c r="AK82" s="165">
        <v>5.31</v>
      </c>
      <c r="AL82" s="165">
        <v>5.01</v>
      </c>
      <c r="AM82" s="100"/>
    </row>
    <row r="83" spans="1:39" x14ac:dyDescent="0.2">
      <c r="A83" s="156" t="s">
        <v>383</v>
      </c>
      <c r="B83" s="156" t="s">
        <v>384</v>
      </c>
      <c r="C83" s="156" t="s">
        <v>385</v>
      </c>
      <c r="D83" s="156" t="s">
        <v>94</v>
      </c>
      <c r="E83" s="156" t="s">
        <v>76</v>
      </c>
      <c r="F83" s="156" t="s">
        <v>1828</v>
      </c>
      <c r="G83" s="164" t="s">
        <v>52</v>
      </c>
      <c r="H83" s="164">
        <v>-3.91</v>
      </c>
      <c r="I83" s="164">
        <v>6.31</v>
      </c>
      <c r="J83" s="164">
        <v>2.91</v>
      </c>
      <c r="K83" s="164">
        <v>4.96</v>
      </c>
      <c r="L83" s="164">
        <v>7.57</v>
      </c>
      <c r="M83" s="164">
        <v>8.09</v>
      </c>
      <c r="N83" s="164">
        <v>7.97</v>
      </c>
      <c r="O83" s="164">
        <v>6.76</v>
      </c>
      <c r="P83" s="164">
        <v>10.78</v>
      </c>
      <c r="Q83" s="164">
        <v>10.15</v>
      </c>
      <c r="R83" s="164">
        <v>7.99</v>
      </c>
      <c r="S83" s="164">
        <v>4.13</v>
      </c>
      <c r="T83" s="164">
        <v>4.8600000000000003</v>
      </c>
      <c r="U83" s="164">
        <v>4.8899999999999997</v>
      </c>
      <c r="V83" s="164">
        <v>4.9000000000000004</v>
      </c>
      <c r="W83" s="164">
        <v>4.08</v>
      </c>
      <c r="X83" s="164">
        <v>2.92</v>
      </c>
      <c r="Y83" s="164">
        <v>0</v>
      </c>
      <c r="Z83" s="164">
        <v>2.58</v>
      </c>
      <c r="AA83" s="164">
        <v>2.2400000000000002</v>
      </c>
      <c r="AB83" s="165">
        <v>1.9</v>
      </c>
      <c r="AC83" s="165">
        <v>1.67</v>
      </c>
      <c r="AD83" s="164">
        <v>1.97</v>
      </c>
      <c r="AE83" s="164">
        <v>1.97</v>
      </c>
      <c r="AF83" s="164">
        <v>4.8</v>
      </c>
      <c r="AG83" s="165">
        <v>5.5</v>
      </c>
      <c r="AH83" s="165">
        <v>3.52</v>
      </c>
      <c r="AI83" s="164">
        <v>3.32</v>
      </c>
      <c r="AJ83" s="165">
        <v>4.47</v>
      </c>
      <c r="AK83" s="165">
        <v>5.53</v>
      </c>
      <c r="AL83" s="165">
        <v>5.78</v>
      </c>
      <c r="AM83" s="100"/>
    </row>
    <row r="84" spans="1:39" x14ac:dyDescent="0.2">
      <c r="A84" s="156" t="s">
        <v>398</v>
      </c>
      <c r="B84" s="156" t="s">
        <v>399</v>
      </c>
      <c r="C84" s="156" t="s">
        <v>400</v>
      </c>
      <c r="D84" s="156" t="s">
        <v>94</v>
      </c>
      <c r="E84" s="156" t="s">
        <v>401</v>
      </c>
      <c r="F84" s="156" t="s">
        <v>72</v>
      </c>
      <c r="G84" s="164" t="s">
        <v>52</v>
      </c>
      <c r="H84" s="164">
        <v>-8.15</v>
      </c>
      <c r="I84" s="164">
        <v>4.2699999999999996</v>
      </c>
      <c r="J84" s="164">
        <v>13.29</v>
      </c>
      <c r="K84" s="164">
        <v>2.74</v>
      </c>
      <c r="L84" s="164">
        <v>9.8800000000000008</v>
      </c>
      <c r="M84" s="164">
        <v>2</v>
      </c>
      <c r="N84" s="164">
        <v>1.08</v>
      </c>
      <c r="O84" s="164">
        <v>4.82</v>
      </c>
      <c r="P84" s="164">
        <v>5.91</v>
      </c>
      <c r="Q84" s="164">
        <v>15.04</v>
      </c>
      <c r="R84" s="164">
        <v>3.71</v>
      </c>
      <c r="S84" s="164">
        <v>2.68</v>
      </c>
      <c r="T84" s="164">
        <v>4.28</v>
      </c>
      <c r="U84" s="164">
        <v>1.19</v>
      </c>
      <c r="V84" s="164">
        <v>2.37</v>
      </c>
      <c r="W84" s="164">
        <v>0</v>
      </c>
      <c r="X84" s="164">
        <v>0</v>
      </c>
      <c r="Y84" s="164">
        <v>0</v>
      </c>
      <c r="Z84" s="164">
        <v>-0.23</v>
      </c>
      <c r="AA84" s="164">
        <v>-0.28000000000000003</v>
      </c>
      <c r="AB84" s="165">
        <v>-0.3</v>
      </c>
      <c r="AC84" s="165">
        <v>1.24</v>
      </c>
      <c r="AD84" s="164">
        <v>1.69</v>
      </c>
      <c r="AE84" s="164">
        <v>1.69</v>
      </c>
      <c r="AF84" s="164">
        <v>5.01</v>
      </c>
      <c r="AG84" s="165">
        <v>4.96</v>
      </c>
      <c r="AH84" s="165">
        <v>3.91</v>
      </c>
      <c r="AI84" s="164">
        <v>5.91</v>
      </c>
      <c r="AJ84" s="165">
        <v>4.21</v>
      </c>
      <c r="AK84" s="165">
        <v>6.04</v>
      </c>
      <c r="AL84" s="165">
        <v>5.81</v>
      </c>
      <c r="AM84" s="100"/>
    </row>
    <row r="85" spans="1:39" x14ac:dyDescent="0.2">
      <c r="A85" s="156" t="s">
        <v>402</v>
      </c>
      <c r="B85" s="156" t="s">
        <v>403</v>
      </c>
      <c r="C85" s="156" t="s">
        <v>404</v>
      </c>
      <c r="D85" s="156" t="s">
        <v>94</v>
      </c>
      <c r="E85" s="156" t="s">
        <v>76</v>
      </c>
      <c r="F85" s="156" t="s">
        <v>70</v>
      </c>
      <c r="G85" s="164" t="s">
        <v>52</v>
      </c>
      <c r="H85" s="164">
        <v>3.73</v>
      </c>
      <c r="I85" s="164">
        <v>-0.38</v>
      </c>
      <c r="J85" s="164">
        <v>6.84</v>
      </c>
      <c r="K85" s="164">
        <v>6.06</v>
      </c>
      <c r="L85" s="164">
        <v>7.55</v>
      </c>
      <c r="M85" s="164">
        <v>8.39</v>
      </c>
      <c r="N85" s="164">
        <v>5.99</v>
      </c>
      <c r="O85" s="164">
        <v>9.41</v>
      </c>
      <c r="P85" s="164">
        <v>6.01</v>
      </c>
      <c r="Q85" s="164">
        <v>15.13</v>
      </c>
      <c r="R85" s="164">
        <v>7.01</v>
      </c>
      <c r="S85" s="164">
        <v>4.66</v>
      </c>
      <c r="T85" s="164">
        <v>4.6900000000000004</v>
      </c>
      <c r="U85" s="164">
        <v>4.8099999999999996</v>
      </c>
      <c r="V85" s="164">
        <v>3.88</v>
      </c>
      <c r="W85" s="164">
        <v>3.06</v>
      </c>
      <c r="X85" s="164">
        <v>2.1800000000000002</v>
      </c>
      <c r="Y85" s="164">
        <v>0.01</v>
      </c>
      <c r="Z85" s="164">
        <v>0</v>
      </c>
      <c r="AA85" s="164">
        <v>0.31</v>
      </c>
      <c r="AB85" s="165">
        <v>-0.01</v>
      </c>
      <c r="AC85" s="165">
        <v>1.42</v>
      </c>
      <c r="AD85" s="164">
        <v>3.14</v>
      </c>
      <c r="AE85" s="164">
        <v>3.14</v>
      </c>
      <c r="AF85" s="164">
        <v>5.28</v>
      </c>
      <c r="AG85" s="165">
        <v>3.84</v>
      </c>
      <c r="AH85" s="165">
        <v>3.7</v>
      </c>
      <c r="AI85" s="164">
        <v>4.6399999999999997</v>
      </c>
      <c r="AJ85" s="165">
        <v>2.97</v>
      </c>
      <c r="AK85" s="165">
        <v>4.7</v>
      </c>
      <c r="AL85" s="165">
        <v>4.6399999999999997</v>
      </c>
      <c r="AM85" s="100"/>
    </row>
    <row r="86" spans="1:39" x14ac:dyDescent="0.2">
      <c r="A86" s="156" t="s">
        <v>405</v>
      </c>
      <c r="B86" s="156" t="s">
        <v>406</v>
      </c>
      <c r="C86" s="156" t="s">
        <v>407</v>
      </c>
      <c r="D86" s="156" t="s">
        <v>94</v>
      </c>
      <c r="E86" s="156" t="s">
        <v>76</v>
      </c>
      <c r="F86" s="156" t="s">
        <v>66</v>
      </c>
      <c r="G86" s="164" t="s">
        <v>52</v>
      </c>
      <c r="H86" s="164">
        <v>5.79</v>
      </c>
      <c r="I86" s="164">
        <v>2.15</v>
      </c>
      <c r="J86" s="164">
        <v>3.81</v>
      </c>
      <c r="K86" s="164">
        <v>4.25</v>
      </c>
      <c r="L86" s="164">
        <v>9.94</v>
      </c>
      <c r="M86" s="164">
        <v>8.0500000000000007</v>
      </c>
      <c r="N86" s="164">
        <v>7.92</v>
      </c>
      <c r="O86" s="164">
        <v>6.4</v>
      </c>
      <c r="P86" s="164">
        <v>10.02</v>
      </c>
      <c r="Q86" s="164">
        <v>13.31</v>
      </c>
      <c r="R86" s="164">
        <v>6.93</v>
      </c>
      <c r="S86" s="164">
        <v>3.82</v>
      </c>
      <c r="T86" s="164">
        <v>4.6900000000000004</v>
      </c>
      <c r="U86" s="164">
        <v>4.6500000000000004</v>
      </c>
      <c r="V86" s="164">
        <v>4.17</v>
      </c>
      <c r="W86" s="164">
        <v>2.96</v>
      </c>
      <c r="X86" s="164">
        <v>2.2400000000000002</v>
      </c>
      <c r="Y86" s="164">
        <v>0.02</v>
      </c>
      <c r="Z86" s="164">
        <v>0.02</v>
      </c>
      <c r="AA86" s="164">
        <v>0.5</v>
      </c>
      <c r="AB86" s="165">
        <v>1.93</v>
      </c>
      <c r="AC86" s="165">
        <v>1.98</v>
      </c>
      <c r="AD86" s="164">
        <v>3.74</v>
      </c>
      <c r="AE86" s="164">
        <v>3.74</v>
      </c>
      <c r="AF86" s="164">
        <v>4.88</v>
      </c>
      <c r="AG86" s="165">
        <v>5.6</v>
      </c>
      <c r="AH86" s="165">
        <v>3.83</v>
      </c>
      <c r="AI86" s="164">
        <v>4.8099999999999996</v>
      </c>
      <c r="AJ86" s="165">
        <v>3.01</v>
      </c>
      <c r="AK86" s="165">
        <v>4.96</v>
      </c>
      <c r="AL86" s="165">
        <v>4.74</v>
      </c>
      <c r="AM86" s="100"/>
    </row>
    <row r="87" spans="1:39" x14ac:dyDescent="0.2">
      <c r="A87" s="156" t="s">
        <v>408</v>
      </c>
      <c r="B87" s="156" t="s">
        <v>409</v>
      </c>
      <c r="C87" s="156" t="s">
        <v>410</v>
      </c>
      <c r="D87" s="156" t="s">
        <v>194</v>
      </c>
      <c r="E87" s="156" t="s">
        <v>76</v>
      </c>
      <c r="F87" s="156" t="s">
        <v>64</v>
      </c>
      <c r="G87" s="164" t="s">
        <v>52</v>
      </c>
      <c r="H87" s="164">
        <v>3.64</v>
      </c>
      <c r="I87" s="164">
        <v>0.57999999999999996</v>
      </c>
      <c r="J87" s="164">
        <v>4.79</v>
      </c>
      <c r="K87" s="164">
        <v>5.86</v>
      </c>
      <c r="L87" s="164">
        <v>9.17</v>
      </c>
      <c r="M87" s="164">
        <v>5.96</v>
      </c>
      <c r="N87" s="164">
        <v>9.7200000000000006</v>
      </c>
      <c r="O87" s="164">
        <v>5.37</v>
      </c>
      <c r="P87" s="164">
        <v>9.2899999999999991</v>
      </c>
      <c r="Q87" s="164">
        <v>12.43</v>
      </c>
      <c r="R87" s="164">
        <v>7.23</v>
      </c>
      <c r="S87" s="164">
        <v>5.03</v>
      </c>
      <c r="T87" s="164">
        <v>5.01</v>
      </c>
      <c r="U87" s="164">
        <v>5.05</v>
      </c>
      <c r="V87" s="164">
        <v>5.01</v>
      </c>
      <c r="W87" s="164" t="s">
        <v>52</v>
      </c>
      <c r="X87" s="164" t="s">
        <v>52</v>
      </c>
      <c r="Y87" s="164" t="s">
        <v>52</v>
      </c>
      <c r="Z87" s="164" t="s">
        <v>52</v>
      </c>
      <c r="AA87" s="164" t="s">
        <v>52</v>
      </c>
      <c r="AB87" s="165" t="s">
        <v>52</v>
      </c>
      <c r="AC87" s="165" t="s">
        <v>52</v>
      </c>
      <c r="AD87" s="164" t="s">
        <v>52</v>
      </c>
      <c r="AE87" s="164" t="s">
        <v>52</v>
      </c>
      <c r="AF87" s="164" t="s">
        <v>52</v>
      </c>
      <c r="AG87" s="165" t="s">
        <v>52</v>
      </c>
      <c r="AH87" s="165" t="s">
        <v>52</v>
      </c>
      <c r="AI87" s="164" t="s">
        <v>52</v>
      </c>
      <c r="AJ87" s="165" t="s">
        <v>52</v>
      </c>
      <c r="AK87" s="165" t="s">
        <v>52</v>
      </c>
      <c r="AL87" s="165" t="s">
        <v>52</v>
      </c>
      <c r="AM87" s="100"/>
    </row>
    <row r="88" spans="1:39" x14ac:dyDescent="0.2">
      <c r="A88" s="156" t="s">
        <v>411</v>
      </c>
      <c r="B88" s="156" t="s">
        <v>412</v>
      </c>
      <c r="C88" s="156" t="s">
        <v>413</v>
      </c>
      <c r="D88" s="156" t="s">
        <v>194</v>
      </c>
      <c r="E88" s="156" t="s">
        <v>76</v>
      </c>
      <c r="F88" s="156" t="s">
        <v>56</v>
      </c>
      <c r="G88" s="164" t="s">
        <v>52</v>
      </c>
      <c r="H88" s="164">
        <v>4.34</v>
      </c>
      <c r="I88" s="164">
        <v>7.1</v>
      </c>
      <c r="J88" s="164">
        <v>5.5</v>
      </c>
      <c r="K88" s="164">
        <v>6.67</v>
      </c>
      <c r="L88" s="164">
        <v>7.82</v>
      </c>
      <c r="M88" s="164">
        <v>4.72</v>
      </c>
      <c r="N88" s="164">
        <v>5.03</v>
      </c>
      <c r="O88" s="164">
        <v>5.07</v>
      </c>
      <c r="P88" s="164">
        <v>8.18</v>
      </c>
      <c r="Q88" s="164">
        <v>12.39</v>
      </c>
      <c r="R88" s="164">
        <v>5.27</v>
      </c>
      <c r="S88" s="164">
        <v>4.32</v>
      </c>
      <c r="T88" s="164">
        <v>4.76</v>
      </c>
      <c r="U88" s="164">
        <v>4.87</v>
      </c>
      <c r="V88" s="164">
        <v>3.96</v>
      </c>
      <c r="W88" s="164">
        <v>2.93</v>
      </c>
      <c r="X88" s="164">
        <v>2.0499999999999998</v>
      </c>
      <c r="Y88" s="164">
        <v>0</v>
      </c>
      <c r="Z88" s="164">
        <v>0.45</v>
      </c>
      <c r="AA88" s="164">
        <v>0.26</v>
      </c>
      <c r="AB88" s="165" t="s">
        <v>52</v>
      </c>
      <c r="AC88" s="165" t="s">
        <v>52</v>
      </c>
      <c r="AD88" s="164">
        <v>3.54</v>
      </c>
      <c r="AE88" s="164">
        <v>3.54</v>
      </c>
      <c r="AF88" s="164">
        <v>4.0199999999999996</v>
      </c>
      <c r="AG88" s="165" t="s">
        <v>52</v>
      </c>
      <c r="AH88" s="165" t="s">
        <v>52</v>
      </c>
      <c r="AI88" s="164">
        <v>3.58</v>
      </c>
      <c r="AJ88" s="165" t="s">
        <v>52</v>
      </c>
      <c r="AK88" s="165" t="s">
        <v>52</v>
      </c>
      <c r="AL88" s="165" t="s">
        <v>52</v>
      </c>
      <c r="AM88" s="100"/>
    </row>
    <row r="89" spans="1:39" x14ac:dyDescent="0.2">
      <c r="A89" s="156" t="s">
        <v>414</v>
      </c>
      <c r="B89" s="156" t="s">
        <v>415</v>
      </c>
      <c r="C89" s="156" t="s">
        <v>416</v>
      </c>
      <c r="D89" s="156" t="s">
        <v>194</v>
      </c>
      <c r="E89" s="156" t="s">
        <v>76</v>
      </c>
      <c r="F89" s="156" t="s">
        <v>64</v>
      </c>
      <c r="G89" s="164" t="s">
        <v>52</v>
      </c>
      <c r="H89" s="164">
        <v>3.92</v>
      </c>
      <c r="I89" s="164">
        <v>0.75</v>
      </c>
      <c r="J89" s="164">
        <v>4.7</v>
      </c>
      <c r="K89" s="164">
        <v>3.75</v>
      </c>
      <c r="L89" s="164">
        <v>9.0399999999999991</v>
      </c>
      <c r="M89" s="164">
        <v>6.22</v>
      </c>
      <c r="N89" s="164">
        <v>9.66</v>
      </c>
      <c r="O89" s="164">
        <v>5.26</v>
      </c>
      <c r="P89" s="164">
        <v>9.11</v>
      </c>
      <c r="Q89" s="164">
        <v>10.85</v>
      </c>
      <c r="R89" s="164">
        <v>7.71</v>
      </c>
      <c r="S89" s="164">
        <v>5.0199999999999996</v>
      </c>
      <c r="T89" s="164">
        <v>4.96</v>
      </c>
      <c r="U89" s="164">
        <v>4.8899999999999997</v>
      </c>
      <c r="V89" s="164">
        <v>4.97</v>
      </c>
      <c r="W89" s="164" t="s">
        <v>52</v>
      </c>
      <c r="X89" s="164" t="s">
        <v>52</v>
      </c>
      <c r="Y89" s="164" t="s">
        <v>52</v>
      </c>
      <c r="Z89" s="164" t="s">
        <v>52</v>
      </c>
      <c r="AA89" s="164" t="s">
        <v>52</v>
      </c>
      <c r="AB89" s="165" t="s">
        <v>52</v>
      </c>
      <c r="AC89" s="165" t="s">
        <v>52</v>
      </c>
      <c r="AD89" s="164" t="s">
        <v>52</v>
      </c>
      <c r="AE89" s="164" t="s">
        <v>52</v>
      </c>
      <c r="AF89" s="164" t="s">
        <v>52</v>
      </c>
      <c r="AG89" s="165" t="s">
        <v>52</v>
      </c>
      <c r="AH89" s="165" t="s">
        <v>52</v>
      </c>
      <c r="AI89" s="164" t="s">
        <v>52</v>
      </c>
      <c r="AJ89" s="165" t="s">
        <v>52</v>
      </c>
      <c r="AK89" s="165" t="s">
        <v>52</v>
      </c>
      <c r="AL89" s="165" t="s">
        <v>52</v>
      </c>
      <c r="AM89" s="100"/>
    </row>
    <row r="90" spans="1:39" x14ac:dyDescent="0.2">
      <c r="A90" s="156" t="s">
        <v>417</v>
      </c>
      <c r="B90" s="156" t="s">
        <v>418</v>
      </c>
      <c r="C90" s="156" t="s">
        <v>419</v>
      </c>
      <c r="D90" s="156" t="s">
        <v>194</v>
      </c>
      <c r="E90" s="156" t="s">
        <v>76</v>
      </c>
      <c r="F90" s="156" t="s">
        <v>58</v>
      </c>
      <c r="G90" s="164" t="s">
        <v>52</v>
      </c>
      <c r="H90" s="164">
        <v>-5.26</v>
      </c>
      <c r="I90" s="164">
        <v>7.22</v>
      </c>
      <c r="J90" s="164">
        <v>4.4000000000000004</v>
      </c>
      <c r="K90" s="164">
        <v>8.58</v>
      </c>
      <c r="L90" s="164">
        <v>12.91</v>
      </c>
      <c r="M90" s="164">
        <v>8.92</v>
      </c>
      <c r="N90" s="164">
        <v>6.09</v>
      </c>
      <c r="O90" s="164">
        <v>6</v>
      </c>
      <c r="P90" s="164">
        <v>7.64</v>
      </c>
      <c r="Q90" s="164">
        <v>12.29</v>
      </c>
      <c r="R90" s="164">
        <v>4.6500000000000004</v>
      </c>
      <c r="S90" s="164">
        <v>4.62</v>
      </c>
      <c r="T90" s="164">
        <v>2.02</v>
      </c>
      <c r="U90" s="164">
        <v>1.99</v>
      </c>
      <c r="V90" s="164">
        <v>1.39</v>
      </c>
      <c r="W90" s="164" t="s">
        <v>52</v>
      </c>
      <c r="X90" s="164" t="s">
        <v>52</v>
      </c>
      <c r="Y90" s="164" t="s">
        <v>52</v>
      </c>
      <c r="Z90" s="164" t="s">
        <v>52</v>
      </c>
      <c r="AA90" s="164" t="s">
        <v>52</v>
      </c>
      <c r="AB90" s="165" t="s">
        <v>52</v>
      </c>
      <c r="AC90" s="165" t="s">
        <v>52</v>
      </c>
      <c r="AD90" s="164" t="s">
        <v>52</v>
      </c>
      <c r="AE90" s="164" t="s">
        <v>52</v>
      </c>
      <c r="AF90" s="164" t="s">
        <v>52</v>
      </c>
      <c r="AG90" s="165" t="s">
        <v>52</v>
      </c>
      <c r="AH90" s="165" t="s">
        <v>52</v>
      </c>
      <c r="AI90" s="164" t="s">
        <v>52</v>
      </c>
      <c r="AJ90" s="165" t="s">
        <v>52</v>
      </c>
      <c r="AK90" s="165" t="s">
        <v>52</v>
      </c>
      <c r="AL90" s="165" t="s">
        <v>52</v>
      </c>
      <c r="AM90" s="100"/>
    </row>
    <row r="91" spans="1:39" x14ac:dyDescent="0.2">
      <c r="A91" s="156" t="s">
        <v>420</v>
      </c>
      <c r="B91" s="156" t="s">
        <v>421</v>
      </c>
      <c r="C91" s="156" t="s">
        <v>422</v>
      </c>
      <c r="D91" s="156" t="s">
        <v>94</v>
      </c>
      <c r="E91" s="156" t="s">
        <v>76</v>
      </c>
      <c r="F91" s="156" t="s">
        <v>1828</v>
      </c>
      <c r="G91" s="164" t="s">
        <v>52</v>
      </c>
      <c r="H91" s="164">
        <v>-2.6</v>
      </c>
      <c r="I91" s="164">
        <v>2.67</v>
      </c>
      <c r="J91" s="164">
        <v>5.0199999999999996</v>
      </c>
      <c r="K91" s="164">
        <v>4.8499999999999996</v>
      </c>
      <c r="L91" s="164">
        <v>11.93</v>
      </c>
      <c r="M91" s="164">
        <v>6.66</v>
      </c>
      <c r="N91" s="164">
        <v>8.3800000000000008</v>
      </c>
      <c r="O91" s="164">
        <v>7.77</v>
      </c>
      <c r="P91" s="164">
        <v>9.51</v>
      </c>
      <c r="Q91" s="164">
        <v>15.13</v>
      </c>
      <c r="R91" s="164">
        <v>5.4</v>
      </c>
      <c r="S91" s="164">
        <v>3.38</v>
      </c>
      <c r="T91" s="164">
        <v>3.91</v>
      </c>
      <c r="U91" s="164">
        <v>4.82</v>
      </c>
      <c r="V91" s="164">
        <v>4.22</v>
      </c>
      <c r="W91" s="164">
        <v>2.67</v>
      </c>
      <c r="X91" s="164">
        <v>2.19</v>
      </c>
      <c r="Y91" s="164">
        <v>-0.01</v>
      </c>
      <c r="Z91" s="164">
        <v>0.3</v>
      </c>
      <c r="AA91" s="164">
        <v>0.57999999999999996</v>
      </c>
      <c r="AB91" s="165">
        <v>0.18</v>
      </c>
      <c r="AC91" s="165">
        <v>0.19</v>
      </c>
      <c r="AD91" s="164">
        <v>3.52</v>
      </c>
      <c r="AE91" s="164">
        <v>3.52</v>
      </c>
      <c r="AF91" s="164">
        <v>4.79</v>
      </c>
      <c r="AG91" s="165">
        <v>4.78</v>
      </c>
      <c r="AH91" s="165">
        <v>3.5</v>
      </c>
      <c r="AI91" s="164">
        <v>1.87</v>
      </c>
      <c r="AJ91" s="165">
        <v>4.07</v>
      </c>
      <c r="AK91" s="165">
        <v>3.91</v>
      </c>
      <c r="AL91" s="165">
        <v>4.29</v>
      </c>
      <c r="AM91" s="100"/>
    </row>
    <row r="92" spans="1:39" x14ac:dyDescent="0.2">
      <c r="A92" s="156" t="s">
        <v>423</v>
      </c>
      <c r="B92" s="156" t="s">
        <v>424</v>
      </c>
      <c r="C92" s="156" t="s">
        <v>425</v>
      </c>
      <c r="D92" s="156" t="s">
        <v>94</v>
      </c>
      <c r="E92" s="156" t="s">
        <v>78</v>
      </c>
      <c r="F92" s="156" t="s">
        <v>1828</v>
      </c>
      <c r="G92" s="164" t="s">
        <v>52</v>
      </c>
      <c r="H92" s="164" t="s">
        <v>52</v>
      </c>
      <c r="I92" s="164" t="s">
        <v>52</v>
      </c>
      <c r="J92" s="164" t="s">
        <v>52</v>
      </c>
      <c r="K92" s="164" t="s">
        <v>52</v>
      </c>
      <c r="L92" s="164" t="s">
        <v>52</v>
      </c>
      <c r="M92" s="164" t="s">
        <v>52</v>
      </c>
      <c r="N92" s="164" t="s">
        <v>52</v>
      </c>
      <c r="O92" s="164" t="s">
        <v>52</v>
      </c>
      <c r="P92" s="164" t="s">
        <v>52</v>
      </c>
      <c r="Q92" s="164" t="s">
        <v>52</v>
      </c>
      <c r="R92" s="164" t="s">
        <v>52</v>
      </c>
      <c r="S92" s="164" t="s">
        <v>52</v>
      </c>
      <c r="T92" s="164" t="s">
        <v>52</v>
      </c>
      <c r="U92" s="164" t="s">
        <v>52</v>
      </c>
      <c r="V92" s="164" t="s">
        <v>52</v>
      </c>
      <c r="W92" s="164" t="s">
        <v>52</v>
      </c>
      <c r="X92" s="164">
        <v>2.87</v>
      </c>
      <c r="Y92" s="164">
        <v>-0.02</v>
      </c>
      <c r="Z92" s="164">
        <v>0.33</v>
      </c>
      <c r="AA92" s="164">
        <v>0.34</v>
      </c>
      <c r="AB92" s="165">
        <v>0.45</v>
      </c>
      <c r="AC92" s="165">
        <v>0.38</v>
      </c>
      <c r="AD92" s="164">
        <v>3.57</v>
      </c>
      <c r="AE92" s="164">
        <v>3.57</v>
      </c>
      <c r="AF92" s="164">
        <v>4.51</v>
      </c>
      <c r="AG92" s="165">
        <v>2.4</v>
      </c>
      <c r="AH92" s="165">
        <v>3.9</v>
      </c>
      <c r="AI92" s="164">
        <v>4.8499999999999996</v>
      </c>
      <c r="AJ92" s="165">
        <v>2.34</v>
      </c>
      <c r="AK92" s="165">
        <v>1.29</v>
      </c>
      <c r="AL92" s="165">
        <v>4.88</v>
      </c>
      <c r="AM92" s="100"/>
    </row>
    <row r="93" spans="1:39" x14ac:dyDescent="0.2">
      <c r="A93" s="156" t="s">
        <v>426</v>
      </c>
      <c r="B93" s="156" t="s">
        <v>427</v>
      </c>
      <c r="C93" s="156" t="s">
        <v>428</v>
      </c>
      <c r="D93" s="156" t="s">
        <v>94</v>
      </c>
      <c r="E93" s="156" t="s">
        <v>76</v>
      </c>
      <c r="F93" s="156" t="s">
        <v>60</v>
      </c>
      <c r="G93" s="164" t="s">
        <v>52</v>
      </c>
      <c r="H93" s="164">
        <v>6.79</v>
      </c>
      <c r="I93" s="164">
        <v>-3.08</v>
      </c>
      <c r="J93" s="164">
        <v>9.01</v>
      </c>
      <c r="K93" s="164">
        <v>15.73</v>
      </c>
      <c r="L93" s="164">
        <v>6.61</v>
      </c>
      <c r="M93" s="164">
        <v>5.63</v>
      </c>
      <c r="N93" s="164">
        <v>6.83</v>
      </c>
      <c r="O93" s="164">
        <v>6.03</v>
      </c>
      <c r="P93" s="164">
        <v>9.94</v>
      </c>
      <c r="Q93" s="164">
        <v>8.85</v>
      </c>
      <c r="R93" s="164">
        <v>7.82</v>
      </c>
      <c r="S93" s="164">
        <v>2.89</v>
      </c>
      <c r="T93" s="164">
        <v>4.0199999999999996</v>
      </c>
      <c r="U93" s="164">
        <v>4.3899999999999997</v>
      </c>
      <c r="V93" s="164">
        <v>5.28</v>
      </c>
      <c r="W93" s="164">
        <v>3.05</v>
      </c>
      <c r="X93" s="164">
        <v>2.4700000000000002</v>
      </c>
      <c r="Y93" s="164">
        <v>0.01</v>
      </c>
      <c r="Z93" s="164">
        <v>0.37</v>
      </c>
      <c r="AA93" s="164">
        <v>0.42</v>
      </c>
      <c r="AB93" s="165">
        <v>0.3</v>
      </c>
      <c r="AC93" s="165">
        <v>1.78</v>
      </c>
      <c r="AD93" s="164">
        <v>3.63</v>
      </c>
      <c r="AE93" s="164">
        <v>3.63</v>
      </c>
      <c r="AF93" s="164">
        <v>5.98</v>
      </c>
      <c r="AG93" s="165">
        <v>4.78</v>
      </c>
      <c r="AH93" s="165">
        <v>3.86</v>
      </c>
      <c r="AI93" s="164">
        <v>4.92</v>
      </c>
      <c r="AJ93" s="165">
        <v>3.33</v>
      </c>
      <c r="AK93" s="165">
        <v>5.08</v>
      </c>
      <c r="AL93" s="165">
        <v>4.75</v>
      </c>
      <c r="AM93" s="100"/>
    </row>
    <row r="94" spans="1:39" x14ac:dyDescent="0.2">
      <c r="A94" s="156" t="s">
        <v>429</v>
      </c>
      <c r="B94" s="156" t="s">
        <v>430</v>
      </c>
      <c r="C94" s="156" t="s">
        <v>431</v>
      </c>
      <c r="D94" s="156" t="s">
        <v>94</v>
      </c>
      <c r="E94" s="156" t="s">
        <v>76</v>
      </c>
      <c r="F94" s="156" t="s">
        <v>1828</v>
      </c>
      <c r="G94" s="164" t="s">
        <v>52</v>
      </c>
      <c r="H94" s="164">
        <v>1.04</v>
      </c>
      <c r="I94" s="164">
        <v>4.75</v>
      </c>
      <c r="J94" s="164">
        <v>6.31</v>
      </c>
      <c r="K94" s="164">
        <v>6.43</v>
      </c>
      <c r="L94" s="164">
        <v>13.27</v>
      </c>
      <c r="M94" s="164">
        <v>6.8</v>
      </c>
      <c r="N94" s="164">
        <v>7.89</v>
      </c>
      <c r="O94" s="164">
        <v>7.44</v>
      </c>
      <c r="P94" s="164">
        <v>9.06</v>
      </c>
      <c r="Q94" s="164">
        <v>15.05</v>
      </c>
      <c r="R94" s="164">
        <v>5.72</v>
      </c>
      <c r="S94" s="164">
        <v>3.17</v>
      </c>
      <c r="T94" s="164">
        <v>4.54</v>
      </c>
      <c r="U94" s="164">
        <v>4.43</v>
      </c>
      <c r="V94" s="164">
        <v>4.29</v>
      </c>
      <c r="W94" s="164">
        <v>2.73</v>
      </c>
      <c r="X94" s="164">
        <v>2.2400000000000002</v>
      </c>
      <c r="Y94" s="164">
        <v>-0.01</v>
      </c>
      <c r="Z94" s="164">
        <v>0.59</v>
      </c>
      <c r="AA94" s="164">
        <v>0.56999999999999995</v>
      </c>
      <c r="AB94" s="165">
        <v>0.46</v>
      </c>
      <c r="AC94" s="165">
        <v>0.2</v>
      </c>
      <c r="AD94" s="164">
        <v>3.64</v>
      </c>
      <c r="AE94" s="164">
        <v>3.64</v>
      </c>
      <c r="AF94" s="164">
        <v>4.79</v>
      </c>
      <c r="AG94" s="165">
        <v>4.75</v>
      </c>
      <c r="AH94" s="165">
        <v>3.58</v>
      </c>
      <c r="AI94" s="164">
        <v>1.97</v>
      </c>
      <c r="AJ94" s="165">
        <v>4.21</v>
      </c>
      <c r="AK94" s="165">
        <v>4.0599999999999996</v>
      </c>
      <c r="AL94" s="165">
        <v>4.8099999999999996</v>
      </c>
      <c r="AM94" s="100"/>
    </row>
    <row r="95" spans="1:39" x14ac:dyDescent="0.2">
      <c r="A95" s="156" t="s">
        <v>432</v>
      </c>
      <c r="B95" s="156" t="s">
        <v>433</v>
      </c>
      <c r="C95" s="156" t="s">
        <v>434</v>
      </c>
      <c r="D95" s="156" t="s">
        <v>94</v>
      </c>
      <c r="E95" s="156" t="s">
        <v>76</v>
      </c>
      <c r="F95" s="156" t="s">
        <v>64</v>
      </c>
      <c r="G95" s="164" t="s">
        <v>52</v>
      </c>
      <c r="H95" s="164">
        <v>9.68</v>
      </c>
      <c r="I95" s="164">
        <v>0</v>
      </c>
      <c r="J95" s="164">
        <v>2.0099999999999998</v>
      </c>
      <c r="K95" s="164">
        <v>6.61</v>
      </c>
      <c r="L95" s="164">
        <v>10.67</v>
      </c>
      <c r="M95" s="164">
        <v>8.0399999999999991</v>
      </c>
      <c r="N95" s="164">
        <v>9.32</v>
      </c>
      <c r="O95" s="164">
        <v>6.94</v>
      </c>
      <c r="P95" s="164">
        <v>9.2200000000000006</v>
      </c>
      <c r="Q95" s="164">
        <v>16.920000000000002</v>
      </c>
      <c r="R95" s="164">
        <v>5.86</v>
      </c>
      <c r="S95" s="164">
        <v>3.88</v>
      </c>
      <c r="T95" s="164">
        <v>3.62</v>
      </c>
      <c r="U95" s="164">
        <v>3.53</v>
      </c>
      <c r="V95" s="164">
        <v>4.72</v>
      </c>
      <c r="W95" s="164">
        <v>2.88</v>
      </c>
      <c r="X95" s="164">
        <v>2.42</v>
      </c>
      <c r="Y95" s="164">
        <v>0.01</v>
      </c>
      <c r="Z95" s="164">
        <v>0.01</v>
      </c>
      <c r="AA95" s="164">
        <v>0.28999999999999998</v>
      </c>
      <c r="AB95" s="165">
        <v>0.28999999999999998</v>
      </c>
      <c r="AC95" s="165">
        <v>0.01</v>
      </c>
      <c r="AD95" s="164">
        <v>3.44</v>
      </c>
      <c r="AE95" s="164">
        <v>3.44</v>
      </c>
      <c r="AF95" s="164">
        <v>4.51</v>
      </c>
      <c r="AG95" s="165">
        <v>5.52</v>
      </c>
      <c r="AH95" s="165">
        <v>3.62</v>
      </c>
      <c r="AI95" s="164">
        <v>4.54</v>
      </c>
      <c r="AJ95" s="165">
        <v>3.04</v>
      </c>
      <c r="AK95" s="165">
        <v>4.8499999999999996</v>
      </c>
      <c r="AL95" s="165">
        <v>4.7300000000000004</v>
      </c>
      <c r="AM95" s="100"/>
    </row>
    <row r="96" spans="1:39" x14ac:dyDescent="0.2">
      <c r="A96" s="156" t="s">
        <v>435</v>
      </c>
      <c r="B96" s="156" t="s">
        <v>436</v>
      </c>
      <c r="C96" s="156" t="s">
        <v>437</v>
      </c>
      <c r="D96" s="156" t="s">
        <v>94</v>
      </c>
      <c r="E96" s="156" t="s">
        <v>76</v>
      </c>
      <c r="F96" s="156" t="s">
        <v>66</v>
      </c>
      <c r="G96" s="164" t="s">
        <v>52</v>
      </c>
      <c r="H96" s="164">
        <v>-0.23</v>
      </c>
      <c r="I96" s="164">
        <v>7.21</v>
      </c>
      <c r="J96" s="164">
        <v>9.56</v>
      </c>
      <c r="K96" s="164">
        <v>5.08</v>
      </c>
      <c r="L96" s="164">
        <v>11.28</v>
      </c>
      <c r="M96" s="164">
        <v>10.67</v>
      </c>
      <c r="N96" s="164">
        <v>9.36</v>
      </c>
      <c r="O96" s="164">
        <v>7.99</v>
      </c>
      <c r="P96" s="164">
        <v>9.0500000000000007</v>
      </c>
      <c r="Q96" s="164">
        <v>16.46</v>
      </c>
      <c r="R96" s="164">
        <v>6.71</v>
      </c>
      <c r="S96" s="164">
        <v>4.4000000000000004</v>
      </c>
      <c r="T96" s="164">
        <v>4.45</v>
      </c>
      <c r="U96" s="164">
        <v>4.03</v>
      </c>
      <c r="V96" s="164">
        <v>3.73</v>
      </c>
      <c r="W96" s="164">
        <v>3.71</v>
      </c>
      <c r="X96" s="164">
        <v>2.42</v>
      </c>
      <c r="Y96" s="164">
        <v>0</v>
      </c>
      <c r="Z96" s="164">
        <v>7.0000000000000007E-2</v>
      </c>
      <c r="AA96" s="164">
        <v>1.75</v>
      </c>
      <c r="AB96" s="165">
        <v>1.81</v>
      </c>
      <c r="AC96" s="165">
        <v>1.86</v>
      </c>
      <c r="AD96" s="164">
        <v>3.51</v>
      </c>
      <c r="AE96" s="164">
        <v>3.51</v>
      </c>
      <c r="AF96" s="164">
        <v>5.48</v>
      </c>
      <c r="AG96" s="165">
        <v>4.04</v>
      </c>
      <c r="AH96" s="165">
        <v>3.96</v>
      </c>
      <c r="AI96" s="164">
        <v>3.39</v>
      </c>
      <c r="AJ96" s="165">
        <v>4.75</v>
      </c>
      <c r="AK96" s="165">
        <v>4.9000000000000004</v>
      </c>
      <c r="AL96" s="165">
        <v>4.83</v>
      </c>
      <c r="AM96" s="100"/>
    </row>
    <row r="97" spans="1:39" x14ac:dyDescent="0.2">
      <c r="A97" s="156" t="s">
        <v>444</v>
      </c>
      <c r="B97" s="156" t="s">
        <v>445</v>
      </c>
      <c r="C97" s="156" t="s">
        <v>446</v>
      </c>
      <c r="D97" s="156" t="s">
        <v>94</v>
      </c>
      <c r="E97" s="156" t="s">
        <v>78</v>
      </c>
      <c r="F97" s="156" t="s">
        <v>56</v>
      </c>
      <c r="G97" s="164" t="s">
        <v>52</v>
      </c>
      <c r="H97" s="164" t="s">
        <v>52</v>
      </c>
      <c r="I97" s="164" t="s">
        <v>52</v>
      </c>
      <c r="J97" s="164" t="s">
        <v>52</v>
      </c>
      <c r="K97" s="164" t="s">
        <v>52</v>
      </c>
      <c r="L97" s="164" t="s">
        <v>52</v>
      </c>
      <c r="M97" s="164" t="s">
        <v>52</v>
      </c>
      <c r="N97" s="164" t="s">
        <v>52</v>
      </c>
      <c r="O97" s="164" t="s">
        <v>52</v>
      </c>
      <c r="P97" s="164" t="s">
        <v>52</v>
      </c>
      <c r="Q97" s="164" t="s">
        <v>52</v>
      </c>
      <c r="R97" s="164" t="s">
        <v>52</v>
      </c>
      <c r="S97" s="164" t="s">
        <v>52</v>
      </c>
      <c r="T97" s="164" t="s">
        <v>52</v>
      </c>
      <c r="U97" s="164" t="s">
        <v>52</v>
      </c>
      <c r="V97" s="164" t="s">
        <v>52</v>
      </c>
      <c r="W97" s="164" t="s">
        <v>52</v>
      </c>
      <c r="X97" s="164">
        <v>1.99</v>
      </c>
      <c r="Y97" s="164">
        <v>0.17</v>
      </c>
      <c r="Z97" s="164">
        <v>0.86</v>
      </c>
      <c r="AA97" s="164">
        <v>0.49</v>
      </c>
      <c r="AB97" s="165">
        <v>0.2</v>
      </c>
      <c r="AC97" s="165">
        <v>0.64</v>
      </c>
      <c r="AD97" s="164">
        <v>3.86</v>
      </c>
      <c r="AE97" s="164">
        <v>3.86</v>
      </c>
      <c r="AF97" s="164">
        <v>5.95</v>
      </c>
      <c r="AG97" s="165">
        <v>4.16</v>
      </c>
      <c r="AH97" s="165">
        <v>4.1500000000000004</v>
      </c>
      <c r="AI97" s="164">
        <v>5.05</v>
      </c>
      <c r="AJ97" s="165">
        <v>3.04</v>
      </c>
      <c r="AK97" s="165">
        <v>5.26</v>
      </c>
      <c r="AL97" s="165">
        <v>5.13</v>
      </c>
      <c r="AM97" s="100"/>
    </row>
    <row r="98" spans="1:39" x14ac:dyDescent="0.2">
      <c r="A98" s="156" t="s">
        <v>450</v>
      </c>
      <c r="B98" s="156" t="s">
        <v>451</v>
      </c>
      <c r="C98" s="156" t="s">
        <v>452</v>
      </c>
      <c r="D98" s="156" t="s">
        <v>94</v>
      </c>
      <c r="E98" s="156" t="s">
        <v>78</v>
      </c>
      <c r="F98" s="156" t="s">
        <v>56</v>
      </c>
      <c r="G98" s="164" t="s">
        <v>52</v>
      </c>
      <c r="H98" s="164" t="s">
        <v>52</v>
      </c>
      <c r="I98" s="164" t="s">
        <v>52</v>
      </c>
      <c r="J98" s="164" t="s">
        <v>52</v>
      </c>
      <c r="K98" s="164" t="s">
        <v>52</v>
      </c>
      <c r="L98" s="164" t="s">
        <v>52</v>
      </c>
      <c r="M98" s="164" t="s">
        <v>52</v>
      </c>
      <c r="N98" s="164" t="s">
        <v>52</v>
      </c>
      <c r="O98" s="164" t="s">
        <v>52</v>
      </c>
      <c r="P98" s="164" t="s">
        <v>52</v>
      </c>
      <c r="Q98" s="164" t="s">
        <v>52</v>
      </c>
      <c r="R98" s="164" t="s">
        <v>52</v>
      </c>
      <c r="S98" s="164" t="s">
        <v>52</v>
      </c>
      <c r="T98" s="164" t="s">
        <v>52</v>
      </c>
      <c r="U98" s="164" t="s">
        <v>52</v>
      </c>
      <c r="V98" s="164" t="s">
        <v>52</v>
      </c>
      <c r="W98" s="164" t="s">
        <v>52</v>
      </c>
      <c r="X98" s="164">
        <v>2.59</v>
      </c>
      <c r="Y98" s="164">
        <v>0.01</v>
      </c>
      <c r="Z98" s="164">
        <v>0.25</v>
      </c>
      <c r="AA98" s="164">
        <v>1.92</v>
      </c>
      <c r="AB98" s="165">
        <v>0.1</v>
      </c>
      <c r="AC98" s="165">
        <v>0.34</v>
      </c>
      <c r="AD98" s="164">
        <v>3.85</v>
      </c>
      <c r="AE98" s="164">
        <v>3.85</v>
      </c>
      <c r="AF98" s="164">
        <v>5.14</v>
      </c>
      <c r="AG98" s="165">
        <v>5.78</v>
      </c>
      <c r="AH98" s="165">
        <v>4</v>
      </c>
      <c r="AI98" s="164">
        <v>5.05</v>
      </c>
      <c r="AJ98" s="165">
        <v>3.13</v>
      </c>
      <c r="AK98" s="165">
        <v>5.26</v>
      </c>
      <c r="AL98" s="165">
        <v>4.96</v>
      </c>
      <c r="AM98" s="100"/>
    </row>
    <row r="99" spans="1:39" x14ac:dyDescent="0.2">
      <c r="A99" s="156" t="s">
        <v>453</v>
      </c>
      <c r="B99" s="156" t="s">
        <v>454</v>
      </c>
      <c r="C99" s="156" t="s">
        <v>455</v>
      </c>
      <c r="D99" s="156" t="s">
        <v>194</v>
      </c>
      <c r="E99" s="156" t="s">
        <v>76</v>
      </c>
      <c r="F99" s="156" t="s">
        <v>56</v>
      </c>
      <c r="G99" s="164" t="s">
        <v>52</v>
      </c>
      <c r="H99" s="164">
        <v>-0.18</v>
      </c>
      <c r="I99" s="164">
        <v>4.6100000000000003</v>
      </c>
      <c r="J99" s="164">
        <v>5.31</v>
      </c>
      <c r="K99" s="164">
        <v>4.8499999999999996</v>
      </c>
      <c r="L99" s="164">
        <v>17.239999999999998</v>
      </c>
      <c r="M99" s="164">
        <v>4.88</v>
      </c>
      <c r="N99" s="164">
        <v>6.65</v>
      </c>
      <c r="O99" s="164">
        <v>6.24</v>
      </c>
      <c r="P99" s="164">
        <v>5.63</v>
      </c>
      <c r="Q99" s="164">
        <v>9.81</v>
      </c>
      <c r="R99" s="164">
        <v>5.28</v>
      </c>
      <c r="S99" s="164">
        <v>3.32</v>
      </c>
      <c r="T99" s="164">
        <v>4.8899999999999997</v>
      </c>
      <c r="U99" s="164">
        <v>4.76</v>
      </c>
      <c r="V99" s="164">
        <v>4.5199999999999996</v>
      </c>
      <c r="W99" s="164" t="s">
        <v>52</v>
      </c>
      <c r="X99" s="164" t="s">
        <v>52</v>
      </c>
      <c r="Y99" s="164" t="s">
        <v>52</v>
      </c>
      <c r="Z99" s="164" t="s">
        <v>52</v>
      </c>
      <c r="AA99" s="164" t="s">
        <v>52</v>
      </c>
      <c r="AB99" s="165" t="s">
        <v>52</v>
      </c>
      <c r="AC99" s="165" t="s">
        <v>52</v>
      </c>
      <c r="AD99" s="164" t="s">
        <v>52</v>
      </c>
      <c r="AE99" s="164" t="s">
        <v>52</v>
      </c>
      <c r="AF99" s="164" t="s">
        <v>52</v>
      </c>
      <c r="AG99" s="165" t="s">
        <v>52</v>
      </c>
      <c r="AH99" s="165" t="s">
        <v>52</v>
      </c>
      <c r="AI99" s="164" t="s">
        <v>52</v>
      </c>
      <c r="AJ99" s="165" t="s">
        <v>52</v>
      </c>
      <c r="AK99" s="165" t="s">
        <v>52</v>
      </c>
      <c r="AL99" s="165" t="s">
        <v>52</v>
      </c>
      <c r="AM99" s="100"/>
    </row>
    <row r="100" spans="1:39" x14ac:dyDescent="0.2">
      <c r="A100" s="156" t="s">
        <v>456</v>
      </c>
      <c r="B100" s="156" t="s">
        <v>457</v>
      </c>
      <c r="C100" s="156" t="s">
        <v>458</v>
      </c>
      <c r="D100" s="156" t="s">
        <v>94</v>
      </c>
      <c r="E100" s="156" t="s">
        <v>76</v>
      </c>
      <c r="F100" s="156" t="s">
        <v>60</v>
      </c>
      <c r="G100" s="164" t="s">
        <v>52</v>
      </c>
      <c r="H100" s="164">
        <v>-2.14</v>
      </c>
      <c r="I100" s="164">
        <v>4.2</v>
      </c>
      <c r="J100" s="164">
        <v>3.81</v>
      </c>
      <c r="K100" s="164">
        <v>7.33</v>
      </c>
      <c r="L100" s="164">
        <v>10.52</v>
      </c>
      <c r="M100" s="164">
        <v>8.06</v>
      </c>
      <c r="N100" s="164">
        <v>6.13</v>
      </c>
      <c r="O100" s="164">
        <v>5.82</v>
      </c>
      <c r="P100" s="164">
        <v>9.4700000000000006</v>
      </c>
      <c r="Q100" s="164">
        <v>8.68</v>
      </c>
      <c r="R100" s="164">
        <v>4.37</v>
      </c>
      <c r="S100" s="164">
        <v>2.73</v>
      </c>
      <c r="T100" s="164">
        <v>4.59</v>
      </c>
      <c r="U100" s="164">
        <v>4.0999999999999996</v>
      </c>
      <c r="V100" s="164">
        <v>3.78</v>
      </c>
      <c r="W100" s="164">
        <v>3.72</v>
      </c>
      <c r="X100" s="164">
        <v>1.68</v>
      </c>
      <c r="Y100" s="164">
        <v>0.02</v>
      </c>
      <c r="Z100" s="164">
        <v>0</v>
      </c>
      <c r="AA100" s="164">
        <v>0.53</v>
      </c>
      <c r="AB100" s="165">
        <v>1.85</v>
      </c>
      <c r="AC100" s="165">
        <v>1.8</v>
      </c>
      <c r="AD100" s="164">
        <v>3.68</v>
      </c>
      <c r="AE100" s="164">
        <v>3.68</v>
      </c>
      <c r="AF100" s="164">
        <v>4.9000000000000004</v>
      </c>
      <c r="AG100" s="165">
        <v>4.76</v>
      </c>
      <c r="AH100" s="165">
        <v>2.42</v>
      </c>
      <c r="AI100" s="164">
        <v>3.02</v>
      </c>
      <c r="AJ100" s="165">
        <v>3.09</v>
      </c>
      <c r="AK100" s="165">
        <v>4.12</v>
      </c>
      <c r="AL100" s="165">
        <v>4.71</v>
      </c>
      <c r="AM100" s="100"/>
    </row>
    <row r="101" spans="1:39" x14ac:dyDescent="0.2">
      <c r="A101" s="156" t="s">
        <v>459</v>
      </c>
      <c r="B101" s="156" t="s">
        <v>460</v>
      </c>
      <c r="C101" s="156" t="s">
        <v>461</v>
      </c>
      <c r="D101" s="156" t="s">
        <v>194</v>
      </c>
      <c r="E101" s="156" t="s">
        <v>76</v>
      </c>
      <c r="F101" s="156" t="s">
        <v>58</v>
      </c>
      <c r="G101" s="164" t="s">
        <v>52</v>
      </c>
      <c r="H101" s="164">
        <v>-6.24</v>
      </c>
      <c r="I101" s="164">
        <v>9.56</v>
      </c>
      <c r="J101" s="164">
        <v>5.14</v>
      </c>
      <c r="K101" s="164">
        <v>13.27</v>
      </c>
      <c r="L101" s="164">
        <v>12.59</v>
      </c>
      <c r="M101" s="164">
        <v>4.4400000000000004</v>
      </c>
      <c r="N101" s="164">
        <v>4.51</v>
      </c>
      <c r="O101" s="164">
        <v>4.55</v>
      </c>
      <c r="P101" s="164">
        <v>13.82</v>
      </c>
      <c r="Q101" s="164">
        <v>10.19</v>
      </c>
      <c r="R101" s="164">
        <v>6.55</v>
      </c>
      <c r="S101" s="164">
        <v>4.32</v>
      </c>
      <c r="T101" s="164">
        <v>4.68</v>
      </c>
      <c r="U101" s="164">
        <v>5.64</v>
      </c>
      <c r="V101" s="164">
        <v>3.19</v>
      </c>
      <c r="W101" s="164" t="s">
        <v>52</v>
      </c>
      <c r="X101" s="164" t="s">
        <v>52</v>
      </c>
      <c r="Y101" s="164" t="s">
        <v>52</v>
      </c>
      <c r="Z101" s="164" t="s">
        <v>52</v>
      </c>
      <c r="AA101" s="164" t="s">
        <v>52</v>
      </c>
      <c r="AB101" s="165" t="s">
        <v>52</v>
      </c>
      <c r="AC101" s="165" t="s">
        <v>52</v>
      </c>
      <c r="AD101" s="164" t="s">
        <v>52</v>
      </c>
      <c r="AE101" s="164" t="s">
        <v>52</v>
      </c>
      <c r="AF101" s="164" t="s">
        <v>52</v>
      </c>
      <c r="AG101" s="165" t="s">
        <v>52</v>
      </c>
      <c r="AH101" s="165" t="s">
        <v>52</v>
      </c>
      <c r="AI101" s="164" t="s">
        <v>52</v>
      </c>
      <c r="AJ101" s="165" t="s">
        <v>52</v>
      </c>
      <c r="AK101" s="165" t="s">
        <v>52</v>
      </c>
      <c r="AL101" s="165" t="s">
        <v>52</v>
      </c>
      <c r="AM101" s="100"/>
    </row>
    <row r="102" spans="1:39" x14ac:dyDescent="0.2">
      <c r="A102" s="156" t="s">
        <v>462</v>
      </c>
      <c r="B102" s="156" t="s">
        <v>463</v>
      </c>
      <c r="C102" s="156" t="s">
        <v>464</v>
      </c>
      <c r="D102" s="156" t="s">
        <v>94</v>
      </c>
      <c r="E102" s="156" t="s">
        <v>76</v>
      </c>
      <c r="F102" s="156" t="s">
        <v>66</v>
      </c>
      <c r="G102" s="164" t="s">
        <v>52</v>
      </c>
      <c r="H102" s="164">
        <v>9.69</v>
      </c>
      <c r="I102" s="164">
        <v>11.92</v>
      </c>
      <c r="J102" s="164">
        <v>5.68</v>
      </c>
      <c r="K102" s="164">
        <v>6.04</v>
      </c>
      <c r="L102" s="164">
        <v>9.73</v>
      </c>
      <c r="M102" s="164">
        <v>6.81</v>
      </c>
      <c r="N102" s="164">
        <v>5.8</v>
      </c>
      <c r="O102" s="164">
        <v>6.17</v>
      </c>
      <c r="P102" s="164">
        <v>10.17</v>
      </c>
      <c r="Q102" s="164">
        <v>18.309999999999999</v>
      </c>
      <c r="R102" s="164">
        <v>5.63</v>
      </c>
      <c r="S102" s="164">
        <v>4.6399999999999997</v>
      </c>
      <c r="T102" s="164">
        <v>4.67</v>
      </c>
      <c r="U102" s="164">
        <v>4.96</v>
      </c>
      <c r="V102" s="164">
        <v>4.47</v>
      </c>
      <c r="W102" s="164">
        <v>3.36</v>
      </c>
      <c r="X102" s="164">
        <v>2.5099999999999998</v>
      </c>
      <c r="Y102" s="164">
        <v>0.06</v>
      </c>
      <c r="Z102" s="164">
        <v>7.0000000000000007E-2</v>
      </c>
      <c r="AA102" s="164">
        <v>0.44</v>
      </c>
      <c r="AB102" s="165">
        <v>0.48</v>
      </c>
      <c r="AC102" s="165">
        <v>0.37</v>
      </c>
      <c r="AD102" s="164">
        <v>4.03</v>
      </c>
      <c r="AE102" s="164">
        <v>4.03</v>
      </c>
      <c r="AF102" s="164">
        <v>4.99</v>
      </c>
      <c r="AG102" s="165">
        <v>5.66</v>
      </c>
      <c r="AH102" s="165">
        <v>4.13</v>
      </c>
      <c r="AI102" s="164">
        <v>5.22</v>
      </c>
      <c r="AJ102" s="165">
        <v>3.2</v>
      </c>
      <c r="AK102" s="165">
        <v>5.03</v>
      </c>
      <c r="AL102" s="165">
        <v>5.04</v>
      </c>
      <c r="AM102" s="100"/>
    </row>
    <row r="103" spans="1:39" x14ac:dyDescent="0.2">
      <c r="A103" s="156" t="s">
        <v>465</v>
      </c>
      <c r="B103" s="156" t="s">
        <v>466</v>
      </c>
      <c r="C103" s="156" t="s">
        <v>467</v>
      </c>
      <c r="D103" s="156" t="s">
        <v>194</v>
      </c>
      <c r="E103" s="156" t="s">
        <v>76</v>
      </c>
      <c r="F103" s="156" t="s">
        <v>66</v>
      </c>
      <c r="G103" s="164" t="s">
        <v>52</v>
      </c>
      <c r="H103" s="164">
        <v>0</v>
      </c>
      <c r="I103" s="164">
        <v>6.98</v>
      </c>
      <c r="J103" s="164">
        <v>7.75</v>
      </c>
      <c r="K103" s="164">
        <v>6.03</v>
      </c>
      <c r="L103" s="164">
        <v>9.39</v>
      </c>
      <c r="M103" s="164">
        <v>8.85</v>
      </c>
      <c r="N103" s="164">
        <v>7.46</v>
      </c>
      <c r="O103" s="164">
        <v>5.53</v>
      </c>
      <c r="P103" s="164">
        <v>9.24</v>
      </c>
      <c r="Q103" s="164">
        <v>16.22</v>
      </c>
      <c r="R103" s="164">
        <v>7.05</v>
      </c>
      <c r="S103" s="164">
        <v>4.0599999999999996</v>
      </c>
      <c r="T103" s="164">
        <v>4.7300000000000004</v>
      </c>
      <c r="U103" s="164">
        <v>4.4800000000000004</v>
      </c>
      <c r="V103" s="164">
        <v>4.47</v>
      </c>
      <c r="W103" s="164">
        <v>3.83</v>
      </c>
      <c r="X103" s="164">
        <v>2.14</v>
      </c>
      <c r="Y103" s="164">
        <v>0</v>
      </c>
      <c r="Z103" s="164">
        <v>0.03</v>
      </c>
      <c r="AA103" s="164">
        <v>0.36</v>
      </c>
      <c r="AB103" s="165" t="s">
        <v>52</v>
      </c>
      <c r="AC103" s="165" t="s">
        <v>52</v>
      </c>
      <c r="AD103" s="164">
        <v>3.6</v>
      </c>
      <c r="AE103" s="164">
        <v>3.6</v>
      </c>
      <c r="AF103" s="164">
        <v>5.66</v>
      </c>
      <c r="AG103" s="165" t="s">
        <v>52</v>
      </c>
      <c r="AH103" s="165" t="s">
        <v>52</v>
      </c>
      <c r="AI103" s="164" t="s">
        <v>52</v>
      </c>
      <c r="AJ103" s="165" t="s">
        <v>52</v>
      </c>
      <c r="AK103" s="165" t="s">
        <v>52</v>
      </c>
      <c r="AL103" s="165" t="s">
        <v>52</v>
      </c>
      <c r="AM103" s="100"/>
    </row>
    <row r="104" spans="1:39" x14ac:dyDescent="0.2">
      <c r="A104" s="156" t="s">
        <v>468</v>
      </c>
      <c r="B104" s="156" t="s">
        <v>469</v>
      </c>
      <c r="C104" s="156" t="s">
        <v>470</v>
      </c>
      <c r="D104" s="156" t="s">
        <v>94</v>
      </c>
      <c r="E104" s="156" t="s">
        <v>76</v>
      </c>
      <c r="F104" s="156" t="s">
        <v>56</v>
      </c>
      <c r="G104" s="164" t="s">
        <v>52</v>
      </c>
      <c r="H104" s="164">
        <v>6.05</v>
      </c>
      <c r="I104" s="164">
        <v>0</v>
      </c>
      <c r="J104" s="164">
        <v>5.45</v>
      </c>
      <c r="K104" s="164">
        <v>6.46</v>
      </c>
      <c r="L104" s="164">
        <v>13.88</v>
      </c>
      <c r="M104" s="164">
        <v>7.9</v>
      </c>
      <c r="N104" s="164">
        <v>5.5</v>
      </c>
      <c r="O104" s="164">
        <v>4.32</v>
      </c>
      <c r="P104" s="164">
        <v>7.9</v>
      </c>
      <c r="Q104" s="164">
        <v>10.8</v>
      </c>
      <c r="R104" s="164">
        <v>5.41</v>
      </c>
      <c r="S104" s="164">
        <v>3.35</v>
      </c>
      <c r="T104" s="164">
        <v>5.12</v>
      </c>
      <c r="U104" s="164">
        <v>4.83</v>
      </c>
      <c r="V104" s="164">
        <v>3.35</v>
      </c>
      <c r="W104" s="164">
        <v>3.07</v>
      </c>
      <c r="X104" s="164">
        <v>0.35</v>
      </c>
      <c r="Y104" s="164">
        <v>-0.02</v>
      </c>
      <c r="Z104" s="164">
        <v>7.0000000000000007E-2</v>
      </c>
      <c r="AA104" s="164">
        <v>-1.26</v>
      </c>
      <c r="AB104" s="165">
        <v>1.7</v>
      </c>
      <c r="AC104" s="165">
        <v>1.63</v>
      </c>
      <c r="AD104" s="164">
        <v>3.14</v>
      </c>
      <c r="AE104" s="164">
        <v>3.14</v>
      </c>
      <c r="AF104" s="164">
        <v>5.63</v>
      </c>
      <c r="AG104" s="165">
        <v>4.78</v>
      </c>
      <c r="AH104" s="165">
        <v>3.57</v>
      </c>
      <c r="AI104" s="164">
        <v>4.0199999999999996</v>
      </c>
      <c r="AJ104" s="165">
        <v>4.01</v>
      </c>
      <c r="AK104" s="165">
        <v>4.1399999999999997</v>
      </c>
      <c r="AL104" s="165">
        <v>4.72</v>
      </c>
      <c r="AM104" s="100"/>
    </row>
    <row r="105" spans="1:39" x14ac:dyDescent="0.2">
      <c r="A105" s="156" t="s">
        <v>471</v>
      </c>
      <c r="B105" s="156" t="s">
        <v>472</v>
      </c>
      <c r="C105" s="156" t="s">
        <v>473</v>
      </c>
      <c r="D105" s="156" t="s">
        <v>194</v>
      </c>
      <c r="E105" s="156" t="s">
        <v>76</v>
      </c>
      <c r="F105" s="156" t="s">
        <v>64</v>
      </c>
      <c r="G105" s="164" t="s">
        <v>52</v>
      </c>
      <c r="H105" s="164">
        <v>6.64</v>
      </c>
      <c r="I105" s="164">
        <v>2.79</v>
      </c>
      <c r="J105" s="164">
        <v>5.61</v>
      </c>
      <c r="K105" s="164">
        <v>21.58</v>
      </c>
      <c r="L105" s="164">
        <v>9.7100000000000009</v>
      </c>
      <c r="M105" s="164">
        <v>7.49</v>
      </c>
      <c r="N105" s="164">
        <v>5.3</v>
      </c>
      <c r="O105" s="164">
        <v>5.27</v>
      </c>
      <c r="P105" s="164">
        <v>11.93</v>
      </c>
      <c r="Q105" s="164">
        <v>14.32</v>
      </c>
      <c r="R105" s="164">
        <v>6.78</v>
      </c>
      <c r="S105" s="164">
        <v>4.04</v>
      </c>
      <c r="T105" s="164">
        <v>4.93</v>
      </c>
      <c r="U105" s="164">
        <v>4.91</v>
      </c>
      <c r="V105" s="164">
        <v>4.76</v>
      </c>
      <c r="W105" s="164">
        <v>3.59</v>
      </c>
      <c r="X105" s="164">
        <v>3.14</v>
      </c>
      <c r="Y105" s="164">
        <v>0</v>
      </c>
      <c r="Z105" s="164">
        <v>0</v>
      </c>
      <c r="AA105" s="164">
        <v>0.75</v>
      </c>
      <c r="AB105" s="165" t="s">
        <v>52</v>
      </c>
      <c r="AC105" s="165" t="s">
        <v>52</v>
      </c>
      <c r="AD105" s="164">
        <v>3.53</v>
      </c>
      <c r="AE105" s="164">
        <v>3.53</v>
      </c>
      <c r="AF105" s="164">
        <v>5.56</v>
      </c>
      <c r="AG105" s="165" t="s">
        <v>52</v>
      </c>
      <c r="AH105" s="165" t="s">
        <v>52</v>
      </c>
      <c r="AI105" s="164" t="s">
        <v>52</v>
      </c>
      <c r="AJ105" s="165" t="s">
        <v>52</v>
      </c>
      <c r="AK105" s="165" t="s">
        <v>52</v>
      </c>
      <c r="AL105" s="165" t="s">
        <v>52</v>
      </c>
      <c r="AM105" s="100"/>
    </row>
    <row r="106" spans="1:39" x14ac:dyDescent="0.2">
      <c r="A106" s="156" t="s">
        <v>474</v>
      </c>
      <c r="B106" s="156" t="s">
        <v>475</v>
      </c>
      <c r="C106" s="156" t="s">
        <v>476</v>
      </c>
      <c r="D106" s="156" t="s">
        <v>94</v>
      </c>
      <c r="E106" s="156" t="s">
        <v>401</v>
      </c>
      <c r="F106" s="156" t="s">
        <v>72</v>
      </c>
      <c r="G106" s="164" t="s">
        <v>52</v>
      </c>
      <c r="H106" s="164">
        <v>0</v>
      </c>
      <c r="I106" s="164">
        <v>4.3499999999999996</v>
      </c>
      <c r="J106" s="164">
        <v>4.17</v>
      </c>
      <c r="K106" s="164">
        <v>5.56</v>
      </c>
      <c r="L106" s="164">
        <v>8</v>
      </c>
      <c r="M106" s="164">
        <v>4.4800000000000004</v>
      </c>
      <c r="N106" s="164">
        <v>3.88</v>
      </c>
      <c r="O106" s="164">
        <v>4.13</v>
      </c>
      <c r="P106" s="164">
        <v>6.96</v>
      </c>
      <c r="Q106" s="164">
        <v>19.59</v>
      </c>
      <c r="R106" s="164">
        <v>4.26</v>
      </c>
      <c r="S106" s="164">
        <v>4.3099999999999996</v>
      </c>
      <c r="T106" s="164">
        <v>6.7</v>
      </c>
      <c r="U106" s="164">
        <v>4.62</v>
      </c>
      <c r="V106" s="164">
        <v>2.56</v>
      </c>
      <c r="W106" s="164">
        <v>2.11</v>
      </c>
      <c r="X106" s="164">
        <v>0.8</v>
      </c>
      <c r="Y106" s="164">
        <v>-1.17</v>
      </c>
      <c r="Z106" s="164">
        <v>-0.35</v>
      </c>
      <c r="AA106" s="164">
        <v>0.8</v>
      </c>
      <c r="AB106" s="165">
        <v>-0.17</v>
      </c>
      <c r="AC106" s="165">
        <v>0.18</v>
      </c>
      <c r="AD106" s="164">
        <v>-1.3</v>
      </c>
      <c r="AE106" s="164">
        <v>-1.3</v>
      </c>
      <c r="AF106" s="164">
        <v>0.24</v>
      </c>
      <c r="AG106" s="165">
        <v>4.21</v>
      </c>
      <c r="AH106" s="165">
        <v>3.55</v>
      </c>
      <c r="AI106" s="164">
        <v>4.1900000000000004</v>
      </c>
      <c r="AJ106" s="165">
        <v>2.39</v>
      </c>
      <c r="AK106" s="165">
        <v>6.61</v>
      </c>
      <c r="AL106" s="165">
        <v>6.31</v>
      </c>
      <c r="AM106" s="100"/>
    </row>
    <row r="107" spans="1:39" x14ac:dyDescent="0.2">
      <c r="A107" s="156" t="s">
        <v>477</v>
      </c>
      <c r="B107" s="156" t="s">
        <v>478</v>
      </c>
      <c r="C107" s="156" t="s">
        <v>479</v>
      </c>
      <c r="D107" s="156" t="s">
        <v>94</v>
      </c>
      <c r="E107" s="156" t="s">
        <v>78</v>
      </c>
      <c r="F107" s="156" t="s">
        <v>60</v>
      </c>
      <c r="G107" s="164" t="s">
        <v>52</v>
      </c>
      <c r="H107" s="164">
        <v>10.18</v>
      </c>
      <c r="I107" s="164">
        <v>6.64</v>
      </c>
      <c r="J107" s="164">
        <v>3.91</v>
      </c>
      <c r="K107" s="164">
        <v>5.13</v>
      </c>
      <c r="L107" s="164">
        <v>2.9</v>
      </c>
      <c r="M107" s="164">
        <v>6.48</v>
      </c>
      <c r="N107" s="164">
        <v>4.04</v>
      </c>
      <c r="O107" s="164">
        <v>6.58</v>
      </c>
      <c r="P107" s="164">
        <v>7.56</v>
      </c>
      <c r="Q107" s="164">
        <v>8.26</v>
      </c>
      <c r="R107" s="164">
        <v>9.84</v>
      </c>
      <c r="S107" s="164">
        <v>4.66</v>
      </c>
      <c r="T107" s="164">
        <v>4.51</v>
      </c>
      <c r="U107" s="164">
        <v>3.15</v>
      </c>
      <c r="V107" s="164">
        <v>3.19</v>
      </c>
      <c r="W107" s="164">
        <v>3.56</v>
      </c>
      <c r="X107" s="164">
        <v>3.09</v>
      </c>
      <c r="Y107" s="164">
        <v>0</v>
      </c>
      <c r="Z107" s="164">
        <v>3.3</v>
      </c>
      <c r="AA107" s="164">
        <v>1.86</v>
      </c>
      <c r="AB107" s="165">
        <v>1.95</v>
      </c>
      <c r="AC107" s="165">
        <v>1.95</v>
      </c>
      <c r="AD107" s="164">
        <v>3.66</v>
      </c>
      <c r="AE107" s="164">
        <v>3.66</v>
      </c>
      <c r="AF107" s="164">
        <v>5.92</v>
      </c>
      <c r="AG107" s="165">
        <v>3.91</v>
      </c>
      <c r="AH107" s="165">
        <v>3.97</v>
      </c>
      <c r="AI107" s="164">
        <v>5.04</v>
      </c>
      <c r="AJ107" s="165">
        <v>3.07</v>
      </c>
      <c r="AK107" s="165">
        <v>5.12</v>
      </c>
      <c r="AL107" s="165">
        <v>4.8899999999999997</v>
      </c>
      <c r="AM107" s="100"/>
    </row>
    <row r="108" spans="1:39" x14ac:dyDescent="0.2">
      <c r="A108" s="156" t="s">
        <v>480</v>
      </c>
      <c r="B108" s="156" t="s">
        <v>52</v>
      </c>
      <c r="C108" s="156" t="s">
        <v>481</v>
      </c>
      <c r="D108" s="156" t="s">
        <v>194</v>
      </c>
      <c r="E108" s="156" t="s">
        <v>76</v>
      </c>
      <c r="F108" s="156" t="s">
        <v>60</v>
      </c>
      <c r="G108" s="164" t="s">
        <v>52</v>
      </c>
      <c r="H108" s="164">
        <v>8.19</v>
      </c>
      <c r="I108" s="164">
        <v>3.09</v>
      </c>
      <c r="J108" s="164" t="s">
        <v>52</v>
      </c>
      <c r="K108" s="164" t="s">
        <v>52</v>
      </c>
      <c r="L108" s="164" t="s">
        <v>52</v>
      </c>
      <c r="M108" s="164" t="s">
        <v>52</v>
      </c>
      <c r="N108" s="164" t="s">
        <v>52</v>
      </c>
      <c r="O108" s="164" t="s">
        <v>52</v>
      </c>
      <c r="P108" s="164" t="s">
        <v>52</v>
      </c>
      <c r="Q108" s="164" t="s">
        <v>52</v>
      </c>
      <c r="R108" s="164" t="s">
        <v>52</v>
      </c>
      <c r="S108" s="164" t="s">
        <v>52</v>
      </c>
      <c r="T108" s="164" t="s">
        <v>52</v>
      </c>
      <c r="U108" s="164" t="s">
        <v>52</v>
      </c>
      <c r="V108" s="164" t="s">
        <v>52</v>
      </c>
      <c r="W108" s="164" t="s">
        <v>52</v>
      </c>
      <c r="X108" s="164" t="s">
        <v>52</v>
      </c>
      <c r="Y108" s="164" t="s">
        <v>52</v>
      </c>
      <c r="Z108" s="164" t="s">
        <v>52</v>
      </c>
      <c r="AA108" s="164" t="s">
        <v>52</v>
      </c>
      <c r="AB108" s="165" t="s">
        <v>52</v>
      </c>
      <c r="AC108" s="165" t="s">
        <v>52</v>
      </c>
      <c r="AD108" s="164" t="s">
        <v>52</v>
      </c>
      <c r="AE108" s="164" t="s">
        <v>52</v>
      </c>
      <c r="AF108" s="164" t="s">
        <v>52</v>
      </c>
      <c r="AG108" s="165" t="s">
        <v>52</v>
      </c>
      <c r="AH108" s="165" t="s">
        <v>52</v>
      </c>
      <c r="AI108" s="164" t="s">
        <v>52</v>
      </c>
      <c r="AJ108" s="165" t="s">
        <v>52</v>
      </c>
      <c r="AK108" s="165" t="s">
        <v>52</v>
      </c>
      <c r="AL108" s="165" t="s">
        <v>52</v>
      </c>
      <c r="AM108" s="100"/>
    </row>
    <row r="109" spans="1:39" x14ac:dyDescent="0.2">
      <c r="A109" s="156" t="s">
        <v>490</v>
      </c>
      <c r="B109" s="156" t="s">
        <v>491</v>
      </c>
      <c r="C109" s="156" t="s">
        <v>492</v>
      </c>
      <c r="D109" s="156" t="s">
        <v>94</v>
      </c>
      <c r="E109" s="156" t="s">
        <v>76</v>
      </c>
      <c r="F109" s="156" t="s">
        <v>1828</v>
      </c>
      <c r="G109" s="164" t="s">
        <v>52</v>
      </c>
      <c r="H109" s="164">
        <v>0.63</v>
      </c>
      <c r="I109" s="164">
        <v>6.46</v>
      </c>
      <c r="J109" s="164">
        <v>6.72</v>
      </c>
      <c r="K109" s="164">
        <v>3.61</v>
      </c>
      <c r="L109" s="164">
        <v>13.24</v>
      </c>
      <c r="M109" s="164">
        <v>6.58</v>
      </c>
      <c r="N109" s="164">
        <v>7.93</v>
      </c>
      <c r="O109" s="164">
        <v>7.6</v>
      </c>
      <c r="P109" s="164">
        <v>9.49</v>
      </c>
      <c r="Q109" s="164">
        <v>16.39</v>
      </c>
      <c r="R109" s="164">
        <v>6.01</v>
      </c>
      <c r="S109" s="164">
        <v>3.22</v>
      </c>
      <c r="T109" s="164">
        <v>4.37</v>
      </c>
      <c r="U109" s="164">
        <v>4.49</v>
      </c>
      <c r="V109" s="164">
        <v>4.1500000000000004</v>
      </c>
      <c r="W109" s="164">
        <v>2.37</v>
      </c>
      <c r="X109" s="164">
        <v>2.17</v>
      </c>
      <c r="Y109" s="164">
        <v>0.11</v>
      </c>
      <c r="Z109" s="164">
        <v>0.38</v>
      </c>
      <c r="AA109" s="164">
        <v>0.47</v>
      </c>
      <c r="AB109" s="165">
        <v>0.21</v>
      </c>
      <c r="AC109" s="165">
        <v>0.27</v>
      </c>
      <c r="AD109" s="164">
        <v>3.42</v>
      </c>
      <c r="AE109" s="164">
        <v>3.42</v>
      </c>
      <c r="AF109" s="164">
        <v>4.97</v>
      </c>
      <c r="AG109" s="165">
        <v>4.8899999999999997</v>
      </c>
      <c r="AH109" s="165">
        <v>3.73</v>
      </c>
      <c r="AI109" s="164">
        <v>1.94</v>
      </c>
      <c r="AJ109" s="165">
        <v>4.1399999999999997</v>
      </c>
      <c r="AK109" s="165">
        <v>3.99</v>
      </c>
      <c r="AL109" s="165">
        <v>4.7699999999999996</v>
      </c>
      <c r="AM109" s="100"/>
    </row>
    <row r="110" spans="1:39" x14ac:dyDescent="0.2">
      <c r="A110" s="156" t="s">
        <v>493</v>
      </c>
      <c r="B110" s="156" t="s">
        <v>494</v>
      </c>
      <c r="C110" s="156" t="s">
        <v>495</v>
      </c>
      <c r="D110" s="156" t="s">
        <v>194</v>
      </c>
      <c r="E110" s="156" t="s">
        <v>76</v>
      </c>
      <c r="F110" s="156" t="s">
        <v>56</v>
      </c>
      <c r="G110" s="164" t="s">
        <v>52</v>
      </c>
      <c r="H110" s="164">
        <v>7.17</v>
      </c>
      <c r="I110" s="164">
        <v>1.99</v>
      </c>
      <c r="J110" s="164">
        <v>4.76</v>
      </c>
      <c r="K110" s="164">
        <v>6.7</v>
      </c>
      <c r="L110" s="164">
        <v>16.12</v>
      </c>
      <c r="M110" s="164">
        <v>4.4000000000000004</v>
      </c>
      <c r="N110" s="164">
        <v>5.94</v>
      </c>
      <c r="O110" s="164">
        <v>7.09</v>
      </c>
      <c r="P110" s="164">
        <v>6.19</v>
      </c>
      <c r="Q110" s="164">
        <v>10.33</v>
      </c>
      <c r="R110" s="164">
        <v>5.03</v>
      </c>
      <c r="S110" s="164">
        <v>3.46</v>
      </c>
      <c r="T110" s="164">
        <v>5.09</v>
      </c>
      <c r="U110" s="164">
        <v>5.05</v>
      </c>
      <c r="V110" s="164">
        <v>5.41</v>
      </c>
      <c r="W110" s="164" t="s">
        <v>52</v>
      </c>
      <c r="X110" s="164" t="s">
        <v>52</v>
      </c>
      <c r="Y110" s="164" t="s">
        <v>52</v>
      </c>
      <c r="Z110" s="164" t="s">
        <v>52</v>
      </c>
      <c r="AA110" s="164" t="s">
        <v>52</v>
      </c>
      <c r="AB110" s="165" t="s">
        <v>52</v>
      </c>
      <c r="AC110" s="165" t="s">
        <v>52</v>
      </c>
      <c r="AD110" s="164" t="s">
        <v>52</v>
      </c>
      <c r="AE110" s="164" t="s">
        <v>52</v>
      </c>
      <c r="AF110" s="164" t="s">
        <v>52</v>
      </c>
      <c r="AG110" s="165" t="s">
        <v>52</v>
      </c>
      <c r="AH110" s="165" t="s">
        <v>52</v>
      </c>
      <c r="AI110" s="164" t="s">
        <v>52</v>
      </c>
      <c r="AJ110" s="165" t="s">
        <v>52</v>
      </c>
      <c r="AK110" s="165" t="s">
        <v>52</v>
      </c>
      <c r="AL110" s="165" t="s">
        <v>52</v>
      </c>
      <c r="AM110" s="100"/>
    </row>
    <row r="111" spans="1:39" x14ac:dyDescent="0.2">
      <c r="A111" s="156" t="s">
        <v>496</v>
      </c>
      <c r="B111" s="156" t="s">
        <v>497</v>
      </c>
      <c r="C111" s="156" t="s">
        <v>498</v>
      </c>
      <c r="D111" s="156" t="s">
        <v>194</v>
      </c>
      <c r="E111" s="156" t="s">
        <v>76</v>
      </c>
      <c r="F111" s="156" t="s">
        <v>56</v>
      </c>
      <c r="G111" s="164" t="s">
        <v>52</v>
      </c>
      <c r="H111" s="164">
        <v>4.26</v>
      </c>
      <c r="I111" s="164">
        <v>4.62</v>
      </c>
      <c r="J111" s="164">
        <v>4.43</v>
      </c>
      <c r="K111" s="164">
        <v>8.76</v>
      </c>
      <c r="L111" s="164">
        <v>9.1999999999999993</v>
      </c>
      <c r="M111" s="164">
        <v>5.23</v>
      </c>
      <c r="N111" s="164">
        <v>6.25</v>
      </c>
      <c r="O111" s="164">
        <v>4.9800000000000004</v>
      </c>
      <c r="P111" s="164">
        <v>8.23</v>
      </c>
      <c r="Q111" s="164">
        <v>12.61</v>
      </c>
      <c r="R111" s="164">
        <v>5.54</v>
      </c>
      <c r="S111" s="164">
        <v>4.4000000000000004</v>
      </c>
      <c r="T111" s="164">
        <v>4.68</v>
      </c>
      <c r="U111" s="164">
        <v>4.6399999999999997</v>
      </c>
      <c r="V111" s="164">
        <v>4.01</v>
      </c>
      <c r="W111" s="164">
        <v>3.04</v>
      </c>
      <c r="X111" s="164">
        <v>2.16</v>
      </c>
      <c r="Y111" s="164">
        <v>0.1</v>
      </c>
      <c r="Z111" s="164">
        <v>0.53</v>
      </c>
      <c r="AA111" s="164">
        <v>0.62</v>
      </c>
      <c r="AB111" s="165" t="s">
        <v>52</v>
      </c>
      <c r="AC111" s="165" t="s">
        <v>52</v>
      </c>
      <c r="AD111" s="164">
        <v>3.49</v>
      </c>
      <c r="AE111" s="164">
        <v>3.49</v>
      </c>
      <c r="AF111" s="164">
        <v>4.04</v>
      </c>
      <c r="AG111" s="165" t="s">
        <v>52</v>
      </c>
      <c r="AH111" s="165" t="s">
        <v>52</v>
      </c>
      <c r="AI111" s="164">
        <v>3.5</v>
      </c>
      <c r="AJ111" s="165" t="s">
        <v>52</v>
      </c>
      <c r="AK111" s="165" t="s">
        <v>52</v>
      </c>
      <c r="AL111" s="165" t="s">
        <v>52</v>
      </c>
      <c r="AM111" s="100"/>
    </row>
    <row r="112" spans="1:39" x14ac:dyDescent="0.2">
      <c r="A112" s="156" t="s">
        <v>499</v>
      </c>
      <c r="B112" s="156" t="s">
        <v>500</v>
      </c>
      <c r="C112" s="156" t="s">
        <v>501</v>
      </c>
      <c r="D112" s="156" t="s">
        <v>194</v>
      </c>
      <c r="E112" s="156" t="s">
        <v>76</v>
      </c>
      <c r="F112" s="156" t="s">
        <v>60</v>
      </c>
      <c r="G112" s="164" t="s">
        <v>52</v>
      </c>
      <c r="H112" s="164">
        <v>9.0299999999999994</v>
      </c>
      <c r="I112" s="164">
        <v>-0.79</v>
      </c>
      <c r="J112" s="164">
        <v>8.98</v>
      </c>
      <c r="K112" s="164">
        <v>7.26</v>
      </c>
      <c r="L112" s="164">
        <v>7.34</v>
      </c>
      <c r="M112" s="164">
        <v>8.1999999999999993</v>
      </c>
      <c r="N112" s="164">
        <v>6.35</v>
      </c>
      <c r="O112" s="164">
        <v>4.78</v>
      </c>
      <c r="P112" s="164">
        <v>13.72</v>
      </c>
      <c r="Q112" s="164">
        <v>9.2100000000000009</v>
      </c>
      <c r="R112" s="164">
        <v>6.14</v>
      </c>
      <c r="S112" s="164">
        <v>3.15</v>
      </c>
      <c r="T112" s="164">
        <v>3.27</v>
      </c>
      <c r="U112" s="164">
        <v>3.97</v>
      </c>
      <c r="V112" s="164">
        <v>4.25</v>
      </c>
      <c r="W112" s="164">
        <v>3.97</v>
      </c>
      <c r="X112" s="164">
        <v>3.45</v>
      </c>
      <c r="Y112" s="164">
        <v>0</v>
      </c>
      <c r="Z112" s="164">
        <v>0.01</v>
      </c>
      <c r="AA112" s="164">
        <v>0.06</v>
      </c>
      <c r="AB112" s="165" t="s">
        <v>52</v>
      </c>
      <c r="AC112" s="165" t="s">
        <v>52</v>
      </c>
      <c r="AD112" s="164">
        <v>3.41</v>
      </c>
      <c r="AE112" s="164">
        <v>3.41</v>
      </c>
      <c r="AF112" s="164">
        <v>5.38</v>
      </c>
      <c r="AG112" s="165" t="s">
        <v>52</v>
      </c>
      <c r="AH112" s="165" t="s">
        <v>52</v>
      </c>
      <c r="AI112" s="164" t="s">
        <v>52</v>
      </c>
      <c r="AJ112" s="165" t="s">
        <v>52</v>
      </c>
      <c r="AK112" s="165" t="s">
        <v>52</v>
      </c>
      <c r="AL112" s="165" t="s">
        <v>52</v>
      </c>
      <c r="AM112" s="100"/>
    </row>
    <row r="113" spans="1:39" x14ac:dyDescent="0.2">
      <c r="A113" s="156" t="s">
        <v>505</v>
      </c>
      <c r="B113" s="156" t="s">
        <v>506</v>
      </c>
      <c r="C113" s="156" t="s">
        <v>507</v>
      </c>
      <c r="D113" s="156" t="s">
        <v>94</v>
      </c>
      <c r="E113" s="156" t="s">
        <v>78</v>
      </c>
      <c r="F113" s="156" t="s">
        <v>64</v>
      </c>
      <c r="G113" s="164" t="s">
        <v>52</v>
      </c>
      <c r="H113" s="164" t="s">
        <v>52</v>
      </c>
      <c r="I113" s="164" t="s">
        <v>52</v>
      </c>
      <c r="J113" s="164" t="s">
        <v>52</v>
      </c>
      <c r="K113" s="164" t="s">
        <v>52</v>
      </c>
      <c r="L113" s="164" t="s">
        <v>52</v>
      </c>
      <c r="M113" s="164" t="s">
        <v>52</v>
      </c>
      <c r="N113" s="164" t="s">
        <v>52</v>
      </c>
      <c r="O113" s="164" t="s">
        <v>52</v>
      </c>
      <c r="P113" s="164" t="s">
        <v>52</v>
      </c>
      <c r="Q113" s="164" t="s">
        <v>52</v>
      </c>
      <c r="R113" s="164" t="s">
        <v>52</v>
      </c>
      <c r="S113" s="164" t="s">
        <v>52</v>
      </c>
      <c r="T113" s="164" t="s">
        <v>52</v>
      </c>
      <c r="U113" s="164" t="s">
        <v>52</v>
      </c>
      <c r="V113" s="164" t="s">
        <v>52</v>
      </c>
      <c r="W113" s="164" t="s">
        <v>52</v>
      </c>
      <c r="X113" s="164">
        <v>3.27</v>
      </c>
      <c r="Y113" s="164">
        <v>0.15</v>
      </c>
      <c r="Z113" s="164">
        <v>0.56000000000000005</v>
      </c>
      <c r="AA113" s="164">
        <v>0.63</v>
      </c>
      <c r="AB113" s="165">
        <v>2.39</v>
      </c>
      <c r="AC113" s="165">
        <v>2.46</v>
      </c>
      <c r="AD113" s="164">
        <v>4.53</v>
      </c>
      <c r="AE113" s="164">
        <v>4.53</v>
      </c>
      <c r="AF113" s="164">
        <v>5.15</v>
      </c>
      <c r="AG113" s="165">
        <v>5.18</v>
      </c>
      <c r="AH113" s="165">
        <v>4.25</v>
      </c>
      <c r="AI113" s="164">
        <v>5.08</v>
      </c>
      <c r="AJ113" s="165">
        <v>3.28</v>
      </c>
      <c r="AK113" s="165">
        <v>5.33</v>
      </c>
      <c r="AL113" s="165">
        <v>5.45</v>
      </c>
      <c r="AM113" s="100"/>
    </row>
    <row r="114" spans="1:39" x14ac:dyDescent="0.2">
      <c r="A114" s="156" t="s">
        <v>508</v>
      </c>
      <c r="B114" s="156" t="s">
        <v>509</v>
      </c>
      <c r="C114" s="156" t="s">
        <v>510</v>
      </c>
      <c r="D114" s="156" t="s">
        <v>94</v>
      </c>
      <c r="E114" s="156" t="s">
        <v>76</v>
      </c>
      <c r="F114" s="156" t="s">
        <v>64</v>
      </c>
      <c r="G114" s="164" t="s">
        <v>52</v>
      </c>
      <c r="H114" s="164">
        <v>-4.5199999999999996</v>
      </c>
      <c r="I114" s="164">
        <v>9.25</v>
      </c>
      <c r="J114" s="164">
        <v>4.25</v>
      </c>
      <c r="K114" s="164">
        <v>7.02</v>
      </c>
      <c r="L114" s="164">
        <v>10.32</v>
      </c>
      <c r="M114" s="164">
        <v>7.98</v>
      </c>
      <c r="N114" s="164">
        <v>9.57</v>
      </c>
      <c r="O114" s="164">
        <v>7.25</v>
      </c>
      <c r="P114" s="164">
        <v>10.130000000000001</v>
      </c>
      <c r="Q114" s="164">
        <v>16.07</v>
      </c>
      <c r="R114" s="164">
        <v>5.65</v>
      </c>
      <c r="S114" s="164">
        <v>3.91</v>
      </c>
      <c r="T114" s="164">
        <v>3.7</v>
      </c>
      <c r="U114" s="164">
        <v>3.53</v>
      </c>
      <c r="V114" s="164">
        <v>4.79</v>
      </c>
      <c r="W114" s="164">
        <v>3</v>
      </c>
      <c r="X114" s="164">
        <v>2.4</v>
      </c>
      <c r="Y114" s="164">
        <v>0.11</v>
      </c>
      <c r="Z114" s="164">
        <v>0.2</v>
      </c>
      <c r="AA114" s="164">
        <v>-0.09</v>
      </c>
      <c r="AB114" s="165">
        <v>7.0000000000000007E-2</v>
      </c>
      <c r="AC114" s="165">
        <v>-0.3</v>
      </c>
      <c r="AD114" s="164">
        <v>3.36</v>
      </c>
      <c r="AE114" s="164">
        <v>3.36</v>
      </c>
      <c r="AF114" s="164">
        <v>4.28</v>
      </c>
      <c r="AG114" s="165">
        <v>5.52</v>
      </c>
      <c r="AH114" s="165">
        <v>3.88</v>
      </c>
      <c r="AI114" s="164">
        <v>4.6900000000000004</v>
      </c>
      <c r="AJ114" s="165">
        <v>3.39</v>
      </c>
      <c r="AK114" s="165">
        <v>4.92</v>
      </c>
      <c r="AL114" s="165">
        <v>5.14</v>
      </c>
      <c r="AM114" s="100"/>
    </row>
    <row r="115" spans="1:39" x14ac:dyDescent="0.2">
      <c r="A115" s="156" t="s">
        <v>511</v>
      </c>
      <c r="B115" s="156" t="s">
        <v>512</v>
      </c>
      <c r="C115" s="156" t="s">
        <v>513</v>
      </c>
      <c r="D115" s="156" t="s">
        <v>94</v>
      </c>
      <c r="E115" s="156" t="s">
        <v>74</v>
      </c>
      <c r="F115" s="156" t="s">
        <v>70</v>
      </c>
      <c r="G115" s="164" t="s">
        <v>52</v>
      </c>
      <c r="H115" s="164">
        <v>9.67</v>
      </c>
      <c r="I115" s="164">
        <v>5.38</v>
      </c>
      <c r="J115" s="164">
        <v>1.96</v>
      </c>
      <c r="K115" s="164">
        <v>3.69</v>
      </c>
      <c r="L115" s="164">
        <v>7</v>
      </c>
      <c r="M115" s="164">
        <v>7.9</v>
      </c>
      <c r="N115" s="164">
        <v>5.34</v>
      </c>
      <c r="O115" s="164">
        <v>4.3899999999999997</v>
      </c>
      <c r="P115" s="164">
        <v>4.66</v>
      </c>
      <c r="Q115" s="164">
        <v>5.16</v>
      </c>
      <c r="R115" s="164">
        <v>3.27</v>
      </c>
      <c r="S115" s="164">
        <v>3.97</v>
      </c>
      <c r="T115" s="164">
        <v>3.61</v>
      </c>
      <c r="U115" s="164">
        <v>3.46</v>
      </c>
      <c r="V115" s="164">
        <v>2.76</v>
      </c>
      <c r="W115" s="164">
        <v>3.74</v>
      </c>
      <c r="X115" s="164">
        <v>2.33</v>
      </c>
      <c r="Y115" s="164">
        <v>0</v>
      </c>
      <c r="Z115" s="164">
        <v>0</v>
      </c>
      <c r="AA115" s="164">
        <v>0.54</v>
      </c>
      <c r="AB115" s="165">
        <v>1.95</v>
      </c>
      <c r="AC115" s="165">
        <v>1.91</v>
      </c>
      <c r="AD115" s="164">
        <v>3.95</v>
      </c>
      <c r="AE115" s="164">
        <v>3.95</v>
      </c>
      <c r="AF115" s="164">
        <v>5.25</v>
      </c>
      <c r="AG115" s="165">
        <v>4.0999999999999996</v>
      </c>
      <c r="AH115" s="165">
        <v>4.0999999999999996</v>
      </c>
      <c r="AI115" s="164">
        <v>5.22</v>
      </c>
      <c r="AJ115" s="165">
        <v>3.34</v>
      </c>
      <c r="AK115" s="165">
        <v>5.3</v>
      </c>
      <c r="AL115" s="165">
        <v>5.0199999999999996</v>
      </c>
      <c r="AM115" s="100"/>
    </row>
    <row r="116" spans="1:39" x14ac:dyDescent="0.2">
      <c r="A116" s="156" t="s">
        <v>514</v>
      </c>
      <c r="B116" s="156" t="s">
        <v>515</v>
      </c>
      <c r="C116" s="156" t="s">
        <v>516</v>
      </c>
      <c r="D116" s="156" t="s">
        <v>194</v>
      </c>
      <c r="E116" s="156" t="s">
        <v>76</v>
      </c>
      <c r="F116" s="156" t="s">
        <v>68</v>
      </c>
      <c r="G116" s="164" t="s">
        <v>52</v>
      </c>
      <c r="H116" s="164">
        <v>6.8</v>
      </c>
      <c r="I116" s="164">
        <v>4.3099999999999996</v>
      </c>
      <c r="J116" s="164">
        <v>4.62</v>
      </c>
      <c r="K116" s="164">
        <v>6.27</v>
      </c>
      <c r="L116" s="164">
        <v>9.98</v>
      </c>
      <c r="M116" s="164">
        <v>8.77</v>
      </c>
      <c r="N116" s="164">
        <v>5.37</v>
      </c>
      <c r="O116" s="164">
        <v>7.63</v>
      </c>
      <c r="P116" s="164">
        <v>11.78</v>
      </c>
      <c r="Q116" s="164">
        <v>16.920000000000002</v>
      </c>
      <c r="R116" s="164">
        <v>6.42</v>
      </c>
      <c r="S116" s="164">
        <v>4.62</v>
      </c>
      <c r="T116" s="164">
        <v>4.37</v>
      </c>
      <c r="U116" s="164">
        <v>4.5</v>
      </c>
      <c r="V116" s="164">
        <v>4.09</v>
      </c>
      <c r="W116" s="164">
        <v>3.91</v>
      </c>
      <c r="X116" s="164">
        <v>2.92</v>
      </c>
      <c r="Y116" s="164">
        <v>0.11</v>
      </c>
      <c r="Z116" s="164">
        <v>0.09</v>
      </c>
      <c r="AA116" s="164">
        <v>0.18</v>
      </c>
      <c r="AB116" s="165" t="s">
        <v>52</v>
      </c>
      <c r="AC116" s="165" t="s">
        <v>52</v>
      </c>
      <c r="AD116" s="164">
        <v>3.58</v>
      </c>
      <c r="AE116" s="164">
        <v>3.58</v>
      </c>
      <c r="AF116" s="164">
        <v>4.67</v>
      </c>
      <c r="AG116" s="165" t="s">
        <v>52</v>
      </c>
      <c r="AH116" s="165" t="s">
        <v>52</v>
      </c>
      <c r="AI116" s="164">
        <v>3.09</v>
      </c>
      <c r="AJ116" s="165" t="s">
        <v>52</v>
      </c>
      <c r="AK116" s="165" t="s">
        <v>52</v>
      </c>
      <c r="AL116" s="165" t="s">
        <v>52</v>
      </c>
      <c r="AM116" s="100"/>
    </row>
    <row r="117" spans="1:39" x14ac:dyDescent="0.2">
      <c r="A117" s="156" t="s">
        <v>517</v>
      </c>
      <c r="B117" s="156" t="s">
        <v>518</v>
      </c>
      <c r="C117" s="156" t="s">
        <v>519</v>
      </c>
      <c r="D117" s="156" t="s">
        <v>94</v>
      </c>
      <c r="E117" s="156" t="s">
        <v>76</v>
      </c>
      <c r="F117" s="156" t="s">
        <v>66</v>
      </c>
      <c r="G117" s="164" t="s">
        <v>52</v>
      </c>
      <c r="H117" s="164">
        <v>-0.83</v>
      </c>
      <c r="I117" s="164">
        <v>6.88</v>
      </c>
      <c r="J117" s="164">
        <v>6.53</v>
      </c>
      <c r="K117" s="164">
        <v>6.03</v>
      </c>
      <c r="L117" s="164">
        <v>8.85</v>
      </c>
      <c r="M117" s="164">
        <v>6.38</v>
      </c>
      <c r="N117" s="164">
        <v>5.53</v>
      </c>
      <c r="O117" s="164">
        <v>6.19</v>
      </c>
      <c r="P117" s="164">
        <v>10.64</v>
      </c>
      <c r="Q117" s="164">
        <v>18.7</v>
      </c>
      <c r="R117" s="164">
        <v>6.01</v>
      </c>
      <c r="S117" s="164">
        <v>4.84</v>
      </c>
      <c r="T117" s="164">
        <v>4.66</v>
      </c>
      <c r="U117" s="164">
        <v>4.6399999999999997</v>
      </c>
      <c r="V117" s="164">
        <v>4.2</v>
      </c>
      <c r="W117" s="164">
        <v>3.21</v>
      </c>
      <c r="X117" s="164">
        <v>2.33</v>
      </c>
      <c r="Y117" s="164">
        <v>0</v>
      </c>
      <c r="Z117" s="164">
        <v>0</v>
      </c>
      <c r="AA117" s="164">
        <v>0</v>
      </c>
      <c r="AB117" s="165">
        <v>0.18</v>
      </c>
      <c r="AC117" s="165">
        <v>0.19</v>
      </c>
      <c r="AD117" s="164">
        <v>3.5</v>
      </c>
      <c r="AE117" s="164">
        <v>3.5</v>
      </c>
      <c r="AF117" s="164">
        <v>4.9400000000000004</v>
      </c>
      <c r="AG117" s="165">
        <v>5.63</v>
      </c>
      <c r="AH117" s="165">
        <v>3.95</v>
      </c>
      <c r="AI117" s="164">
        <v>4.97</v>
      </c>
      <c r="AJ117" s="165">
        <v>3.1</v>
      </c>
      <c r="AK117" s="165">
        <v>4.96</v>
      </c>
      <c r="AL117" s="165">
        <v>4.83</v>
      </c>
      <c r="AM117" s="100"/>
    </row>
    <row r="118" spans="1:39" x14ac:dyDescent="0.2">
      <c r="A118" s="156" t="s">
        <v>520</v>
      </c>
      <c r="B118" s="156" t="s">
        <v>52</v>
      </c>
      <c r="C118" s="156" t="s">
        <v>521</v>
      </c>
      <c r="D118" s="156" t="s">
        <v>194</v>
      </c>
      <c r="E118" s="156" t="s">
        <v>76</v>
      </c>
      <c r="F118" s="156" t="s">
        <v>56</v>
      </c>
      <c r="G118" s="164" t="s">
        <v>52</v>
      </c>
      <c r="H118" s="164">
        <v>2.41</v>
      </c>
      <c r="I118" s="164">
        <v>5.07</v>
      </c>
      <c r="J118" s="164">
        <v>3.4</v>
      </c>
      <c r="K118" s="164">
        <v>4.3</v>
      </c>
      <c r="L118" s="164">
        <v>17.53</v>
      </c>
      <c r="M118" s="164">
        <v>4.6500000000000004</v>
      </c>
      <c r="N118" s="164">
        <v>6.56</v>
      </c>
      <c r="O118" s="164">
        <v>5.53</v>
      </c>
      <c r="P118" s="164">
        <v>5.63</v>
      </c>
      <c r="Q118" s="164">
        <v>9.32</v>
      </c>
      <c r="R118" s="164">
        <v>5.17</v>
      </c>
      <c r="S118" s="164">
        <v>3.24</v>
      </c>
      <c r="T118" s="164">
        <v>4.68</v>
      </c>
      <c r="U118" s="164">
        <v>4.18</v>
      </c>
      <c r="V118" s="164">
        <v>4.57</v>
      </c>
      <c r="W118" s="164" t="s">
        <v>52</v>
      </c>
      <c r="X118" s="164" t="s">
        <v>52</v>
      </c>
      <c r="Y118" s="164" t="s">
        <v>52</v>
      </c>
      <c r="Z118" s="164" t="s">
        <v>52</v>
      </c>
      <c r="AA118" s="164" t="s">
        <v>52</v>
      </c>
      <c r="AB118" s="165" t="s">
        <v>52</v>
      </c>
      <c r="AC118" s="165" t="s">
        <v>52</v>
      </c>
      <c r="AD118" s="164" t="s">
        <v>52</v>
      </c>
      <c r="AE118" s="164" t="s">
        <v>52</v>
      </c>
      <c r="AF118" s="164" t="s">
        <v>52</v>
      </c>
      <c r="AG118" s="165" t="s">
        <v>52</v>
      </c>
      <c r="AH118" s="165" t="s">
        <v>52</v>
      </c>
      <c r="AI118" s="164" t="s">
        <v>52</v>
      </c>
      <c r="AJ118" s="165" t="s">
        <v>52</v>
      </c>
      <c r="AK118" s="165" t="s">
        <v>52</v>
      </c>
      <c r="AL118" s="165" t="s">
        <v>52</v>
      </c>
      <c r="AM118" s="100"/>
    </row>
    <row r="119" spans="1:39" x14ac:dyDescent="0.2">
      <c r="A119" s="156" t="s">
        <v>522</v>
      </c>
      <c r="B119" s="156" t="s">
        <v>523</v>
      </c>
      <c r="C119" s="156" t="s">
        <v>524</v>
      </c>
      <c r="D119" s="156" t="s">
        <v>94</v>
      </c>
      <c r="E119" s="156" t="s">
        <v>227</v>
      </c>
      <c r="F119" s="156" t="s">
        <v>72</v>
      </c>
      <c r="G119" s="164" t="s">
        <v>52</v>
      </c>
      <c r="H119" s="164">
        <v>2.1800000000000002</v>
      </c>
      <c r="I119" s="164">
        <v>9.19</v>
      </c>
      <c r="J119" s="164">
        <v>3.15</v>
      </c>
      <c r="K119" s="164">
        <v>5.35</v>
      </c>
      <c r="L119" s="164">
        <v>10.76</v>
      </c>
      <c r="M119" s="164">
        <v>9.61</v>
      </c>
      <c r="N119" s="164">
        <v>6.5</v>
      </c>
      <c r="O119" s="164">
        <v>2</v>
      </c>
      <c r="P119" s="164">
        <v>3.6</v>
      </c>
      <c r="Q119" s="164">
        <v>27.29</v>
      </c>
      <c r="R119" s="164">
        <v>7.27</v>
      </c>
      <c r="S119" s="164">
        <v>5.0999999999999996</v>
      </c>
      <c r="T119" s="164">
        <v>6.29</v>
      </c>
      <c r="U119" s="164">
        <v>4.28</v>
      </c>
      <c r="V119" s="164">
        <v>3.53</v>
      </c>
      <c r="W119" s="164">
        <v>2.99</v>
      </c>
      <c r="X119" s="164">
        <v>0.84</v>
      </c>
      <c r="Y119" s="164">
        <v>0</v>
      </c>
      <c r="Z119" s="164">
        <v>-0.21</v>
      </c>
      <c r="AA119" s="164">
        <v>1.21</v>
      </c>
      <c r="AB119" s="165">
        <v>-0.27</v>
      </c>
      <c r="AC119" s="165">
        <v>-0.27</v>
      </c>
      <c r="AD119" s="164">
        <v>1.89</v>
      </c>
      <c r="AE119" s="164">
        <v>1.89</v>
      </c>
      <c r="AF119" s="164">
        <v>5.01</v>
      </c>
      <c r="AG119" s="165">
        <v>4.88</v>
      </c>
      <c r="AH119" s="165">
        <v>3.92</v>
      </c>
      <c r="AI119" s="164">
        <v>5.83</v>
      </c>
      <c r="AJ119" s="165">
        <v>4.1100000000000003</v>
      </c>
      <c r="AK119" s="165">
        <v>13.93</v>
      </c>
      <c r="AL119" s="165">
        <v>5.69</v>
      </c>
      <c r="AM119" s="100"/>
    </row>
    <row r="120" spans="1:39" x14ac:dyDescent="0.2">
      <c r="A120" s="105" t="s">
        <v>525</v>
      </c>
      <c r="B120" s="105" t="s">
        <v>526</v>
      </c>
      <c r="C120" s="105" t="s">
        <v>527</v>
      </c>
      <c r="D120" s="156" t="s">
        <v>94</v>
      </c>
      <c r="E120" s="105" t="s">
        <v>78</v>
      </c>
      <c r="F120" s="156" t="s">
        <v>56</v>
      </c>
      <c r="G120" s="106" t="s">
        <v>52</v>
      </c>
      <c r="H120" s="106" t="s">
        <v>52</v>
      </c>
      <c r="I120" s="106" t="s">
        <v>52</v>
      </c>
      <c r="J120" s="106" t="s">
        <v>52</v>
      </c>
      <c r="K120" s="106" t="s">
        <v>52</v>
      </c>
      <c r="L120" s="106" t="s">
        <v>52</v>
      </c>
      <c r="M120" s="106" t="s">
        <v>52</v>
      </c>
      <c r="N120" s="106" t="s">
        <v>52</v>
      </c>
      <c r="O120" s="106" t="s">
        <v>52</v>
      </c>
      <c r="P120" s="106" t="s">
        <v>52</v>
      </c>
      <c r="Q120" s="106" t="s">
        <v>52</v>
      </c>
      <c r="R120" s="106" t="s">
        <v>52</v>
      </c>
      <c r="S120" s="106" t="s">
        <v>52</v>
      </c>
      <c r="T120" s="106" t="s">
        <v>52</v>
      </c>
      <c r="U120" s="106" t="s">
        <v>52</v>
      </c>
      <c r="V120" s="106" t="s">
        <v>52</v>
      </c>
      <c r="W120" s="106" t="s">
        <v>52</v>
      </c>
      <c r="X120" s="106" t="s">
        <v>52</v>
      </c>
      <c r="Y120" s="106" t="s">
        <v>52</v>
      </c>
      <c r="Z120" s="106" t="s">
        <v>52</v>
      </c>
      <c r="AA120" s="106" t="s">
        <v>52</v>
      </c>
      <c r="AB120" s="165" t="s">
        <v>52</v>
      </c>
      <c r="AC120" s="165" t="s">
        <v>52</v>
      </c>
      <c r="AD120" s="106" t="s">
        <v>52</v>
      </c>
      <c r="AE120" s="106" t="s">
        <v>52</v>
      </c>
      <c r="AF120" s="106" t="s">
        <v>52</v>
      </c>
      <c r="AG120" s="165" t="s">
        <v>52</v>
      </c>
      <c r="AH120" s="165" t="s">
        <v>52</v>
      </c>
      <c r="AI120" s="106" t="s">
        <v>52</v>
      </c>
      <c r="AJ120" s="165" t="s">
        <v>52</v>
      </c>
      <c r="AK120" s="165" t="s">
        <v>52</v>
      </c>
      <c r="AL120" s="165">
        <v>5.0199999999999996</v>
      </c>
      <c r="AM120" s="100"/>
    </row>
    <row r="121" spans="1:39" x14ac:dyDescent="0.2">
      <c r="A121" s="156" t="s">
        <v>537</v>
      </c>
      <c r="B121" s="156" t="s">
        <v>538</v>
      </c>
      <c r="C121" s="156" t="s">
        <v>539</v>
      </c>
      <c r="D121" s="156" t="s">
        <v>94</v>
      </c>
      <c r="E121" s="156" t="s">
        <v>76</v>
      </c>
      <c r="F121" s="156" t="s">
        <v>1828</v>
      </c>
      <c r="G121" s="164" t="s">
        <v>52</v>
      </c>
      <c r="H121" s="164">
        <v>2.41</v>
      </c>
      <c r="I121" s="164">
        <v>2.99</v>
      </c>
      <c r="J121" s="164">
        <v>6.02</v>
      </c>
      <c r="K121" s="164">
        <v>4.2</v>
      </c>
      <c r="L121" s="164">
        <v>13.82</v>
      </c>
      <c r="M121" s="164">
        <v>8.91</v>
      </c>
      <c r="N121" s="164">
        <v>6.54</v>
      </c>
      <c r="O121" s="164">
        <v>6.03</v>
      </c>
      <c r="P121" s="164">
        <v>9.74</v>
      </c>
      <c r="Q121" s="164">
        <v>17.059999999999999</v>
      </c>
      <c r="R121" s="164">
        <v>6.61</v>
      </c>
      <c r="S121" s="164">
        <v>4.87</v>
      </c>
      <c r="T121" s="164">
        <v>4.88</v>
      </c>
      <c r="U121" s="164">
        <v>4.87</v>
      </c>
      <c r="V121" s="164">
        <v>4.58</v>
      </c>
      <c r="W121" s="164">
        <v>3.74</v>
      </c>
      <c r="X121" s="164">
        <v>0.69</v>
      </c>
      <c r="Y121" s="164">
        <v>-0.01</v>
      </c>
      <c r="Z121" s="164">
        <v>-0.05</v>
      </c>
      <c r="AA121" s="164">
        <v>0.35</v>
      </c>
      <c r="AB121" s="165">
        <v>0.24</v>
      </c>
      <c r="AC121" s="165">
        <v>1.75</v>
      </c>
      <c r="AD121" s="164">
        <v>3.41</v>
      </c>
      <c r="AE121" s="164">
        <v>3.41</v>
      </c>
      <c r="AF121" s="164">
        <v>5.8</v>
      </c>
      <c r="AG121" s="165">
        <v>4.13</v>
      </c>
      <c r="AH121" s="165">
        <v>4.0599999999999996</v>
      </c>
      <c r="AI121" s="164">
        <v>4.1900000000000004</v>
      </c>
      <c r="AJ121" s="165">
        <v>3.86</v>
      </c>
      <c r="AK121" s="165">
        <v>5.09</v>
      </c>
      <c r="AL121" s="165">
        <v>4.8499999999999996</v>
      </c>
      <c r="AM121" s="100"/>
    </row>
    <row r="122" spans="1:39" x14ac:dyDescent="0.2">
      <c r="A122" s="156" t="s">
        <v>540</v>
      </c>
      <c r="B122" s="156" t="s">
        <v>52</v>
      </c>
      <c r="C122" s="156" t="s">
        <v>541</v>
      </c>
      <c r="D122" s="156" t="s">
        <v>194</v>
      </c>
      <c r="E122" s="156" t="s">
        <v>76</v>
      </c>
      <c r="F122" s="156" t="s">
        <v>58</v>
      </c>
      <c r="G122" s="164" t="s">
        <v>52</v>
      </c>
      <c r="H122" s="164">
        <v>0.56999999999999995</v>
      </c>
      <c r="I122" s="164">
        <v>6.46</v>
      </c>
      <c r="J122" s="164">
        <v>4.8</v>
      </c>
      <c r="K122" s="164" t="s">
        <v>52</v>
      </c>
      <c r="L122" s="164" t="s">
        <v>52</v>
      </c>
      <c r="M122" s="164" t="s">
        <v>52</v>
      </c>
      <c r="N122" s="164" t="s">
        <v>52</v>
      </c>
      <c r="O122" s="164" t="s">
        <v>52</v>
      </c>
      <c r="P122" s="164" t="s">
        <v>52</v>
      </c>
      <c r="Q122" s="164" t="s">
        <v>52</v>
      </c>
      <c r="R122" s="164" t="s">
        <v>52</v>
      </c>
      <c r="S122" s="164" t="s">
        <v>52</v>
      </c>
      <c r="T122" s="164" t="s">
        <v>52</v>
      </c>
      <c r="U122" s="164" t="s">
        <v>52</v>
      </c>
      <c r="V122" s="164" t="s">
        <v>52</v>
      </c>
      <c r="W122" s="164" t="s">
        <v>52</v>
      </c>
      <c r="X122" s="164" t="s">
        <v>52</v>
      </c>
      <c r="Y122" s="164" t="s">
        <v>52</v>
      </c>
      <c r="Z122" s="164" t="s">
        <v>52</v>
      </c>
      <c r="AA122" s="164" t="s">
        <v>52</v>
      </c>
      <c r="AB122" s="165" t="s">
        <v>52</v>
      </c>
      <c r="AC122" s="165" t="s">
        <v>52</v>
      </c>
      <c r="AD122" s="164" t="s">
        <v>52</v>
      </c>
      <c r="AE122" s="164" t="s">
        <v>52</v>
      </c>
      <c r="AF122" s="164" t="s">
        <v>52</v>
      </c>
      <c r="AG122" s="165" t="s">
        <v>52</v>
      </c>
      <c r="AH122" s="165" t="s">
        <v>52</v>
      </c>
      <c r="AI122" s="164" t="s">
        <v>52</v>
      </c>
      <c r="AJ122" s="165" t="s">
        <v>52</v>
      </c>
      <c r="AK122" s="165" t="s">
        <v>52</v>
      </c>
      <c r="AL122" s="165" t="s">
        <v>52</v>
      </c>
      <c r="AM122" s="100"/>
    </row>
    <row r="123" spans="1:39" x14ac:dyDescent="0.2">
      <c r="A123" s="156" t="s">
        <v>542</v>
      </c>
      <c r="B123" s="156" t="s">
        <v>543</v>
      </c>
      <c r="C123" s="156" t="s">
        <v>544</v>
      </c>
      <c r="D123" s="156" t="s">
        <v>94</v>
      </c>
      <c r="E123" s="156" t="s">
        <v>78</v>
      </c>
      <c r="F123" s="156" t="s">
        <v>58</v>
      </c>
      <c r="G123" s="164" t="s">
        <v>52</v>
      </c>
      <c r="H123" s="164">
        <v>0.56999999999999995</v>
      </c>
      <c r="I123" s="164">
        <v>6.46</v>
      </c>
      <c r="J123" s="164">
        <v>4.8</v>
      </c>
      <c r="K123" s="164">
        <v>-9.49</v>
      </c>
      <c r="L123" s="164">
        <v>10.26</v>
      </c>
      <c r="M123" s="164">
        <v>4.4400000000000004</v>
      </c>
      <c r="N123" s="164">
        <v>7.66</v>
      </c>
      <c r="O123" s="164">
        <v>12.09</v>
      </c>
      <c r="P123" s="164">
        <v>12.62</v>
      </c>
      <c r="Q123" s="164">
        <v>7.21</v>
      </c>
      <c r="R123" s="164">
        <v>9.65</v>
      </c>
      <c r="S123" s="164">
        <v>4.43</v>
      </c>
      <c r="T123" s="164">
        <v>4.47</v>
      </c>
      <c r="U123" s="164">
        <v>6.51</v>
      </c>
      <c r="V123" s="164">
        <v>4.8099999999999996</v>
      </c>
      <c r="W123" s="164">
        <v>3.49</v>
      </c>
      <c r="X123" s="164">
        <v>0.63</v>
      </c>
      <c r="Y123" s="164">
        <v>0.01</v>
      </c>
      <c r="Z123" s="164">
        <v>3.08</v>
      </c>
      <c r="AA123" s="164">
        <v>1.95</v>
      </c>
      <c r="AB123" s="165">
        <v>1.98</v>
      </c>
      <c r="AC123" s="165">
        <v>1.98</v>
      </c>
      <c r="AD123" s="164">
        <v>3.62</v>
      </c>
      <c r="AE123" s="164">
        <v>3.62</v>
      </c>
      <c r="AF123" s="164">
        <v>5.91</v>
      </c>
      <c r="AG123" s="165">
        <v>4.0599999999999996</v>
      </c>
      <c r="AH123" s="165">
        <v>3.95</v>
      </c>
      <c r="AI123" s="164">
        <v>5.04</v>
      </c>
      <c r="AJ123" s="165">
        <v>3.09</v>
      </c>
      <c r="AK123" s="165">
        <v>5.1100000000000003</v>
      </c>
      <c r="AL123" s="165">
        <v>4.92</v>
      </c>
      <c r="AM123" s="100"/>
    </row>
    <row r="124" spans="1:39" x14ac:dyDescent="0.2">
      <c r="A124" s="156" t="s">
        <v>545</v>
      </c>
      <c r="B124" s="156" t="s">
        <v>546</v>
      </c>
      <c r="C124" s="156" t="s">
        <v>547</v>
      </c>
      <c r="D124" s="156" t="s">
        <v>94</v>
      </c>
      <c r="E124" s="156" t="s">
        <v>76</v>
      </c>
      <c r="F124" s="156" t="s">
        <v>66</v>
      </c>
      <c r="G124" s="164" t="s">
        <v>52</v>
      </c>
      <c r="H124" s="164">
        <v>3.13</v>
      </c>
      <c r="I124" s="164">
        <v>3.23</v>
      </c>
      <c r="J124" s="164">
        <v>6.39</v>
      </c>
      <c r="K124" s="164">
        <v>5.0999999999999996</v>
      </c>
      <c r="L124" s="164">
        <v>10.31</v>
      </c>
      <c r="M124" s="164">
        <v>7.96</v>
      </c>
      <c r="N124" s="164">
        <v>7.72</v>
      </c>
      <c r="O124" s="164">
        <v>6.32</v>
      </c>
      <c r="P124" s="164">
        <v>10.09</v>
      </c>
      <c r="Q124" s="164">
        <v>12.71</v>
      </c>
      <c r="R124" s="164">
        <v>5.67</v>
      </c>
      <c r="S124" s="164">
        <v>3.91</v>
      </c>
      <c r="T124" s="164">
        <v>4.7699999999999996</v>
      </c>
      <c r="U124" s="164">
        <v>4.88</v>
      </c>
      <c r="V124" s="164">
        <v>4.1500000000000004</v>
      </c>
      <c r="W124" s="164">
        <v>3.05</v>
      </c>
      <c r="X124" s="164">
        <v>2.35</v>
      </c>
      <c r="Y124" s="164">
        <v>0.08</v>
      </c>
      <c r="Z124" s="164">
        <v>0.13</v>
      </c>
      <c r="AA124" s="164">
        <v>0.49</v>
      </c>
      <c r="AB124" s="165">
        <v>1.81</v>
      </c>
      <c r="AC124" s="165">
        <v>1.76</v>
      </c>
      <c r="AD124" s="164">
        <v>3.31</v>
      </c>
      <c r="AE124" s="164">
        <v>3.31</v>
      </c>
      <c r="AF124" s="164">
        <v>4.84</v>
      </c>
      <c r="AG124" s="165">
        <v>5.36</v>
      </c>
      <c r="AH124" s="165">
        <v>3.81</v>
      </c>
      <c r="AI124" s="164">
        <v>4.54</v>
      </c>
      <c r="AJ124" s="165">
        <v>2.82</v>
      </c>
      <c r="AK124" s="165">
        <v>4.68</v>
      </c>
      <c r="AL124" s="165">
        <v>4.6500000000000004</v>
      </c>
      <c r="AM124" s="100"/>
    </row>
    <row r="125" spans="1:39" x14ac:dyDescent="0.2">
      <c r="A125" s="156" t="s">
        <v>548</v>
      </c>
      <c r="B125" s="156" t="s">
        <v>549</v>
      </c>
      <c r="C125" s="156" t="s">
        <v>550</v>
      </c>
      <c r="D125" s="156" t="s">
        <v>194</v>
      </c>
      <c r="E125" s="156" t="s">
        <v>76</v>
      </c>
      <c r="F125" s="156" t="s">
        <v>60</v>
      </c>
      <c r="G125" s="164" t="s">
        <v>52</v>
      </c>
      <c r="H125" s="164">
        <v>6.56</v>
      </c>
      <c r="I125" s="164">
        <v>2.87</v>
      </c>
      <c r="J125" s="164">
        <v>8.1</v>
      </c>
      <c r="K125" s="164">
        <v>4.66</v>
      </c>
      <c r="L125" s="164">
        <v>6.32</v>
      </c>
      <c r="M125" s="164">
        <v>6.15</v>
      </c>
      <c r="N125" s="164">
        <v>6.33</v>
      </c>
      <c r="O125" s="164">
        <v>7.17</v>
      </c>
      <c r="P125" s="164">
        <v>15.86</v>
      </c>
      <c r="Q125" s="164">
        <v>10.86</v>
      </c>
      <c r="R125" s="164">
        <v>7.24</v>
      </c>
      <c r="S125" s="164">
        <v>3.62</v>
      </c>
      <c r="T125" s="164">
        <v>3.32</v>
      </c>
      <c r="U125" s="164">
        <v>4.1399999999999997</v>
      </c>
      <c r="V125" s="164">
        <v>4.2300000000000004</v>
      </c>
      <c r="W125" s="164">
        <v>3.87</v>
      </c>
      <c r="X125" s="164">
        <v>3.38</v>
      </c>
      <c r="Y125" s="164">
        <v>-0.17</v>
      </c>
      <c r="Z125" s="164">
        <v>0.08</v>
      </c>
      <c r="AA125" s="164">
        <v>0.5</v>
      </c>
      <c r="AB125" s="165" t="s">
        <v>52</v>
      </c>
      <c r="AC125" s="165" t="s">
        <v>52</v>
      </c>
      <c r="AD125" s="164">
        <v>3.83</v>
      </c>
      <c r="AE125" s="164">
        <v>3.83</v>
      </c>
      <c r="AF125" s="164">
        <v>5.56</v>
      </c>
      <c r="AG125" s="165" t="s">
        <v>52</v>
      </c>
      <c r="AH125" s="165" t="s">
        <v>52</v>
      </c>
      <c r="AI125" s="164" t="s">
        <v>52</v>
      </c>
      <c r="AJ125" s="165" t="s">
        <v>52</v>
      </c>
      <c r="AK125" s="165" t="s">
        <v>52</v>
      </c>
      <c r="AL125" s="165" t="s">
        <v>52</v>
      </c>
      <c r="AM125" s="100"/>
    </row>
    <row r="126" spans="1:39" x14ac:dyDescent="0.2">
      <c r="A126" s="156" t="s">
        <v>553</v>
      </c>
      <c r="B126" s="156" t="s">
        <v>554</v>
      </c>
      <c r="C126" s="156" t="s">
        <v>555</v>
      </c>
      <c r="D126" s="156" t="s">
        <v>94</v>
      </c>
      <c r="E126" s="156" t="s">
        <v>78</v>
      </c>
      <c r="F126" s="156" t="s">
        <v>60</v>
      </c>
      <c r="G126" s="164" t="s">
        <v>52</v>
      </c>
      <c r="H126" s="164">
        <v>0</v>
      </c>
      <c r="I126" s="164">
        <v>8.49</v>
      </c>
      <c r="J126" s="164" t="s">
        <v>52</v>
      </c>
      <c r="K126" s="164" t="s">
        <v>52</v>
      </c>
      <c r="L126" s="164">
        <v>8.4700000000000006</v>
      </c>
      <c r="M126" s="164">
        <v>7.97</v>
      </c>
      <c r="N126" s="164">
        <v>5.15</v>
      </c>
      <c r="O126" s="164">
        <v>5.54</v>
      </c>
      <c r="P126" s="164">
        <v>6.38</v>
      </c>
      <c r="Q126" s="164">
        <v>9.34</v>
      </c>
      <c r="R126" s="164">
        <v>6.25</v>
      </c>
      <c r="S126" s="164">
        <v>4.53</v>
      </c>
      <c r="T126" s="164">
        <v>2.79</v>
      </c>
      <c r="U126" s="164">
        <v>4.95</v>
      </c>
      <c r="V126" s="164">
        <v>4.91</v>
      </c>
      <c r="W126" s="164">
        <v>3.92</v>
      </c>
      <c r="X126" s="164">
        <v>2.38</v>
      </c>
      <c r="Y126" s="164">
        <v>0</v>
      </c>
      <c r="Z126" s="164">
        <v>0</v>
      </c>
      <c r="AA126" s="164">
        <v>1.52</v>
      </c>
      <c r="AB126" s="165">
        <v>1.87</v>
      </c>
      <c r="AC126" s="165">
        <v>1.99</v>
      </c>
      <c r="AD126" s="164">
        <v>3.65</v>
      </c>
      <c r="AE126" s="164">
        <v>3.65</v>
      </c>
      <c r="AF126" s="164">
        <v>5.93</v>
      </c>
      <c r="AG126" s="165">
        <v>4.05</v>
      </c>
      <c r="AH126" s="165">
        <v>3.98</v>
      </c>
      <c r="AI126" s="164">
        <v>5.07</v>
      </c>
      <c r="AJ126" s="165">
        <v>2.27</v>
      </c>
      <c r="AK126" s="165">
        <v>5.17</v>
      </c>
      <c r="AL126" s="165">
        <v>4.8899999999999997</v>
      </c>
      <c r="AM126" s="100"/>
    </row>
    <row r="127" spans="1:39" x14ac:dyDescent="0.2">
      <c r="A127" s="156" t="s">
        <v>562</v>
      </c>
      <c r="B127" s="156" t="s">
        <v>563</v>
      </c>
      <c r="C127" s="156" t="s">
        <v>564</v>
      </c>
      <c r="D127" s="156" t="s">
        <v>94</v>
      </c>
      <c r="E127" s="156" t="s">
        <v>76</v>
      </c>
      <c r="F127" s="156" t="s">
        <v>60</v>
      </c>
      <c r="G127" s="164" t="s">
        <v>52</v>
      </c>
      <c r="H127" s="164">
        <v>4.3</v>
      </c>
      <c r="I127" s="164">
        <v>4.66</v>
      </c>
      <c r="J127" s="164">
        <v>4.5</v>
      </c>
      <c r="K127" s="164">
        <v>6.93</v>
      </c>
      <c r="L127" s="164">
        <v>10.72</v>
      </c>
      <c r="M127" s="164">
        <v>7.96</v>
      </c>
      <c r="N127" s="164">
        <v>6.44</v>
      </c>
      <c r="O127" s="164">
        <v>5.9</v>
      </c>
      <c r="P127" s="164">
        <v>9.4600000000000009</v>
      </c>
      <c r="Q127" s="164">
        <v>10.46</v>
      </c>
      <c r="R127" s="164">
        <v>4.63</v>
      </c>
      <c r="S127" s="164">
        <v>2.86</v>
      </c>
      <c r="T127" s="164">
        <v>4.63</v>
      </c>
      <c r="U127" s="164">
        <v>4.1500000000000004</v>
      </c>
      <c r="V127" s="164">
        <v>3.86</v>
      </c>
      <c r="W127" s="164">
        <v>3.63</v>
      </c>
      <c r="X127" s="164">
        <v>1.79</v>
      </c>
      <c r="Y127" s="164">
        <v>0.08</v>
      </c>
      <c r="Z127" s="164">
        <v>0.06</v>
      </c>
      <c r="AA127" s="164">
        <v>0.41</v>
      </c>
      <c r="AB127" s="165">
        <v>1.77</v>
      </c>
      <c r="AC127" s="165">
        <v>1.77</v>
      </c>
      <c r="AD127" s="164">
        <v>3.45</v>
      </c>
      <c r="AE127" s="164">
        <v>3.45</v>
      </c>
      <c r="AF127" s="164">
        <v>4.83</v>
      </c>
      <c r="AG127" s="165">
        <v>4.6900000000000004</v>
      </c>
      <c r="AH127" s="165">
        <v>2.4300000000000002</v>
      </c>
      <c r="AI127" s="164">
        <v>3</v>
      </c>
      <c r="AJ127" s="165">
        <v>2.94</v>
      </c>
      <c r="AK127" s="165">
        <v>4.03</v>
      </c>
      <c r="AL127" s="165">
        <v>4.68</v>
      </c>
      <c r="AM127" s="100"/>
    </row>
    <row r="128" spans="1:39" x14ac:dyDescent="0.2">
      <c r="A128" s="156" t="s">
        <v>568</v>
      </c>
      <c r="B128" s="156" t="s">
        <v>569</v>
      </c>
      <c r="C128" s="156" t="s">
        <v>570</v>
      </c>
      <c r="D128" s="156" t="s">
        <v>194</v>
      </c>
      <c r="E128" s="156" t="s">
        <v>76</v>
      </c>
      <c r="F128" s="156" t="s">
        <v>58</v>
      </c>
      <c r="G128" s="164" t="s">
        <v>52</v>
      </c>
      <c r="H128" s="164">
        <v>-16.93</v>
      </c>
      <c r="I128" s="164">
        <v>12.69</v>
      </c>
      <c r="J128" s="164">
        <v>7.12</v>
      </c>
      <c r="K128" s="164">
        <v>12.73</v>
      </c>
      <c r="L128" s="164">
        <v>8.25</v>
      </c>
      <c r="M128" s="164">
        <v>4.4400000000000004</v>
      </c>
      <c r="N128" s="164">
        <v>4.51</v>
      </c>
      <c r="O128" s="164">
        <v>4.62</v>
      </c>
      <c r="P128" s="164">
        <v>14.26</v>
      </c>
      <c r="Q128" s="164">
        <v>8.6</v>
      </c>
      <c r="R128" s="164">
        <v>5.97</v>
      </c>
      <c r="S128" s="164">
        <v>3.9</v>
      </c>
      <c r="T128" s="164">
        <v>3.8</v>
      </c>
      <c r="U128" s="164">
        <v>4.7699999999999996</v>
      </c>
      <c r="V128" s="164">
        <v>2.61</v>
      </c>
      <c r="W128" s="164" t="s">
        <v>52</v>
      </c>
      <c r="X128" s="164" t="s">
        <v>52</v>
      </c>
      <c r="Y128" s="164" t="s">
        <v>52</v>
      </c>
      <c r="Z128" s="164" t="s">
        <v>52</v>
      </c>
      <c r="AA128" s="164" t="s">
        <v>52</v>
      </c>
      <c r="AB128" s="165" t="s">
        <v>52</v>
      </c>
      <c r="AC128" s="165" t="s">
        <v>52</v>
      </c>
      <c r="AD128" s="164" t="s">
        <v>52</v>
      </c>
      <c r="AE128" s="164" t="s">
        <v>52</v>
      </c>
      <c r="AF128" s="164" t="s">
        <v>52</v>
      </c>
      <c r="AG128" s="165" t="s">
        <v>52</v>
      </c>
      <c r="AH128" s="165" t="s">
        <v>52</v>
      </c>
      <c r="AI128" s="164" t="s">
        <v>52</v>
      </c>
      <c r="AJ128" s="165" t="s">
        <v>52</v>
      </c>
      <c r="AK128" s="165" t="s">
        <v>52</v>
      </c>
      <c r="AL128" s="165" t="s">
        <v>52</v>
      </c>
      <c r="AM128" s="100"/>
    </row>
    <row r="129" spans="1:39" x14ac:dyDescent="0.2">
      <c r="A129" s="156" t="s">
        <v>582</v>
      </c>
      <c r="B129" s="156" t="s">
        <v>583</v>
      </c>
      <c r="C129" s="156" t="s">
        <v>584</v>
      </c>
      <c r="D129" s="156" t="s">
        <v>94</v>
      </c>
      <c r="E129" s="156" t="s">
        <v>74</v>
      </c>
      <c r="F129" s="156" t="s">
        <v>68</v>
      </c>
      <c r="G129" s="164" t="s">
        <v>52</v>
      </c>
      <c r="H129" s="164">
        <v>-3.83</v>
      </c>
      <c r="I129" s="164">
        <v>3.79</v>
      </c>
      <c r="J129" s="164">
        <v>3.08</v>
      </c>
      <c r="K129" s="164">
        <v>8.4</v>
      </c>
      <c r="L129" s="164">
        <v>8.66</v>
      </c>
      <c r="M129" s="164">
        <v>6.92</v>
      </c>
      <c r="N129" s="164">
        <v>4.8899999999999997</v>
      </c>
      <c r="O129" s="164">
        <v>7.27</v>
      </c>
      <c r="P129" s="164">
        <v>7.15</v>
      </c>
      <c r="Q129" s="164">
        <v>13.34</v>
      </c>
      <c r="R129" s="164">
        <v>5.19</v>
      </c>
      <c r="S129" s="164">
        <v>0.74</v>
      </c>
      <c r="T129" s="164">
        <v>3.08</v>
      </c>
      <c r="U129" s="164">
        <v>3.81</v>
      </c>
      <c r="V129" s="164">
        <v>4.08</v>
      </c>
      <c r="W129" s="164">
        <v>4.13</v>
      </c>
      <c r="X129" s="164">
        <v>2.95</v>
      </c>
      <c r="Y129" s="164">
        <v>0.06</v>
      </c>
      <c r="Z129" s="164">
        <v>0.64</v>
      </c>
      <c r="AA129" s="164">
        <v>0.54</v>
      </c>
      <c r="AB129" s="165">
        <v>1.96</v>
      </c>
      <c r="AC129" s="165">
        <v>1.97</v>
      </c>
      <c r="AD129" s="164">
        <v>3.75</v>
      </c>
      <c r="AE129" s="164">
        <v>3.75</v>
      </c>
      <c r="AF129" s="164">
        <v>4.38</v>
      </c>
      <c r="AG129" s="165">
        <v>5.87</v>
      </c>
      <c r="AH129" s="165">
        <v>3.65</v>
      </c>
      <c r="AI129" s="164">
        <v>3.41</v>
      </c>
      <c r="AJ129" s="165">
        <v>4.34</v>
      </c>
      <c r="AK129" s="165">
        <v>4.55</v>
      </c>
      <c r="AL129" s="165">
        <v>5.0999999999999996</v>
      </c>
      <c r="AM129" s="100"/>
    </row>
    <row r="130" spans="1:39" x14ac:dyDescent="0.2">
      <c r="A130" s="156" t="s">
        <v>594</v>
      </c>
      <c r="B130" s="156" t="s">
        <v>595</v>
      </c>
      <c r="C130" s="156" t="s">
        <v>596</v>
      </c>
      <c r="D130" s="156" t="s">
        <v>94</v>
      </c>
      <c r="E130" s="156" t="s">
        <v>78</v>
      </c>
      <c r="F130" s="156" t="s">
        <v>64</v>
      </c>
      <c r="G130" s="164" t="s">
        <v>52</v>
      </c>
      <c r="H130" s="164" t="s">
        <v>52</v>
      </c>
      <c r="I130" s="164" t="s">
        <v>52</v>
      </c>
      <c r="J130" s="164" t="s">
        <v>52</v>
      </c>
      <c r="K130" s="164" t="s">
        <v>52</v>
      </c>
      <c r="L130" s="164" t="s">
        <v>52</v>
      </c>
      <c r="M130" s="164" t="s">
        <v>52</v>
      </c>
      <c r="N130" s="164" t="s">
        <v>52</v>
      </c>
      <c r="O130" s="164" t="s">
        <v>52</v>
      </c>
      <c r="P130" s="164" t="s">
        <v>52</v>
      </c>
      <c r="Q130" s="164" t="s">
        <v>52</v>
      </c>
      <c r="R130" s="164" t="s">
        <v>52</v>
      </c>
      <c r="S130" s="164" t="s">
        <v>52</v>
      </c>
      <c r="T130" s="164" t="s">
        <v>52</v>
      </c>
      <c r="U130" s="164" t="s">
        <v>52</v>
      </c>
      <c r="V130" s="164" t="s">
        <v>52</v>
      </c>
      <c r="W130" s="164" t="s">
        <v>52</v>
      </c>
      <c r="X130" s="164" t="s">
        <v>52</v>
      </c>
      <c r="Y130" s="164" t="s">
        <v>52</v>
      </c>
      <c r="Z130" s="164" t="s">
        <v>52</v>
      </c>
      <c r="AA130" s="164" t="s">
        <v>52</v>
      </c>
      <c r="AB130" s="165" t="s">
        <v>52</v>
      </c>
      <c r="AC130" s="165" t="s">
        <v>52</v>
      </c>
      <c r="AD130" s="164" t="s">
        <v>52</v>
      </c>
      <c r="AE130" s="164" t="s">
        <v>52</v>
      </c>
      <c r="AF130" s="164" t="s">
        <v>52</v>
      </c>
      <c r="AG130" s="165" t="s">
        <v>52</v>
      </c>
      <c r="AH130" s="165">
        <v>3.99</v>
      </c>
      <c r="AI130" s="164">
        <v>4.92</v>
      </c>
      <c r="AJ130" s="165">
        <v>3.02</v>
      </c>
      <c r="AK130" s="165">
        <v>4.26</v>
      </c>
      <c r="AL130" s="165">
        <v>4.8499999999999996</v>
      </c>
      <c r="AM130" s="100"/>
    </row>
    <row r="131" spans="1:39" x14ac:dyDescent="0.2">
      <c r="A131" s="156" t="s">
        <v>600</v>
      </c>
      <c r="B131" s="156" t="s">
        <v>601</v>
      </c>
      <c r="C131" s="156" t="s">
        <v>602</v>
      </c>
      <c r="D131" s="156" t="s">
        <v>94</v>
      </c>
      <c r="E131" s="156" t="s">
        <v>76</v>
      </c>
      <c r="F131" s="156" t="s">
        <v>66</v>
      </c>
      <c r="G131" s="164" t="s">
        <v>52</v>
      </c>
      <c r="H131" s="164">
        <v>5.01</v>
      </c>
      <c r="I131" s="164">
        <v>4.37</v>
      </c>
      <c r="J131" s="164">
        <v>3.49</v>
      </c>
      <c r="K131" s="164">
        <v>4.87</v>
      </c>
      <c r="L131" s="164">
        <v>10.49</v>
      </c>
      <c r="M131" s="164">
        <v>8.48</v>
      </c>
      <c r="N131" s="164">
        <v>7.79</v>
      </c>
      <c r="O131" s="164">
        <v>6.21</v>
      </c>
      <c r="P131" s="164">
        <v>10.02</v>
      </c>
      <c r="Q131" s="164">
        <v>12.71</v>
      </c>
      <c r="R131" s="164">
        <v>6.25</v>
      </c>
      <c r="S131" s="164">
        <v>3.95</v>
      </c>
      <c r="T131" s="164">
        <v>4.9000000000000004</v>
      </c>
      <c r="U131" s="164">
        <v>4.99</v>
      </c>
      <c r="V131" s="164">
        <v>4.32</v>
      </c>
      <c r="W131" s="164">
        <v>3.02</v>
      </c>
      <c r="X131" s="164">
        <v>2.34</v>
      </c>
      <c r="Y131" s="164">
        <v>0.15</v>
      </c>
      <c r="Z131" s="164">
        <v>0.54</v>
      </c>
      <c r="AA131" s="164">
        <v>1.06</v>
      </c>
      <c r="AB131" s="165">
        <v>1.74</v>
      </c>
      <c r="AC131" s="165">
        <v>1.73</v>
      </c>
      <c r="AD131" s="164">
        <v>3.61</v>
      </c>
      <c r="AE131" s="164">
        <v>3.61</v>
      </c>
      <c r="AF131" s="164">
        <v>4.74</v>
      </c>
      <c r="AG131" s="165">
        <v>5.52</v>
      </c>
      <c r="AH131" s="165">
        <v>3.93</v>
      </c>
      <c r="AI131" s="164">
        <v>4.84</v>
      </c>
      <c r="AJ131" s="165">
        <v>3.21</v>
      </c>
      <c r="AK131" s="165">
        <v>4.93</v>
      </c>
      <c r="AL131" s="165">
        <v>4.7699999999999996</v>
      </c>
      <c r="AM131" s="100"/>
    </row>
    <row r="132" spans="1:39" x14ac:dyDescent="0.2">
      <c r="A132" s="156" t="s">
        <v>603</v>
      </c>
      <c r="B132" s="156" t="s">
        <v>604</v>
      </c>
      <c r="C132" s="156" t="s">
        <v>605</v>
      </c>
      <c r="D132" s="156" t="s">
        <v>94</v>
      </c>
      <c r="E132" s="156" t="s">
        <v>74</v>
      </c>
      <c r="F132" s="156" t="s">
        <v>70</v>
      </c>
      <c r="G132" s="164" t="s">
        <v>52</v>
      </c>
      <c r="H132" s="164">
        <v>0</v>
      </c>
      <c r="I132" s="164">
        <v>4.83</v>
      </c>
      <c r="J132" s="164">
        <v>4.32</v>
      </c>
      <c r="K132" s="164">
        <v>9.33</v>
      </c>
      <c r="L132" s="164">
        <v>6.82</v>
      </c>
      <c r="M132" s="164">
        <v>4.6900000000000004</v>
      </c>
      <c r="N132" s="164">
        <v>7.3</v>
      </c>
      <c r="O132" s="164">
        <v>7.21</v>
      </c>
      <c r="P132" s="164">
        <v>5.62</v>
      </c>
      <c r="Q132" s="164">
        <v>6.52</v>
      </c>
      <c r="R132" s="164">
        <v>2.52</v>
      </c>
      <c r="S132" s="164">
        <v>2.93</v>
      </c>
      <c r="T132" s="164">
        <v>2.74</v>
      </c>
      <c r="U132" s="164">
        <v>4.74</v>
      </c>
      <c r="V132" s="164">
        <v>4.6500000000000004</v>
      </c>
      <c r="W132" s="164">
        <v>4.5999999999999996</v>
      </c>
      <c r="X132" s="164">
        <v>1.53</v>
      </c>
      <c r="Y132" s="164">
        <v>0</v>
      </c>
      <c r="Z132" s="164">
        <v>0</v>
      </c>
      <c r="AA132" s="164">
        <v>0.63</v>
      </c>
      <c r="AB132" s="165">
        <v>0.24</v>
      </c>
      <c r="AC132" s="165">
        <v>0.24</v>
      </c>
      <c r="AD132" s="164">
        <v>3.96</v>
      </c>
      <c r="AE132" s="164">
        <v>3.96</v>
      </c>
      <c r="AF132" s="164">
        <v>4.91</v>
      </c>
      <c r="AG132" s="165">
        <v>5.68</v>
      </c>
      <c r="AH132" s="165">
        <v>4.16</v>
      </c>
      <c r="AI132" s="164">
        <v>5.3</v>
      </c>
      <c r="AJ132" s="165">
        <v>3.45</v>
      </c>
      <c r="AK132" s="165">
        <v>5.4</v>
      </c>
      <c r="AL132" s="165">
        <v>5.07</v>
      </c>
      <c r="AM132" s="100"/>
    </row>
    <row r="133" spans="1:39" x14ac:dyDescent="0.2">
      <c r="A133" s="156" t="s">
        <v>612</v>
      </c>
      <c r="B133" s="156" t="s">
        <v>52</v>
      </c>
      <c r="C133" s="156" t="s">
        <v>613</v>
      </c>
      <c r="D133" s="156" t="s">
        <v>194</v>
      </c>
      <c r="E133" s="156" t="s">
        <v>76</v>
      </c>
      <c r="F133" s="156" t="s">
        <v>58</v>
      </c>
      <c r="G133" s="164" t="s">
        <v>52</v>
      </c>
      <c r="H133" s="164">
        <v>-7.62</v>
      </c>
      <c r="I133" s="164">
        <v>13.45</v>
      </c>
      <c r="J133" s="164">
        <v>9.18</v>
      </c>
      <c r="K133" s="164">
        <v>13.07</v>
      </c>
      <c r="L133" s="164">
        <v>11.76</v>
      </c>
      <c r="M133" s="164">
        <v>4.4400000000000004</v>
      </c>
      <c r="N133" s="164">
        <v>4.51</v>
      </c>
      <c r="O133" s="164">
        <v>4.6399999999999997</v>
      </c>
      <c r="P133" s="164">
        <v>14.38</v>
      </c>
      <c r="Q133" s="164">
        <v>9.1</v>
      </c>
      <c r="R133" s="164">
        <v>6.78</v>
      </c>
      <c r="S133" s="164">
        <v>4.07</v>
      </c>
      <c r="T133" s="164">
        <v>4.33</v>
      </c>
      <c r="U133" s="164">
        <v>5.07</v>
      </c>
      <c r="V133" s="164">
        <v>3.05</v>
      </c>
      <c r="W133" s="164" t="s">
        <v>52</v>
      </c>
      <c r="X133" s="164" t="s">
        <v>52</v>
      </c>
      <c r="Y133" s="164" t="s">
        <v>52</v>
      </c>
      <c r="Z133" s="164" t="s">
        <v>52</v>
      </c>
      <c r="AA133" s="164" t="s">
        <v>52</v>
      </c>
      <c r="AB133" s="165" t="s">
        <v>52</v>
      </c>
      <c r="AC133" s="165" t="s">
        <v>52</v>
      </c>
      <c r="AD133" s="164" t="s">
        <v>52</v>
      </c>
      <c r="AE133" s="164" t="s">
        <v>52</v>
      </c>
      <c r="AF133" s="164" t="s">
        <v>52</v>
      </c>
      <c r="AG133" s="165" t="s">
        <v>52</v>
      </c>
      <c r="AH133" s="165" t="s">
        <v>52</v>
      </c>
      <c r="AI133" s="164" t="s">
        <v>52</v>
      </c>
      <c r="AJ133" s="165" t="s">
        <v>52</v>
      </c>
      <c r="AK133" s="165" t="s">
        <v>52</v>
      </c>
      <c r="AL133" s="165" t="s">
        <v>52</v>
      </c>
      <c r="AM133" s="100"/>
    </row>
    <row r="134" spans="1:39" x14ac:dyDescent="0.2">
      <c r="A134" s="156" t="s">
        <v>609</v>
      </c>
      <c r="B134" s="156" t="s">
        <v>610</v>
      </c>
      <c r="C134" s="156" t="s">
        <v>611</v>
      </c>
      <c r="D134" s="156" t="s">
        <v>94</v>
      </c>
      <c r="E134" s="156" t="s">
        <v>78</v>
      </c>
      <c r="F134" s="156" t="s">
        <v>58</v>
      </c>
      <c r="G134" s="164" t="s">
        <v>52</v>
      </c>
      <c r="H134" s="164" t="s">
        <v>52</v>
      </c>
      <c r="I134" s="164" t="s">
        <v>52</v>
      </c>
      <c r="J134" s="164" t="s">
        <v>52</v>
      </c>
      <c r="K134" s="164" t="s">
        <v>52</v>
      </c>
      <c r="L134" s="164" t="s">
        <v>52</v>
      </c>
      <c r="M134" s="164" t="s">
        <v>52</v>
      </c>
      <c r="N134" s="164" t="s">
        <v>52</v>
      </c>
      <c r="O134" s="164" t="s">
        <v>52</v>
      </c>
      <c r="P134" s="164" t="s">
        <v>52</v>
      </c>
      <c r="Q134" s="164" t="s">
        <v>52</v>
      </c>
      <c r="R134" s="164" t="s">
        <v>52</v>
      </c>
      <c r="S134" s="164" t="s">
        <v>52</v>
      </c>
      <c r="T134" s="164" t="s">
        <v>52</v>
      </c>
      <c r="U134" s="164" t="s">
        <v>52</v>
      </c>
      <c r="V134" s="164" t="s">
        <v>52</v>
      </c>
      <c r="W134" s="164" t="s">
        <v>52</v>
      </c>
      <c r="X134" s="164">
        <v>2.21</v>
      </c>
      <c r="Y134" s="164">
        <v>0.03</v>
      </c>
      <c r="Z134" s="164">
        <v>0.21</v>
      </c>
      <c r="AA134" s="164">
        <v>0.13</v>
      </c>
      <c r="AB134" s="165">
        <v>2.08</v>
      </c>
      <c r="AC134" s="165">
        <v>2.0499999999999998</v>
      </c>
      <c r="AD134" s="164">
        <v>3.62</v>
      </c>
      <c r="AE134" s="164">
        <v>3.62</v>
      </c>
      <c r="AF134" s="164">
        <v>5.01</v>
      </c>
      <c r="AG134" s="165">
        <v>5.62</v>
      </c>
      <c r="AH134" s="165">
        <v>3.89</v>
      </c>
      <c r="AI134" s="164">
        <v>3.25</v>
      </c>
      <c r="AJ134" s="165">
        <v>3.04</v>
      </c>
      <c r="AK134" s="165">
        <v>5.12</v>
      </c>
      <c r="AL134" s="165">
        <v>4.97</v>
      </c>
      <c r="AM134" s="100"/>
    </row>
    <row r="135" spans="1:39" x14ac:dyDescent="0.2">
      <c r="A135" s="156" t="s">
        <v>620</v>
      </c>
      <c r="B135" s="156" t="s">
        <v>621</v>
      </c>
      <c r="C135" s="156" t="s">
        <v>622</v>
      </c>
      <c r="D135" s="156" t="s">
        <v>94</v>
      </c>
      <c r="E135" s="156" t="s">
        <v>227</v>
      </c>
      <c r="F135" s="156" t="s">
        <v>72</v>
      </c>
      <c r="G135" s="164" t="s">
        <v>52</v>
      </c>
      <c r="H135" s="164">
        <v>-17.55</v>
      </c>
      <c r="I135" s="164">
        <v>10.050000000000001</v>
      </c>
      <c r="J135" s="164">
        <v>2.8</v>
      </c>
      <c r="K135" s="164">
        <v>9.9600000000000009</v>
      </c>
      <c r="L135" s="164">
        <v>9.91</v>
      </c>
      <c r="M135" s="164">
        <v>9.39</v>
      </c>
      <c r="N135" s="164">
        <v>7.5</v>
      </c>
      <c r="O135" s="164">
        <v>8.9</v>
      </c>
      <c r="P135" s="164">
        <v>7.47</v>
      </c>
      <c r="Q135" s="164">
        <v>25.88</v>
      </c>
      <c r="R135" s="164">
        <v>6.97</v>
      </c>
      <c r="S135" s="164">
        <v>4.95</v>
      </c>
      <c r="T135" s="164">
        <v>4.7</v>
      </c>
      <c r="U135" s="164">
        <v>2.65</v>
      </c>
      <c r="V135" s="164">
        <v>1.91</v>
      </c>
      <c r="W135" s="164">
        <v>0</v>
      </c>
      <c r="X135" s="164">
        <v>0</v>
      </c>
      <c r="Y135" s="164">
        <v>0</v>
      </c>
      <c r="Z135" s="164">
        <v>-0.23</v>
      </c>
      <c r="AA135" s="164">
        <v>-0.27</v>
      </c>
      <c r="AB135" s="165">
        <v>-0.28999999999999998</v>
      </c>
      <c r="AC135" s="165">
        <v>-0.28999999999999998</v>
      </c>
      <c r="AD135" s="164">
        <v>-1.4</v>
      </c>
      <c r="AE135" s="164">
        <v>-1.4</v>
      </c>
      <c r="AF135" s="164">
        <v>5.8</v>
      </c>
      <c r="AG135" s="165">
        <v>5</v>
      </c>
      <c r="AH135" s="165">
        <v>3.91</v>
      </c>
      <c r="AI135" s="164">
        <v>5.95</v>
      </c>
      <c r="AJ135" s="165">
        <v>4.25</v>
      </c>
      <c r="AK135" s="165">
        <v>6.07</v>
      </c>
      <c r="AL135" s="165">
        <v>5.84</v>
      </c>
      <c r="AM135" s="100"/>
    </row>
    <row r="136" spans="1:39" x14ac:dyDescent="0.2">
      <c r="A136" s="156" t="s">
        <v>623</v>
      </c>
      <c r="B136" s="156" t="s">
        <v>624</v>
      </c>
      <c r="C136" s="156" t="s">
        <v>625</v>
      </c>
      <c r="D136" s="156" t="s">
        <v>194</v>
      </c>
      <c r="E136" s="156" t="s">
        <v>76</v>
      </c>
      <c r="F136" s="156" t="s">
        <v>58</v>
      </c>
      <c r="G136" s="164" t="s">
        <v>52</v>
      </c>
      <c r="H136" s="164">
        <v>-1.24</v>
      </c>
      <c r="I136" s="164">
        <v>11.15</v>
      </c>
      <c r="J136" s="164">
        <v>7.45</v>
      </c>
      <c r="K136" s="164">
        <v>8.86</v>
      </c>
      <c r="L136" s="164">
        <v>12.44</v>
      </c>
      <c r="M136" s="164">
        <v>3.95</v>
      </c>
      <c r="N136" s="164">
        <v>4.8600000000000003</v>
      </c>
      <c r="O136" s="164">
        <v>4.45</v>
      </c>
      <c r="P136" s="164">
        <v>12.5</v>
      </c>
      <c r="Q136" s="164">
        <v>8.6</v>
      </c>
      <c r="R136" s="164">
        <v>6.08</v>
      </c>
      <c r="S136" s="164">
        <v>4.0199999999999996</v>
      </c>
      <c r="T136" s="164">
        <v>4.24</v>
      </c>
      <c r="U136" s="164">
        <v>5.17</v>
      </c>
      <c r="V136" s="164">
        <v>3.12</v>
      </c>
      <c r="W136" s="164" t="s">
        <v>52</v>
      </c>
      <c r="X136" s="164" t="s">
        <v>52</v>
      </c>
      <c r="Y136" s="164" t="s">
        <v>52</v>
      </c>
      <c r="Z136" s="164" t="s">
        <v>52</v>
      </c>
      <c r="AA136" s="164" t="s">
        <v>52</v>
      </c>
      <c r="AB136" s="165" t="s">
        <v>52</v>
      </c>
      <c r="AC136" s="165" t="s">
        <v>52</v>
      </c>
      <c r="AD136" s="164" t="s">
        <v>52</v>
      </c>
      <c r="AE136" s="164" t="s">
        <v>52</v>
      </c>
      <c r="AF136" s="164" t="s">
        <v>52</v>
      </c>
      <c r="AG136" s="165" t="s">
        <v>52</v>
      </c>
      <c r="AH136" s="165" t="s">
        <v>52</v>
      </c>
      <c r="AI136" s="164" t="s">
        <v>52</v>
      </c>
      <c r="AJ136" s="165" t="s">
        <v>52</v>
      </c>
      <c r="AK136" s="165" t="s">
        <v>52</v>
      </c>
      <c r="AL136" s="165" t="s">
        <v>52</v>
      </c>
      <c r="AM136" s="100"/>
    </row>
    <row r="137" spans="1:39" x14ac:dyDescent="0.2">
      <c r="A137" s="156" t="s">
        <v>626</v>
      </c>
      <c r="B137" s="156" t="s">
        <v>627</v>
      </c>
      <c r="C137" s="156" t="s">
        <v>628</v>
      </c>
      <c r="D137" s="156" t="s">
        <v>94</v>
      </c>
      <c r="E137" s="156" t="s">
        <v>76</v>
      </c>
      <c r="F137" s="156" t="s">
        <v>1828</v>
      </c>
      <c r="G137" s="164" t="s">
        <v>52</v>
      </c>
      <c r="H137" s="164">
        <v>3.43</v>
      </c>
      <c r="I137" s="164">
        <v>10.9</v>
      </c>
      <c r="J137" s="164">
        <v>2.56</v>
      </c>
      <c r="K137" s="164">
        <v>5.5</v>
      </c>
      <c r="L137" s="164">
        <v>13.37</v>
      </c>
      <c r="M137" s="164">
        <v>8.89</v>
      </c>
      <c r="N137" s="164">
        <v>9.2200000000000006</v>
      </c>
      <c r="O137" s="164">
        <v>7.8</v>
      </c>
      <c r="P137" s="164">
        <v>15.65</v>
      </c>
      <c r="Q137" s="164">
        <v>9.94</v>
      </c>
      <c r="R137" s="164">
        <v>8.0399999999999991</v>
      </c>
      <c r="S137" s="164">
        <v>4.04</v>
      </c>
      <c r="T137" s="164">
        <v>4.84</v>
      </c>
      <c r="U137" s="164">
        <v>4.76</v>
      </c>
      <c r="V137" s="164">
        <v>4.78</v>
      </c>
      <c r="W137" s="164">
        <v>4.13</v>
      </c>
      <c r="X137" s="164">
        <v>2.99</v>
      </c>
      <c r="Y137" s="164">
        <v>0.18</v>
      </c>
      <c r="Z137" s="164">
        <v>2.75</v>
      </c>
      <c r="AA137" s="164">
        <v>2.52</v>
      </c>
      <c r="AB137" s="165">
        <v>1.69</v>
      </c>
      <c r="AC137" s="165">
        <v>1.47</v>
      </c>
      <c r="AD137" s="164">
        <v>2.09</v>
      </c>
      <c r="AE137" s="164">
        <v>2.09</v>
      </c>
      <c r="AF137" s="164">
        <v>4.76</v>
      </c>
      <c r="AG137" s="165">
        <v>5.3</v>
      </c>
      <c r="AH137" s="165">
        <v>3.53</v>
      </c>
      <c r="AI137" s="164">
        <v>3.15</v>
      </c>
      <c r="AJ137" s="165">
        <v>4.37</v>
      </c>
      <c r="AK137" s="165">
        <v>5.46</v>
      </c>
      <c r="AL137" s="165">
        <v>5.67</v>
      </c>
      <c r="AM137" s="100"/>
    </row>
    <row r="138" spans="1:39" x14ac:dyDescent="0.2">
      <c r="A138" s="156" t="s">
        <v>629</v>
      </c>
      <c r="B138" s="156" t="s">
        <v>630</v>
      </c>
      <c r="C138" s="156" t="s">
        <v>631</v>
      </c>
      <c r="D138" s="156" t="s">
        <v>94</v>
      </c>
      <c r="E138" s="156" t="s">
        <v>76</v>
      </c>
      <c r="F138" s="156" t="s">
        <v>64</v>
      </c>
      <c r="G138" s="164" t="s">
        <v>52</v>
      </c>
      <c r="H138" s="164">
        <v>11.99</v>
      </c>
      <c r="I138" s="164">
        <v>1.41</v>
      </c>
      <c r="J138" s="164">
        <v>1.3</v>
      </c>
      <c r="K138" s="164">
        <v>6.12</v>
      </c>
      <c r="L138" s="164">
        <v>16.79</v>
      </c>
      <c r="M138" s="164">
        <v>7.35</v>
      </c>
      <c r="N138" s="164">
        <v>5.77</v>
      </c>
      <c r="O138" s="164">
        <v>6.97</v>
      </c>
      <c r="P138" s="164">
        <v>9.94</v>
      </c>
      <c r="Q138" s="164">
        <v>18.350000000000001</v>
      </c>
      <c r="R138" s="164">
        <v>6.12</v>
      </c>
      <c r="S138" s="164">
        <v>4.07</v>
      </c>
      <c r="T138" s="164">
        <v>4.74</v>
      </c>
      <c r="U138" s="164">
        <v>4.6900000000000004</v>
      </c>
      <c r="V138" s="164">
        <v>4.4800000000000004</v>
      </c>
      <c r="W138" s="164">
        <v>2.96</v>
      </c>
      <c r="X138" s="164">
        <v>2.67</v>
      </c>
      <c r="Y138" s="164">
        <v>0.13</v>
      </c>
      <c r="Z138" s="164">
        <v>0.45</v>
      </c>
      <c r="AA138" s="164">
        <v>0.42</v>
      </c>
      <c r="AB138" s="165">
        <v>1.9</v>
      </c>
      <c r="AC138" s="165">
        <v>1.99</v>
      </c>
      <c r="AD138" s="164">
        <v>3.99</v>
      </c>
      <c r="AE138" s="164">
        <v>3.99</v>
      </c>
      <c r="AF138" s="164">
        <v>5.27</v>
      </c>
      <c r="AG138" s="165">
        <v>4.8600000000000003</v>
      </c>
      <c r="AH138" s="165">
        <v>3.9</v>
      </c>
      <c r="AI138" s="164">
        <v>4.84</v>
      </c>
      <c r="AJ138" s="165">
        <v>3.27</v>
      </c>
      <c r="AK138" s="165">
        <v>4.99</v>
      </c>
      <c r="AL138" s="165">
        <v>5.03</v>
      </c>
      <c r="AM138" s="100"/>
    </row>
    <row r="139" spans="1:39" x14ac:dyDescent="0.2">
      <c r="A139" s="156" t="s">
        <v>632</v>
      </c>
      <c r="B139" s="156" t="s">
        <v>633</v>
      </c>
      <c r="C139" s="156" t="s">
        <v>634</v>
      </c>
      <c r="D139" s="156" t="s">
        <v>194</v>
      </c>
      <c r="E139" s="156" t="s">
        <v>76</v>
      </c>
      <c r="F139" s="156" t="s">
        <v>64</v>
      </c>
      <c r="G139" s="164" t="s">
        <v>52</v>
      </c>
      <c r="H139" s="164">
        <v>6.55</v>
      </c>
      <c r="I139" s="164">
        <v>3.69</v>
      </c>
      <c r="J139" s="164">
        <v>5.86</v>
      </c>
      <c r="K139" s="164">
        <v>18.88</v>
      </c>
      <c r="L139" s="164">
        <v>9.4</v>
      </c>
      <c r="M139" s="164">
        <v>7.69</v>
      </c>
      <c r="N139" s="164">
        <v>5.23</v>
      </c>
      <c r="O139" s="164">
        <v>6.31</v>
      </c>
      <c r="P139" s="164">
        <v>10.73</v>
      </c>
      <c r="Q139" s="164">
        <v>14.25</v>
      </c>
      <c r="R139" s="164">
        <v>6.53</v>
      </c>
      <c r="S139" s="164">
        <v>4.09</v>
      </c>
      <c r="T139" s="164">
        <v>4.93</v>
      </c>
      <c r="U139" s="164">
        <v>5</v>
      </c>
      <c r="V139" s="164">
        <v>4.7699999999999996</v>
      </c>
      <c r="W139" s="164">
        <v>3.89</v>
      </c>
      <c r="X139" s="164">
        <v>3.11</v>
      </c>
      <c r="Y139" s="164">
        <v>0.06</v>
      </c>
      <c r="Z139" s="164">
        <v>0.02</v>
      </c>
      <c r="AA139" s="164">
        <v>0.83</v>
      </c>
      <c r="AB139" s="165" t="s">
        <v>52</v>
      </c>
      <c r="AC139" s="165" t="s">
        <v>52</v>
      </c>
      <c r="AD139" s="164">
        <v>3.61</v>
      </c>
      <c r="AE139" s="164">
        <v>3.61</v>
      </c>
      <c r="AF139" s="164">
        <v>5.47</v>
      </c>
      <c r="AG139" s="165" t="s">
        <v>52</v>
      </c>
      <c r="AH139" s="165" t="s">
        <v>52</v>
      </c>
      <c r="AI139" s="164" t="s">
        <v>52</v>
      </c>
      <c r="AJ139" s="165" t="s">
        <v>52</v>
      </c>
      <c r="AK139" s="165" t="s">
        <v>52</v>
      </c>
      <c r="AL139" s="165" t="s">
        <v>52</v>
      </c>
      <c r="AM139" s="100"/>
    </row>
    <row r="140" spans="1:39" ht="18" x14ac:dyDescent="0.2">
      <c r="A140" s="156" t="s">
        <v>635</v>
      </c>
      <c r="B140" s="156" t="s">
        <v>636</v>
      </c>
      <c r="C140" s="156" t="s">
        <v>637</v>
      </c>
      <c r="D140" s="156" t="s">
        <v>94</v>
      </c>
      <c r="E140" s="156" t="s">
        <v>76</v>
      </c>
      <c r="F140" s="156" t="s">
        <v>66</v>
      </c>
      <c r="G140" s="164" t="s">
        <v>52</v>
      </c>
      <c r="H140" s="164">
        <v>8.69</v>
      </c>
      <c r="I140" s="164">
        <v>11.01</v>
      </c>
      <c r="J140" s="164">
        <v>4.3499999999999996</v>
      </c>
      <c r="K140" s="164">
        <v>10.91</v>
      </c>
      <c r="L140" s="164">
        <v>9.89</v>
      </c>
      <c r="M140" s="164">
        <v>8.8000000000000007</v>
      </c>
      <c r="N140" s="164">
        <v>4.95</v>
      </c>
      <c r="O140" s="164">
        <v>5.18</v>
      </c>
      <c r="P140" s="164">
        <v>8.4600000000000009</v>
      </c>
      <c r="Q140" s="164">
        <v>14.49</v>
      </c>
      <c r="R140" s="164">
        <v>5.87</v>
      </c>
      <c r="S140" s="164">
        <v>3.68</v>
      </c>
      <c r="T140" s="164">
        <v>4.46</v>
      </c>
      <c r="U140" s="164">
        <v>4.46</v>
      </c>
      <c r="V140" s="164">
        <v>4.4800000000000004</v>
      </c>
      <c r="W140" s="164">
        <v>2.15</v>
      </c>
      <c r="X140" s="164">
        <v>2.11</v>
      </c>
      <c r="Y140" s="164">
        <v>7.0000000000000007E-2</v>
      </c>
      <c r="Z140" s="164">
        <v>0.47</v>
      </c>
      <c r="AA140" s="164">
        <v>0.76</v>
      </c>
      <c r="AB140" s="165">
        <v>0.36</v>
      </c>
      <c r="AC140" s="165">
        <v>0.2</v>
      </c>
      <c r="AD140" s="164">
        <v>3.02</v>
      </c>
      <c r="AE140" s="164">
        <v>3.02</v>
      </c>
      <c r="AF140" s="164">
        <v>5.47</v>
      </c>
      <c r="AG140" s="165">
        <v>3.9</v>
      </c>
      <c r="AH140" s="165">
        <v>4.1100000000000003</v>
      </c>
      <c r="AI140" s="164">
        <v>4.8</v>
      </c>
      <c r="AJ140" s="165">
        <v>3.29</v>
      </c>
      <c r="AK140" s="165">
        <v>5.01</v>
      </c>
      <c r="AL140" s="165">
        <v>4.7</v>
      </c>
      <c r="AM140" s="173"/>
    </row>
    <row r="141" spans="1:39" x14ac:dyDescent="0.2">
      <c r="A141" s="156" t="s">
        <v>638</v>
      </c>
      <c r="B141" s="156" t="s">
        <v>639</v>
      </c>
      <c r="C141" s="156" t="s">
        <v>640</v>
      </c>
      <c r="D141" s="156" t="s">
        <v>94</v>
      </c>
      <c r="E141" s="156" t="s">
        <v>76</v>
      </c>
      <c r="F141" s="156" t="s">
        <v>1828</v>
      </c>
      <c r="G141" s="164" t="s">
        <v>52</v>
      </c>
      <c r="H141" s="164">
        <v>-3.37</v>
      </c>
      <c r="I141" s="164">
        <v>3.92</v>
      </c>
      <c r="J141" s="164">
        <v>7.25</v>
      </c>
      <c r="K141" s="164">
        <v>5.21</v>
      </c>
      <c r="L141" s="164">
        <v>12.96</v>
      </c>
      <c r="M141" s="164">
        <v>8.91</v>
      </c>
      <c r="N141" s="164">
        <v>7.17</v>
      </c>
      <c r="O141" s="164">
        <v>6.79</v>
      </c>
      <c r="P141" s="164">
        <v>10.08</v>
      </c>
      <c r="Q141" s="164">
        <v>17.600000000000001</v>
      </c>
      <c r="R141" s="164">
        <v>6.33</v>
      </c>
      <c r="S141" s="164">
        <v>5.18</v>
      </c>
      <c r="T141" s="164">
        <v>5.2</v>
      </c>
      <c r="U141" s="164">
        <v>5.13</v>
      </c>
      <c r="V141" s="164">
        <v>4.49</v>
      </c>
      <c r="W141" s="164">
        <v>3.52</v>
      </c>
      <c r="X141" s="164">
        <v>0.66</v>
      </c>
      <c r="Y141" s="164">
        <v>-0.01</v>
      </c>
      <c r="Z141" s="164">
        <v>-0.02</v>
      </c>
      <c r="AA141" s="164">
        <v>0</v>
      </c>
      <c r="AB141" s="165">
        <v>7.0000000000000007E-2</v>
      </c>
      <c r="AC141" s="165">
        <v>1.41</v>
      </c>
      <c r="AD141" s="164">
        <v>3.03</v>
      </c>
      <c r="AE141" s="164">
        <v>3.03</v>
      </c>
      <c r="AF141" s="164">
        <v>5.76</v>
      </c>
      <c r="AG141" s="165">
        <v>4.1100000000000003</v>
      </c>
      <c r="AH141" s="165">
        <v>4.3899999999999997</v>
      </c>
      <c r="AI141" s="164">
        <v>4.16</v>
      </c>
      <c r="AJ141" s="165">
        <v>3.87</v>
      </c>
      <c r="AK141" s="165">
        <v>4.9400000000000004</v>
      </c>
      <c r="AL141" s="165">
        <v>5.12</v>
      </c>
      <c r="AM141" s="100"/>
    </row>
    <row r="142" spans="1:39" x14ac:dyDescent="0.2">
      <c r="A142" s="156" t="s">
        <v>641</v>
      </c>
      <c r="B142" s="156" t="s">
        <v>642</v>
      </c>
      <c r="C142" s="156" t="s">
        <v>643</v>
      </c>
      <c r="D142" s="156" t="s">
        <v>94</v>
      </c>
      <c r="E142" s="156" t="s">
        <v>76</v>
      </c>
      <c r="F142" s="156" t="s">
        <v>60</v>
      </c>
      <c r="G142" s="164" t="s">
        <v>52</v>
      </c>
      <c r="H142" s="164">
        <v>13.49</v>
      </c>
      <c r="I142" s="164">
        <v>5.33</v>
      </c>
      <c r="J142" s="164">
        <v>5.78</v>
      </c>
      <c r="K142" s="164">
        <v>5.87</v>
      </c>
      <c r="L142" s="164">
        <v>12.38</v>
      </c>
      <c r="M142" s="164">
        <v>6.35</v>
      </c>
      <c r="N142" s="164">
        <v>5.54</v>
      </c>
      <c r="O142" s="164">
        <v>5.55</v>
      </c>
      <c r="P142" s="164">
        <v>9.24</v>
      </c>
      <c r="Q142" s="164">
        <v>8.94</v>
      </c>
      <c r="R142" s="164">
        <v>5.72</v>
      </c>
      <c r="S142" s="164">
        <v>4.9000000000000004</v>
      </c>
      <c r="T142" s="164">
        <v>4.7300000000000004</v>
      </c>
      <c r="U142" s="164">
        <v>4.5199999999999996</v>
      </c>
      <c r="V142" s="164">
        <v>6.08</v>
      </c>
      <c r="W142" s="164">
        <v>2.31</v>
      </c>
      <c r="X142" s="164">
        <v>2.66</v>
      </c>
      <c r="Y142" s="164">
        <v>0.03</v>
      </c>
      <c r="Z142" s="164">
        <v>0.59</v>
      </c>
      <c r="AA142" s="164">
        <v>0.74</v>
      </c>
      <c r="AB142" s="165">
        <v>0.6</v>
      </c>
      <c r="AC142" s="165">
        <v>1.98</v>
      </c>
      <c r="AD142" s="164">
        <v>4.03</v>
      </c>
      <c r="AE142" s="164">
        <v>4.03</v>
      </c>
      <c r="AF142" s="164">
        <v>5.01</v>
      </c>
      <c r="AG142" s="165">
        <v>5.73</v>
      </c>
      <c r="AH142" s="165">
        <v>3.75</v>
      </c>
      <c r="AI142" s="164">
        <v>2.73</v>
      </c>
      <c r="AJ142" s="165">
        <v>4.62</v>
      </c>
      <c r="AK142" s="165">
        <v>4.9400000000000004</v>
      </c>
      <c r="AL142" s="165">
        <v>4.83</v>
      </c>
      <c r="AM142" s="100"/>
    </row>
    <row r="143" spans="1:39" x14ac:dyDescent="0.2">
      <c r="A143" s="156" t="s">
        <v>644</v>
      </c>
      <c r="B143" s="156" t="s">
        <v>645</v>
      </c>
      <c r="C143" s="156" t="s">
        <v>646</v>
      </c>
      <c r="D143" s="156" t="s">
        <v>194</v>
      </c>
      <c r="E143" s="156" t="s">
        <v>76</v>
      </c>
      <c r="F143" s="156" t="s">
        <v>60</v>
      </c>
      <c r="G143" s="164" t="s">
        <v>52</v>
      </c>
      <c r="H143" s="164">
        <v>17.16</v>
      </c>
      <c r="I143" s="164">
        <v>3.85</v>
      </c>
      <c r="J143" s="164">
        <v>5.51</v>
      </c>
      <c r="K143" s="164">
        <v>4.0999999999999996</v>
      </c>
      <c r="L143" s="164">
        <v>7.66</v>
      </c>
      <c r="M143" s="164">
        <v>7.7</v>
      </c>
      <c r="N143" s="164">
        <v>6.96</v>
      </c>
      <c r="O143" s="164">
        <v>4.6100000000000003</v>
      </c>
      <c r="P143" s="164">
        <v>12.29</v>
      </c>
      <c r="Q143" s="164">
        <v>9.64</v>
      </c>
      <c r="R143" s="164">
        <v>6.36</v>
      </c>
      <c r="S143" s="164">
        <v>3.05</v>
      </c>
      <c r="T143" s="164">
        <v>3.36</v>
      </c>
      <c r="U143" s="164">
        <v>3.94</v>
      </c>
      <c r="V143" s="164">
        <v>4.4400000000000004</v>
      </c>
      <c r="W143" s="164">
        <v>4.0999999999999996</v>
      </c>
      <c r="X143" s="164">
        <v>3.48</v>
      </c>
      <c r="Y143" s="164">
        <v>0.1</v>
      </c>
      <c r="Z143" s="164">
        <v>0.48</v>
      </c>
      <c r="AA143" s="164">
        <v>0.71</v>
      </c>
      <c r="AB143" s="165" t="s">
        <v>52</v>
      </c>
      <c r="AC143" s="165" t="s">
        <v>52</v>
      </c>
      <c r="AD143" s="164">
        <v>3.73</v>
      </c>
      <c r="AE143" s="164">
        <v>3.73</v>
      </c>
      <c r="AF143" s="164">
        <v>6.15</v>
      </c>
      <c r="AG143" s="165" t="s">
        <v>52</v>
      </c>
      <c r="AH143" s="165" t="s">
        <v>52</v>
      </c>
      <c r="AI143" s="164" t="s">
        <v>52</v>
      </c>
      <c r="AJ143" s="165" t="s">
        <v>52</v>
      </c>
      <c r="AK143" s="165" t="s">
        <v>52</v>
      </c>
      <c r="AL143" s="165" t="s">
        <v>52</v>
      </c>
      <c r="AM143" s="100"/>
    </row>
    <row r="144" spans="1:39" x14ac:dyDescent="0.2">
      <c r="A144" s="156" t="s">
        <v>647</v>
      </c>
      <c r="B144" s="156" t="s">
        <v>648</v>
      </c>
      <c r="C144" s="156" t="s">
        <v>649</v>
      </c>
      <c r="D144" s="156" t="s">
        <v>94</v>
      </c>
      <c r="E144" s="156" t="s">
        <v>78</v>
      </c>
      <c r="F144" s="156" t="s">
        <v>68</v>
      </c>
      <c r="G144" s="164" t="s">
        <v>52</v>
      </c>
      <c r="H144" s="164" t="s">
        <v>52</v>
      </c>
      <c r="I144" s="164" t="s">
        <v>52</v>
      </c>
      <c r="J144" s="164" t="s">
        <v>52</v>
      </c>
      <c r="K144" s="164">
        <v>5.45</v>
      </c>
      <c r="L144" s="164">
        <v>5.27</v>
      </c>
      <c r="M144" s="164">
        <v>4.13</v>
      </c>
      <c r="N144" s="164">
        <v>7.75</v>
      </c>
      <c r="O144" s="164">
        <v>7.37</v>
      </c>
      <c r="P144" s="164">
        <v>6.19</v>
      </c>
      <c r="Q144" s="164">
        <v>5.28</v>
      </c>
      <c r="R144" s="164">
        <v>6.72</v>
      </c>
      <c r="S144" s="164">
        <v>4.8600000000000003</v>
      </c>
      <c r="T144" s="164">
        <v>4.93</v>
      </c>
      <c r="U144" s="164">
        <v>4.1100000000000003</v>
      </c>
      <c r="V144" s="164">
        <v>4.9000000000000004</v>
      </c>
      <c r="W144" s="164">
        <v>3.85</v>
      </c>
      <c r="X144" s="164">
        <v>1.56</v>
      </c>
      <c r="Y144" s="164">
        <v>0.03</v>
      </c>
      <c r="Z144" s="164">
        <v>0.51</v>
      </c>
      <c r="AA144" s="164">
        <v>0.11</v>
      </c>
      <c r="AB144" s="165">
        <v>0.27</v>
      </c>
      <c r="AC144" s="165">
        <v>0.3</v>
      </c>
      <c r="AD144" s="164">
        <v>3.58</v>
      </c>
      <c r="AE144" s="164">
        <v>3.58</v>
      </c>
      <c r="AF144" s="164">
        <v>5.74</v>
      </c>
      <c r="AG144" s="165">
        <v>4.0599999999999996</v>
      </c>
      <c r="AH144" s="165">
        <v>3.72</v>
      </c>
      <c r="AI144" s="164">
        <v>3.74</v>
      </c>
      <c r="AJ144" s="165">
        <v>3.9</v>
      </c>
      <c r="AK144" s="165">
        <v>5.0999999999999996</v>
      </c>
      <c r="AL144" s="165">
        <v>5.01</v>
      </c>
      <c r="AM144" s="100"/>
    </row>
    <row r="145" spans="1:39" x14ac:dyDescent="0.2">
      <c r="A145" s="156" t="s">
        <v>650</v>
      </c>
      <c r="B145" s="156" t="s">
        <v>651</v>
      </c>
      <c r="C145" s="156" t="s">
        <v>652</v>
      </c>
      <c r="D145" s="156" t="s">
        <v>94</v>
      </c>
      <c r="E145" s="156" t="s">
        <v>76</v>
      </c>
      <c r="F145" s="156" t="s">
        <v>70</v>
      </c>
      <c r="G145" s="164" t="s">
        <v>52</v>
      </c>
      <c r="H145" s="164">
        <v>7.13</v>
      </c>
      <c r="I145" s="164">
        <v>2.62</v>
      </c>
      <c r="J145" s="164">
        <v>6.76</v>
      </c>
      <c r="K145" s="164">
        <v>7.06</v>
      </c>
      <c r="L145" s="164">
        <v>11.03</v>
      </c>
      <c r="M145" s="164">
        <v>8.18</v>
      </c>
      <c r="N145" s="164">
        <v>6.06</v>
      </c>
      <c r="O145" s="164">
        <v>8.9700000000000006</v>
      </c>
      <c r="P145" s="164">
        <v>6.78</v>
      </c>
      <c r="Q145" s="164">
        <v>14.56</v>
      </c>
      <c r="R145" s="164">
        <v>7.27</v>
      </c>
      <c r="S145" s="164">
        <v>4.66</v>
      </c>
      <c r="T145" s="164">
        <v>4.68</v>
      </c>
      <c r="U145" s="164">
        <v>4.63</v>
      </c>
      <c r="V145" s="164">
        <v>3.9</v>
      </c>
      <c r="W145" s="164">
        <v>2.72</v>
      </c>
      <c r="X145" s="164">
        <v>2.23</v>
      </c>
      <c r="Y145" s="164">
        <v>-0.45</v>
      </c>
      <c r="Z145" s="164">
        <v>0.23</v>
      </c>
      <c r="AA145" s="164">
        <v>-0.15</v>
      </c>
      <c r="AB145" s="165">
        <v>-0.18</v>
      </c>
      <c r="AC145" s="165">
        <v>1.38</v>
      </c>
      <c r="AD145" s="164">
        <v>2.82</v>
      </c>
      <c r="AE145" s="164">
        <v>2.82</v>
      </c>
      <c r="AF145" s="164">
        <v>5.0999999999999996</v>
      </c>
      <c r="AG145" s="165">
        <v>4.0199999999999996</v>
      </c>
      <c r="AH145" s="165">
        <v>3.72</v>
      </c>
      <c r="AI145" s="164">
        <v>4.6399999999999997</v>
      </c>
      <c r="AJ145" s="165">
        <v>3.05</v>
      </c>
      <c r="AK145" s="165">
        <v>4.68</v>
      </c>
      <c r="AL145" s="165">
        <v>4.74</v>
      </c>
      <c r="AM145" s="100"/>
    </row>
    <row r="146" spans="1:39" x14ac:dyDescent="0.2">
      <c r="A146" s="156" t="s">
        <v>653</v>
      </c>
      <c r="B146" s="156" t="s">
        <v>654</v>
      </c>
      <c r="C146" s="156" t="s">
        <v>655</v>
      </c>
      <c r="D146" s="156" t="s">
        <v>94</v>
      </c>
      <c r="E146" s="156" t="s">
        <v>76</v>
      </c>
      <c r="F146" s="156" t="s">
        <v>1828</v>
      </c>
      <c r="G146" s="164" t="s">
        <v>52</v>
      </c>
      <c r="H146" s="164" t="s">
        <v>52</v>
      </c>
      <c r="I146" s="164" t="s">
        <v>52</v>
      </c>
      <c r="J146" s="164" t="s">
        <v>52</v>
      </c>
      <c r="K146" s="164" t="s">
        <v>52</v>
      </c>
      <c r="L146" s="164" t="s">
        <v>52</v>
      </c>
      <c r="M146" s="164" t="s">
        <v>52</v>
      </c>
      <c r="N146" s="164" t="s">
        <v>52</v>
      </c>
      <c r="O146" s="164" t="s">
        <v>52</v>
      </c>
      <c r="P146" s="164" t="s">
        <v>52</v>
      </c>
      <c r="Q146" s="164" t="s">
        <v>52</v>
      </c>
      <c r="R146" s="164" t="s">
        <v>52</v>
      </c>
      <c r="S146" s="164" t="s">
        <v>52</v>
      </c>
      <c r="T146" s="164" t="s">
        <v>52</v>
      </c>
      <c r="U146" s="164" t="s">
        <v>52</v>
      </c>
      <c r="V146" s="164" t="s">
        <v>52</v>
      </c>
      <c r="W146" s="164" t="s">
        <v>52</v>
      </c>
      <c r="X146" s="164" t="s">
        <v>52</v>
      </c>
      <c r="Y146" s="164" t="s">
        <v>52</v>
      </c>
      <c r="Z146" s="164" t="s">
        <v>52</v>
      </c>
      <c r="AA146" s="164" t="s">
        <v>52</v>
      </c>
      <c r="AB146" s="165" t="s">
        <v>52</v>
      </c>
      <c r="AC146" s="165" t="s">
        <v>52</v>
      </c>
      <c r="AD146" s="164" t="s">
        <v>52</v>
      </c>
      <c r="AE146" s="164" t="s">
        <v>52</v>
      </c>
      <c r="AF146" s="164" t="s">
        <v>52</v>
      </c>
      <c r="AG146" s="165" t="s">
        <v>52</v>
      </c>
      <c r="AH146" s="165">
        <v>3.97</v>
      </c>
      <c r="AI146" s="164">
        <v>3.82</v>
      </c>
      <c r="AJ146" s="165">
        <v>3.15</v>
      </c>
      <c r="AK146" s="165">
        <v>4.13</v>
      </c>
      <c r="AL146" s="165">
        <v>4.9000000000000004</v>
      </c>
      <c r="AM146" s="100"/>
    </row>
    <row r="147" spans="1:39" x14ac:dyDescent="0.2">
      <c r="A147" s="156" t="s">
        <v>662</v>
      </c>
      <c r="B147" s="156" t="s">
        <v>52</v>
      </c>
      <c r="C147" s="156" t="s">
        <v>663</v>
      </c>
      <c r="D147" s="156" t="s">
        <v>194</v>
      </c>
      <c r="E147" s="156" t="s">
        <v>76</v>
      </c>
      <c r="F147" s="156" t="s">
        <v>68</v>
      </c>
      <c r="G147" s="164" t="s">
        <v>52</v>
      </c>
      <c r="H147" s="164">
        <v>11.29</v>
      </c>
      <c r="I147" s="164">
        <v>7.97</v>
      </c>
      <c r="J147" s="164" t="s">
        <v>52</v>
      </c>
      <c r="K147" s="164" t="s">
        <v>52</v>
      </c>
      <c r="L147" s="164" t="s">
        <v>52</v>
      </c>
      <c r="M147" s="164" t="s">
        <v>52</v>
      </c>
      <c r="N147" s="164" t="s">
        <v>52</v>
      </c>
      <c r="O147" s="164" t="s">
        <v>52</v>
      </c>
      <c r="P147" s="164" t="s">
        <v>52</v>
      </c>
      <c r="Q147" s="164" t="s">
        <v>52</v>
      </c>
      <c r="R147" s="164" t="s">
        <v>52</v>
      </c>
      <c r="S147" s="164" t="s">
        <v>52</v>
      </c>
      <c r="T147" s="164" t="s">
        <v>52</v>
      </c>
      <c r="U147" s="164" t="s">
        <v>52</v>
      </c>
      <c r="V147" s="164" t="s">
        <v>52</v>
      </c>
      <c r="W147" s="164" t="s">
        <v>52</v>
      </c>
      <c r="X147" s="164" t="s">
        <v>52</v>
      </c>
      <c r="Y147" s="164" t="s">
        <v>52</v>
      </c>
      <c r="Z147" s="164" t="s">
        <v>52</v>
      </c>
      <c r="AA147" s="164" t="s">
        <v>52</v>
      </c>
      <c r="AB147" s="165" t="s">
        <v>52</v>
      </c>
      <c r="AC147" s="165" t="s">
        <v>52</v>
      </c>
      <c r="AD147" s="164" t="s">
        <v>52</v>
      </c>
      <c r="AE147" s="164" t="s">
        <v>52</v>
      </c>
      <c r="AF147" s="164" t="s">
        <v>52</v>
      </c>
      <c r="AG147" s="165" t="s">
        <v>52</v>
      </c>
      <c r="AH147" s="165" t="s">
        <v>52</v>
      </c>
      <c r="AI147" s="164" t="s">
        <v>52</v>
      </c>
      <c r="AJ147" s="165" t="s">
        <v>52</v>
      </c>
      <c r="AK147" s="165" t="s">
        <v>52</v>
      </c>
      <c r="AL147" s="165" t="s">
        <v>52</v>
      </c>
      <c r="AM147" s="100"/>
    </row>
    <row r="148" spans="1:39" x14ac:dyDescent="0.2">
      <c r="A148" s="156" t="s">
        <v>664</v>
      </c>
      <c r="B148" s="156" t="s">
        <v>665</v>
      </c>
      <c r="C148" s="156" t="s">
        <v>666</v>
      </c>
      <c r="D148" s="156" t="s">
        <v>94</v>
      </c>
      <c r="E148" s="156" t="s">
        <v>76</v>
      </c>
      <c r="F148" s="156" t="s">
        <v>66</v>
      </c>
      <c r="G148" s="164" t="s">
        <v>52</v>
      </c>
      <c r="H148" s="164">
        <v>2.66</v>
      </c>
      <c r="I148" s="164">
        <v>0</v>
      </c>
      <c r="J148" s="164">
        <v>5.2</v>
      </c>
      <c r="K148" s="164">
        <v>7.22</v>
      </c>
      <c r="L148" s="164">
        <v>7.15</v>
      </c>
      <c r="M148" s="164">
        <v>7.51</v>
      </c>
      <c r="N148" s="164">
        <v>7.88</v>
      </c>
      <c r="O148" s="164">
        <v>8.75</v>
      </c>
      <c r="P148" s="164">
        <v>5.69</v>
      </c>
      <c r="Q148" s="164">
        <v>23.59</v>
      </c>
      <c r="R148" s="164">
        <v>5.75</v>
      </c>
      <c r="S148" s="164">
        <v>4</v>
      </c>
      <c r="T148" s="164">
        <v>4.42</v>
      </c>
      <c r="U148" s="164">
        <v>4.24</v>
      </c>
      <c r="V148" s="164">
        <v>4.04</v>
      </c>
      <c r="W148" s="164">
        <v>3.64</v>
      </c>
      <c r="X148" s="164">
        <v>2.67</v>
      </c>
      <c r="Y148" s="164">
        <v>0</v>
      </c>
      <c r="Z148" s="164">
        <v>0</v>
      </c>
      <c r="AA148" s="164">
        <v>0</v>
      </c>
      <c r="AB148" s="165">
        <v>1.68</v>
      </c>
      <c r="AC148" s="165">
        <v>1.68</v>
      </c>
      <c r="AD148" s="164">
        <v>3.56</v>
      </c>
      <c r="AE148" s="164">
        <v>3.56</v>
      </c>
      <c r="AF148" s="164">
        <v>5.59</v>
      </c>
      <c r="AG148" s="165">
        <v>3.99</v>
      </c>
      <c r="AH148" s="165">
        <v>3.77</v>
      </c>
      <c r="AI148" s="164">
        <v>3.63</v>
      </c>
      <c r="AJ148" s="165">
        <v>4.09</v>
      </c>
      <c r="AK148" s="165">
        <v>4.92</v>
      </c>
      <c r="AL148" s="165">
        <v>4.71</v>
      </c>
      <c r="AM148" s="100"/>
    </row>
    <row r="149" spans="1:39" x14ac:dyDescent="0.2">
      <c r="A149" s="156" t="s">
        <v>667</v>
      </c>
      <c r="B149" s="156" t="s">
        <v>668</v>
      </c>
      <c r="C149" s="156" t="s">
        <v>669</v>
      </c>
      <c r="D149" s="156" t="s">
        <v>94</v>
      </c>
      <c r="E149" s="156" t="s">
        <v>76</v>
      </c>
      <c r="F149" s="156" t="s">
        <v>66</v>
      </c>
      <c r="G149" s="164" t="s">
        <v>52</v>
      </c>
      <c r="H149" s="164">
        <v>-1.6</v>
      </c>
      <c r="I149" s="164">
        <v>13.75</v>
      </c>
      <c r="J149" s="164">
        <v>7.97</v>
      </c>
      <c r="K149" s="164">
        <v>13.9</v>
      </c>
      <c r="L149" s="164">
        <v>8.4499999999999993</v>
      </c>
      <c r="M149" s="164">
        <v>8.4600000000000009</v>
      </c>
      <c r="N149" s="164">
        <v>4.7</v>
      </c>
      <c r="O149" s="164">
        <v>6.07</v>
      </c>
      <c r="P149" s="164">
        <v>9</v>
      </c>
      <c r="Q149" s="164">
        <v>14.45</v>
      </c>
      <c r="R149" s="164">
        <v>5.7</v>
      </c>
      <c r="S149" s="164">
        <v>3.28</v>
      </c>
      <c r="T149" s="164">
        <v>4.3</v>
      </c>
      <c r="U149" s="164">
        <v>4.6500000000000004</v>
      </c>
      <c r="V149" s="164">
        <v>4.5999999999999996</v>
      </c>
      <c r="W149" s="164">
        <v>2.2999999999999998</v>
      </c>
      <c r="X149" s="164">
        <v>2.2000000000000002</v>
      </c>
      <c r="Y149" s="164">
        <v>0</v>
      </c>
      <c r="Z149" s="164">
        <v>-0.01</v>
      </c>
      <c r="AA149" s="164">
        <v>0.37</v>
      </c>
      <c r="AB149" s="165">
        <v>0.23</v>
      </c>
      <c r="AC149" s="165">
        <v>0.52</v>
      </c>
      <c r="AD149" s="164">
        <v>3.17</v>
      </c>
      <c r="AE149" s="164">
        <v>3.17</v>
      </c>
      <c r="AF149" s="164">
        <v>5.33</v>
      </c>
      <c r="AG149" s="165">
        <v>3.96</v>
      </c>
      <c r="AH149" s="165">
        <v>3.67</v>
      </c>
      <c r="AI149" s="164">
        <v>4.62</v>
      </c>
      <c r="AJ149" s="165">
        <v>3.33</v>
      </c>
      <c r="AK149" s="165">
        <v>5.76</v>
      </c>
      <c r="AL149" s="165">
        <v>4.79</v>
      </c>
      <c r="AM149" s="100"/>
    </row>
    <row r="150" spans="1:39" x14ac:dyDescent="0.2">
      <c r="A150" s="156" t="s">
        <v>670</v>
      </c>
      <c r="B150" s="156" t="s">
        <v>671</v>
      </c>
      <c r="C150" s="156" t="s">
        <v>672</v>
      </c>
      <c r="D150" s="156" t="s">
        <v>194</v>
      </c>
      <c r="E150" s="156" t="s">
        <v>76</v>
      </c>
      <c r="F150" s="156" t="s">
        <v>56</v>
      </c>
      <c r="G150" s="164" t="s">
        <v>52</v>
      </c>
      <c r="H150" s="164">
        <v>3.77</v>
      </c>
      <c r="I150" s="164">
        <v>8.36</v>
      </c>
      <c r="J150" s="164">
        <v>5.05</v>
      </c>
      <c r="K150" s="164">
        <v>6.02</v>
      </c>
      <c r="L150" s="164">
        <v>10.11</v>
      </c>
      <c r="M150" s="164">
        <v>4.54</v>
      </c>
      <c r="N150" s="164">
        <v>6.32</v>
      </c>
      <c r="O150" s="164">
        <v>4.78</v>
      </c>
      <c r="P150" s="164">
        <v>7.91</v>
      </c>
      <c r="Q150" s="164">
        <v>12.75</v>
      </c>
      <c r="R150" s="164">
        <v>5.34</v>
      </c>
      <c r="S150" s="164">
        <v>4.3899999999999997</v>
      </c>
      <c r="T150" s="164">
        <v>4.96</v>
      </c>
      <c r="U150" s="164">
        <v>5.07</v>
      </c>
      <c r="V150" s="164">
        <v>4.17</v>
      </c>
      <c r="W150" s="164">
        <v>3.06</v>
      </c>
      <c r="X150" s="164">
        <v>2.2000000000000002</v>
      </c>
      <c r="Y150" s="164">
        <v>7.0000000000000007E-2</v>
      </c>
      <c r="Z150" s="164">
        <v>0.51</v>
      </c>
      <c r="AA150" s="164">
        <v>0.56000000000000005</v>
      </c>
      <c r="AB150" s="165" t="s">
        <v>52</v>
      </c>
      <c r="AC150" s="165" t="s">
        <v>52</v>
      </c>
      <c r="AD150" s="164">
        <v>3.73</v>
      </c>
      <c r="AE150" s="164">
        <v>3.73</v>
      </c>
      <c r="AF150" s="164">
        <v>3.91</v>
      </c>
      <c r="AG150" s="165" t="s">
        <v>52</v>
      </c>
      <c r="AH150" s="165" t="s">
        <v>52</v>
      </c>
      <c r="AI150" s="164">
        <v>3.59</v>
      </c>
      <c r="AJ150" s="165" t="s">
        <v>52</v>
      </c>
      <c r="AK150" s="165" t="s">
        <v>52</v>
      </c>
      <c r="AL150" s="165" t="s">
        <v>52</v>
      </c>
      <c r="AM150" s="100"/>
    </row>
    <row r="151" spans="1:39" x14ac:dyDescent="0.2">
      <c r="A151" s="156" t="s">
        <v>673</v>
      </c>
      <c r="B151" s="156" t="s">
        <v>674</v>
      </c>
      <c r="C151" s="156" t="s">
        <v>675</v>
      </c>
      <c r="D151" s="156" t="s">
        <v>194</v>
      </c>
      <c r="E151" s="156" t="s">
        <v>76</v>
      </c>
      <c r="F151" s="156" t="s">
        <v>56</v>
      </c>
      <c r="G151" s="164" t="s">
        <v>52</v>
      </c>
      <c r="H151" s="164">
        <v>2.0099999999999998</v>
      </c>
      <c r="I151" s="164">
        <v>4.29</v>
      </c>
      <c r="J151" s="164">
        <v>5.19</v>
      </c>
      <c r="K151" s="164">
        <v>6.38</v>
      </c>
      <c r="L151" s="164">
        <v>14.04</v>
      </c>
      <c r="M151" s="164">
        <v>4.62</v>
      </c>
      <c r="N151" s="164">
        <v>5.95</v>
      </c>
      <c r="O151" s="164">
        <v>5.63</v>
      </c>
      <c r="P151" s="164">
        <v>5.84</v>
      </c>
      <c r="Q151" s="164">
        <v>9.75</v>
      </c>
      <c r="R151" s="164">
        <v>5.1100000000000003</v>
      </c>
      <c r="S151" s="164">
        <v>3.16</v>
      </c>
      <c r="T151" s="164">
        <v>4.78</v>
      </c>
      <c r="U151" s="164">
        <v>4.63</v>
      </c>
      <c r="V151" s="164">
        <v>4.43</v>
      </c>
      <c r="W151" s="164" t="s">
        <v>52</v>
      </c>
      <c r="X151" s="164" t="s">
        <v>52</v>
      </c>
      <c r="Y151" s="164" t="s">
        <v>52</v>
      </c>
      <c r="Z151" s="164" t="s">
        <v>52</v>
      </c>
      <c r="AA151" s="164" t="s">
        <v>52</v>
      </c>
      <c r="AB151" s="165" t="s">
        <v>52</v>
      </c>
      <c r="AC151" s="165" t="s">
        <v>52</v>
      </c>
      <c r="AD151" s="164" t="s">
        <v>52</v>
      </c>
      <c r="AE151" s="164" t="s">
        <v>52</v>
      </c>
      <c r="AF151" s="164" t="s">
        <v>52</v>
      </c>
      <c r="AG151" s="165" t="s">
        <v>52</v>
      </c>
      <c r="AH151" s="165" t="s">
        <v>52</v>
      </c>
      <c r="AI151" s="164" t="s">
        <v>52</v>
      </c>
      <c r="AJ151" s="165" t="s">
        <v>52</v>
      </c>
      <c r="AK151" s="165" t="s">
        <v>52</v>
      </c>
      <c r="AL151" s="165" t="s">
        <v>52</v>
      </c>
      <c r="AM151" s="100"/>
    </row>
    <row r="152" spans="1:39" x14ac:dyDescent="0.2">
      <c r="A152" s="156" t="s">
        <v>676</v>
      </c>
      <c r="B152" s="156" t="s">
        <v>677</v>
      </c>
      <c r="C152" s="156" t="s">
        <v>678</v>
      </c>
      <c r="D152" s="156" t="s">
        <v>94</v>
      </c>
      <c r="E152" s="156" t="s">
        <v>76</v>
      </c>
      <c r="F152" s="156" t="s">
        <v>66</v>
      </c>
      <c r="G152" s="164" t="s">
        <v>52</v>
      </c>
      <c r="H152" s="164">
        <v>-3.9</v>
      </c>
      <c r="I152" s="164">
        <v>-0.19</v>
      </c>
      <c r="J152" s="164">
        <v>6.07</v>
      </c>
      <c r="K152" s="164">
        <v>5.92</v>
      </c>
      <c r="L152" s="164">
        <v>10.82</v>
      </c>
      <c r="M152" s="164">
        <v>7.67</v>
      </c>
      <c r="N152" s="164">
        <v>4.87</v>
      </c>
      <c r="O152" s="164">
        <v>4.6500000000000004</v>
      </c>
      <c r="P152" s="164">
        <v>11.59</v>
      </c>
      <c r="Q152" s="164">
        <v>20.46</v>
      </c>
      <c r="R152" s="164">
        <v>5.32</v>
      </c>
      <c r="S152" s="164">
        <v>3.84</v>
      </c>
      <c r="T152" s="164">
        <v>4.9800000000000004</v>
      </c>
      <c r="U152" s="164">
        <v>3.86</v>
      </c>
      <c r="V152" s="164">
        <v>4.74</v>
      </c>
      <c r="W152" s="164">
        <v>3.23</v>
      </c>
      <c r="X152" s="164">
        <v>2.15</v>
      </c>
      <c r="Y152" s="164">
        <v>0</v>
      </c>
      <c r="Z152" s="164">
        <v>2.52</v>
      </c>
      <c r="AA152" s="164">
        <v>1.98</v>
      </c>
      <c r="AB152" s="165">
        <v>1.73</v>
      </c>
      <c r="AC152" s="165">
        <v>1.74</v>
      </c>
      <c r="AD152" s="164">
        <v>3.47</v>
      </c>
      <c r="AE152" s="164">
        <v>3.47</v>
      </c>
      <c r="AF152" s="164">
        <v>5.41</v>
      </c>
      <c r="AG152" s="165">
        <v>3.89</v>
      </c>
      <c r="AH152" s="165">
        <v>3.77</v>
      </c>
      <c r="AI152" s="164">
        <v>2.87</v>
      </c>
      <c r="AJ152" s="165">
        <v>4.47</v>
      </c>
      <c r="AK152" s="165">
        <v>3.28</v>
      </c>
      <c r="AL152" s="165">
        <v>4.66</v>
      </c>
      <c r="AM152" s="100"/>
    </row>
    <row r="153" spans="1:39" x14ac:dyDescent="0.2">
      <c r="A153" s="156" t="s">
        <v>679</v>
      </c>
      <c r="B153" s="156" t="s">
        <v>680</v>
      </c>
      <c r="C153" s="156" t="s">
        <v>681</v>
      </c>
      <c r="D153" s="156" t="s">
        <v>94</v>
      </c>
      <c r="E153" s="156" t="s">
        <v>227</v>
      </c>
      <c r="F153" s="156" t="s">
        <v>72</v>
      </c>
      <c r="G153" s="164" t="s">
        <v>52</v>
      </c>
      <c r="H153" s="164">
        <v>-1.1499999999999999</v>
      </c>
      <c r="I153" s="164">
        <v>0.78</v>
      </c>
      <c r="J153" s="164">
        <v>5.45</v>
      </c>
      <c r="K153" s="164">
        <v>3.4</v>
      </c>
      <c r="L153" s="164">
        <v>6.6</v>
      </c>
      <c r="M153" s="164">
        <v>7.74</v>
      </c>
      <c r="N153" s="164">
        <v>8.83</v>
      </c>
      <c r="O153" s="164">
        <v>10.97</v>
      </c>
      <c r="P153" s="164">
        <v>7.94</v>
      </c>
      <c r="Q153" s="164">
        <v>17.559999999999999</v>
      </c>
      <c r="R153" s="164">
        <v>6.26</v>
      </c>
      <c r="S153" s="164">
        <v>3.01</v>
      </c>
      <c r="T153" s="164">
        <v>4.74</v>
      </c>
      <c r="U153" s="164">
        <v>3.86</v>
      </c>
      <c r="V153" s="164">
        <v>3.49</v>
      </c>
      <c r="W153" s="164">
        <v>1.93</v>
      </c>
      <c r="X153" s="164">
        <v>0</v>
      </c>
      <c r="Y153" s="164">
        <v>0</v>
      </c>
      <c r="Z153" s="164">
        <v>-0.22</v>
      </c>
      <c r="AA153" s="164">
        <v>-0.26</v>
      </c>
      <c r="AB153" s="165">
        <v>-0.28999999999999998</v>
      </c>
      <c r="AC153" s="165">
        <v>-0.28999999999999998</v>
      </c>
      <c r="AD153" s="164">
        <v>1.78</v>
      </c>
      <c r="AE153" s="164">
        <v>1.78</v>
      </c>
      <c r="AF153" s="164">
        <v>5.01</v>
      </c>
      <c r="AG153" s="165">
        <v>4.92</v>
      </c>
      <c r="AH153" s="165">
        <v>3.91</v>
      </c>
      <c r="AI153" s="164">
        <v>5.87</v>
      </c>
      <c r="AJ153" s="165">
        <v>2.58</v>
      </c>
      <c r="AK153" s="165">
        <v>6.01</v>
      </c>
      <c r="AL153" s="165">
        <v>5.79</v>
      </c>
      <c r="AM153" s="100"/>
    </row>
    <row r="154" spans="1:39" x14ac:dyDescent="0.2">
      <c r="A154" s="156" t="s">
        <v>682</v>
      </c>
      <c r="B154" s="156" t="s">
        <v>683</v>
      </c>
      <c r="C154" s="156" t="s">
        <v>684</v>
      </c>
      <c r="D154" s="156" t="s">
        <v>94</v>
      </c>
      <c r="E154" s="156" t="s">
        <v>76</v>
      </c>
      <c r="F154" s="156" t="s">
        <v>1828</v>
      </c>
      <c r="G154" s="164" t="s">
        <v>52</v>
      </c>
      <c r="H154" s="164">
        <v>-6.78</v>
      </c>
      <c r="I154" s="164">
        <v>14.09</v>
      </c>
      <c r="J154" s="164">
        <v>5.83</v>
      </c>
      <c r="K154" s="164">
        <v>7</v>
      </c>
      <c r="L154" s="164">
        <v>14.7</v>
      </c>
      <c r="M154" s="164">
        <v>6.83</v>
      </c>
      <c r="N154" s="164">
        <v>6.57</v>
      </c>
      <c r="O154" s="164">
        <v>8.19</v>
      </c>
      <c r="P154" s="164">
        <v>9.7200000000000006</v>
      </c>
      <c r="Q154" s="164">
        <v>16.23</v>
      </c>
      <c r="R154" s="164">
        <v>5.58</v>
      </c>
      <c r="S154" s="164">
        <v>3.23</v>
      </c>
      <c r="T154" s="164">
        <v>4.54</v>
      </c>
      <c r="U154" s="164">
        <v>4.4800000000000004</v>
      </c>
      <c r="V154" s="164">
        <v>4</v>
      </c>
      <c r="W154" s="164">
        <v>2.37</v>
      </c>
      <c r="X154" s="164">
        <v>2.0699999999999998</v>
      </c>
      <c r="Y154" s="164">
        <v>0.03</v>
      </c>
      <c r="Z154" s="164">
        <v>0.36</v>
      </c>
      <c r="AA154" s="164">
        <v>0.45</v>
      </c>
      <c r="AB154" s="165">
        <v>0.26</v>
      </c>
      <c r="AC154" s="165">
        <v>0.26</v>
      </c>
      <c r="AD154" s="164">
        <v>3.34</v>
      </c>
      <c r="AE154" s="164">
        <v>3.34</v>
      </c>
      <c r="AF154" s="164">
        <v>4.79</v>
      </c>
      <c r="AG154" s="165">
        <v>4.59</v>
      </c>
      <c r="AH154" s="165">
        <v>3.42</v>
      </c>
      <c r="AI154" s="164">
        <v>1.64</v>
      </c>
      <c r="AJ154" s="165">
        <v>4.22</v>
      </c>
      <c r="AK154" s="165">
        <v>4.1100000000000003</v>
      </c>
      <c r="AL154" s="165">
        <v>4.92</v>
      </c>
      <c r="AM154" s="100"/>
    </row>
    <row r="155" spans="1:39" x14ac:dyDescent="0.2">
      <c r="A155" s="156" t="s">
        <v>685</v>
      </c>
      <c r="B155" s="156" t="s">
        <v>686</v>
      </c>
      <c r="C155" s="156" t="s">
        <v>687</v>
      </c>
      <c r="D155" s="156" t="s">
        <v>94</v>
      </c>
      <c r="E155" s="156" t="s">
        <v>76</v>
      </c>
      <c r="F155" s="156" t="s">
        <v>66</v>
      </c>
      <c r="G155" s="164" t="s">
        <v>52</v>
      </c>
      <c r="H155" s="164">
        <v>-0.86</v>
      </c>
      <c r="I155" s="164">
        <v>3.02</v>
      </c>
      <c r="J155" s="164">
        <v>8.48</v>
      </c>
      <c r="K155" s="164">
        <v>6.7</v>
      </c>
      <c r="L155" s="164">
        <v>11.48</v>
      </c>
      <c r="M155" s="164">
        <v>8.16</v>
      </c>
      <c r="N155" s="164">
        <v>7.04</v>
      </c>
      <c r="O155" s="164">
        <v>4.93</v>
      </c>
      <c r="P155" s="164">
        <v>11.17</v>
      </c>
      <c r="Q155" s="164">
        <v>18.48</v>
      </c>
      <c r="R155" s="164">
        <v>5.0199999999999996</v>
      </c>
      <c r="S155" s="164">
        <v>3.85</v>
      </c>
      <c r="T155" s="164">
        <v>5.09</v>
      </c>
      <c r="U155" s="164">
        <v>4.53</v>
      </c>
      <c r="V155" s="164">
        <v>5.4</v>
      </c>
      <c r="W155" s="164">
        <v>3.08</v>
      </c>
      <c r="X155" s="164">
        <v>2.4900000000000002</v>
      </c>
      <c r="Y155" s="164">
        <v>0</v>
      </c>
      <c r="Z155" s="164">
        <v>2.86</v>
      </c>
      <c r="AA155" s="164">
        <v>1.99</v>
      </c>
      <c r="AB155" s="165">
        <v>1.98</v>
      </c>
      <c r="AC155" s="165">
        <v>1.99</v>
      </c>
      <c r="AD155" s="164">
        <v>3.59</v>
      </c>
      <c r="AE155" s="164">
        <v>3.59</v>
      </c>
      <c r="AF155" s="164">
        <v>5.58</v>
      </c>
      <c r="AG155" s="165">
        <v>3.91</v>
      </c>
      <c r="AH155" s="165">
        <v>3.81</v>
      </c>
      <c r="AI155" s="164">
        <v>2.9</v>
      </c>
      <c r="AJ155" s="165">
        <v>4.5199999999999996</v>
      </c>
      <c r="AK155" s="165">
        <v>3.28</v>
      </c>
      <c r="AL155" s="165">
        <v>4.67</v>
      </c>
      <c r="AM155" s="100"/>
    </row>
    <row r="156" spans="1:39" x14ac:dyDescent="0.2">
      <c r="A156" s="156" t="s">
        <v>688</v>
      </c>
      <c r="B156" s="156" t="s">
        <v>689</v>
      </c>
      <c r="C156" s="156" t="s">
        <v>690</v>
      </c>
      <c r="D156" s="156" t="s">
        <v>94</v>
      </c>
      <c r="E156" s="156" t="s">
        <v>76</v>
      </c>
      <c r="F156" s="156" t="s">
        <v>60</v>
      </c>
      <c r="G156" s="164" t="s">
        <v>52</v>
      </c>
      <c r="H156" s="164">
        <v>3.78</v>
      </c>
      <c r="I156" s="164">
        <v>6.37</v>
      </c>
      <c r="J156" s="164">
        <v>1.49</v>
      </c>
      <c r="K156" s="164">
        <v>8.5500000000000007</v>
      </c>
      <c r="L156" s="164">
        <v>9.5500000000000007</v>
      </c>
      <c r="M156" s="164">
        <v>8.1199999999999992</v>
      </c>
      <c r="N156" s="164">
        <v>6.86</v>
      </c>
      <c r="O156" s="164">
        <v>6.3</v>
      </c>
      <c r="P156" s="164">
        <v>9.5399999999999991</v>
      </c>
      <c r="Q156" s="164">
        <v>8.5299999999999994</v>
      </c>
      <c r="R156" s="164">
        <v>4.91</v>
      </c>
      <c r="S156" s="164">
        <v>2.95</v>
      </c>
      <c r="T156" s="164">
        <v>4.6100000000000003</v>
      </c>
      <c r="U156" s="164">
        <v>3.92</v>
      </c>
      <c r="V156" s="164">
        <v>3.68</v>
      </c>
      <c r="W156" s="164">
        <v>3.56</v>
      </c>
      <c r="X156" s="164">
        <v>1.38</v>
      </c>
      <c r="Y156" s="164">
        <v>0</v>
      </c>
      <c r="Z156" s="164">
        <v>0.04</v>
      </c>
      <c r="AA156" s="164">
        <v>0.28999999999999998</v>
      </c>
      <c r="AB156" s="165">
        <v>1.77</v>
      </c>
      <c r="AC156" s="165">
        <v>1.76</v>
      </c>
      <c r="AD156" s="164">
        <v>3.6</v>
      </c>
      <c r="AE156" s="164">
        <v>3.6</v>
      </c>
      <c r="AF156" s="164">
        <v>4.93</v>
      </c>
      <c r="AG156" s="165">
        <v>4.74</v>
      </c>
      <c r="AH156" s="165">
        <v>2.44</v>
      </c>
      <c r="AI156" s="164">
        <v>2.99</v>
      </c>
      <c r="AJ156" s="165">
        <v>3.11</v>
      </c>
      <c r="AK156" s="165">
        <v>4.1500000000000004</v>
      </c>
      <c r="AL156" s="165">
        <v>4.91</v>
      </c>
      <c r="AM156" s="100"/>
    </row>
    <row r="157" spans="1:39" x14ac:dyDescent="0.2">
      <c r="A157" s="156" t="s">
        <v>700</v>
      </c>
      <c r="B157" s="156" t="s">
        <v>701</v>
      </c>
      <c r="C157" s="156" t="s">
        <v>702</v>
      </c>
      <c r="D157" s="156" t="s">
        <v>94</v>
      </c>
      <c r="E157" s="156" t="s">
        <v>76</v>
      </c>
      <c r="F157" s="156" t="s">
        <v>64</v>
      </c>
      <c r="G157" s="164" t="s">
        <v>52</v>
      </c>
      <c r="H157" s="164">
        <v>3.52</v>
      </c>
      <c r="I157" s="164">
        <v>1.4</v>
      </c>
      <c r="J157" s="164">
        <v>-1.4</v>
      </c>
      <c r="K157" s="164">
        <v>5.88</v>
      </c>
      <c r="L157" s="164">
        <v>15.01</v>
      </c>
      <c r="M157" s="164">
        <v>9.4</v>
      </c>
      <c r="N157" s="164">
        <v>5.81</v>
      </c>
      <c r="O157" s="164">
        <v>6.97</v>
      </c>
      <c r="P157" s="164">
        <v>10.02</v>
      </c>
      <c r="Q157" s="164">
        <v>18.47</v>
      </c>
      <c r="R157" s="164">
        <v>6.05</v>
      </c>
      <c r="S157" s="164">
        <v>3.59</v>
      </c>
      <c r="T157" s="164">
        <v>4.7</v>
      </c>
      <c r="U157" s="164">
        <v>4.5599999999999996</v>
      </c>
      <c r="V157" s="164">
        <v>4.4000000000000004</v>
      </c>
      <c r="W157" s="164">
        <v>3.23</v>
      </c>
      <c r="X157" s="164">
        <v>2.59</v>
      </c>
      <c r="Y157" s="164">
        <v>0</v>
      </c>
      <c r="Z157" s="164">
        <v>0.36</v>
      </c>
      <c r="AA157" s="164">
        <v>0.65</v>
      </c>
      <c r="AB157" s="165">
        <v>1.99</v>
      </c>
      <c r="AC157" s="165">
        <v>1.99</v>
      </c>
      <c r="AD157" s="164">
        <v>3.64</v>
      </c>
      <c r="AE157" s="164">
        <v>3.64</v>
      </c>
      <c r="AF157" s="164">
        <v>4.95</v>
      </c>
      <c r="AG157" s="165">
        <v>4.83</v>
      </c>
      <c r="AH157" s="165">
        <v>3.88</v>
      </c>
      <c r="AI157" s="164">
        <v>4.9000000000000004</v>
      </c>
      <c r="AJ157" s="165">
        <v>3.09</v>
      </c>
      <c r="AK157" s="165">
        <v>4.9800000000000004</v>
      </c>
      <c r="AL157" s="165">
        <v>4.7300000000000004</v>
      </c>
      <c r="AM157" s="100"/>
    </row>
    <row r="158" spans="1:39" x14ac:dyDescent="0.2">
      <c r="A158" s="156" t="s">
        <v>703</v>
      </c>
      <c r="B158" s="156" t="s">
        <v>704</v>
      </c>
      <c r="C158" s="156" t="s">
        <v>705</v>
      </c>
      <c r="D158" s="156" t="s">
        <v>94</v>
      </c>
      <c r="E158" s="156" t="s">
        <v>76</v>
      </c>
      <c r="F158" s="156" t="s">
        <v>66</v>
      </c>
      <c r="G158" s="164" t="s">
        <v>52</v>
      </c>
      <c r="H158" s="164">
        <v>11.39</v>
      </c>
      <c r="I158" s="164">
        <v>13.41</v>
      </c>
      <c r="J158" s="164">
        <v>4.5599999999999996</v>
      </c>
      <c r="K158" s="164">
        <v>10.039999999999999</v>
      </c>
      <c r="L158" s="164">
        <v>8.76</v>
      </c>
      <c r="M158" s="164">
        <v>8.58</v>
      </c>
      <c r="N158" s="164">
        <v>5.18</v>
      </c>
      <c r="O158" s="164">
        <v>5.32</v>
      </c>
      <c r="P158" s="164">
        <v>8.93</v>
      </c>
      <c r="Q158" s="164">
        <v>15.39</v>
      </c>
      <c r="R158" s="164">
        <v>5.75</v>
      </c>
      <c r="S158" s="164">
        <v>3.42</v>
      </c>
      <c r="T158" s="164">
        <v>4.38</v>
      </c>
      <c r="U158" s="164">
        <v>4.72</v>
      </c>
      <c r="V158" s="164">
        <v>4.7</v>
      </c>
      <c r="W158" s="164">
        <v>2.37</v>
      </c>
      <c r="X158" s="164">
        <v>1.83</v>
      </c>
      <c r="Y158" s="164">
        <v>0</v>
      </c>
      <c r="Z158" s="164">
        <v>0</v>
      </c>
      <c r="AA158" s="164">
        <v>0.36</v>
      </c>
      <c r="AB158" s="165">
        <v>0.22</v>
      </c>
      <c r="AC158" s="165">
        <v>0.22</v>
      </c>
      <c r="AD158" s="164">
        <v>3.63</v>
      </c>
      <c r="AE158" s="164">
        <v>3.63</v>
      </c>
      <c r="AF158" s="164">
        <v>5.74</v>
      </c>
      <c r="AG158" s="165">
        <v>4.18</v>
      </c>
      <c r="AH158" s="165">
        <v>3.95</v>
      </c>
      <c r="AI158" s="164">
        <v>4.9400000000000004</v>
      </c>
      <c r="AJ158" s="165">
        <v>3.32</v>
      </c>
      <c r="AK158" s="165">
        <v>5.04</v>
      </c>
      <c r="AL158" s="165">
        <v>4.5999999999999996</v>
      </c>
      <c r="AM158" s="100"/>
    </row>
    <row r="159" spans="1:39" x14ac:dyDescent="0.2">
      <c r="A159" s="156" t="s">
        <v>706</v>
      </c>
      <c r="B159" s="156" t="s">
        <v>707</v>
      </c>
      <c r="C159" s="156" t="s">
        <v>708</v>
      </c>
      <c r="D159" s="156" t="s">
        <v>94</v>
      </c>
      <c r="E159" s="156" t="s">
        <v>76</v>
      </c>
      <c r="F159" s="156" t="s">
        <v>1828</v>
      </c>
      <c r="G159" s="164" t="s">
        <v>52</v>
      </c>
      <c r="H159" s="164">
        <v>-1.32</v>
      </c>
      <c r="I159" s="164">
        <v>9.58</v>
      </c>
      <c r="J159" s="164">
        <v>4.3600000000000003</v>
      </c>
      <c r="K159" s="164">
        <v>6.33</v>
      </c>
      <c r="L159" s="164">
        <v>8.59</v>
      </c>
      <c r="M159" s="164">
        <v>8.94</v>
      </c>
      <c r="N159" s="164">
        <v>9.09</v>
      </c>
      <c r="O159" s="164">
        <v>7.8</v>
      </c>
      <c r="P159" s="164">
        <v>13.65</v>
      </c>
      <c r="Q159" s="164">
        <v>13.9</v>
      </c>
      <c r="R159" s="164">
        <v>8.4700000000000006</v>
      </c>
      <c r="S159" s="164">
        <v>4.07</v>
      </c>
      <c r="T159" s="164">
        <v>4.67</v>
      </c>
      <c r="U159" s="164">
        <v>4.8499999999999996</v>
      </c>
      <c r="V159" s="164">
        <v>4.82</v>
      </c>
      <c r="W159" s="164">
        <v>4.0999999999999996</v>
      </c>
      <c r="X159" s="164">
        <v>2.97</v>
      </c>
      <c r="Y159" s="164">
        <v>7.0000000000000007E-2</v>
      </c>
      <c r="Z159" s="164">
        <v>2.57</v>
      </c>
      <c r="AA159" s="164">
        <v>2.34</v>
      </c>
      <c r="AB159" s="165">
        <v>1.75</v>
      </c>
      <c r="AC159" s="165">
        <v>1.57</v>
      </c>
      <c r="AD159" s="164">
        <v>2.2599999999999998</v>
      </c>
      <c r="AE159" s="164">
        <v>2.2599999999999998</v>
      </c>
      <c r="AF159" s="164">
        <v>4.6399999999999997</v>
      </c>
      <c r="AG159" s="165">
        <v>4.8</v>
      </c>
      <c r="AH159" s="165">
        <v>3.16</v>
      </c>
      <c r="AI159" s="164">
        <v>2.87</v>
      </c>
      <c r="AJ159" s="165">
        <v>4.03</v>
      </c>
      <c r="AK159" s="165">
        <v>4.8600000000000003</v>
      </c>
      <c r="AL159" s="165">
        <v>5.3</v>
      </c>
      <c r="AM159" s="100"/>
    </row>
    <row r="160" spans="1:39" x14ac:dyDescent="0.2">
      <c r="A160" s="156" t="s">
        <v>709</v>
      </c>
      <c r="B160" s="156" t="s">
        <v>710</v>
      </c>
      <c r="C160" s="156" t="s">
        <v>711</v>
      </c>
      <c r="D160" s="156" t="s">
        <v>94</v>
      </c>
      <c r="E160" s="156" t="s">
        <v>76</v>
      </c>
      <c r="F160" s="156" t="s">
        <v>66</v>
      </c>
      <c r="G160" s="164" t="s">
        <v>52</v>
      </c>
      <c r="H160" s="164">
        <v>4.4400000000000004</v>
      </c>
      <c r="I160" s="164">
        <v>5.22</v>
      </c>
      <c r="J160" s="164">
        <v>3.16</v>
      </c>
      <c r="K160" s="164">
        <v>4.32</v>
      </c>
      <c r="L160" s="164">
        <v>10.37</v>
      </c>
      <c r="M160" s="164">
        <v>7.37</v>
      </c>
      <c r="N160" s="164">
        <v>8.33</v>
      </c>
      <c r="O160" s="164">
        <v>6.38</v>
      </c>
      <c r="P160" s="164">
        <v>10.029999999999999</v>
      </c>
      <c r="Q160" s="164">
        <v>13.25</v>
      </c>
      <c r="R160" s="164">
        <v>8.33</v>
      </c>
      <c r="S160" s="164">
        <v>4.8099999999999996</v>
      </c>
      <c r="T160" s="164">
        <v>4.79</v>
      </c>
      <c r="U160" s="164">
        <v>4.72</v>
      </c>
      <c r="V160" s="164">
        <v>4.13</v>
      </c>
      <c r="W160" s="164">
        <v>3.13</v>
      </c>
      <c r="X160" s="164">
        <v>2.38</v>
      </c>
      <c r="Y160" s="164">
        <v>-0.01</v>
      </c>
      <c r="Z160" s="164">
        <v>0.17</v>
      </c>
      <c r="AA160" s="164">
        <v>0.57999999999999996</v>
      </c>
      <c r="AB160" s="165">
        <v>1.51</v>
      </c>
      <c r="AC160" s="165">
        <v>1.46</v>
      </c>
      <c r="AD160" s="164">
        <v>3.81</v>
      </c>
      <c r="AE160" s="164">
        <v>3.81</v>
      </c>
      <c r="AF160" s="164">
        <v>4.97</v>
      </c>
      <c r="AG160" s="165">
        <v>5.14</v>
      </c>
      <c r="AH160" s="165">
        <v>3.93</v>
      </c>
      <c r="AI160" s="164">
        <v>4.66</v>
      </c>
      <c r="AJ160" s="165">
        <v>2.91</v>
      </c>
      <c r="AK160" s="165">
        <v>4.88</v>
      </c>
      <c r="AL160" s="165">
        <v>4.71</v>
      </c>
      <c r="AM160" s="100"/>
    </row>
    <row r="161" spans="1:39" x14ac:dyDescent="0.2">
      <c r="A161" s="156" t="s">
        <v>712</v>
      </c>
      <c r="B161" s="156" t="s">
        <v>713</v>
      </c>
      <c r="C161" s="156" t="s">
        <v>714</v>
      </c>
      <c r="D161" s="156" t="s">
        <v>194</v>
      </c>
      <c r="E161" s="156" t="s">
        <v>76</v>
      </c>
      <c r="F161" s="156" t="s">
        <v>1828</v>
      </c>
      <c r="G161" s="164" t="s">
        <v>52</v>
      </c>
      <c r="H161" s="164">
        <v>10.76</v>
      </c>
      <c r="I161" s="164">
        <v>1.54</v>
      </c>
      <c r="J161" s="164">
        <v>9.39</v>
      </c>
      <c r="K161" s="164">
        <v>8.14</v>
      </c>
      <c r="L161" s="164">
        <v>11.32</v>
      </c>
      <c r="M161" s="164">
        <v>7.16</v>
      </c>
      <c r="N161" s="164">
        <v>9.9700000000000006</v>
      </c>
      <c r="O161" s="164">
        <v>8.3000000000000007</v>
      </c>
      <c r="P161" s="164">
        <v>12.31</v>
      </c>
      <c r="Q161" s="164">
        <v>18.28</v>
      </c>
      <c r="R161" s="164">
        <v>4.9400000000000004</v>
      </c>
      <c r="S161" s="164">
        <v>3.06</v>
      </c>
      <c r="T161" s="164">
        <v>4.25</v>
      </c>
      <c r="U161" s="164">
        <v>4.33</v>
      </c>
      <c r="V161" s="164">
        <v>4.1900000000000004</v>
      </c>
      <c r="W161" s="164">
        <v>2.96</v>
      </c>
      <c r="X161" s="164">
        <v>2.71</v>
      </c>
      <c r="Y161" s="164">
        <v>0.09</v>
      </c>
      <c r="Z161" s="164">
        <v>0.78</v>
      </c>
      <c r="AA161" s="164">
        <v>-0.06</v>
      </c>
      <c r="AB161" s="165" t="s">
        <v>52</v>
      </c>
      <c r="AC161" s="165" t="s">
        <v>52</v>
      </c>
      <c r="AD161" s="164">
        <v>1.69</v>
      </c>
      <c r="AE161" s="164">
        <v>1.69</v>
      </c>
      <c r="AF161" s="164">
        <v>4.92</v>
      </c>
      <c r="AG161" s="165" t="s">
        <v>52</v>
      </c>
      <c r="AH161" s="165" t="s">
        <v>52</v>
      </c>
      <c r="AI161" s="164" t="s">
        <v>52</v>
      </c>
      <c r="AJ161" s="165" t="s">
        <v>52</v>
      </c>
      <c r="AK161" s="165" t="s">
        <v>52</v>
      </c>
      <c r="AL161" s="165" t="s">
        <v>52</v>
      </c>
      <c r="AM161" s="100"/>
    </row>
    <row r="162" spans="1:39" x14ac:dyDescent="0.2">
      <c r="A162" s="156" t="s">
        <v>715</v>
      </c>
      <c r="B162" s="156" t="s">
        <v>716</v>
      </c>
      <c r="C162" s="156" t="s">
        <v>717</v>
      </c>
      <c r="D162" s="156" t="s">
        <v>94</v>
      </c>
      <c r="E162" s="156" t="s">
        <v>76</v>
      </c>
      <c r="F162" s="156" t="s">
        <v>64</v>
      </c>
      <c r="G162" s="164" t="s">
        <v>52</v>
      </c>
      <c r="H162" s="164">
        <v>8.84</v>
      </c>
      <c r="I162" s="164">
        <v>-3.61</v>
      </c>
      <c r="J162" s="164">
        <v>4.6399999999999997</v>
      </c>
      <c r="K162" s="164">
        <v>5.93</v>
      </c>
      <c r="L162" s="164">
        <v>9.8699999999999992</v>
      </c>
      <c r="M162" s="164">
        <v>7.62</v>
      </c>
      <c r="N162" s="164">
        <v>9.77</v>
      </c>
      <c r="O162" s="164">
        <v>6.51</v>
      </c>
      <c r="P162" s="164">
        <v>9.48</v>
      </c>
      <c r="Q162" s="164">
        <v>15.47</v>
      </c>
      <c r="R162" s="164">
        <v>5.46</v>
      </c>
      <c r="S162" s="164">
        <v>3.76</v>
      </c>
      <c r="T162" s="164">
        <v>3.23</v>
      </c>
      <c r="U162" s="164">
        <v>3.48</v>
      </c>
      <c r="V162" s="164">
        <v>4.74</v>
      </c>
      <c r="W162" s="164">
        <v>2.9</v>
      </c>
      <c r="X162" s="164">
        <v>2.38</v>
      </c>
      <c r="Y162" s="164">
        <v>0.25</v>
      </c>
      <c r="Z162" s="164">
        <v>0.32</v>
      </c>
      <c r="AA162" s="164">
        <v>0.47</v>
      </c>
      <c r="AB162" s="165">
        <v>0.4</v>
      </c>
      <c r="AC162" s="165">
        <v>0.17</v>
      </c>
      <c r="AD162" s="164">
        <v>3.53</v>
      </c>
      <c r="AE162" s="164">
        <v>3.53</v>
      </c>
      <c r="AF162" s="164">
        <v>4.4400000000000004</v>
      </c>
      <c r="AG162" s="165">
        <v>5.57</v>
      </c>
      <c r="AH162" s="165">
        <v>3.68</v>
      </c>
      <c r="AI162" s="164">
        <v>4.55</v>
      </c>
      <c r="AJ162" s="165">
        <v>3.14</v>
      </c>
      <c r="AK162" s="165">
        <v>4.96</v>
      </c>
      <c r="AL162" s="165">
        <v>4.92</v>
      </c>
      <c r="AM162" s="100"/>
    </row>
    <row r="163" spans="1:39" x14ac:dyDescent="0.2">
      <c r="A163" s="156" t="s">
        <v>718</v>
      </c>
      <c r="B163" s="156" t="s">
        <v>719</v>
      </c>
      <c r="C163" s="156" t="s">
        <v>720</v>
      </c>
      <c r="D163" s="156" t="s">
        <v>94</v>
      </c>
      <c r="E163" s="156" t="s">
        <v>76</v>
      </c>
      <c r="F163" s="156" t="s">
        <v>56</v>
      </c>
      <c r="G163" s="164" t="s">
        <v>52</v>
      </c>
      <c r="H163" s="164">
        <v>7.92</v>
      </c>
      <c r="I163" s="164">
        <v>0.7</v>
      </c>
      <c r="J163" s="164">
        <v>6.47</v>
      </c>
      <c r="K163" s="164">
        <v>6.4</v>
      </c>
      <c r="L163" s="164">
        <v>12.2</v>
      </c>
      <c r="M163" s="164">
        <v>7.5</v>
      </c>
      <c r="N163" s="164">
        <v>5.16</v>
      </c>
      <c r="O163" s="164">
        <v>3.81</v>
      </c>
      <c r="P163" s="164">
        <v>9.08</v>
      </c>
      <c r="Q163" s="164">
        <v>9.4700000000000006</v>
      </c>
      <c r="R163" s="164">
        <v>5.65</v>
      </c>
      <c r="S163" s="164">
        <v>3.28</v>
      </c>
      <c r="T163" s="164">
        <v>5.01</v>
      </c>
      <c r="U163" s="164">
        <v>5.48</v>
      </c>
      <c r="V163" s="164">
        <v>4.46</v>
      </c>
      <c r="W163" s="164">
        <v>3.45</v>
      </c>
      <c r="X163" s="164">
        <v>0.95</v>
      </c>
      <c r="Y163" s="164">
        <v>0.09</v>
      </c>
      <c r="Z163" s="164">
        <v>0.61</v>
      </c>
      <c r="AA163" s="164">
        <v>-1.06</v>
      </c>
      <c r="AB163" s="165">
        <v>1.67</v>
      </c>
      <c r="AC163" s="165">
        <v>1.72</v>
      </c>
      <c r="AD163" s="164">
        <v>3.5</v>
      </c>
      <c r="AE163" s="164">
        <v>3.5</v>
      </c>
      <c r="AF163" s="164">
        <v>5.6</v>
      </c>
      <c r="AG163" s="165">
        <v>4.72</v>
      </c>
      <c r="AH163" s="165">
        <v>3.8</v>
      </c>
      <c r="AI163" s="164">
        <v>4</v>
      </c>
      <c r="AJ163" s="165">
        <v>3.93</v>
      </c>
      <c r="AK163" s="165">
        <v>3.9</v>
      </c>
      <c r="AL163" s="165">
        <v>4.8499999999999996</v>
      </c>
      <c r="AM163" s="100"/>
    </row>
    <row r="164" spans="1:39" x14ac:dyDescent="0.2">
      <c r="A164" s="156" t="s">
        <v>721</v>
      </c>
      <c r="B164" s="156" t="s">
        <v>722</v>
      </c>
      <c r="C164" s="156" t="s">
        <v>723</v>
      </c>
      <c r="D164" s="156" t="s">
        <v>94</v>
      </c>
      <c r="E164" s="156" t="s">
        <v>74</v>
      </c>
      <c r="F164" s="156" t="s">
        <v>58</v>
      </c>
      <c r="G164" s="164" t="s">
        <v>52</v>
      </c>
      <c r="H164" s="164">
        <v>-5.17</v>
      </c>
      <c r="I164" s="164">
        <v>8.86</v>
      </c>
      <c r="J164" s="164">
        <v>8.6999999999999993</v>
      </c>
      <c r="K164" s="164">
        <v>10.38</v>
      </c>
      <c r="L164" s="164">
        <v>5.74</v>
      </c>
      <c r="M164" s="164">
        <v>5.42</v>
      </c>
      <c r="N164" s="164">
        <v>5.01</v>
      </c>
      <c r="O164" s="164">
        <v>4.97</v>
      </c>
      <c r="P164" s="164">
        <v>6.41</v>
      </c>
      <c r="Q164" s="164">
        <v>9.74</v>
      </c>
      <c r="R164" s="164">
        <v>5.0199999999999996</v>
      </c>
      <c r="S164" s="164">
        <v>4.82</v>
      </c>
      <c r="T164" s="164">
        <v>4.16</v>
      </c>
      <c r="U164" s="164">
        <v>3.47</v>
      </c>
      <c r="V164" s="164">
        <v>3.88</v>
      </c>
      <c r="W164" s="164">
        <v>2.95</v>
      </c>
      <c r="X164" s="164">
        <v>1.91</v>
      </c>
      <c r="Y164" s="164">
        <v>0</v>
      </c>
      <c r="Z164" s="164">
        <v>0</v>
      </c>
      <c r="AA164" s="164">
        <v>0.19</v>
      </c>
      <c r="AB164" s="165">
        <v>0</v>
      </c>
      <c r="AC164" s="165">
        <v>1.95</v>
      </c>
      <c r="AD164" s="164">
        <v>3.99</v>
      </c>
      <c r="AE164" s="164">
        <v>3.99</v>
      </c>
      <c r="AF164" s="164">
        <v>5.3</v>
      </c>
      <c r="AG164" s="165">
        <v>4.99</v>
      </c>
      <c r="AH164" s="165">
        <v>3.77</v>
      </c>
      <c r="AI164" s="164">
        <v>4.87</v>
      </c>
      <c r="AJ164" s="165">
        <v>3.22</v>
      </c>
      <c r="AK164" s="165">
        <v>5.35</v>
      </c>
      <c r="AL164" s="165">
        <v>5.0999999999999996</v>
      </c>
      <c r="AM164" s="100"/>
    </row>
    <row r="165" spans="1:39" x14ac:dyDescent="0.2">
      <c r="A165" s="156" t="s">
        <v>724</v>
      </c>
      <c r="B165" s="156" t="s">
        <v>725</v>
      </c>
      <c r="C165" s="156" t="s">
        <v>726</v>
      </c>
      <c r="D165" s="156" t="s">
        <v>94</v>
      </c>
      <c r="E165" s="156" t="s">
        <v>76</v>
      </c>
      <c r="F165" s="156" t="s">
        <v>60</v>
      </c>
      <c r="G165" s="164" t="s">
        <v>52</v>
      </c>
      <c r="H165" s="164">
        <v>9.83</v>
      </c>
      <c r="I165" s="164">
        <v>5.85</v>
      </c>
      <c r="J165" s="164">
        <v>2.77</v>
      </c>
      <c r="K165" s="164">
        <v>5.13</v>
      </c>
      <c r="L165" s="164">
        <v>11.17</v>
      </c>
      <c r="M165" s="164">
        <v>9.43</v>
      </c>
      <c r="N165" s="164">
        <v>5.57</v>
      </c>
      <c r="O165" s="164">
        <v>5.72</v>
      </c>
      <c r="P165" s="164">
        <v>9.2799999999999994</v>
      </c>
      <c r="Q165" s="164">
        <v>10.3</v>
      </c>
      <c r="R165" s="164">
        <v>6.25</v>
      </c>
      <c r="S165" s="164">
        <v>3.97</v>
      </c>
      <c r="T165" s="164">
        <v>4.57</v>
      </c>
      <c r="U165" s="164">
        <v>4</v>
      </c>
      <c r="V165" s="164">
        <v>3.19</v>
      </c>
      <c r="W165" s="164">
        <v>3.15</v>
      </c>
      <c r="X165" s="164">
        <v>0.78</v>
      </c>
      <c r="Y165" s="164">
        <v>0.04</v>
      </c>
      <c r="Z165" s="164">
        <v>0.86</v>
      </c>
      <c r="AA165" s="164">
        <v>0.55000000000000004</v>
      </c>
      <c r="AB165" s="165">
        <v>1.85</v>
      </c>
      <c r="AC165" s="165">
        <v>1.79</v>
      </c>
      <c r="AD165" s="164">
        <v>3.35</v>
      </c>
      <c r="AE165" s="164">
        <v>3.35</v>
      </c>
      <c r="AF165" s="164">
        <v>4.9000000000000004</v>
      </c>
      <c r="AG165" s="165">
        <v>4.47</v>
      </c>
      <c r="AH165" s="165">
        <v>3.88</v>
      </c>
      <c r="AI165" s="164">
        <v>3.33</v>
      </c>
      <c r="AJ165" s="165">
        <v>3.83</v>
      </c>
      <c r="AK165" s="165">
        <v>4.87</v>
      </c>
      <c r="AL165" s="165">
        <v>4.63</v>
      </c>
      <c r="AM165" s="100"/>
    </row>
    <row r="166" spans="1:39" x14ac:dyDescent="0.2">
      <c r="A166" s="156" t="s">
        <v>727</v>
      </c>
      <c r="B166" s="156" t="s">
        <v>52</v>
      </c>
      <c r="C166" s="156" t="s">
        <v>728</v>
      </c>
      <c r="D166" s="156" t="s">
        <v>194</v>
      </c>
      <c r="E166" s="156" t="s">
        <v>76</v>
      </c>
      <c r="F166" s="156" t="s">
        <v>66</v>
      </c>
      <c r="G166" s="164" t="s">
        <v>52</v>
      </c>
      <c r="H166" s="164">
        <v>5.79</v>
      </c>
      <c r="I166" s="164">
        <v>3.37</v>
      </c>
      <c r="J166" s="164">
        <v>5.69</v>
      </c>
      <c r="K166" s="164">
        <v>5.63</v>
      </c>
      <c r="L166" s="164" t="s">
        <v>52</v>
      </c>
      <c r="M166" s="164" t="s">
        <v>52</v>
      </c>
      <c r="N166" s="164" t="s">
        <v>52</v>
      </c>
      <c r="O166" s="164" t="s">
        <v>52</v>
      </c>
      <c r="P166" s="164" t="s">
        <v>52</v>
      </c>
      <c r="Q166" s="164" t="s">
        <v>52</v>
      </c>
      <c r="R166" s="164" t="s">
        <v>52</v>
      </c>
      <c r="S166" s="164" t="s">
        <v>52</v>
      </c>
      <c r="T166" s="164" t="s">
        <v>52</v>
      </c>
      <c r="U166" s="164" t="s">
        <v>52</v>
      </c>
      <c r="V166" s="164" t="s">
        <v>52</v>
      </c>
      <c r="W166" s="164" t="s">
        <v>52</v>
      </c>
      <c r="X166" s="164" t="s">
        <v>52</v>
      </c>
      <c r="Y166" s="164" t="s">
        <v>52</v>
      </c>
      <c r="Z166" s="164" t="s">
        <v>52</v>
      </c>
      <c r="AA166" s="164" t="s">
        <v>52</v>
      </c>
      <c r="AB166" s="165" t="s">
        <v>52</v>
      </c>
      <c r="AC166" s="165" t="s">
        <v>52</v>
      </c>
      <c r="AD166" s="164" t="s">
        <v>52</v>
      </c>
      <c r="AE166" s="164" t="s">
        <v>52</v>
      </c>
      <c r="AF166" s="164" t="s">
        <v>52</v>
      </c>
      <c r="AG166" s="165" t="s">
        <v>52</v>
      </c>
      <c r="AH166" s="165" t="s">
        <v>52</v>
      </c>
      <c r="AI166" s="164" t="s">
        <v>52</v>
      </c>
      <c r="AJ166" s="165" t="s">
        <v>52</v>
      </c>
      <c r="AK166" s="165" t="s">
        <v>52</v>
      </c>
      <c r="AL166" s="165" t="s">
        <v>52</v>
      </c>
      <c r="AM166" s="100"/>
    </row>
    <row r="167" spans="1:39" x14ac:dyDescent="0.2">
      <c r="A167" s="156" t="s">
        <v>729</v>
      </c>
      <c r="B167" s="156" t="s">
        <v>52</v>
      </c>
      <c r="C167" s="156" t="s">
        <v>730</v>
      </c>
      <c r="D167" s="156" t="s">
        <v>194</v>
      </c>
      <c r="E167" s="156" t="s">
        <v>76</v>
      </c>
      <c r="F167" s="156" t="s">
        <v>68</v>
      </c>
      <c r="G167" s="164" t="s">
        <v>52</v>
      </c>
      <c r="H167" s="164">
        <v>7.47</v>
      </c>
      <c r="I167" s="164">
        <v>2.37</v>
      </c>
      <c r="J167" s="164" t="s">
        <v>52</v>
      </c>
      <c r="K167" s="164" t="s">
        <v>52</v>
      </c>
      <c r="L167" s="164" t="s">
        <v>52</v>
      </c>
      <c r="M167" s="164" t="s">
        <v>52</v>
      </c>
      <c r="N167" s="164" t="s">
        <v>52</v>
      </c>
      <c r="O167" s="164" t="s">
        <v>52</v>
      </c>
      <c r="P167" s="164" t="s">
        <v>52</v>
      </c>
      <c r="Q167" s="164" t="s">
        <v>52</v>
      </c>
      <c r="R167" s="164" t="s">
        <v>52</v>
      </c>
      <c r="S167" s="164" t="s">
        <v>52</v>
      </c>
      <c r="T167" s="164" t="s">
        <v>52</v>
      </c>
      <c r="U167" s="164" t="s">
        <v>52</v>
      </c>
      <c r="V167" s="164" t="s">
        <v>52</v>
      </c>
      <c r="W167" s="164" t="s">
        <v>52</v>
      </c>
      <c r="X167" s="164" t="s">
        <v>52</v>
      </c>
      <c r="Y167" s="164" t="s">
        <v>52</v>
      </c>
      <c r="Z167" s="164" t="s">
        <v>52</v>
      </c>
      <c r="AA167" s="164" t="s">
        <v>52</v>
      </c>
      <c r="AB167" s="165" t="s">
        <v>52</v>
      </c>
      <c r="AC167" s="165" t="s">
        <v>52</v>
      </c>
      <c r="AD167" s="164" t="s">
        <v>52</v>
      </c>
      <c r="AE167" s="164" t="s">
        <v>52</v>
      </c>
      <c r="AF167" s="164" t="s">
        <v>52</v>
      </c>
      <c r="AG167" s="165" t="s">
        <v>52</v>
      </c>
      <c r="AH167" s="165" t="s">
        <v>52</v>
      </c>
      <c r="AI167" s="164" t="s">
        <v>52</v>
      </c>
      <c r="AJ167" s="165" t="s">
        <v>52</v>
      </c>
      <c r="AK167" s="165" t="s">
        <v>52</v>
      </c>
      <c r="AL167" s="165" t="s">
        <v>52</v>
      </c>
      <c r="AM167" s="100"/>
    </row>
    <row r="168" spans="1:39" x14ac:dyDescent="0.2">
      <c r="A168" s="156" t="s">
        <v>731</v>
      </c>
      <c r="B168" s="156" t="s">
        <v>732</v>
      </c>
      <c r="C168" s="156" t="s">
        <v>733</v>
      </c>
      <c r="D168" s="156" t="s">
        <v>94</v>
      </c>
      <c r="E168" s="156" t="s">
        <v>76</v>
      </c>
      <c r="F168" s="156" t="s">
        <v>64</v>
      </c>
      <c r="G168" s="164" t="s">
        <v>52</v>
      </c>
      <c r="H168" s="164">
        <v>5.32</v>
      </c>
      <c r="I168" s="164">
        <v>-0.81</v>
      </c>
      <c r="J168" s="164">
        <v>4.1100000000000003</v>
      </c>
      <c r="K168" s="164">
        <v>9.23</v>
      </c>
      <c r="L168" s="164">
        <v>11.59</v>
      </c>
      <c r="M168" s="164">
        <v>8.6199999999999992</v>
      </c>
      <c r="N168" s="164">
        <v>9.02</v>
      </c>
      <c r="O168" s="164">
        <v>7.1</v>
      </c>
      <c r="P168" s="164">
        <v>9.75</v>
      </c>
      <c r="Q168" s="164">
        <v>15.62</v>
      </c>
      <c r="R168" s="164">
        <v>6.22</v>
      </c>
      <c r="S168" s="164">
        <v>3.76</v>
      </c>
      <c r="T168" s="164">
        <v>3.64</v>
      </c>
      <c r="U168" s="164">
        <v>3.62</v>
      </c>
      <c r="V168" s="164">
        <v>4.8</v>
      </c>
      <c r="W168" s="164">
        <v>2.98</v>
      </c>
      <c r="X168" s="164">
        <v>2.46</v>
      </c>
      <c r="Y168" s="164">
        <v>-0.05</v>
      </c>
      <c r="Z168" s="164">
        <v>0.01</v>
      </c>
      <c r="AA168" s="164">
        <v>0.3</v>
      </c>
      <c r="AB168" s="165">
        <v>0.28000000000000003</v>
      </c>
      <c r="AC168" s="165">
        <v>0.02</v>
      </c>
      <c r="AD168" s="164">
        <v>3.45</v>
      </c>
      <c r="AE168" s="164">
        <v>3.45</v>
      </c>
      <c r="AF168" s="164">
        <v>4.45</v>
      </c>
      <c r="AG168" s="165">
        <v>5.5</v>
      </c>
      <c r="AH168" s="165">
        <v>3.62</v>
      </c>
      <c r="AI168" s="164">
        <v>4.5</v>
      </c>
      <c r="AJ168" s="165">
        <v>3.02</v>
      </c>
      <c r="AK168" s="165">
        <v>4.82</v>
      </c>
      <c r="AL168" s="165">
        <v>4.6900000000000004</v>
      </c>
      <c r="AM168" s="100"/>
    </row>
    <row r="169" spans="1:39" x14ac:dyDescent="0.2">
      <c r="A169" s="156" t="s">
        <v>740</v>
      </c>
      <c r="B169" s="156" t="s">
        <v>741</v>
      </c>
      <c r="C169" s="156" t="s">
        <v>742</v>
      </c>
      <c r="D169" s="156" t="s">
        <v>94</v>
      </c>
      <c r="E169" s="156" t="s">
        <v>76</v>
      </c>
      <c r="F169" s="156" t="s">
        <v>66</v>
      </c>
      <c r="G169" s="164" t="s">
        <v>52</v>
      </c>
      <c r="H169" s="164">
        <v>4.57</v>
      </c>
      <c r="I169" s="164">
        <v>12.45</v>
      </c>
      <c r="J169" s="164">
        <v>5.2</v>
      </c>
      <c r="K169" s="164">
        <v>8.0299999999999994</v>
      </c>
      <c r="L169" s="164">
        <v>9.2200000000000006</v>
      </c>
      <c r="M169" s="164">
        <v>9.32</v>
      </c>
      <c r="N169" s="164">
        <v>5.31</v>
      </c>
      <c r="O169" s="164">
        <v>6.33</v>
      </c>
      <c r="P169" s="164">
        <v>8.91</v>
      </c>
      <c r="Q169" s="164">
        <v>14.53</v>
      </c>
      <c r="R169" s="164">
        <v>6.92</v>
      </c>
      <c r="S169" s="164">
        <v>3.41</v>
      </c>
      <c r="T169" s="164">
        <v>4.3499999999999996</v>
      </c>
      <c r="U169" s="164">
        <v>4.79</v>
      </c>
      <c r="V169" s="164">
        <v>4.74</v>
      </c>
      <c r="W169" s="164">
        <v>2.36</v>
      </c>
      <c r="X169" s="164">
        <v>1.75</v>
      </c>
      <c r="Y169" s="164">
        <v>0</v>
      </c>
      <c r="Z169" s="164">
        <v>0</v>
      </c>
      <c r="AA169" s="164">
        <v>0.35</v>
      </c>
      <c r="AB169" s="165">
        <v>0.21</v>
      </c>
      <c r="AC169" s="165">
        <v>0.21</v>
      </c>
      <c r="AD169" s="164">
        <v>3.48</v>
      </c>
      <c r="AE169" s="164">
        <v>3.48</v>
      </c>
      <c r="AF169" s="164">
        <v>5.6</v>
      </c>
      <c r="AG169" s="165">
        <v>4.1100000000000003</v>
      </c>
      <c r="AH169" s="165">
        <v>3.8</v>
      </c>
      <c r="AI169" s="164">
        <v>4.76</v>
      </c>
      <c r="AJ169" s="165">
        <v>3.21</v>
      </c>
      <c r="AK169" s="165">
        <v>4.97</v>
      </c>
      <c r="AL169" s="165">
        <v>4.55</v>
      </c>
      <c r="AM169" s="100"/>
    </row>
    <row r="170" spans="1:39" x14ac:dyDescent="0.2">
      <c r="A170" s="156" t="s">
        <v>743</v>
      </c>
      <c r="B170" s="156" t="s">
        <v>744</v>
      </c>
      <c r="C170" s="156" t="s">
        <v>745</v>
      </c>
      <c r="D170" s="156" t="s">
        <v>94</v>
      </c>
      <c r="E170" s="156" t="s">
        <v>76</v>
      </c>
      <c r="F170" s="156" t="s">
        <v>66</v>
      </c>
      <c r="G170" s="164" t="s">
        <v>52</v>
      </c>
      <c r="H170" s="164">
        <v>6.59</v>
      </c>
      <c r="I170" s="164">
        <v>4.8600000000000003</v>
      </c>
      <c r="J170" s="164">
        <v>4.9400000000000004</v>
      </c>
      <c r="K170" s="164">
        <v>5.8</v>
      </c>
      <c r="L170" s="164">
        <v>13.7</v>
      </c>
      <c r="M170" s="164">
        <v>8.3800000000000008</v>
      </c>
      <c r="N170" s="164">
        <v>8.61</v>
      </c>
      <c r="O170" s="164">
        <v>6.57</v>
      </c>
      <c r="P170" s="164">
        <v>11.73</v>
      </c>
      <c r="Q170" s="164">
        <v>13.52</v>
      </c>
      <c r="R170" s="164">
        <v>6.06</v>
      </c>
      <c r="S170" s="164">
        <v>3.96</v>
      </c>
      <c r="T170" s="164">
        <v>4.76</v>
      </c>
      <c r="U170" s="164">
        <v>4.87</v>
      </c>
      <c r="V170" s="164">
        <v>4.1100000000000003</v>
      </c>
      <c r="W170" s="164">
        <v>3.01</v>
      </c>
      <c r="X170" s="164">
        <v>2.2799999999999998</v>
      </c>
      <c r="Y170" s="164">
        <v>0.02</v>
      </c>
      <c r="Z170" s="164">
        <v>0.41</v>
      </c>
      <c r="AA170" s="164">
        <v>0.5</v>
      </c>
      <c r="AB170" s="165">
        <v>1.98</v>
      </c>
      <c r="AC170" s="165">
        <v>1.99</v>
      </c>
      <c r="AD170" s="164">
        <v>3.73</v>
      </c>
      <c r="AE170" s="164">
        <v>3.73</v>
      </c>
      <c r="AF170" s="164">
        <v>4.92</v>
      </c>
      <c r="AG170" s="165">
        <v>5.59</v>
      </c>
      <c r="AH170" s="165">
        <v>3.87</v>
      </c>
      <c r="AI170" s="164">
        <v>4.8600000000000003</v>
      </c>
      <c r="AJ170" s="165">
        <v>3.13</v>
      </c>
      <c r="AK170" s="165">
        <v>5.0199999999999996</v>
      </c>
      <c r="AL170" s="165">
        <v>4.83</v>
      </c>
      <c r="AM170" s="100"/>
    </row>
    <row r="171" spans="1:39" x14ac:dyDescent="0.2">
      <c r="A171" s="156" t="s">
        <v>746</v>
      </c>
      <c r="B171" s="156" t="s">
        <v>52</v>
      </c>
      <c r="C171" s="156" t="s">
        <v>747</v>
      </c>
      <c r="D171" s="156" t="s">
        <v>194</v>
      </c>
      <c r="E171" s="156" t="s">
        <v>76</v>
      </c>
      <c r="F171" s="156" t="s">
        <v>68</v>
      </c>
      <c r="G171" s="164" t="s">
        <v>52</v>
      </c>
      <c r="H171" s="164">
        <v>0.66</v>
      </c>
      <c r="I171" s="164">
        <v>7.34</v>
      </c>
      <c r="J171" s="164" t="s">
        <v>52</v>
      </c>
      <c r="K171" s="164" t="s">
        <v>52</v>
      </c>
      <c r="L171" s="164" t="s">
        <v>52</v>
      </c>
      <c r="M171" s="164" t="s">
        <v>52</v>
      </c>
      <c r="N171" s="164" t="s">
        <v>52</v>
      </c>
      <c r="O171" s="164" t="s">
        <v>52</v>
      </c>
      <c r="P171" s="164" t="s">
        <v>52</v>
      </c>
      <c r="Q171" s="164" t="s">
        <v>52</v>
      </c>
      <c r="R171" s="164" t="s">
        <v>52</v>
      </c>
      <c r="S171" s="164" t="s">
        <v>52</v>
      </c>
      <c r="T171" s="164" t="s">
        <v>52</v>
      </c>
      <c r="U171" s="164" t="s">
        <v>52</v>
      </c>
      <c r="V171" s="164" t="s">
        <v>52</v>
      </c>
      <c r="W171" s="164" t="s">
        <v>52</v>
      </c>
      <c r="X171" s="164" t="s">
        <v>52</v>
      </c>
      <c r="Y171" s="164" t="s">
        <v>52</v>
      </c>
      <c r="Z171" s="164" t="s">
        <v>52</v>
      </c>
      <c r="AA171" s="164" t="s">
        <v>52</v>
      </c>
      <c r="AB171" s="165" t="s">
        <v>52</v>
      </c>
      <c r="AC171" s="165" t="s">
        <v>52</v>
      </c>
      <c r="AD171" s="164" t="s">
        <v>52</v>
      </c>
      <c r="AE171" s="164" t="s">
        <v>52</v>
      </c>
      <c r="AF171" s="164" t="s">
        <v>52</v>
      </c>
      <c r="AG171" s="165" t="s">
        <v>52</v>
      </c>
      <c r="AH171" s="165" t="s">
        <v>52</v>
      </c>
      <c r="AI171" s="164" t="s">
        <v>52</v>
      </c>
      <c r="AJ171" s="165" t="s">
        <v>52</v>
      </c>
      <c r="AK171" s="165" t="s">
        <v>52</v>
      </c>
      <c r="AL171" s="165" t="s">
        <v>52</v>
      </c>
      <c r="AM171" s="100"/>
    </row>
    <row r="172" spans="1:39" x14ac:dyDescent="0.2">
      <c r="A172" s="156" t="s">
        <v>748</v>
      </c>
      <c r="B172" s="156" t="s">
        <v>749</v>
      </c>
      <c r="C172" s="156" t="s">
        <v>750</v>
      </c>
      <c r="D172" s="156" t="s">
        <v>94</v>
      </c>
      <c r="E172" s="156" t="s">
        <v>76</v>
      </c>
      <c r="F172" s="156" t="s">
        <v>1828</v>
      </c>
      <c r="G172" s="164" t="s">
        <v>52</v>
      </c>
      <c r="H172" s="164">
        <v>0.87</v>
      </c>
      <c r="I172" s="164">
        <v>1.72</v>
      </c>
      <c r="J172" s="164">
        <v>8.3800000000000008</v>
      </c>
      <c r="K172" s="164">
        <v>5.74</v>
      </c>
      <c r="L172" s="164">
        <v>13.66</v>
      </c>
      <c r="M172" s="164">
        <v>11.59</v>
      </c>
      <c r="N172" s="164">
        <v>6.04</v>
      </c>
      <c r="O172" s="164">
        <v>7.16</v>
      </c>
      <c r="P172" s="164">
        <v>9.94</v>
      </c>
      <c r="Q172" s="164">
        <v>15.36</v>
      </c>
      <c r="R172" s="164">
        <v>6.71</v>
      </c>
      <c r="S172" s="164">
        <v>3.3</v>
      </c>
      <c r="T172" s="164">
        <v>5.0599999999999996</v>
      </c>
      <c r="U172" s="164">
        <v>5.05</v>
      </c>
      <c r="V172" s="164">
        <v>4.2</v>
      </c>
      <c r="W172" s="164">
        <v>3.26</v>
      </c>
      <c r="X172" s="164">
        <v>2.02</v>
      </c>
      <c r="Y172" s="164">
        <v>0.01</v>
      </c>
      <c r="Z172" s="164">
        <v>0.41</v>
      </c>
      <c r="AA172" s="164">
        <v>0.3</v>
      </c>
      <c r="AB172" s="165">
        <v>0.35</v>
      </c>
      <c r="AC172" s="165">
        <v>0.3</v>
      </c>
      <c r="AD172" s="164">
        <v>3.39</v>
      </c>
      <c r="AE172" s="164">
        <v>3.39</v>
      </c>
      <c r="AF172" s="164">
        <v>5.66</v>
      </c>
      <c r="AG172" s="165">
        <v>4.07</v>
      </c>
      <c r="AH172" s="165">
        <v>3.95</v>
      </c>
      <c r="AI172" s="164">
        <v>4.18</v>
      </c>
      <c r="AJ172" s="165">
        <v>3.16</v>
      </c>
      <c r="AK172" s="165">
        <v>4.8899999999999997</v>
      </c>
      <c r="AL172" s="165">
        <v>4.83</v>
      </c>
      <c r="AM172" s="100"/>
    </row>
    <row r="173" spans="1:39" x14ac:dyDescent="0.2">
      <c r="A173" s="156" t="s">
        <v>763</v>
      </c>
      <c r="B173" s="156" t="s">
        <v>764</v>
      </c>
      <c r="C173" s="156" t="s">
        <v>765</v>
      </c>
      <c r="D173" s="156" t="s">
        <v>94</v>
      </c>
      <c r="E173" s="156" t="s">
        <v>401</v>
      </c>
      <c r="F173" s="156" t="s">
        <v>72</v>
      </c>
      <c r="G173" s="164" t="s">
        <v>52</v>
      </c>
      <c r="H173" s="164">
        <v>-19.25</v>
      </c>
      <c r="I173" s="164">
        <v>2.67</v>
      </c>
      <c r="J173" s="164">
        <v>17.59</v>
      </c>
      <c r="K173" s="164">
        <v>7.55</v>
      </c>
      <c r="L173" s="164">
        <v>7.6</v>
      </c>
      <c r="M173" s="164">
        <v>0</v>
      </c>
      <c r="N173" s="164">
        <v>0</v>
      </c>
      <c r="O173" s="164">
        <v>3.16</v>
      </c>
      <c r="P173" s="164">
        <v>4.6500000000000004</v>
      </c>
      <c r="Q173" s="164">
        <v>14.13</v>
      </c>
      <c r="R173" s="164">
        <v>4.8099999999999996</v>
      </c>
      <c r="S173" s="164">
        <v>3.43</v>
      </c>
      <c r="T173" s="164">
        <v>3.62</v>
      </c>
      <c r="U173" s="164">
        <v>3.54</v>
      </c>
      <c r="V173" s="164">
        <v>1.97</v>
      </c>
      <c r="W173" s="164">
        <v>0</v>
      </c>
      <c r="X173" s="164">
        <v>0</v>
      </c>
      <c r="Y173" s="164">
        <v>0</v>
      </c>
      <c r="Z173" s="164">
        <v>-0.24</v>
      </c>
      <c r="AA173" s="164">
        <v>-0.28999999999999998</v>
      </c>
      <c r="AB173" s="165">
        <v>-0.31</v>
      </c>
      <c r="AC173" s="165">
        <v>-0.31</v>
      </c>
      <c r="AD173" s="164">
        <v>1.58</v>
      </c>
      <c r="AE173" s="164">
        <v>1.58</v>
      </c>
      <c r="AF173" s="164">
        <v>5.8</v>
      </c>
      <c r="AG173" s="165">
        <v>4.21</v>
      </c>
      <c r="AH173" s="165">
        <v>3.91</v>
      </c>
      <c r="AI173" s="164">
        <v>5.96</v>
      </c>
      <c r="AJ173" s="165">
        <v>4.2699999999999996</v>
      </c>
      <c r="AK173" s="165">
        <v>6.09</v>
      </c>
      <c r="AL173" s="165">
        <v>5.85</v>
      </c>
      <c r="AM173" s="100"/>
    </row>
    <row r="174" spans="1:39" x14ac:dyDescent="0.2">
      <c r="A174" s="156" t="s">
        <v>766</v>
      </c>
      <c r="B174" s="156" t="s">
        <v>767</v>
      </c>
      <c r="C174" s="156" t="s">
        <v>768</v>
      </c>
      <c r="D174" s="156" t="s">
        <v>94</v>
      </c>
      <c r="E174" s="156" t="s">
        <v>76</v>
      </c>
      <c r="F174" s="156" t="s">
        <v>66</v>
      </c>
      <c r="G174" s="164" t="s">
        <v>52</v>
      </c>
      <c r="H174" s="164">
        <v>-2.64</v>
      </c>
      <c r="I174" s="164">
        <v>3.54</v>
      </c>
      <c r="J174" s="164">
        <v>6.99</v>
      </c>
      <c r="K174" s="164">
        <v>6.28</v>
      </c>
      <c r="L174" s="164">
        <v>12.51</v>
      </c>
      <c r="M174" s="164">
        <v>7.15</v>
      </c>
      <c r="N174" s="164">
        <v>5.83</v>
      </c>
      <c r="O174" s="164">
        <v>4.8</v>
      </c>
      <c r="P174" s="164">
        <v>11.46</v>
      </c>
      <c r="Q174" s="164">
        <v>18.75</v>
      </c>
      <c r="R174" s="164">
        <v>4.88</v>
      </c>
      <c r="S174" s="164">
        <v>3.64</v>
      </c>
      <c r="T174" s="164">
        <v>4.84</v>
      </c>
      <c r="U174" s="164">
        <v>4.16</v>
      </c>
      <c r="V174" s="164">
        <v>5.26</v>
      </c>
      <c r="W174" s="164">
        <v>2.9</v>
      </c>
      <c r="X174" s="164">
        <v>2.4</v>
      </c>
      <c r="Y174" s="164">
        <v>0.01</v>
      </c>
      <c r="Z174" s="164">
        <v>2.57</v>
      </c>
      <c r="AA174" s="164">
        <v>2</v>
      </c>
      <c r="AB174" s="165">
        <v>2</v>
      </c>
      <c r="AC174" s="165">
        <v>2.04</v>
      </c>
      <c r="AD174" s="164">
        <v>3.64</v>
      </c>
      <c r="AE174" s="164">
        <v>3.64</v>
      </c>
      <c r="AF174" s="164">
        <v>5.58</v>
      </c>
      <c r="AG174" s="165">
        <v>3.98</v>
      </c>
      <c r="AH174" s="165">
        <v>3.91</v>
      </c>
      <c r="AI174" s="164">
        <v>2.96</v>
      </c>
      <c r="AJ174" s="165">
        <v>4.55</v>
      </c>
      <c r="AK174" s="165">
        <v>3.32</v>
      </c>
      <c r="AL174" s="165">
        <v>4.72</v>
      </c>
      <c r="AM174" s="100"/>
    </row>
    <row r="175" spans="1:39" x14ac:dyDescent="0.2">
      <c r="A175" s="156" t="s">
        <v>769</v>
      </c>
      <c r="B175" s="156" t="s">
        <v>770</v>
      </c>
      <c r="C175" s="156" t="s">
        <v>771</v>
      </c>
      <c r="D175" s="156" t="s">
        <v>94</v>
      </c>
      <c r="E175" s="156" t="s">
        <v>401</v>
      </c>
      <c r="F175" s="156" t="s">
        <v>72</v>
      </c>
      <c r="G175" s="164" t="s">
        <v>52</v>
      </c>
      <c r="H175" s="164">
        <v>-5.48</v>
      </c>
      <c r="I175" s="164">
        <v>17.89</v>
      </c>
      <c r="J175" s="164">
        <v>9.84</v>
      </c>
      <c r="K175" s="164">
        <v>-6.84</v>
      </c>
      <c r="L175" s="164">
        <v>-0.88</v>
      </c>
      <c r="M175" s="164">
        <v>0</v>
      </c>
      <c r="N175" s="164">
        <v>6.58</v>
      </c>
      <c r="O175" s="164">
        <v>9.65</v>
      </c>
      <c r="P175" s="164">
        <v>10.86</v>
      </c>
      <c r="Q175" s="164">
        <v>13.24</v>
      </c>
      <c r="R175" s="164">
        <v>5.41</v>
      </c>
      <c r="S175" s="164">
        <v>2.61</v>
      </c>
      <c r="T175" s="164">
        <v>2.71</v>
      </c>
      <c r="U175" s="164">
        <v>1.19</v>
      </c>
      <c r="V175" s="164">
        <v>0.46</v>
      </c>
      <c r="W175" s="164">
        <v>0</v>
      </c>
      <c r="X175" s="164">
        <v>0</v>
      </c>
      <c r="Y175" s="164">
        <v>0</v>
      </c>
      <c r="Z175" s="164">
        <v>-0.24</v>
      </c>
      <c r="AA175" s="164">
        <v>-0.28999999999999998</v>
      </c>
      <c r="AB175" s="165">
        <v>-0.31</v>
      </c>
      <c r="AC175" s="165">
        <v>-0.31</v>
      </c>
      <c r="AD175" s="164">
        <v>7.0000000000000007E-2</v>
      </c>
      <c r="AE175" s="164">
        <v>7.0000000000000007E-2</v>
      </c>
      <c r="AF175" s="164">
        <v>3.44</v>
      </c>
      <c r="AG175" s="165">
        <v>5.83</v>
      </c>
      <c r="AH175" s="165">
        <v>3.91</v>
      </c>
      <c r="AI175" s="164">
        <v>5.98</v>
      </c>
      <c r="AJ175" s="165">
        <v>4.3</v>
      </c>
      <c r="AK175" s="165">
        <v>6.12</v>
      </c>
      <c r="AL175" s="165">
        <v>5.87</v>
      </c>
      <c r="AM175" s="100"/>
    </row>
    <row r="176" spans="1:39" x14ac:dyDescent="0.2">
      <c r="A176" s="156" t="s">
        <v>772</v>
      </c>
      <c r="B176" s="156" t="s">
        <v>52</v>
      </c>
      <c r="C176" s="156" t="s">
        <v>773</v>
      </c>
      <c r="D176" s="156" t="s">
        <v>194</v>
      </c>
      <c r="E176" s="156" t="s">
        <v>76</v>
      </c>
      <c r="F176" s="156" t="s">
        <v>56</v>
      </c>
      <c r="G176" s="164" t="s">
        <v>52</v>
      </c>
      <c r="H176" s="164">
        <v>-3.83</v>
      </c>
      <c r="I176" s="164">
        <v>2.9</v>
      </c>
      <c r="J176" s="164">
        <v>1.18</v>
      </c>
      <c r="K176" s="164">
        <v>6.13</v>
      </c>
      <c r="L176" s="164" t="s">
        <v>52</v>
      </c>
      <c r="M176" s="164" t="s">
        <v>52</v>
      </c>
      <c r="N176" s="164" t="s">
        <v>52</v>
      </c>
      <c r="O176" s="164" t="s">
        <v>52</v>
      </c>
      <c r="P176" s="164" t="s">
        <v>52</v>
      </c>
      <c r="Q176" s="164" t="s">
        <v>52</v>
      </c>
      <c r="R176" s="164" t="s">
        <v>52</v>
      </c>
      <c r="S176" s="164" t="s">
        <v>52</v>
      </c>
      <c r="T176" s="164" t="s">
        <v>52</v>
      </c>
      <c r="U176" s="164" t="s">
        <v>52</v>
      </c>
      <c r="V176" s="164" t="s">
        <v>52</v>
      </c>
      <c r="W176" s="164" t="s">
        <v>52</v>
      </c>
      <c r="X176" s="164" t="s">
        <v>52</v>
      </c>
      <c r="Y176" s="164" t="s">
        <v>52</v>
      </c>
      <c r="Z176" s="164" t="s">
        <v>52</v>
      </c>
      <c r="AA176" s="164" t="s">
        <v>52</v>
      </c>
      <c r="AB176" s="165" t="s">
        <v>52</v>
      </c>
      <c r="AC176" s="165" t="s">
        <v>52</v>
      </c>
      <c r="AD176" s="164" t="s">
        <v>52</v>
      </c>
      <c r="AE176" s="164" t="s">
        <v>52</v>
      </c>
      <c r="AF176" s="164" t="s">
        <v>52</v>
      </c>
      <c r="AG176" s="165" t="s">
        <v>52</v>
      </c>
      <c r="AH176" s="165" t="s">
        <v>52</v>
      </c>
      <c r="AI176" s="164" t="s">
        <v>52</v>
      </c>
      <c r="AJ176" s="165" t="s">
        <v>52</v>
      </c>
      <c r="AK176" s="165" t="s">
        <v>52</v>
      </c>
      <c r="AL176" s="165" t="s">
        <v>52</v>
      </c>
      <c r="AM176" s="100"/>
    </row>
    <row r="177" spans="1:39" x14ac:dyDescent="0.2">
      <c r="A177" s="156" t="s">
        <v>774</v>
      </c>
      <c r="B177" s="156" t="s">
        <v>775</v>
      </c>
      <c r="C177" s="156" t="s">
        <v>776</v>
      </c>
      <c r="D177" s="156" t="s">
        <v>94</v>
      </c>
      <c r="E177" s="156" t="s">
        <v>78</v>
      </c>
      <c r="F177" s="156" t="s">
        <v>56</v>
      </c>
      <c r="G177" s="164" t="s">
        <v>52</v>
      </c>
      <c r="H177" s="164">
        <v>-3.83</v>
      </c>
      <c r="I177" s="164">
        <v>2.9</v>
      </c>
      <c r="J177" s="164">
        <v>1.18</v>
      </c>
      <c r="K177" s="164">
        <v>6.13</v>
      </c>
      <c r="L177" s="164">
        <v>-6.17</v>
      </c>
      <c r="M177" s="164">
        <v>5.51</v>
      </c>
      <c r="N177" s="164">
        <v>8.5299999999999994</v>
      </c>
      <c r="O177" s="164">
        <v>8.74</v>
      </c>
      <c r="P177" s="164">
        <v>8</v>
      </c>
      <c r="Q177" s="164">
        <v>16.68</v>
      </c>
      <c r="R177" s="164">
        <v>5.92</v>
      </c>
      <c r="S177" s="164">
        <v>4.91</v>
      </c>
      <c r="T177" s="164">
        <v>4.53</v>
      </c>
      <c r="U177" s="164">
        <v>4.07</v>
      </c>
      <c r="V177" s="164">
        <v>4.76</v>
      </c>
      <c r="W177" s="164">
        <v>3.41</v>
      </c>
      <c r="X177" s="164">
        <v>2.04</v>
      </c>
      <c r="Y177" s="164">
        <v>0.01</v>
      </c>
      <c r="Z177" s="164">
        <v>0.44</v>
      </c>
      <c r="AA177" s="164">
        <v>1.94</v>
      </c>
      <c r="AB177" s="165">
        <v>1.69</v>
      </c>
      <c r="AC177" s="165">
        <v>1.91</v>
      </c>
      <c r="AD177" s="164">
        <v>3.77</v>
      </c>
      <c r="AE177" s="164">
        <v>3.77</v>
      </c>
      <c r="AF177" s="164">
        <v>5.18</v>
      </c>
      <c r="AG177" s="165">
        <v>5.31</v>
      </c>
      <c r="AH177" s="165">
        <v>4.01</v>
      </c>
      <c r="AI177" s="164">
        <v>5.04</v>
      </c>
      <c r="AJ177" s="165">
        <v>3.1</v>
      </c>
      <c r="AK177" s="165">
        <v>5.15</v>
      </c>
      <c r="AL177" s="165">
        <v>4.91</v>
      </c>
      <c r="AM177" s="100"/>
    </row>
    <row r="178" spans="1:39" x14ac:dyDescent="0.2">
      <c r="A178" s="156" t="s">
        <v>777</v>
      </c>
      <c r="B178" s="156" t="s">
        <v>778</v>
      </c>
      <c r="C178" s="156" t="s">
        <v>779</v>
      </c>
      <c r="D178" s="156" t="s">
        <v>194</v>
      </c>
      <c r="E178" s="156" t="s">
        <v>76</v>
      </c>
      <c r="F178" s="156" t="s">
        <v>68</v>
      </c>
      <c r="G178" s="164" t="s">
        <v>52</v>
      </c>
      <c r="H178" s="164">
        <v>5.04</v>
      </c>
      <c r="I178" s="164">
        <v>3.54</v>
      </c>
      <c r="J178" s="164">
        <v>10.53</v>
      </c>
      <c r="K178" s="164">
        <v>9.19</v>
      </c>
      <c r="L178" s="164">
        <v>12.98</v>
      </c>
      <c r="M178" s="164">
        <v>10.56</v>
      </c>
      <c r="N178" s="164">
        <v>5.95</v>
      </c>
      <c r="O178" s="164">
        <v>8.26</v>
      </c>
      <c r="P178" s="164">
        <v>12.34</v>
      </c>
      <c r="Q178" s="164">
        <v>17.79</v>
      </c>
      <c r="R178" s="164">
        <v>6.89</v>
      </c>
      <c r="S178" s="164">
        <v>4.8</v>
      </c>
      <c r="T178" s="164">
        <v>4.3</v>
      </c>
      <c r="U178" s="164">
        <v>4.68</v>
      </c>
      <c r="V178" s="164">
        <v>4.83</v>
      </c>
      <c r="W178" s="164">
        <v>3.79</v>
      </c>
      <c r="X178" s="164">
        <v>2.82</v>
      </c>
      <c r="Y178" s="164">
        <v>0.08</v>
      </c>
      <c r="Z178" s="164">
        <v>0.13</v>
      </c>
      <c r="AA178" s="164">
        <v>0.05</v>
      </c>
      <c r="AB178" s="165" t="s">
        <v>52</v>
      </c>
      <c r="AC178" s="165" t="s">
        <v>52</v>
      </c>
      <c r="AD178" s="164">
        <v>3.7</v>
      </c>
      <c r="AE178" s="164">
        <v>3.7</v>
      </c>
      <c r="AF178" s="164">
        <v>4.88</v>
      </c>
      <c r="AG178" s="165" t="s">
        <v>52</v>
      </c>
      <c r="AH178" s="165" t="s">
        <v>52</v>
      </c>
      <c r="AI178" s="164">
        <v>2.99</v>
      </c>
      <c r="AJ178" s="165" t="s">
        <v>52</v>
      </c>
      <c r="AK178" s="165" t="s">
        <v>52</v>
      </c>
      <c r="AL178" s="165" t="s">
        <v>52</v>
      </c>
      <c r="AM178" s="100"/>
    </row>
    <row r="179" spans="1:39" x14ac:dyDescent="0.2">
      <c r="A179" s="156" t="s">
        <v>780</v>
      </c>
      <c r="B179" s="156" t="s">
        <v>781</v>
      </c>
      <c r="C179" s="156" t="s">
        <v>782</v>
      </c>
      <c r="D179" s="156" t="s">
        <v>94</v>
      </c>
      <c r="E179" s="156" t="s">
        <v>401</v>
      </c>
      <c r="F179" s="156" t="s">
        <v>72</v>
      </c>
      <c r="G179" s="164" t="s">
        <v>52</v>
      </c>
      <c r="H179" s="164">
        <v>-4.0999999999999996</v>
      </c>
      <c r="I179" s="164">
        <v>17.739999999999998</v>
      </c>
      <c r="J179" s="164">
        <v>16.96</v>
      </c>
      <c r="K179" s="164">
        <v>8.9700000000000006</v>
      </c>
      <c r="L179" s="164">
        <v>0</v>
      </c>
      <c r="M179" s="164">
        <v>4.6900000000000004</v>
      </c>
      <c r="N179" s="164">
        <v>6.21</v>
      </c>
      <c r="O179" s="164">
        <v>5.1100000000000003</v>
      </c>
      <c r="P179" s="164">
        <v>2.4900000000000002</v>
      </c>
      <c r="Q179" s="164">
        <v>13.38</v>
      </c>
      <c r="R179" s="164">
        <v>5.45</v>
      </c>
      <c r="S179" s="164">
        <v>2.35</v>
      </c>
      <c r="T179" s="164">
        <v>4.1100000000000003</v>
      </c>
      <c r="U179" s="164">
        <v>-1.02</v>
      </c>
      <c r="V179" s="164">
        <v>-1.74</v>
      </c>
      <c r="W179" s="164">
        <v>-2.21</v>
      </c>
      <c r="X179" s="164">
        <v>-2.19</v>
      </c>
      <c r="Y179" s="164">
        <v>0</v>
      </c>
      <c r="Z179" s="164">
        <v>-2.99</v>
      </c>
      <c r="AA179" s="164">
        <v>-2.5</v>
      </c>
      <c r="AB179" s="165">
        <v>-2.52</v>
      </c>
      <c r="AC179" s="165">
        <v>-1.1000000000000001</v>
      </c>
      <c r="AD179" s="164">
        <v>-1.86</v>
      </c>
      <c r="AE179" s="164">
        <v>-1.86</v>
      </c>
      <c r="AF179" s="164">
        <v>1.41</v>
      </c>
      <c r="AG179" s="165">
        <v>5.92</v>
      </c>
      <c r="AH179" s="165">
        <v>3.88</v>
      </c>
      <c r="AI179" s="164">
        <v>6.33</v>
      </c>
      <c r="AJ179" s="165">
        <v>2.67</v>
      </c>
      <c r="AK179" s="165">
        <v>6.39</v>
      </c>
      <c r="AL179" s="165">
        <v>6.18</v>
      </c>
      <c r="AM179" s="100"/>
    </row>
    <row r="180" spans="1:39" x14ac:dyDescent="0.2">
      <c r="A180" s="156" t="s">
        <v>795</v>
      </c>
      <c r="B180" s="156" t="s">
        <v>796</v>
      </c>
      <c r="C180" s="156" t="s">
        <v>797</v>
      </c>
      <c r="D180" s="156" t="s">
        <v>94</v>
      </c>
      <c r="E180" s="156" t="s">
        <v>76</v>
      </c>
      <c r="F180" s="156" t="s">
        <v>60</v>
      </c>
      <c r="G180" s="164" t="s">
        <v>52</v>
      </c>
      <c r="H180" s="164">
        <v>10.89</v>
      </c>
      <c r="I180" s="164">
        <v>5.7</v>
      </c>
      <c r="J180" s="164">
        <v>2.3199999999999998</v>
      </c>
      <c r="K180" s="164">
        <v>13.06</v>
      </c>
      <c r="L180" s="164">
        <v>8.9600000000000009</v>
      </c>
      <c r="M180" s="164">
        <v>5.98</v>
      </c>
      <c r="N180" s="164">
        <v>6.42</v>
      </c>
      <c r="O180" s="164">
        <v>6.44</v>
      </c>
      <c r="P180" s="164">
        <v>11.15</v>
      </c>
      <c r="Q180" s="164">
        <v>9.14</v>
      </c>
      <c r="R180" s="164">
        <v>7.64</v>
      </c>
      <c r="S180" s="164">
        <v>3.13</v>
      </c>
      <c r="T180" s="164">
        <v>4.4800000000000004</v>
      </c>
      <c r="U180" s="164">
        <v>4.12</v>
      </c>
      <c r="V180" s="164">
        <v>5.24</v>
      </c>
      <c r="W180" s="164">
        <v>3.02</v>
      </c>
      <c r="X180" s="164">
        <v>2.5499999999999998</v>
      </c>
      <c r="Y180" s="164">
        <v>-0.15</v>
      </c>
      <c r="Z180" s="164">
        <v>0.27</v>
      </c>
      <c r="AA180" s="164">
        <v>0.3</v>
      </c>
      <c r="AB180" s="165">
        <v>0.35</v>
      </c>
      <c r="AC180" s="165">
        <v>1.32</v>
      </c>
      <c r="AD180" s="164">
        <v>3.39</v>
      </c>
      <c r="AE180" s="164">
        <v>3.39</v>
      </c>
      <c r="AF180" s="164">
        <v>5.42</v>
      </c>
      <c r="AG180" s="165">
        <v>4.57</v>
      </c>
      <c r="AH180" s="165">
        <v>3.65</v>
      </c>
      <c r="AI180" s="164">
        <v>4.93</v>
      </c>
      <c r="AJ180" s="165">
        <v>3.2</v>
      </c>
      <c r="AK180" s="165">
        <v>4.8</v>
      </c>
      <c r="AL180" s="165">
        <v>4.51</v>
      </c>
      <c r="AM180" s="100"/>
    </row>
    <row r="181" spans="1:39" x14ac:dyDescent="0.2">
      <c r="A181" s="156" t="s">
        <v>798</v>
      </c>
      <c r="B181" s="156" t="s">
        <v>799</v>
      </c>
      <c r="C181" s="156" t="s">
        <v>800</v>
      </c>
      <c r="D181" s="156" t="s">
        <v>94</v>
      </c>
      <c r="E181" s="156" t="s">
        <v>227</v>
      </c>
      <c r="F181" s="156" t="s">
        <v>72</v>
      </c>
      <c r="G181" s="164" t="s">
        <v>52</v>
      </c>
      <c r="H181" s="164">
        <v>-5.42</v>
      </c>
      <c r="I181" s="164">
        <v>9.98</v>
      </c>
      <c r="J181" s="164">
        <v>3.22</v>
      </c>
      <c r="K181" s="164">
        <v>6.02</v>
      </c>
      <c r="L181" s="164">
        <v>3.47</v>
      </c>
      <c r="M181" s="164">
        <v>4.91</v>
      </c>
      <c r="N181" s="164">
        <v>3.79</v>
      </c>
      <c r="O181" s="164">
        <v>3</v>
      </c>
      <c r="P181" s="164">
        <v>2.4</v>
      </c>
      <c r="Q181" s="164">
        <v>19.43</v>
      </c>
      <c r="R181" s="164">
        <v>7.27</v>
      </c>
      <c r="S181" s="164">
        <v>5.05</v>
      </c>
      <c r="T181" s="164">
        <v>4.59</v>
      </c>
      <c r="U181" s="164">
        <v>3.48</v>
      </c>
      <c r="V181" s="164">
        <v>2.78</v>
      </c>
      <c r="W181" s="164">
        <v>1.54</v>
      </c>
      <c r="X181" s="164">
        <v>0</v>
      </c>
      <c r="Y181" s="164">
        <v>0</v>
      </c>
      <c r="Z181" s="164">
        <v>-0.21</v>
      </c>
      <c r="AA181" s="164">
        <v>-0.25</v>
      </c>
      <c r="AB181" s="165">
        <v>-0.27</v>
      </c>
      <c r="AC181" s="165">
        <v>-0.27</v>
      </c>
      <c r="AD181" s="164">
        <v>0.32</v>
      </c>
      <c r="AE181" s="164">
        <v>0.32</v>
      </c>
      <c r="AF181" s="164">
        <v>3.38</v>
      </c>
      <c r="AG181" s="165">
        <v>4.0999999999999996</v>
      </c>
      <c r="AH181" s="165">
        <v>3.92</v>
      </c>
      <c r="AI181" s="164">
        <v>5.87</v>
      </c>
      <c r="AJ181" s="165">
        <v>4.16</v>
      </c>
      <c r="AK181" s="165">
        <v>5.99</v>
      </c>
      <c r="AL181" s="165">
        <v>5.77</v>
      </c>
      <c r="AM181" s="100"/>
    </row>
    <row r="182" spans="1:39" x14ac:dyDescent="0.2">
      <c r="A182" s="156" t="s">
        <v>801</v>
      </c>
      <c r="B182" s="156" t="s">
        <v>802</v>
      </c>
      <c r="C182" s="156" t="s">
        <v>803</v>
      </c>
      <c r="D182" s="156" t="s">
        <v>94</v>
      </c>
      <c r="E182" s="156" t="s">
        <v>76</v>
      </c>
      <c r="F182" s="156" t="s">
        <v>1828</v>
      </c>
      <c r="G182" s="164" t="s">
        <v>52</v>
      </c>
      <c r="H182" s="164">
        <v>-2.48</v>
      </c>
      <c r="I182" s="164">
        <v>-4.62</v>
      </c>
      <c r="J182" s="164">
        <v>4.55</v>
      </c>
      <c r="K182" s="164">
        <v>0.03</v>
      </c>
      <c r="L182" s="164">
        <v>16.440000000000001</v>
      </c>
      <c r="M182" s="164">
        <v>6.33</v>
      </c>
      <c r="N182" s="164">
        <v>6</v>
      </c>
      <c r="O182" s="164">
        <v>6.57</v>
      </c>
      <c r="P182" s="164">
        <v>7.62</v>
      </c>
      <c r="Q182" s="164">
        <v>12.95</v>
      </c>
      <c r="R182" s="164">
        <v>5.44</v>
      </c>
      <c r="S182" s="164">
        <v>3.23</v>
      </c>
      <c r="T182" s="164">
        <v>4.33</v>
      </c>
      <c r="U182" s="164">
        <v>4.0599999999999996</v>
      </c>
      <c r="V182" s="164">
        <v>4.07</v>
      </c>
      <c r="W182" s="164">
        <v>2.56</v>
      </c>
      <c r="X182" s="164">
        <v>1.72</v>
      </c>
      <c r="Y182" s="164">
        <v>0</v>
      </c>
      <c r="Z182" s="164">
        <v>0.3</v>
      </c>
      <c r="AA182" s="164">
        <v>0.55000000000000004</v>
      </c>
      <c r="AB182" s="165">
        <v>0.43</v>
      </c>
      <c r="AC182" s="165">
        <v>0.43</v>
      </c>
      <c r="AD182" s="164">
        <v>3.42</v>
      </c>
      <c r="AE182" s="164">
        <v>3.42</v>
      </c>
      <c r="AF182" s="164">
        <v>4.29</v>
      </c>
      <c r="AG182" s="165">
        <v>4.62</v>
      </c>
      <c r="AH182" s="165">
        <v>3.49</v>
      </c>
      <c r="AI182" s="164">
        <v>1.88</v>
      </c>
      <c r="AJ182" s="165">
        <v>3.75</v>
      </c>
      <c r="AK182" s="165">
        <v>3.48</v>
      </c>
      <c r="AL182" s="165">
        <v>4.2699999999999996</v>
      </c>
      <c r="AM182" s="100"/>
    </row>
    <row r="183" spans="1:39" x14ac:dyDescent="0.2">
      <c r="A183" s="156" t="s">
        <v>804</v>
      </c>
      <c r="B183" s="156" t="s">
        <v>805</v>
      </c>
      <c r="C183" s="156" t="s">
        <v>806</v>
      </c>
      <c r="D183" s="156" t="s">
        <v>194</v>
      </c>
      <c r="E183" s="156" t="s">
        <v>76</v>
      </c>
      <c r="F183" s="156" t="s">
        <v>68</v>
      </c>
      <c r="G183" s="164" t="s">
        <v>52</v>
      </c>
      <c r="H183" s="164">
        <v>0.97</v>
      </c>
      <c r="I183" s="164">
        <v>3.27</v>
      </c>
      <c r="J183" s="164">
        <v>3.67</v>
      </c>
      <c r="K183" s="164">
        <v>4.5999999999999996</v>
      </c>
      <c r="L183" s="164">
        <v>7.2</v>
      </c>
      <c r="M183" s="164">
        <v>8.8699999999999992</v>
      </c>
      <c r="N183" s="164">
        <v>6</v>
      </c>
      <c r="O183" s="164">
        <v>8.41</v>
      </c>
      <c r="P183" s="164">
        <v>11.6</v>
      </c>
      <c r="Q183" s="164">
        <v>16.75</v>
      </c>
      <c r="R183" s="164">
        <v>6.88</v>
      </c>
      <c r="S183" s="164">
        <v>4.5599999999999996</v>
      </c>
      <c r="T183" s="164">
        <v>4.37</v>
      </c>
      <c r="U183" s="164">
        <v>4.5199999999999996</v>
      </c>
      <c r="V183" s="164">
        <v>4.5999999999999996</v>
      </c>
      <c r="W183" s="164">
        <v>3.82</v>
      </c>
      <c r="X183" s="164">
        <v>2.4300000000000002</v>
      </c>
      <c r="Y183" s="164">
        <v>0.01</v>
      </c>
      <c r="Z183" s="164">
        <v>7.0000000000000007E-2</v>
      </c>
      <c r="AA183" s="164">
        <v>0.01</v>
      </c>
      <c r="AB183" s="165" t="s">
        <v>52</v>
      </c>
      <c r="AC183" s="165" t="s">
        <v>52</v>
      </c>
      <c r="AD183" s="164">
        <v>3.49</v>
      </c>
      <c r="AE183" s="164">
        <v>3.49</v>
      </c>
      <c r="AF183" s="164">
        <v>4.57</v>
      </c>
      <c r="AG183" s="165" t="s">
        <v>52</v>
      </c>
      <c r="AH183" s="165" t="s">
        <v>52</v>
      </c>
      <c r="AI183" s="164">
        <v>3.04</v>
      </c>
      <c r="AJ183" s="165" t="s">
        <v>52</v>
      </c>
      <c r="AK183" s="165" t="s">
        <v>52</v>
      </c>
      <c r="AL183" s="165" t="s">
        <v>52</v>
      </c>
      <c r="AM183" s="100"/>
    </row>
    <row r="184" spans="1:39" x14ac:dyDescent="0.2">
      <c r="A184" s="156" t="s">
        <v>807</v>
      </c>
      <c r="B184" s="156" t="s">
        <v>808</v>
      </c>
      <c r="C184" s="156" t="s">
        <v>809</v>
      </c>
      <c r="D184" s="156" t="s">
        <v>94</v>
      </c>
      <c r="E184" s="156" t="s">
        <v>227</v>
      </c>
      <c r="F184" s="156" t="s">
        <v>72</v>
      </c>
      <c r="G184" s="164" t="s">
        <v>52</v>
      </c>
      <c r="H184" s="164">
        <v>-0.81</v>
      </c>
      <c r="I184" s="164">
        <v>1.85</v>
      </c>
      <c r="J184" s="164">
        <v>3.68</v>
      </c>
      <c r="K184" s="164">
        <v>15.35</v>
      </c>
      <c r="L184" s="164">
        <v>8.1999999999999993</v>
      </c>
      <c r="M184" s="164">
        <v>8.85</v>
      </c>
      <c r="N184" s="164">
        <v>8.27</v>
      </c>
      <c r="O184" s="164">
        <v>10.119999999999999</v>
      </c>
      <c r="P184" s="164">
        <v>7.49</v>
      </c>
      <c r="Q184" s="164">
        <v>21.43</v>
      </c>
      <c r="R184" s="164">
        <v>4.05</v>
      </c>
      <c r="S184" s="164">
        <v>1.62</v>
      </c>
      <c r="T184" s="164">
        <v>4.62</v>
      </c>
      <c r="U184" s="164">
        <v>4.9800000000000004</v>
      </c>
      <c r="V184" s="164">
        <v>2.74</v>
      </c>
      <c r="W184" s="164">
        <v>2.3199999999999998</v>
      </c>
      <c r="X184" s="164">
        <v>0</v>
      </c>
      <c r="Y184" s="164">
        <v>0</v>
      </c>
      <c r="Z184" s="164">
        <v>-0.21</v>
      </c>
      <c r="AA184" s="164">
        <v>1.34</v>
      </c>
      <c r="AB184" s="165">
        <v>-0.26</v>
      </c>
      <c r="AC184" s="165">
        <v>1.33</v>
      </c>
      <c r="AD184" s="164">
        <v>1.98</v>
      </c>
      <c r="AE184" s="164">
        <v>1.98</v>
      </c>
      <c r="AF184" s="164">
        <v>3.76</v>
      </c>
      <c r="AG184" s="165">
        <v>5.68</v>
      </c>
      <c r="AH184" s="165">
        <v>3.92</v>
      </c>
      <c r="AI184" s="164">
        <v>5.8</v>
      </c>
      <c r="AJ184" s="165">
        <v>4.0599999999999996</v>
      </c>
      <c r="AK184" s="165">
        <v>5.91</v>
      </c>
      <c r="AL184" s="165">
        <v>5.71</v>
      </c>
      <c r="AM184" s="100"/>
    </row>
    <row r="185" spans="1:39" x14ac:dyDescent="0.2">
      <c r="A185" s="156" t="s">
        <v>810</v>
      </c>
      <c r="B185" s="156" t="s">
        <v>811</v>
      </c>
      <c r="C185" s="156" t="s">
        <v>812</v>
      </c>
      <c r="D185" s="156" t="s">
        <v>94</v>
      </c>
      <c r="E185" s="156" t="s">
        <v>76</v>
      </c>
      <c r="F185" s="156" t="s">
        <v>66</v>
      </c>
      <c r="G185" s="164" t="s">
        <v>52</v>
      </c>
      <c r="H185" s="164">
        <v>10.84</v>
      </c>
      <c r="I185" s="164">
        <v>9.7799999999999994</v>
      </c>
      <c r="J185" s="164">
        <v>4.76</v>
      </c>
      <c r="K185" s="164">
        <v>9.65</v>
      </c>
      <c r="L185" s="164">
        <v>10.050000000000001</v>
      </c>
      <c r="M185" s="164">
        <v>8.51</v>
      </c>
      <c r="N185" s="164">
        <v>5.63</v>
      </c>
      <c r="O185" s="164">
        <v>5.76</v>
      </c>
      <c r="P185" s="164">
        <v>11.21</v>
      </c>
      <c r="Q185" s="164">
        <v>14.1</v>
      </c>
      <c r="R185" s="164">
        <v>5.76</v>
      </c>
      <c r="S185" s="164">
        <v>3.6</v>
      </c>
      <c r="T185" s="164">
        <v>4.38</v>
      </c>
      <c r="U185" s="164">
        <v>4.8499999999999996</v>
      </c>
      <c r="V185" s="164">
        <v>4.84</v>
      </c>
      <c r="W185" s="164">
        <v>2.6</v>
      </c>
      <c r="X185" s="164">
        <v>2.16</v>
      </c>
      <c r="Y185" s="164">
        <v>0.01</v>
      </c>
      <c r="Z185" s="164">
        <v>0.02</v>
      </c>
      <c r="AA185" s="164">
        <v>0.38</v>
      </c>
      <c r="AB185" s="165">
        <v>0.24</v>
      </c>
      <c r="AC185" s="165">
        <v>0.32</v>
      </c>
      <c r="AD185" s="164">
        <v>4.29</v>
      </c>
      <c r="AE185" s="164">
        <v>4.29</v>
      </c>
      <c r="AF185" s="164">
        <v>5.53</v>
      </c>
      <c r="AG185" s="165">
        <v>4.1100000000000003</v>
      </c>
      <c r="AH185" s="165">
        <v>3.92</v>
      </c>
      <c r="AI185" s="164">
        <v>4.78</v>
      </c>
      <c r="AJ185" s="165">
        <v>3.36</v>
      </c>
      <c r="AK185" s="165">
        <v>5.08</v>
      </c>
      <c r="AL185" s="165">
        <v>4.62</v>
      </c>
      <c r="AM185" s="100"/>
    </row>
    <row r="186" spans="1:39" x14ac:dyDescent="0.2">
      <c r="A186" s="156" t="s">
        <v>815</v>
      </c>
      <c r="B186" s="156" t="s">
        <v>816</v>
      </c>
      <c r="C186" s="156" t="s">
        <v>817</v>
      </c>
      <c r="D186" s="156" t="s">
        <v>94</v>
      </c>
      <c r="E186" s="156" t="s">
        <v>78</v>
      </c>
      <c r="F186" s="156" t="s">
        <v>58</v>
      </c>
      <c r="G186" s="164" t="s">
        <v>52</v>
      </c>
      <c r="H186" s="164">
        <v>10.48</v>
      </c>
      <c r="I186" s="164">
        <v>4.82</v>
      </c>
      <c r="J186" s="164">
        <v>10.36</v>
      </c>
      <c r="K186" s="164">
        <v>5.85</v>
      </c>
      <c r="L186" s="164">
        <v>4.38</v>
      </c>
      <c r="M186" s="164">
        <v>5.79</v>
      </c>
      <c r="N186" s="164">
        <v>4.5199999999999996</v>
      </c>
      <c r="O186" s="164">
        <v>4.5999999999999996</v>
      </c>
      <c r="P186" s="164">
        <v>6.7</v>
      </c>
      <c r="Q186" s="164">
        <v>6.23</v>
      </c>
      <c r="R186" s="164">
        <v>7.02</v>
      </c>
      <c r="S186" s="164">
        <v>4.9000000000000004</v>
      </c>
      <c r="T186" s="164">
        <v>4.8899999999999997</v>
      </c>
      <c r="U186" s="164">
        <v>4.88</v>
      </c>
      <c r="V186" s="164">
        <v>4.58</v>
      </c>
      <c r="W186" s="164">
        <v>4.0599999999999996</v>
      </c>
      <c r="X186" s="164">
        <v>2.61</v>
      </c>
      <c r="Y186" s="164">
        <v>0</v>
      </c>
      <c r="Z186" s="164">
        <v>0.54</v>
      </c>
      <c r="AA186" s="164">
        <v>0.31</v>
      </c>
      <c r="AB186" s="165">
        <v>0.31</v>
      </c>
      <c r="AC186" s="165">
        <v>0.32</v>
      </c>
      <c r="AD186" s="164">
        <v>3.59</v>
      </c>
      <c r="AE186" s="164">
        <v>3.59</v>
      </c>
      <c r="AF186" s="164">
        <v>4.91</v>
      </c>
      <c r="AG186" s="165">
        <v>4.6500000000000004</v>
      </c>
      <c r="AH186" s="165">
        <v>3.83</v>
      </c>
      <c r="AI186" s="164">
        <v>0.33</v>
      </c>
      <c r="AJ186" s="165">
        <v>4.67</v>
      </c>
      <c r="AK186" s="165">
        <v>5.0199999999999996</v>
      </c>
      <c r="AL186" s="165">
        <v>3.18</v>
      </c>
      <c r="AM186" s="100"/>
    </row>
    <row r="187" spans="1:39" x14ac:dyDescent="0.2">
      <c r="A187" s="156" t="s">
        <v>818</v>
      </c>
      <c r="B187" s="156" t="s">
        <v>819</v>
      </c>
      <c r="C187" s="156" t="s">
        <v>820</v>
      </c>
      <c r="D187" s="156" t="s">
        <v>94</v>
      </c>
      <c r="E187" s="156" t="s">
        <v>76</v>
      </c>
      <c r="F187" s="156" t="s">
        <v>66</v>
      </c>
      <c r="G187" s="164" t="s">
        <v>52</v>
      </c>
      <c r="H187" s="164">
        <v>9.85</v>
      </c>
      <c r="I187" s="164">
        <v>-0.38</v>
      </c>
      <c r="J187" s="164">
        <v>9.5500000000000007</v>
      </c>
      <c r="K187" s="164">
        <v>9.4</v>
      </c>
      <c r="L187" s="164">
        <v>7.61</v>
      </c>
      <c r="M187" s="164">
        <v>7.39</v>
      </c>
      <c r="N187" s="164">
        <v>7.57</v>
      </c>
      <c r="O187" s="164">
        <v>8.99</v>
      </c>
      <c r="P187" s="164">
        <v>6.01</v>
      </c>
      <c r="Q187" s="164">
        <v>20.29</v>
      </c>
      <c r="R187" s="164">
        <v>5.68</v>
      </c>
      <c r="S187" s="164">
        <v>4.26</v>
      </c>
      <c r="T187" s="164">
        <v>4.3899999999999997</v>
      </c>
      <c r="U187" s="164">
        <v>4.38</v>
      </c>
      <c r="V187" s="164">
        <v>3.99</v>
      </c>
      <c r="W187" s="164">
        <v>3.65</v>
      </c>
      <c r="X187" s="164">
        <v>2.58</v>
      </c>
      <c r="Y187" s="164">
        <v>0</v>
      </c>
      <c r="Z187" s="164">
        <v>0</v>
      </c>
      <c r="AA187" s="164">
        <v>0</v>
      </c>
      <c r="AB187" s="165">
        <v>1.66</v>
      </c>
      <c r="AC187" s="165">
        <v>1.95</v>
      </c>
      <c r="AD187" s="164">
        <v>3.56</v>
      </c>
      <c r="AE187" s="164">
        <v>3.56</v>
      </c>
      <c r="AF187" s="164">
        <v>5.58</v>
      </c>
      <c r="AG187" s="165">
        <v>3.99</v>
      </c>
      <c r="AH187" s="165">
        <v>3.75</v>
      </c>
      <c r="AI187" s="164">
        <v>3.61</v>
      </c>
      <c r="AJ187" s="165">
        <v>4.07</v>
      </c>
      <c r="AK187" s="165">
        <v>4.91</v>
      </c>
      <c r="AL187" s="165">
        <v>4.6900000000000004</v>
      </c>
      <c r="AM187" s="100"/>
    </row>
    <row r="188" spans="1:39" x14ac:dyDescent="0.2">
      <c r="A188" s="156" t="s">
        <v>821</v>
      </c>
      <c r="B188" s="156" t="s">
        <v>822</v>
      </c>
      <c r="C188" s="156" t="s">
        <v>823</v>
      </c>
      <c r="D188" s="156" t="s">
        <v>94</v>
      </c>
      <c r="E188" s="156" t="s">
        <v>76</v>
      </c>
      <c r="F188" s="156" t="s">
        <v>66</v>
      </c>
      <c r="G188" s="164" t="s">
        <v>52</v>
      </c>
      <c r="H188" s="164">
        <v>4.34</v>
      </c>
      <c r="I188" s="164">
        <v>10.81</v>
      </c>
      <c r="J188" s="164">
        <v>2.36</v>
      </c>
      <c r="K188" s="164">
        <v>8.34</v>
      </c>
      <c r="L188" s="164">
        <v>7.41</v>
      </c>
      <c r="M188" s="164">
        <v>8.52</v>
      </c>
      <c r="N188" s="164">
        <v>5.34</v>
      </c>
      <c r="O188" s="164">
        <v>5.68</v>
      </c>
      <c r="P188" s="164">
        <v>9.1199999999999992</v>
      </c>
      <c r="Q188" s="164">
        <v>15.28</v>
      </c>
      <c r="R188" s="164">
        <v>6.11</v>
      </c>
      <c r="S188" s="164">
        <v>3.94</v>
      </c>
      <c r="T188" s="164">
        <v>4.68</v>
      </c>
      <c r="U188" s="164">
        <v>4.8600000000000003</v>
      </c>
      <c r="V188" s="164">
        <v>4.9000000000000004</v>
      </c>
      <c r="W188" s="164">
        <v>2.54</v>
      </c>
      <c r="X188" s="164">
        <v>1.76</v>
      </c>
      <c r="Y188" s="164">
        <v>0</v>
      </c>
      <c r="Z188" s="164">
        <v>0</v>
      </c>
      <c r="AA188" s="164">
        <v>0.35</v>
      </c>
      <c r="AB188" s="165">
        <v>0.21</v>
      </c>
      <c r="AC188" s="165">
        <v>0.21</v>
      </c>
      <c r="AD188" s="164">
        <v>3.16</v>
      </c>
      <c r="AE188" s="164">
        <v>3.16</v>
      </c>
      <c r="AF188" s="164">
        <v>5.63</v>
      </c>
      <c r="AG188" s="165">
        <v>4.13</v>
      </c>
      <c r="AH188" s="165">
        <v>3.84</v>
      </c>
      <c r="AI188" s="164">
        <v>4.82</v>
      </c>
      <c r="AJ188" s="165">
        <v>3.24</v>
      </c>
      <c r="AK188" s="165">
        <v>4.99</v>
      </c>
      <c r="AL188" s="165">
        <v>4.57</v>
      </c>
      <c r="AM188" s="100"/>
    </row>
    <row r="189" spans="1:39" x14ac:dyDescent="0.2">
      <c r="A189" s="156" t="s">
        <v>824</v>
      </c>
      <c r="B189" s="156" t="s">
        <v>825</v>
      </c>
      <c r="C189" s="156" t="s">
        <v>826</v>
      </c>
      <c r="D189" s="156" t="s">
        <v>94</v>
      </c>
      <c r="E189" s="156" t="s">
        <v>227</v>
      </c>
      <c r="F189" s="156" t="s">
        <v>72</v>
      </c>
      <c r="G189" s="164" t="s">
        <v>52</v>
      </c>
      <c r="H189" s="164">
        <v>-7.56</v>
      </c>
      <c r="I189" s="164">
        <v>11.14</v>
      </c>
      <c r="J189" s="164">
        <v>8.16</v>
      </c>
      <c r="K189" s="164">
        <v>9.92</v>
      </c>
      <c r="L189" s="164">
        <v>10.7</v>
      </c>
      <c r="M189" s="164">
        <v>9.1199999999999992</v>
      </c>
      <c r="N189" s="164">
        <v>7.97</v>
      </c>
      <c r="O189" s="164">
        <v>12.43</v>
      </c>
      <c r="P189" s="164">
        <v>8.1300000000000008</v>
      </c>
      <c r="Q189" s="164">
        <v>17.260000000000002</v>
      </c>
      <c r="R189" s="164">
        <v>5.59</v>
      </c>
      <c r="S189" s="164">
        <v>3.43</v>
      </c>
      <c r="T189" s="164">
        <v>3.92</v>
      </c>
      <c r="U189" s="164">
        <v>3.84</v>
      </c>
      <c r="V189" s="164">
        <v>3.49</v>
      </c>
      <c r="W189" s="164">
        <v>1.89</v>
      </c>
      <c r="X189" s="164">
        <v>-0.4</v>
      </c>
      <c r="Y189" s="164">
        <v>0</v>
      </c>
      <c r="Z189" s="164">
        <v>-0.21</v>
      </c>
      <c r="AA189" s="164">
        <v>-0.25</v>
      </c>
      <c r="AB189" s="165">
        <v>-0.27</v>
      </c>
      <c r="AC189" s="165">
        <v>1.33</v>
      </c>
      <c r="AD189" s="164">
        <v>1.96</v>
      </c>
      <c r="AE189" s="164">
        <v>1.96</v>
      </c>
      <c r="AF189" s="164">
        <v>3.78</v>
      </c>
      <c r="AG189" s="165">
        <v>4.26</v>
      </c>
      <c r="AH189" s="165">
        <v>3.89</v>
      </c>
      <c r="AI189" s="164">
        <v>5.43</v>
      </c>
      <c r="AJ189" s="165">
        <v>4.0999999999999996</v>
      </c>
      <c r="AK189" s="165">
        <v>5.94</v>
      </c>
      <c r="AL189" s="165">
        <v>5.74</v>
      </c>
      <c r="AM189" s="100"/>
    </row>
    <row r="190" spans="1:39" x14ac:dyDescent="0.2">
      <c r="A190" s="156" t="s">
        <v>827</v>
      </c>
      <c r="B190" s="156" t="s">
        <v>52</v>
      </c>
      <c r="C190" s="156" t="s">
        <v>828</v>
      </c>
      <c r="D190" s="156" t="s">
        <v>194</v>
      </c>
      <c r="E190" s="156" t="s">
        <v>76</v>
      </c>
      <c r="F190" s="156" t="s">
        <v>70</v>
      </c>
      <c r="G190" s="164" t="s">
        <v>52</v>
      </c>
      <c r="H190" s="164">
        <v>5.88</v>
      </c>
      <c r="I190" s="164">
        <v>4.0599999999999996</v>
      </c>
      <c r="J190" s="164">
        <v>5.44</v>
      </c>
      <c r="K190" s="164">
        <v>5.14</v>
      </c>
      <c r="L190" s="164" t="s">
        <v>52</v>
      </c>
      <c r="M190" s="164" t="s">
        <v>52</v>
      </c>
      <c r="N190" s="164" t="s">
        <v>52</v>
      </c>
      <c r="O190" s="164" t="s">
        <v>52</v>
      </c>
      <c r="P190" s="164" t="s">
        <v>52</v>
      </c>
      <c r="Q190" s="164" t="s">
        <v>52</v>
      </c>
      <c r="R190" s="164" t="s">
        <v>52</v>
      </c>
      <c r="S190" s="164" t="s">
        <v>52</v>
      </c>
      <c r="T190" s="164" t="s">
        <v>52</v>
      </c>
      <c r="U190" s="164" t="s">
        <v>52</v>
      </c>
      <c r="V190" s="164" t="s">
        <v>52</v>
      </c>
      <c r="W190" s="164" t="s">
        <v>52</v>
      </c>
      <c r="X190" s="164" t="s">
        <v>52</v>
      </c>
      <c r="Y190" s="164" t="s">
        <v>52</v>
      </c>
      <c r="Z190" s="164" t="s">
        <v>52</v>
      </c>
      <c r="AA190" s="164" t="s">
        <v>52</v>
      </c>
      <c r="AB190" s="165" t="s">
        <v>52</v>
      </c>
      <c r="AC190" s="165" t="s">
        <v>52</v>
      </c>
      <c r="AD190" s="164" t="s">
        <v>52</v>
      </c>
      <c r="AE190" s="164" t="s">
        <v>52</v>
      </c>
      <c r="AF190" s="164" t="s">
        <v>52</v>
      </c>
      <c r="AG190" s="165" t="s">
        <v>52</v>
      </c>
      <c r="AH190" s="165" t="s">
        <v>52</v>
      </c>
      <c r="AI190" s="164" t="s">
        <v>52</v>
      </c>
      <c r="AJ190" s="165" t="s">
        <v>52</v>
      </c>
      <c r="AK190" s="165" t="s">
        <v>52</v>
      </c>
      <c r="AL190" s="165" t="s">
        <v>52</v>
      </c>
      <c r="AM190" s="100"/>
    </row>
    <row r="191" spans="1:39" ht="18" x14ac:dyDescent="0.2">
      <c r="A191" s="156" t="s">
        <v>834</v>
      </c>
      <c r="B191" s="156" t="s">
        <v>835</v>
      </c>
      <c r="C191" s="156" t="s">
        <v>836</v>
      </c>
      <c r="D191" s="156" t="s">
        <v>94</v>
      </c>
      <c r="E191" s="156" t="s">
        <v>78</v>
      </c>
      <c r="F191" s="156" t="s">
        <v>70</v>
      </c>
      <c r="G191" s="164" t="s">
        <v>52</v>
      </c>
      <c r="H191" s="164" t="s">
        <v>52</v>
      </c>
      <c r="I191" s="164" t="s">
        <v>52</v>
      </c>
      <c r="J191" s="164" t="s">
        <v>52</v>
      </c>
      <c r="K191" s="164" t="s">
        <v>52</v>
      </c>
      <c r="L191" s="164" t="s">
        <v>52</v>
      </c>
      <c r="M191" s="164">
        <v>10.78</v>
      </c>
      <c r="N191" s="164">
        <v>6.25</v>
      </c>
      <c r="O191" s="164">
        <v>9.1999999999999993</v>
      </c>
      <c r="P191" s="164">
        <v>10.75</v>
      </c>
      <c r="Q191" s="164">
        <v>14.31</v>
      </c>
      <c r="R191" s="164">
        <v>9.9700000000000006</v>
      </c>
      <c r="S191" s="164">
        <v>4.32</v>
      </c>
      <c r="T191" s="164">
        <v>4.6100000000000003</v>
      </c>
      <c r="U191" s="164">
        <v>3.95</v>
      </c>
      <c r="V191" s="164">
        <v>4.7300000000000004</v>
      </c>
      <c r="W191" s="164">
        <v>3.95</v>
      </c>
      <c r="X191" s="164">
        <v>2.62</v>
      </c>
      <c r="Y191" s="164">
        <v>0.04</v>
      </c>
      <c r="Z191" s="164">
        <v>0.11</v>
      </c>
      <c r="AA191" s="164">
        <v>1.63</v>
      </c>
      <c r="AB191" s="165">
        <v>2.1800000000000002</v>
      </c>
      <c r="AC191" s="165">
        <v>2.04</v>
      </c>
      <c r="AD191" s="164">
        <v>3.84</v>
      </c>
      <c r="AE191" s="164">
        <v>3.84</v>
      </c>
      <c r="AF191" s="164">
        <v>4.8899999999999997</v>
      </c>
      <c r="AG191" s="165">
        <v>5.45</v>
      </c>
      <c r="AH191" s="165">
        <v>3.82</v>
      </c>
      <c r="AI191" s="164">
        <v>4.95</v>
      </c>
      <c r="AJ191" s="165">
        <v>3.04</v>
      </c>
      <c r="AK191" s="165">
        <v>5.09</v>
      </c>
      <c r="AL191" s="165">
        <v>4.87</v>
      </c>
      <c r="AM191" s="173"/>
    </row>
    <row r="192" spans="1:39" x14ac:dyDescent="0.2">
      <c r="A192" s="156" t="s">
        <v>843</v>
      </c>
      <c r="B192" s="156" t="s">
        <v>844</v>
      </c>
      <c r="C192" s="156" t="s">
        <v>845</v>
      </c>
      <c r="D192" s="156" t="s">
        <v>94</v>
      </c>
      <c r="E192" s="156" t="s">
        <v>76</v>
      </c>
      <c r="F192" s="156" t="s">
        <v>1828</v>
      </c>
      <c r="G192" s="164" t="s">
        <v>52</v>
      </c>
      <c r="H192" s="164">
        <v>1.64</v>
      </c>
      <c r="I192" s="164">
        <v>2.0099999999999998</v>
      </c>
      <c r="J192" s="164">
        <v>3.81</v>
      </c>
      <c r="K192" s="164">
        <v>4.5999999999999996</v>
      </c>
      <c r="L192" s="164">
        <v>13.18</v>
      </c>
      <c r="M192" s="164">
        <v>8.8800000000000008</v>
      </c>
      <c r="N192" s="164">
        <v>4.33</v>
      </c>
      <c r="O192" s="164">
        <v>5.84</v>
      </c>
      <c r="P192" s="164">
        <v>8.98</v>
      </c>
      <c r="Q192" s="164">
        <v>18.399999999999999</v>
      </c>
      <c r="R192" s="164">
        <v>6.06</v>
      </c>
      <c r="S192" s="164">
        <v>4.91</v>
      </c>
      <c r="T192" s="164">
        <v>4.9400000000000004</v>
      </c>
      <c r="U192" s="164">
        <v>4.97</v>
      </c>
      <c r="V192" s="164">
        <v>4.53</v>
      </c>
      <c r="W192" s="164">
        <v>3.5</v>
      </c>
      <c r="X192" s="164">
        <v>0.35</v>
      </c>
      <c r="Y192" s="164">
        <v>-0.01</v>
      </c>
      <c r="Z192" s="164">
        <v>0</v>
      </c>
      <c r="AA192" s="164">
        <v>0.03</v>
      </c>
      <c r="AB192" s="165">
        <v>0.05</v>
      </c>
      <c r="AC192" s="165">
        <v>1.55</v>
      </c>
      <c r="AD192" s="164">
        <v>3.69</v>
      </c>
      <c r="AE192" s="164">
        <v>3.69</v>
      </c>
      <c r="AF192" s="164">
        <v>5.77</v>
      </c>
      <c r="AG192" s="165">
        <v>4.08</v>
      </c>
      <c r="AH192" s="165">
        <v>3.97</v>
      </c>
      <c r="AI192" s="164">
        <v>4.13</v>
      </c>
      <c r="AJ192" s="165">
        <v>3.95</v>
      </c>
      <c r="AK192" s="165">
        <v>5.09</v>
      </c>
      <c r="AL192" s="165">
        <v>4.97</v>
      </c>
      <c r="AM192" s="100"/>
    </row>
    <row r="193" spans="1:39" x14ac:dyDescent="0.2">
      <c r="A193" s="156" t="s">
        <v>846</v>
      </c>
      <c r="B193" s="156" t="s">
        <v>847</v>
      </c>
      <c r="C193" s="156" t="s">
        <v>848</v>
      </c>
      <c r="D193" s="156" t="s">
        <v>94</v>
      </c>
      <c r="E193" s="156" t="s">
        <v>76</v>
      </c>
      <c r="F193" s="156" t="s">
        <v>60</v>
      </c>
      <c r="G193" s="164" t="s">
        <v>52</v>
      </c>
      <c r="H193" s="164">
        <v>3.68</v>
      </c>
      <c r="I193" s="164">
        <v>6.03</v>
      </c>
      <c r="J193" s="164">
        <v>2.96</v>
      </c>
      <c r="K193" s="164">
        <v>5.87</v>
      </c>
      <c r="L193" s="164">
        <v>9.3000000000000007</v>
      </c>
      <c r="M193" s="164">
        <v>8</v>
      </c>
      <c r="N193" s="164">
        <v>8.0399999999999991</v>
      </c>
      <c r="O193" s="164">
        <v>5.56</v>
      </c>
      <c r="P193" s="164">
        <v>9.39</v>
      </c>
      <c r="Q193" s="164">
        <v>9.19</v>
      </c>
      <c r="R193" s="164">
        <v>4.58</v>
      </c>
      <c r="S193" s="164">
        <v>2.9</v>
      </c>
      <c r="T193" s="164">
        <v>4.4000000000000004</v>
      </c>
      <c r="U193" s="164">
        <v>3.98</v>
      </c>
      <c r="V193" s="164">
        <v>3.57</v>
      </c>
      <c r="W193" s="164">
        <v>3.52</v>
      </c>
      <c r="X193" s="164">
        <v>1.55</v>
      </c>
      <c r="Y193" s="164">
        <v>0.01</v>
      </c>
      <c r="Z193" s="164">
        <v>0.02</v>
      </c>
      <c r="AA193" s="164">
        <v>0.26</v>
      </c>
      <c r="AB193" s="165">
        <v>1.7</v>
      </c>
      <c r="AC193" s="165">
        <v>1.73</v>
      </c>
      <c r="AD193" s="164">
        <v>3.42</v>
      </c>
      <c r="AE193" s="164">
        <v>3.42</v>
      </c>
      <c r="AF193" s="164">
        <v>4.83</v>
      </c>
      <c r="AG193" s="165">
        <v>4.7</v>
      </c>
      <c r="AH193" s="165">
        <v>2.2999999999999998</v>
      </c>
      <c r="AI193" s="164">
        <v>3.07</v>
      </c>
      <c r="AJ193" s="165">
        <v>3.11</v>
      </c>
      <c r="AK193" s="165">
        <v>4.05</v>
      </c>
      <c r="AL193" s="165">
        <v>4.93</v>
      </c>
      <c r="AM193" s="100"/>
    </row>
    <row r="194" spans="1:39" x14ac:dyDescent="0.2">
      <c r="A194" s="156" t="s">
        <v>849</v>
      </c>
      <c r="B194" s="156" t="s">
        <v>850</v>
      </c>
      <c r="C194" s="156" t="s">
        <v>851</v>
      </c>
      <c r="D194" s="156" t="s">
        <v>94</v>
      </c>
      <c r="E194" s="156" t="s">
        <v>227</v>
      </c>
      <c r="F194" s="156" t="s">
        <v>72</v>
      </c>
      <c r="G194" s="164" t="s">
        <v>52</v>
      </c>
      <c r="H194" s="164">
        <v>4.07</v>
      </c>
      <c r="I194" s="164">
        <v>4.32</v>
      </c>
      <c r="J194" s="164">
        <v>4.0199999999999996</v>
      </c>
      <c r="K194" s="164">
        <v>5.75</v>
      </c>
      <c r="L194" s="164">
        <v>12.18</v>
      </c>
      <c r="M194" s="164">
        <v>8.5</v>
      </c>
      <c r="N194" s="164">
        <v>7.92</v>
      </c>
      <c r="O194" s="164">
        <v>10.63</v>
      </c>
      <c r="P194" s="164">
        <v>8.86</v>
      </c>
      <c r="Q194" s="164">
        <v>16.239999999999998</v>
      </c>
      <c r="R194" s="164">
        <v>5.35</v>
      </c>
      <c r="S194" s="164">
        <v>4.22</v>
      </c>
      <c r="T194" s="164">
        <v>5</v>
      </c>
      <c r="U194" s="164">
        <v>4.08</v>
      </c>
      <c r="V194" s="164">
        <v>2.77</v>
      </c>
      <c r="W194" s="164">
        <v>0</v>
      </c>
      <c r="X194" s="164">
        <v>0</v>
      </c>
      <c r="Y194" s="164">
        <v>0</v>
      </c>
      <c r="Z194" s="164">
        <v>-0.22</v>
      </c>
      <c r="AA194" s="164">
        <v>-0.26</v>
      </c>
      <c r="AB194" s="165">
        <v>-0.28000000000000003</v>
      </c>
      <c r="AC194" s="165">
        <v>-0.28000000000000003</v>
      </c>
      <c r="AD194" s="164">
        <v>-1.35</v>
      </c>
      <c r="AE194" s="164">
        <v>-1.35</v>
      </c>
      <c r="AF194" s="164">
        <v>1.02</v>
      </c>
      <c r="AG194" s="165">
        <v>3.77</v>
      </c>
      <c r="AH194" s="165">
        <v>3.76</v>
      </c>
      <c r="AI194" s="164">
        <v>5.83</v>
      </c>
      <c r="AJ194" s="165">
        <v>3.46</v>
      </c>
      <c r="AK194" s="165">
        <v>6.12</v>
      </c>
      <c r="AL194" s="165">
        <v>5.88</v>
      </c>
      <c r="AM194" s="100"/>
    </row>
    <row r="195" spans="1:39" x14ac:dyDescent="0.2">
      <c r="A195" s="156" t="s">
        <v>852</v>
      </c>
      <c r="B195" s="156" t="s">
        <v>853</v>
      </c>
      <c r="C195" s="156" t="s">
        <v>854</v>
      </c>
      <c r="D195" s="156" t="s">
        <v>94</v>
      </c>
      <c r="E195" s="156" t="s">
        <v>76</v>
      </c>
      <c r="F195" s="156" t="s">
        <v>60</v>
      </c>
      <c r="G195" s="164" t="s">
        <v>52</v>
      </c>
      <c r="H195" s="164">
        <v>18.8</v>
      </c>
      <c r="I195" s="164">
        <v>5.71</v>
      </c>
      <c r="J195" s="164">
        <v>8.4499999999999993</v>
      </c>
      <c r="K195" s="164">
        <v>14.85</v>
      </c>
      <c r="L195" s="164">
        <v>8.2899999999999991</v>
      </c>
      <c r="M195" s="164">
        <v>5.47</v>
      </c>
      <c r="N195" s="164">
        <v>7.42</v>
      </c>
      <c r="O195" s="164">
        <v>6.69</v>
      </c>
      <c r="P195" s="164">
        <v>10.220000000000001</v>
      </c>
      <c r="Q195" s="164">
        <v>9.1199999999999992</v>
      </c>
      <c r="R195" s="164">
        <v>8.01</v>
      </c>
      <c r="S195" s="164">
        <v>3.43</v>
      </c>
      <c r="T195" s="164">
        <v>4.45</v>
      </c>
      <c r="U195" s="164">
        <v>4.6100000000000003</v>
      </c>
      <c r="V195" s="164">
        <v>5.18</v>
      </c>
      <c r="W195" s="164">
        <v>2.92</v>
      </c>
      <c r="X195" s="164">
        <v>2.44</v>
      </c>
      <c r="Y195" s="164">
        <v>0.08</v>
      </c>
      <c r="Z195" s="164">
        <v>0.33</v>
      </c>
      <c r="AA195" s="164">
        <v>0.45</v>
      </c>
      <c r="AB195" s="165">
        <v>0.27</v>
      </c>
      <c r="AC195" s="165">
        <v>1.87</v>
      </c>
      <c r="AD195" s="164">
        <v>3.9</v>
      </c>
      <c r="AE195" s="164">
        <v>3.9</v>
      </c>
      <c r="AF195" s="164">
        <v>5.76</v>
      </c>
      <c r="AG195" s="165">
        <v>4.87</v>
      </c>
      <c r="AH195" s="165">
        <v>3.81</v>
      </c>
      <c r="AI195" s="164">
        <v>4.88</v>
      </c>
      <c r="AJ195" s="165">
        <v>3.31</v>
      </c>
      <c r="AK195" s="165">
        <v>5.0999999999999996</v>
      </c>
      <c r="AL195" s="165">
        <v>4.97</v>
      </c>
      <c r="AM195" s="100"/>
    </row>
    <row r="196" spans="1:39" x14ac:dyDescent="0.2">
      <c r="A196" s="156" t="s">
        <v>855</v>
      </c>
      <c r="B196" s="156" t="s">
        <v>52</v>
      </c>
      <c r="C196" s="156" t="s">
        <v>856</v>
      </c>
      <c r="D196" s="156" t="s">
        <v>194</v>
      </c>
      <c r="E196" s="156" t="s">
        <v>76</v>
      </c>
      <c r="F196" s="156" t="s">
        <v>68</v>
      </c>
      <c r="G196" s="164" t="s">
        <v>52</v>
      </c>
      <c r="H196" s="164">
        <v>7.82</v>
      </c>
      <c r="I196" s="164">
        <v>5.87</v>
      </c>
      <c r="J196" s="164" t="s">
        <v>52</v>
      </c>
      <c r="K196" s="164" t="s">
        <v>52</v>
      </c>
      <c r="L196" s="164" t="s">
        <v>52</v>
      </c>
      <c r="M196" s="164" t="s">
        <v>52</v>
      </c>
      <c r="N196" s="164" t="s">
        <v>52</v>
      </c>
      <c r="O196" s="164" t="s">
        <v>52</v>
      </c>
      <c r="P196" s="164" t="s">
        <v>52</v>
      </c>
      <c r="Q196" s="164" t="s">
        <v>52</v>
      </c>
      <c r="R196" s="164" t="s">
        <v>52</v>
      </c>
      <c r="S196" s="164" t="s">
        <v>52</v>
      </c>
      <c r="T196" s="164" t="s">
        <v>52</v>
      </c>
      <c r="U196" s="164" t="s">
        <v>52</v>
      </c>
      <c r="V196" s="164" t="s">
        <v>52</v>
      </c>
      <c r="W196" s="164" t="s">
        <v>52</v>
      </c>
      <c r="X196" s="164" t="s">
        <v>52</v>
      </c>
      <c r="Y196" s="164" t="s">
        <v>52</v>
      </c>
      <c r="Z196" s="164" t="s">
        <v>52</v>
      </c>
      <c r="AA196" s="164" t="s">
        <v>52</v>
      </c>
      <c r="AB196" s="165" t="s">
        <v>52</v>
      </c>
      <c r="AC196" s="165" t="s">
        <v>52</v>
      </c>
      <c r="AD196" s="164" t="s">
        <v>52</v>
      </c>
      <c r="AE196" s="164" t="s">
        <v>52</v>
      </c>
      <c r="AF196" s="164" t="s">
        <v>52</v>
      </c>
      <c r="AG196" s="165" t="s">
        <v>52</v>
      </c>
      <c r="AH196" s="165" t="s">
        <v>52</v>
      </c>
      <c r="AI196" s="164" t="s">
        <v>52</v>
      </c>
      <c r="AJ196" s="165" t="s">
        <v>52</v>
      </c>
      <c r="AK196" s="165" t="s">
        <v>52</v>
      </c>
      <c r="AL196" s="165" t="s">
        <v>52</v>
      </c>
      <c r="AM196" s="100"/>
    </row>
    <row r="197" spans="1:39" x14ac:dyDescent="0.2">
      <c r="A197" s="156" t="s">
        <v>857</v>
      </c>
      <c r="B197" s="156" t="s">
        <v>858</v>
      </c>
      <c r="C197" s="156" t="s">
        <v>859</v>
      </c>
      <c r="D197" s="156" t="s">
        <v>94</v>
      </c>
      <c r="E197" s="156" t="s">
        <v>76</v>
      </c>
      <c r="F197" s="156" t="s">
        <v>66</v>
      </c>
      <c r="G197" s="164" t="s">
        <v>52</v>
      </c>
      <c r="H197" s="164">
        <v>8.02</v>
      </c>
      <c r="I197" s="164">
        <v>8.3000000000000007</v>
      </c>
      <c r="J197" s="164">
        <v>8.06</v>
      </c>
      <c r="K197" s="164">
        <v>6.37</v>
      </c>
      <c r="L197" s="164">
        <v>9.1999999999999993</v>
      </c>
      <c r="M197" s="164">
        <v>6.24</v>
      </c>
      <c r="N197" s="164">
        <v>5.89</v>
      </c>
      <c r="O197" s="164">
        <v>6.27</v>
      </c>
      <c r="P197" s="164">
        <v>10.33</v>
      </c>
      <c r="Q197" s="164">
        <v>18.45</v>
      </c>
      <c r="R197" s="164">
        <v>5.8</v>
      </c>
      <c r="S197" s="164">
        <v>4.9000000000000004</v>
      </c>
      <c r="T197" s="164">
        <v>4.9400000000000004</v>
      </c>
      <c r="U197" s="164">
        <v>4.88</v>
      </c>
      <c r="V197" s="164">
        <v>4.45</v>
      </c>
      <c r="W197" s="164">
        <v>3.34</v>
      </c>
      <c r="X197" s="164">
        <v>2.5099999999999998</v>
      </c>
      <c r="Y197" s="164">
        <v>0.01</v>
      </c>
      <c r="Z197" s="164">
        <v>0.04</v>
      </c>
      <c r="AA197" s="164">
        <v>0.13</v>
      </c>
      <c r="AB197" s="165">
        <v>0.27</v>
      </c>
      <c r="AC197" s="165">
        <v>0.24</v>
      </c>
      <c r="AD197" s="164">
        <v>3.7</v>
      </c>
      <c r="AE197" s="164">
        <v>3.7</v>
      </c>
      <c r="AF197" s="164">
        <v>5.22</v>
      </c>
      <c r="AG197" s="165">
        <v>5.85</v>
      </c>
      <c r="AH197" s="165">
        <v>4.0199999999999996</v>
      </c>
      <c r="AI197" s="164">
        <v>5</v>
      </c>
      <c r="AJ197" s="165">
        <v>3.04</v>
      </c>
      <c r="AK197" s="165">
        <v>4.9400000000000004</v>
      </c>
      <c r="AL197" s="165">
        <v>4.93</v>
      </c>
      <c r="AM197" s="100"/>
    </row>
    <row r="198" spans="1:39" x14ac:dyDescent="0.2">
      <c r="A198" s="156" t="s">
        <v>860</v>
      </c>
      <c r="B198" s="156" t="s">
        <v>861</v>
      </c>
      <c r="C198" s="156" t="s">
        <v>862</v>
      </c>
      <c r="D198" s="156" t="s">
        <v>94</v>
      </c>
      <c r="E198" s="156" t="s">
        <v>227</v>
      </c>
      <c r="F198" s="156" t="s">
        <v>72</v>
      </c>
      <c r="G198" s="164" t="s">
        <v>52</v>
      </c>
      <c r="H198" s="164">
        <v>-4.04</v>
      </c>
      <c r="I198" s="164">
        <v>4.59</v>
      </c>
      <c r="J198" s="164">
        <v>7.52</v>
      </c>
      <c r="K198" s="164">
        <v>4.43</v>
      </c>
      <c r="L198" s="164">
        <v>5.65</v>
      </c>
      <c r="M198" s="164">
        <v>8.9600000000000009</v>
      </c>
      <c r="N198" s="164">
        <v>8.14</v>
      </c>
      <c r="O198" s="164">
        <v>11.01</v>
      </c>
      <c r="P198" s="164">
        <v>7.04</v>
      </c>
      <c r="Q198" s="164">
        <v>15.45</v>
      </c>
      <c r="R198" s="164">
        <v>6.96</v>
      </c>
      <c r="S198" s="164">
        <v>4.63</v>
      </c>
      <c r="T198" s="164">
        <v>4.4400000000000004</v>
      </c>
      <c r="U198" s="164">
        <v>1.1100000000000001</v>
      </c>
      <c r="V198" s="164">
        <v>0.43</v>
      </c>
      <c r="W198" s="164">
        <v>0</v>
      </c>
      <c r="X198" s="164">
        <v>0</v>
      </c>
      <c r="Y198" s="164">
        <v>0</v>
      </c>
      <c r="Z198" s="164">
        <v>-0.22</v>
      </c>
      <c r="AA198" s="164">
        <v>-0.66</v>
      </c>
      <c r="AB198" s="165">
        <v>-0.68</v>
      </c>
      <c r="AC198" s="165">
        <v>-0.28999999999999998</v>
      </c>
      <c r="AD198" s="164">
        <v>-1.38</v>
      </c>
      <c r="AE198" s="164">
        <v>-1.38</v>
      </c>
      <c r="AF198" s="164">
        <v>4.21</v>
      </c>
      <c r="AG198" s="165">
        <v>5.78</v>
      </c>
      <c r="AH198" s="165">
        <v>3.91</v>
      </c>
      <c r="AI198" s="164">
        <v>5.92</v>
      </c>
      <c r="AJ198" s="165">
        <v>4.2300000000000004</v>
      </c>
      <c r="AK198" s="165">
        <v>6.05</v>
      </c>
      <c r="AL198" s="165">
        <v>5.82</v>
      </c>
      <c r="AM198" s="100"/>
    </row>
    <row r="199" spans="1:39" x14ac:dyDescent="0.2">
      <c r="A199" s="156" t="s">
        <v>863</v>
      </c>
      <c r="B199" s="156" t="s">
        <v>52</v>
      </c>
      <c r="C199" s="156" t="s">
        <v>864</v>
      </c>
      <c r="D199" s="156" t="s">
        <v>194</v>
      </c>
      <c r="E199" s="156" t="s">
        <v>76</v>
      </c>
      <c r="F199" s="156" t="s">
        <v>66</v>
      </c>
      <c r="G199" s="164" t="s">
        <v>52</v>
      </c>
      <c r="H199" s="164">
        <v>9.2100000000000009</v>
      </c>
      <c r="I199" s="164">
        <v>0.59</v>
      </c>
      <c r="J199" s="164">
        <v>4.7</v>
      </c>
      <c r="K199" s="164" t="s">
        <v>52</v>
      </c>
      <c r="L199" s="164" t="s">
        <v>52</v>
      </c>
      <c r="M199" s="164" t="s">
        <v>52</v>
      </c>
      <c r="N199" s="164" t="s">
        <v>52</v>
      </c>
      <c r="O199" s="164" t="s">
        <v>52</v>
      </c>
      <c r="P199" s="164" t="s">
        <v>52</v>
      </c>
      <c r="Q199" s="164" t="s">
        <v>52</v>
      </c>
      <c r="R199" s="164" t="s">
        <v>52</v>
      </c>
      <c r="S199" s="164" t="s">
        <v>52</v>
      </c>
      <c r="T199" s="164" t="s">
        <v>52</v>
      </c>
      <c r="U199" s="164" t="s">
        <v>52</v>
      </c>
      <c r="V199" s="164" t="s">
        <v>52</v>
      </c>
      <c r="W199" s="164" t="s">
        <v>52</v>
      </c>
      <c r="X199" s="164" t="s">
        <v>52</v>
      </c>
      <c r="Y199" s="164" t="s">
        <v>52</v>
      </c>
      <c r="Z199" s="164" t="s">
        <v>52</v>
      </c>
      <c r="AA199" s="164" t="s">
        <v>52</v>
      </c>
      <c r="AB199" s="165" t="s">
        <v>52</v>
      </c>
      <c r="AC199" s="165" t="s">
        <v>52</v>
      </c>
      <c r="AD199" s="164" t="s">
        <v>52</v>
      </c>
      <c r="AE199" s="164" t="s">
        <v>52</v>
      </c>
      <c r="AF199" s="164" t="s">
        <v>52</v>
      </c>
      <c r="AG199" s="165" t="s">
        <v>52</v>
      </c>
      <c r="AH199" s="165" t="s">
        <v>52</v>
      </c>
      <c r="AI199" s="164" t="s">
        <v>52</v>
      </c>
      <c r="AJ199" s="165" t="s">
        <v>52</v>
      </c>
      <c r="AK199" s="165" t="s">
        <v>52</v>
      </c>
      <c r="AL199" s="165" t="s">
        <v>52</v>
      </c>
      <c r="AM199" s="100"/>
    </row>
    <row r="200" spans="1:39" x14ac:dyDescent="0.2">
      <c r="A200" s="105" t="s">
        <v>873</v>
      </c>
      <c r="B200" s="156" t="s">
        <v>874</v>
      </c>
      <c r="C200" s="156" t="s">
        <v>875</v>
      </c>
      <c r="D200" s="156" t="s">
        <v>94</v>
      </c>
      <c r="E200" s="156" t="s">
        <v>76</v>
      </c>
      <c r="F200" s="156" t="s">
        <v>1828</v>
      </c>
      <c r="G200" s="164" t="s">
        <v>52</v>
      </c>
      <c r="H200" s="164">
        <v>8.5500000000000007</v>
      </c>
      <c r="I200" s="164">
        <v>8.35</v>
      </c>
      <c r="J200" s="164">
        <v>5.32</v>
      </c>
      <c r="K200" s="164">
        <v>7.61</v>
      </c>
      <c r="L200" s="164">
        <v>13.43</v>
      </c>
      <c r="M200" s="164">
        <v>12.31</v>
      </c>
      <c r="N200" s="164">
        <v>8.4700000000000006</v>
      </c>
      <c r="O200" s="164">
        <v>7.48</v>
      </c>
      <c r="P200" s="164">
        <v>10.83</v>
      </c>
      <c r="Q200" s="164">
        <v>9.23</v>
      </c>
      <c r="R200" s="164">
        <v>8.8800000000000008</v>
      </c>
      <c r="S200" s="164">
        <v>4.49</v>
      </c>
      <c r="T200" s="164">
        <v>5.16</v>
      </c>
      <c r="U200" s="164">
        <v>4.8899999999999997</v>
      </c>
      <c r="V200" s="164">
        <v>4.93</v>
      </c>
      <c r="W200" s="164">
        <v>4.12</v>
      </c>
      <c r="X200" s="164">
        <v>3.07</v>
      </c>
      <c r="Y200" s="164">
        <v>0.32</v>
      </c>
      <c r="Z200" s="164">
        <v>2.96</v>
      </c>
      <c r="AA200" s="164">
        <v>2.54</v>
      </c>
      <c r="AB200" s="165">
        <v>1.72</v>
      </c>
      <c r="AC200" s="165">
        <v>1.55</v>
      </c>
      <c r="AD200" s="164">
        <v>1.98</v>
      </c>
      <c r="AE200" s="164">
        <v>1.98</v>
      </c>
      <c r="AF200" s="164">
        <v>4.67</v>
      </c>
      <c r="AG200" s="165">
        <v>5.82</v>
      </c>
      <c r="AH200" s="165">
        <v>3.76</v>
      </c>
      <c r="AI200" s="164">
        <v>3.15</v>
      </c>
      <c r="AJ200" s="165">
        <v>4.51</v>
      </c>
      <c r="AK200" s="165">
        <v>5.61</v>
      </c>
      <c r="AL200" s="165">
        <v>5.91</v>
      </c>
      <c r="AM200" s="100"/>
    </row>
    <row r="201" spans="1:39" x14ac:dyDescent="0.2">
      <c r="A201" s="156" t="s">
        <v>876</v>
      </c>
      <c r="B201" s="156" t="s">
        <v>877</v>
      </c>
      <c r="C201" s="156" t="s">
        <v>878</v>
      </c>
      <c r="D201" s="156" t="s">
        <v>94</v>
      </c>
      <c r="E201" s="156" t="s">
        <v>76</v>
      </c>
      <c r="F201" s="156" t="s">
        <v>56</v>
      </c>
      <c r="G201" s="164" t="s">
        <v>52</v>
      </c>
      <c r="H201" s="164">
        <v>8.51</v>
      </c>
      <c r="I201" s="164">
        <v>1.63</v>
      </c>
      <c r="J201" s="164">
        <v>7.39</v>
      </c>
      <c r="K201" s="164">
        <v>7.34</v>
      </c>
      <c r="L201" s="164">
        <v>7.66</v>
      </c>
      <c r="M201" s="164">
        <v>8.2200000000000006</v>
      </c>
      <c r="N201" s="164">
        <v>4.53</v>
      </c>
      <c r="O201" s="164">
        <v>4.4800000000000004</v>
      </c>
      <c r="P201" s="164">
        <v>7</v>
      </c>
      <c r="Q201" s="164">
        <v>9.2200000000000006</v>
      </c>
      <c r="R201" s="164">
        <v>4.92</v>
      </c>
      <c r="S201" s="164">
        <v>3.31</v>
      </c>
      <c r="T201" s="164">
        <v>4.92</v>
      </c>
      <c r="U201" s="164">
        <v>5.49</v>
      </c>
      <c r="V201" s="164">
        <v>3.75</v>
      </c>
      <c r="W201" s="164">
        <v>3.39</v>
      </c>
      <c r="X201" s="164">
        <v>0.36</v>
      </c>
      <c r="Y201" s="164">
        <v>0</v>
      </c>
      <c r="Z201" s="164">
        <v>0.24</v>
      </c>
      <c r="AA201" s="164">
        <v>-1.23</v>
      </c>
      <c r="AB201" s="165">
        <v>1.61</v>
      </c>
      <c r="AC201" s="165">
        <v>1.69</v>
      </c>
      <c r="AD201" s="164">
        <v>3.08</v>
      </c>
      <c r="AE201" s="164">
        <v>3.08</v>
      </c>
      <c r="AF201" s="164">
        <v>5.46</v>
      </c>
      <c r="AG201" s="165">
        <v>4.6399999999999997</v>
      </c>
      <c r="AH201" s="165">
        <v>3.76</v>
      </c>
      <c r="AI201" s="164">
        <v>4</v>
      </c>
      <c r="AJ201" s="165">
        <v>3.89</v>
      </c>
      <c r="AK201" s="165">
        <v>3.85</v>
      </c>
      <c r="AL201" s="165">
        <v>4.6500000000000004</v>
      </c>
      <c r="AM201" s="100"/>
    </row>
    <row r="202" spans="1:39" x14ac:dyDescent="0.2">
      <c r="A202" s="156" t="s">
        <v>879</v>
      </c>
      <c r="B202" s="156" t="s">
        <v>880</v>
      </c>
      <c r="C202" s="156" t="s">
        <v>881</v>
      </c>
      <c r="D202" s="156" t="s">
        <v>94</v>
      </c>
      <c r="E202" s="156" t="s">
        <v>76</v>
      </c>
      <c r="F202" s="156" t="s">
        <v>1828</v>
      </c>
      <c r="G202" s="164" t="s">
        <v>52</v>
      </c>
      <c r="H202" s="164">
        <v>10.5</v>
      </c>
      <c r="I202" s="164">
        <v>-2.58</v>
      </c>
      <c r="J202" s="164">
        <v>-1.4</v>
      </c>
      <c r="K202" s="164">
        <v>7.12</v>
      </c>
      <c r="L202" s="164">
        <v>6.96</v>
      </c>
      <c r="M202" s="164">
        <v>7.76</v>
      </c>
      <c r="N202" s="164">
        <v>6.85</v>
      </c>
      <c r="O202" s="164">
        <v>6.92</v>
      </c>
      <c r="P202" s="164">
        <v>12.22</v>
      </c>
      <c r="Q202" s="164">
        <v>18.2</v>
      </c>
      <c r="R202" s="164">
        <v>4.55</v>
      </c>
      <c r="S202" s="164">
        <v>2.69</v>
      </c>
      <c r="T202" s="164">
        <v>4.05</v>
      </c>
      <c r="U202" s="164">
        <v>4.2300000000000004</v>
      </c>
      <c r="V202" s="164">
        <v>4.07</v>
      </c>
      <c r="W202" s="164">
        <v>2.72</v>
      </c>
      <c r="X202" s="164">
        <v>2.37</v>
      </c>
      <c r="Y202" s="164">
        <v>-0.2</v>
      </c>
      <c r="Z202" s="164">
        <v>0.38</v>
      </c>
      <c r="AA202" s="164">
        <v>0.38</v>
      </c>
      <c r="AB202" s="165">
        <v>0.39</v>
      </c>
      <c r="AC202" s="165">
        <v>0.59</v>
      </c>
      <c r="AD202" s="164">
        <v>1.99</v>
      </c>
      <c r="AE202" s="164">
        <v>1.99</v>
      </c>
      <c r="AF202" s="164">
        <v>4.7699999999999996</v>
      </c>
      <c r="AG202" s="165">
        <v>4.71</v>
      </c>
      <c r="AH202" s="165">
        <v>3.68</v>
      </c>
      <c r="AI202" s="164">
        <v>3.92</v>
      </c>
      <c r="AJ202" s="165">
        <v>2.94</v>
      </c>
      <c r="AK202" s="165">
        <v>4.05</v>
      </c>
      <c r="AL202" s="165">
        <v>4.6100000000000003</v>
      </c>
      <c r="AM202" s="100"/>
    </row>
    <row r="203" spans="1:39" x14ac:dyDescent="0.2">
      <c r="A203" s="156" t="s">
        <v>882</v>
      </c>
      <c r="B203" s="156" t="s">
        <v>883</v>
      </c>
      <c r="C203" s="156" t="s">
        <v>884</v>
      </c>
      <c r="D203" s="156" t="s">
        <v>94</v>
      </c>
      <c r="E203" s="156" t="s">
        <v>78</v>
      </c>
      <c r="F203" s="156" t="s">
        <v>66</v>
      </c>
      <c r="G203" s="164" t="s">
        <v>52</v>
      </c>
      <c r="H203" s="164" t="s">
        <v>52</v>
      </c>
      <c r="I203" s="164">
        <v>6.52</v>
      </c>
      <c r="J203" s="164">
        <v>8.81</v>
      </c>
      <c r="K203" s="164">
        <v>5.51</v>
      </c>
      <c r="L203" s="164">
        <v>7.81</v>
      </c>
      <c r="M203" s="164">
        <v>8.9</v>
      </c>
      <c r="N203" s="164">
        <v>3.78</v>
      </c>
      <c r="O203" s="164">
        <v>4.41</v>
      </c>
      <c r="P203" s="164">
        <v>14.27</v>
      </c>
      <c r="Q203" s="164">
        <v>15.5</v>
      </c>
      <c r="R203" s="164">
        <v>5.37</v>
      </c>
      <c r="S203" s="164">
        <v>4.43</v>
      </c>
      <c r="T203" s="164">
        <v>3.36</v>
      </c>
      <c r="U203" s="164">
        <v>2.2400000000000002</v>
      </c>
      <c r="V203" s="164">
        <v>4.24</v>
      </c>
      <c r="W203" s="164">
        <v>3.62</v>
      </c>
      <c r="X203" s="164">
        <v>2.63</v>
      </c>
      <c r="Y203" s="164">
        <v>0.33</v>
      </c>
      <c r="Z203" s="164">
        <v>0.09</v>
      </c>
      <c r="AA203" s="164">
        <v>0.49</v>
      </c>
      <c r="AB203" s="165">
        <v>2.56</v>
      </c>
      <c r="AC203" s="165">
        <v>2.2799999999999998</v>
      </c>
      <c r="AD203" s="164">
        <v>4.43</v>
      </c>
      <c r="AE203" s="164">
        <v>4.43</v>
      </c>
      <c r="AF203" s="164">
        <v>6.56</v>
      </c>
      <c r="AG203" s="165">
        <v>4.54</v>
      </c>
      <c r="AH203" s="165">
        <v>4.0599999999999996</v>
      </c>
      <c r="AI203" s="164">
        <v>5.43</v>
      </c>
      <c r="AJ203" s="165">
        <v>3.26</v>
      </c>
      <c r="AK203" s="165">
        <v>5.55</v>
      </c>
      <c r="AL203" s="165">
        <v>5.0999999999999996</v>
      </c>
      <c r="AM203" s="100"/>
    </row>
    <row r="204" spans="1:39" x14ac:dyDescent="0.2">
      <c r="A204" s="156" t="s">
        <v>885</v>
      </c>
      <c r="B204" s="156" t="s">
        <v>886</v>
      </c>
      <c r="C204" s="156" t="s">
        <v>887</v>
      </c>
      <c r="D204" s="156" t="s">
        <v>94</v>
      </c>
      <c r="E204" s="156" t="s">
        <v>78</v>
      </c>
      <c r="F204" s="156" t="s">
        <v>64</v>
      </c>
      <c r="G204" s="164" t="s">
        <v>52</v>
      </c>
      <c r="H204" s="164">
        <v>7.19</v>
      </c>
      <c r="I204" s="164">
        <v>1.96</v>
      </c>
      <c r="J204" s="164">
        <v>5.38</v>
      </c>
      <c r="K204" s="164">
        <v>4.62</v>
      </c>
      <c r="L204" s="164">
        <v>6.35</v>
      </c>
      <c r="M204" s="164">
        <v>10.47</v>
      </c>
      <c r="N204" s="164">
        <v>6.5</v>
      </c>
      <c r="O204" s="164">
        <v>3.96</v>
      </c>
      <c r="P204" s="164">
        <v>10.99</v>
      </c>
      <c r="Q204" s="164">
        <v>26.68</v>
      </c>
      <c r="R204" s="164">
        <v>7.8</v>
      </c>
      <c r="S204" s="164">
        <v>4.63</v>
      </c>
      <c r="T204" s="164">
        <v>4.91</v>
      </c>
      <c r="U204" s="164">
        <v>4.91</v>
      </c>
      <c r="V204" s="164">
        <v>5.29</v>
      </c>
      <c r="W204" s="164">
        <v>4.91</v>
      </c>
      <c r="X204" s="164">
        <v>4.5599999999999996</v>
      </c>
      <c r="Y204" s="164">
        <v>0</v>
      </c>
      <c r="Z204" s="164">
        <v>0.26</v>
      </c>
      <c r="AA204" s="164">
        <v>0.27</v>
      </c>
      <c r="AB204" s="165">
        <v>1.99</v>
      </c>
      <c r="AC204" s="165">
        <v>1.99</v>
      </c>
      <c r="AD204" s="164">
        <v>4.0199999999999996</v>
      </c>
      <c r="AE204" s="164">
        <v>4.0199999999999996</v>
      </c>
      <c r="AF204" s="164">
        <v>6.1</v>
      </c>
      <c r="AG204" s="165">
        <v>4.28</v>
      </c>
      <c r="AH204" s="165">
        <v>4.05</v>
      </c>
      <c r="AI204" s="164">
        <v>5.24</v>
      </c>
      <c r="AJ204" s="165">
        <v>3.17</v>
      </c>
      <c r="AK204" s="165">
        <v>5.15</v>
      </c>
      <c r="AL204" s="165">
        <v>4.9800000000000004</v>
      </c>
      <c r="AM204" s="100"/>
    </row>
    <row r="205" spans="1:39" ht="18" x14ac:dyDescent="0.2">
      <c r="A205" s="156" t="s">
        <v>888</v>
      </c>
      <c r="B205" s="156" t="s">
        <v>889</v>
      </c>
      <c r="C205" s="156" t="s">
        <v>890</v>
      </c>
      <c r="D205" s="156" t="s">
        <v>94</v>
      </c>
      <c r="E205" s="156" t="s">
        <v>401</v>
      </c>
      <c r="F205" s="156" t="s">
        <v>72</v>
      </c>
      <c r="G205" s="164" t="s">
        <v>52</v>
      </c>
      <c r="H205" s="164">
        <v>-7.26</v>
      </c>
      <c r="I205" s="164">
        <v>15.13</v>
      </c>
      <c r="J205" s="164">
        <v>14.59</v>
      </c>
      <c r="K205" s="164">
        <v>3</v>
      </c>
      <c r="L205" s="164">
        <v>3.75</v>
      </c>
      <c r="M205" s="164">
        <v>0</v>
      </c>
      <c r="N205" s="164">
        <v>-2.74</v>
      </c>
      <c r="O205" s="164">
        <v>-1.1299999999999999</v>
      </c>
      <c r="P205" s="164">
        <v>-1.1399999999999999</v>
      </c>
      <c r="Q205" s="164">
        <v>21.02</v>
      </c>
      <c r="R205" s="164">
        <v>5.54</v>
      </c>
      <c r="S205" s="164">
        <v>4.46</v>
      </c>
      <c r="T205" s="164">
        <v>2.93</v>
      </c>
      <c r="U205" s="164">
        <v>2.42</v>
      </c>
      <c r="V205" s="164">
        <v>2.36</v>
      </c>
      <c r="W205" s="164">
        <v>1.88</v>
      </c>
      <c r="X205" s="164">
        <v>0.01</v>
      </c>
      <c r="Y205" s="164">
        <v>0</v>
      </c>
      <c r="Z205" s="164">
        <v>-0.24</v>
      </c>
      <c r="AA205" s="164">
        <v>-0.28999999999999998</v>
      </c>
      <c r="AB205" s="165">
        <v>-0.31</v>
      </c>
      <c r="AC205" s="165">
        <v>1.2</v>
      </c>
      <c r="AD205" s="164">
        <v>1.58</v>
      </c>
      <c r="AE205" s="164">
        <v>4.24</v>
      </c>
      <c r="AF205" s="164">
        <v>5.8</v>
      </c>
      <c r="AG205" s="165">
        <v>4.2</v>
      </c>
      <c r="AH205" s="165">
        <v>3.92</v>
      </c>
      <c r="AI205" s="164">
        <v>5.96</v>
      </c>
      <c r="AJ205" s="165">
        <v>4.2699999999999996</v>
      </c>
      <c r="AK205" s="165">
        <v>6.09</v>
      </c>
      <c r="AL205" s="165">
        <v>5.85</v>
      </c>
      <c r="AM205" s="173"/>
    </row>
    <row r="206" spans="1:39" x14ac:dyDescent="0.2">
      <c r="A206" s="156" t="s">
        <v>891</v>
      </c>
      <c r="B206" s="156" t="s">
        <v>892</v>
      </c>
      <c r="C206" s="156" t="s">
        <v>893</v>
      </c>
      <c r="D206" s="156" t="s">
        <v>194</v>
      </c>
      <c r="E206" s="156" t="s">
        <v>76</v>
      </c>
      <c r="F206" s="156" t="s">
        <v>64</v>
      </c>
      <c r="G206" s="164" t="s">
        <v>52</v>
      </c>
      <c r="H206" s="164">
        <v>5.28</v>
      </c>
      <c r="I206" s="164">
        <v>8.5</v>
      </c>
      <c r="J206" s="164">
        <v>3.28</v>
      </c>
      <c r="K206" s="164">
        <v>9.11</v>
      </c>
      <c r="L206" s="164">
        <v>13.38</v>
      </c>
      <c r="M206" s="164">
        <v>7.45</v>
      </c>
      <c r="N206" s="164">
        <v>7.43</v>
      </c>
      <c r="O206" s="164">
        <v>8.18</v>
      </c>
      <c r="P206" s="164">
        <v>9.89</v>
      </c>
      <c r="Q206" s="164">
        <v>11.8</v>
      </c>
      <c r="R206" s="164">
        <v>6.6</v>
      </c>
      <c r="S206" s="164">
        <v>4.2</v>
      </c>
      <c r="T206" s="164">
        <v>5.0599999999999996</v>
      </c>
      <c r="U206" s="164">
        <v>4.96</v>
      </c>
      <c r="V206" s="164">
        <v>4.6500000000000004</v>
      </c>
      <c r="W206" s="164" t="s">
        <v>52</v>
      </c>
      <c r="X206" s="164" t="s">
        <v>52</v>
      </c>
      <c r="Y206" s="164" t="s">
        <v>52</v>
      </c>
      <c r="Z206" s="164" t="s">
        <v>52</v>
      </c>
      <c r="AA206" s="164" t="s">
        <v>52</v>
      </c>
      <c r="AB206" s="165" t="s">
        <v>52</v>
      </c>
      <c r="AC206" s="165" t="s">
        <v>52</v>
      </c>
      <c r="AD206" s="164" t="s">
        <v>52</v>
      </c>
      <c r="AE206" s="164" t="s">
        <v>52</v>
      </c>
      <c r="AF206" s="164" t="s">
        <v>52</v>
      </c>
      <c r="AG206" s="165" t="s">
        <v>52</v>
      </c>
      <c r="AH206" s="165" t="s">
        <v>52</v>
      </c>
      <c r="AI206" s="164" t="s">
        <v>52</v>
      </c>
      <c r="AJ206" s="165" t="s">
        <v>52</v>
      </c>
      <c r="AK206" s="165" t="s">
        <v>52</v>
      </c>
      <c r="AL206" s="165" t="s">
        <v>52</v>
      </c>
      <c r="AM206" s="100"/>
    </row>
    <row r="207" spans="1:39" x14ac:dyDescent="0.2">
      <c r="A207" s="156" t="s">
        <v>894</v>
      </c>
      <c r="B207" s="156" t="s">
        <v>895</v>
      </c>
      <c r="C207" s="156" t="s">
        <v>896</v>
      </c>
      <c r="D207" s="156" t="s">
        <v>94</v>
      </c>
      <c r="E207" s="156" t="s">
        <v>401</v>
      </c>
      <c r="F207" s="156" t="s">
        <v>72</v>
      </c>
      <c r="G207" s="164" t="s">
        <v>52</v>
      </c>
      <c r="H207" s="164">
        <v>-0.23</v>
      </c>
      <c r="I207" s="164">
        <v>0</v>
      </c>
      <c r="J207" s="164">
        <v>3.19</v>
      </c>
      <c r="K207" s="164">
        <v>2.98</v>
      </c>
      <c r="L207" s="164">
        <v>3.06</v>
      </c>
      <c r="M207" s="164">
        <v>7.12</v>
      </c>
      <c r="N207" s="164">
        <v>7.35</v>
      </c>
      <c r="O207" s="164">
        <v>11.94</v>
      </c>
      <c r="P207" s="164">
        <v>10.58</v>
      </c>
      <c r="Q207" s="164">
        <v>17.309999999999999</v>
      </c>
      <c r="R207" s="164">
        <v>5.39</v>
      </c>
      <c r="S207" s="164">
        <v>4.01</v>
      </c>
      <c r="T207" s="164">
        <v>3.51</v>
      </c>
      <c r="U207" s="164">
        <v>1.58</v>
      </c>
      <c r="V207" s="164">
        <v>2.35</v>
      </c>
      <c r="W207" s="164">
        <v>2.2799999999999998</v>
      </c>
      <c r="X207" s="164">
        <v>0.01</v>
      </c>
      <c r="Y207" s="164">
        <v>0</v>
      </c>
      <c r="Z207" s="164">
        <v>-0.28000000000000003</v>
      </c>
      <c r="AA207" s="164">
        <v>-0.34</v>
      </c>
      <c r="AB207" s="165">
        <v>-0.37</v>
      </c>
      <c r="AC207" s="165">
        <v>-0.37</v>
      </c>
      <c r="AD207" s="164">
        <v>-1.76</v>
      </c>
      <c r="AE207" s="164">
        <v>-1.76</v>
      </c>
      <c r="AF207" s="164">
        <v>5.7</v>
      </c>
      <c r="AG207" s="165">
        <v>6.01</v>
      </c>
      <c r="AH207" s="165">
        <v>3.82</v>
      </c>
      <c r="AI207" s="164">
        <v>6.14</v>
      </c>
      <c r="AJ207" s="165">
        <v>3.85</v>
      </c>
      <c r="AK207" s="165">
        <v>4.3499999999999996</v>
      </c>
      <c r="AL207" s="165">
        <v>6.07</v>
      </c>
      <c r="AM207" s="100"/>
    </row>
    <row r="208" spans="1:39" x14ac:dyDescent="0.2">
      <c r="A208" s="156" t="s">
        <v>906</v>
      </c>
      <c r="B208" s="156" t="s">
        <v>907</v>
      </c>
      <c r="C208" s="156" t="s">
        <v>908</v>
      </c>
      <c r="D208" s="156" t="s">
        <v>194</v>
      </c>
      <c r="E208" s="156" t="s">
        <v>76</v>
      </c>
      <c r="F208" s="156" t="s">
        <v>64</v>
      </c>
      <c r="G208" s="164" t="s">
        <v>52</v>
      </c>
      <c r="H208" s="164">
        <v>-5.31</v>
      </c>
      <c r="I208" s="164">
        <v>6.85</v>
      </c>
      <c r="J208" s="164">
        <v>6.52</v>
      </c>
      <c r="K208" s="164">
        <v>6.4</v>
      </c>
      <c r="L208" s="164">
        <v>8.84</v>
      </c>
      <c r="M208" s="164">
        <v>5.95</v>
      </c>
      <c r="N208" s="164">
        <v>9</v>
      </c>
      <c r="O208" s="164">
        <v>6.59</v>
      </c>
      <c r="P208" s="164">
        <v>8.74</v>
      </c>
      <c r="Q208" s="164">
        <v>11.3</v>
      </c>
      <c r="R208" s="164">
        <v>7.44</v>
      </c>
      <c r="S208" s="164">
        <v>4.93</v>
      </c>
      <c r="T208" s="164">
        <v>4.71</v>
      </c>
      <c r="U208" s="164">
        <v>4.67</v>
      </c>
      <c r="V208" s="164">
        <v>4.91</v>
      </c>
      <c r="W208" s="164" t="s">
        <v>52</v>
      </c>
      <c r="X208" s="164" t="s">
        <v>52</v>
      </c>
      <c r="Y208" s="164" t="s">
        <v>52</v>
      </c>
      <c r="Z208" s="164" t="s">
        <v>52</v>
      </c>
      <c r="AA208" s="164" t="s">
        <v>52</v>
      </c>
      <c r="AB208" s="165" t="s">
        <v>52</v>
      </c>
      <c r="AC208" s="165" t="s">
        <v>52</v>
      </c>
      <c r="AD208" s="164" t="s">
        <v>52</v>
      </c>
      <c r="AE208" s="164" t="s">
        <v>52</v>
      </c>
      <c r="AF208" s="164" t="s">
        <v>52</v>
      </c>
      <c r="AG208" s="165" t="s">
        <v>52</v>
      </c>
      <c r="AH208" s="165" t="s">
        <v>52</v>
      </c>
      <c r="AI208" s="164" t="s">
        <v>52</v>
      </c>
      <c r="AJ208" s="165" t="s">
        <v>52</v>
      </c>
      <c r="AK208" s="165" t="s">
        <v>52</v>
      </c>
      <c r="AL208" s="165" t="s">
        <v>52</v>
      </c>
      <c r="AM208" s="100"/>
    </row>
    <row r="209" spans="1:39" x14ac:dyDescent="0.2">
      <c r="A209" s="156" t="s">
        <v>909</v>
      </c>
      <c r="B209" s="156" t="s">
        <v>910</v>
      </c>
      <c r="C209" s="156" t="s">
        <v>911</v>
      </c>
      <c r="D209" s="156" t="s">
        <v>194</v>
      </c>
      <c r="E209" s="156" t="s">
        <v>76</v>
      </c>
      <c r="F209" s="156" t="s">
        <v>60</v>
      </c>
      <c r="G209" s="164" t="s">
        <v>52</v>
      </c>
      <c r="H209" s="164">
        <v>6.77</v>
      </c>
      <c r="I209" s="164">
        <v>5.1100000000000003</v>
      </c>
      <c r="J209" s="164">
        <v>8.34</v>
      </c>
      <c r="K209" s="164">
        <v>5.95</v>
      </c>
      <c r="L209" s="164">
        <v>7.88</v>
      </c>
      <c r="M209" s="164">
        <v>8.09</v>
      </c>
      <c r="N209" s="164">
        <v>6.12</v>
      </c>
      <c r="O209" s="164">
        <v>4.84</v>
      </c>
      <c r="P209" s="164">
        <v>14</v>
      </c>
      <c r="Q209" s="164">
        <v>8.89</v>
      </c>
      <c r="R209" s="164">
        <v>6.67</v>
      </c>
      <c r="S209" s="164">
        <v>3.17</v>
      </c>
      <c r="T209" s="164">
        <v>3.57</v>
      </c>
      <c r="U209" s="164">
        <v>4.1900000000000004</v>
      </c>
      <c r="V209" s="164">
        <v>4.38</v>
      </c>
      <c r="W209" s="164">
        <v>4.1100000000000003</v>
      </c>
      <c r="X209" s="164">
        <v>3.53</v>
      </c>
      <c r="Y209" s="164">
        <v>0.08</v>
      </c>
      <c r="Z209" s="164">
        <v>0</v>
      </c>
      <c r="AA209" s="164">
        <v>0.18</v>
      </c>
      <c r="AB209" s="165" t="s">
        <v>52</v>
      </c>
      <c r="AC209" s="165" t="s">
        <v>52</v>
      </c>
      <c r="AD209" s="164">
        <v>3.8</v>
      </c>
      <c r="AE209" s="164">
        <v>3.8</v>
      </c>
      <c r="AF209" s="164">
        <v>5</v>
      </c>
      <c r="AG209" s="165" t="s">
        <v>52</v>
      </c>
      <c r="AH209" s="165" t="s">
        <v>52</v>
      </c>
      <c r="AI209" s="164" t="s">
        <v>52</v>
      </c>
      <c r="AJ209" s="165" t="s">
        <v>52</v>
      </c>
      <c r="AK209" s="165" t="s">
        <v>52</v>
      </c>
      <c r="AL209" s="165" t="s">
        <v>52</v>
      </c>
      <c r="AM209" s="100"/>
    </row>
    <row r="210" spans="1:39" x14ac:dyDescent="0.2">
      <c r="A210" s="156" t="s">
        <v>912</v>
      </c>
      <c r="B210" s="156" t="s">
        <v>913</v>
      </c>
      <c r="C210" s="156" t="s">
        <v>914</v>
      </c>
      <c r="D210" s="156" t="s">
        <v>94</v>
      </c>
      <c r="E210" s="156" t="s">
        <v>76</v>
      </c>
      <c r="F210" s="156" t="s">
        <v>1828</v>
      </c>
      <c r="G210" s="164" t="s">
        <v>52</v>
      </c>
      <c r="H210" s="164">
        <v>3.99</v>
      </c>
      <c r="I210" s="164">
        <v>7.68</v>
      </c>
      <c r="J210" s="164">
        <v>3.4</v>
      </c>
      <c r="K210" s="164">
        <v>5.52</v>
      </c>
      <c r="L210" s="164">
        <v>13.87</v>
      </c>
      <c r="M210" s="164">
        <v>9.82</v>
      </c>
      <c r="N210" s="164">
        <v>6.7</v>
      </c>
      <c r="O210" s="164">
        <v>7.14</v>
      </c>
      <c r="P210" s="164">
        <v>10.74</v>
      </c>
      <c r="Q210" s="164">
        <v>15.06</v>
      </c>
      <c r="R210" s="164">
        <v>6.51</v>
      </c>
      <c r="S210" s="164">
        <v>3.13</v>
      </c>
      <c r="T210" s="164">
        <v>4.55</v>
      </c>
      <c r="U210" s="164">
        <v>4.71</v>
      </c>
      <c r="V210" s="164">
        <v>4.32</v>
      </c>
      <c r="W210" s="164">
        <v>3.13</v>
      </c>
      <c r="X210" s="164">
        <v>2.08</v>
      </c>
      <c r="Y210" s="164">
        <v>-0.01</v>
      </c>
      <c r="Z210" s="164">
        <v>0.38</v>
      </c>
      <c r="AA210" s="164">
        <v>0.49</v>
      </c>
      <c r="AB210" s="165">
        <v>0.42</v>
      </c>
      <c r="AC210" s="165">
        <v>0.36</v>
      </c>
      <c r="AD210" s="164">
        <v>3.56</v>
      </c>
      <c r="AE210" s="164">
        <v>3.56</v>
      </c>
      <c r="AF210" s="164">
        <v>5.73</v>
      </c>
      <c r="AG210" s="165">
        <v>4.1500000000000004</v>
      </c>
      <c r="AH210" s="165">
        <v>3.93</v>
      </c>
      <c r="AI210" s="164">
        <v>4.1399999999999997</v>
      </c>
      <c r="AJ210" s="165">
        <v>3.16</v>
      </c>
      <c r="AK210" s="165">
        <v>4.92</v>
      </c>
      <c r="AL210" s="165">
        <v>4.8099999999999996</v>
      </c>
      <c r="AM210" s="100"/>
    </row>
    <row r="211" spans="1:39" x14ac:dyDescent="0.2">
      <c r="A211" s="156" t="s">
        <v>917</v>
      </c>
      <c r="B211" s="156" t="s">
        <v>918</v>
      </c>
      <c r="C211" s="156" t="s">
        <v>919</v>
      </c>
      <c r="D211" s="156" t="s">
        <v>94</v>
      </c>
      <c r="E211" s="156" t="s">
        <v>78</v>
      </c>
      <c r="F211" s="156" t="s">
        <v>68</v>
      </c>
      <c r="G211" s="164" t="s">
        <v>52</v>
      </c>
      <c r="H211" s="164">
        <v>7.1</v>
      </c>
      <c r="I211" s="164">
        <v>8.1300000000000008</v>
      </c>
      <c r="J211" s="164">
        <v>-10.66</v>
      </c>
      <c r="K211" s="164">
        <v>4.2300000000000004</v>
      </c>
      <c r="L211" s="164">
        <v>10.8</v>
      </c>
      <c r="M211" s="164">
        <v>4.9400000000000004</v>
      </c>
      <c r="N211" s="164">
        <v>0</v>
      </c>
      <c r="O211" s="164">
        <v>12.36</v>
      </c>
      <c r="P211" s="164">
        <v>5.15</v>
      </c>
      <c r="Q211" s="164">
        <v>10.41</v>
      </c>
      <c r="R211" s="164">
        <v>5.57</v>
      </c>
      <c r="S211" s="164">
        <v>4.49</v>
      </c>
      <c r="T211" s="164">
        <v>4.6500000000000004</v>
      </c>
      <c r="U211" s="164">
        <v>4.01</v>
      </c>
      <c r="V211" s="164">
        <v>3.94</v>
      </c>
      <c r="W211" s="164">
        <v>3.32</v>
      </c>
      <c r="X211" s="164">
        <v>0.4</v>
      </c>
      <c r="Y211" s="164">
        <v>0</v>
      </c>
      <c r="Z211" s="164">
        <v>0.5</v>
      </c>
      <c r="AA211" s="164">
        <v>1.59</v>
      </c>
      <c r="AB211" s="165">
        <v>1.84</v>
      </c>
      <c r="AC211" s="165">
        <v>1.84</v>
      </c>
      <c r="AD211" s="164">
        <v>3.55</v>
      </c>
      <c r="AE211" s="164">
        <v>3.55</v>
      </c>
      <c r="AF211" s="164">
        <v>5.0599999999999996</v>
      </c>
      <c r="AG211" s="165">
        <v>4.1100000000000003</v>
      </c>
      <c r="AH211" s="165">
        <v>3.65</v>
      </c>
      <c r="AI211" s="164">
        <v>5.05</v>
      </c>
      <c r="AJ211" s="165">
        <v>3.09</v>
      </c>
      <c r="AK211" s="165">
        <v>5.14</v>
      </c>
      <c r="AL211" s="165">
        <v>4.87</v>
      </c>
      <c r="AM211" s="100"/>
    </row>
    <row r="212" spans="1:39" x14ac:dyDescent="0.2">
      <c r="A212" s="156" t="s">
        <v>920</v>
      </c>
      <c r="B212" s="156" t="s">
        <v>921</v>
      </c>
      <c r="C212" s="156" t="s">
        <v>922</v>
      </c>
      <c r="D212" s="156" t="s">
        <v>94</v>
      </c>
      <c r="E212" s="156" t="s">
        <v>227</v>
      </c>
      <c r="F212" s="156" t="s">
        <v>72</v>
      </c>
      <c r="G212" s="164" t="s">
        <v>52</v>
      </c>
      <c r="H212" s="164">
        <v>3.01</v>
      </c>
      <c r="I212" s="164">
        <v>5.64</v>
      </c>
      <c r="J212" s="164">
        <v>4.76</v>
      </c>
      <c r="K212" s="164">
        <v>7.45</v>
      </c>
      <c r="L212" s="164">
        <v>9.9700000000000006</v>
      </c>
      <c r="M212" s="164">
        <v>12.66</v>
      </c>
      <c r="N212" s="164">
        <v>8.77</v>
      </c>
      <c r="O212" s="164">
        <v>9.67</v>
      </c>
      <c r="P212" s="164">
        <v>11.92</v>
      </c>
      <c r="Q212" s="164">
        <v>15.3</v>
      </c>
      <c r="R212" s="164">
        <v>7.08</v>
      </c>
      <c r="S212" s="164">
        <v>5.09</v>
      </c>
      <c r="T212" s="164">
        <v>5.38</v>
      </c>
      <c r="U212" s="164">
        <v>5.05</v>
      </c>
      <c r="V212" s="164">
        <v>3.78</v>
      </c>
      <c r="W212" s="164">
        <v>3.21</v>
      </c>
      <c r="X212" s="164">
        <v>1.95</v>
      </c>
      <c r="Y212" s="164">
        <v>0</v>
      </c>
      <c r="Z212" s="164">
        <v>-0.19</v>
      </c>
      <c r="AA212" s="164">
        <v>1.4</v>
      </c>
      <c r="AB212" s="165">
        <v>-0.24</v>
      </c>
      <c r="AC212" s="165">
        <v>-0.24</v>
      </c>
      <c r="AD212" s="164">
        <v>0.51</v>
      </c>
      <c r="AE212" s="164">
        <v>0.51</v>
      </c>
      <c r="AF212" s="164">
        <v>0.81</v>
      </c>
      <c r="AG212" s="165">
        <v>5.64</v>
      </c>
      <c r="AH212" s="165">
        <v>3.92</v>
      </c>
      <c r="AI212" s="164">
        <v>5.76</v>
      </c>
      <c r="AJ212" s="165">
        <v>3.19</v>
      </c>
      <c r="AK212" s="165">
        <v>5.88</v>
      </c>
      <c r="AL212" s="165">
        <v>5.68</v>
      </c>
      <c r="AM212" s="100"/>
    </row>
    <row r="213" spans="1:39" x14ac:dyDescent="0.2">
      <c r="A213" s="156" t="s">
        <v>923</v>
      </c>
      <c r="B213" s="156" t="s">
        <v>52</v>
      </c>
      <c r="C213" s="156" t="s">
        <v>924</v>
      </c>
      <c r="D213" s="156" t="s">
        <v>194</v>
      </c>
      <c r="E213" s="156" t="s">
        <v>76</v>
      </c>
      <c r="F213" s="156" t="s">
        <v>64</v>
      </c>
      <c r="G213" s="164" t="s">
        <v>52</v>
      </c>
      <c r="H213" s="164">
        <v>6.17</v>
      </c>
      <c r="I213" s="164">
        <v>6.53</v>
      </c>
      <c r="J213" s="164" t="s">
        <v>52</v>
      </c>
      <c r="K213" s="164" t="s">
        <v>52</v>
      </c>
      <c r="L213" s="164" t="s">
        <v>52</v>
      </c>
      <c r="M213" s="164" t="s">
        <v>52</v>
      </c>
      <c r="N213" s="164" t="s">
        <v>52</v>
      </c>
      <c r="O213" s="164" t="s">
        <v>52</v>
      </c>
      <c r="P213" s="164" t="s">
        <v>52</v>
      </c>
      <c r="Q213" s="164" t="s">
        <v>52</v>
      </c>
      <c r="R213" s="164" t="s">
        <v>52</v>
      </c>
      <c r="S213" s="164" t="s">
        <v>52</v>
      </c>
      <c r="T213" s="164" t="s">
        <v>52</v>
      </c>
      <c r="U213" s="164" t="s">
        <v>52</v>
      </c>
      <c r="V213" s="164" t="s">
        <v>52</v>
      </c>
      <c r="W213" s="164" t="s">
        <v>52</v>
      </c>
      <c r="X213" s="164" t="s">
        <v>52</v>
      </c>
      <c r="Y213" s="164" t="s">
        <v>52</v>
      </c>
      <c r="Z213" s="164" t="s">
        <v>52</v>
      </c>
      <c r="AA213" s="164" t="s">
        <v>52</v>
      </c>
      <c r="AB213" s="165" t="s">
        <v>52</v>
      </c>
      <c r="AC213" s="165" t="s">
        <v>52</v>
      </c>
      <c r="AD213" s="164" t="s">
        <v>52</v>
      </c>
      <c r="AE213" s="164" t="s">
        <v>52</v>
      </c>
      <c r="AF213" s="164" t="s">
        <v>52</v>
      </c>
      <c r="AG213" s="165" t="s">
        <v>52</v>
      </c>
      <c r="AH213" s="165" t="s">
        <v>52</v>
      </c>
      <c r="AI213" s="164" t="s">
        <v>52</v>
      </c>
      <c r="AJ213" s="165" t="s">
        <v>52</v>
      </c>
      <c r="AK213" s="165" t="s">
        <v>52</v>
      </c>
      <c r="AL213" s="165" t="s">
        <v>52</v>
      </c>
      <c r="AM213" s="100"/>
    </row>
    <row r="214" spans="1:39" x14ac:dyDescent="0.2">
      <c r="A214" s="156" t="s">
        <v>925</v>
      </c>
      <c r="B214" s="156" t="s">
        <v>926</v>
      </c>
      <c r="C214" s="156" t="s">
        <v>927</v>
      </c>
      <c r="D214" s="156" t="s">
        <v>94</v>
      </c>
      <c r="E214" s="156" t="s">
        <v>74</v>
      </c>
      <c r="F214" s="156" t="s">
        <v>68</v>
      </c>
      <c r="G214" s="164" t="s">
        <v>52</v>
      </c>
      <c r="H214" s="164">
        <v>13.6</v>
      </c>
      <c r="I214" s="164">
        <v>2.0499999999999998</v>
      </c>
      <c r="J214" s="164">
        <v>4.32</v>
      </c>
      <c r="K214" s="164">
        <v>5.24</v>
      </c>
      <c r="L214" s="164">
        <v>5.6</v>
      </c>
      <c r="M214" s="164">
        <v>2.97</v>
      </c>
      <c r="N214" s="164">
        <v>4.5999999999999996</v>
      </c>
      <c r="O214" s="164">
        <v>4.13</v>
      </c>
      <c r="P214" s="164">
        <v>6.17</v>
      </c>
      <c r="Q214" s="164">
        <v>8.17</v>
      </c>
      <c r="R214" s="164">
        <v>4.16</v>
      </c>
      <c r="S214" s="164">
        <v>4.95</v>
      </c>
      <c r="T214" s="164">
        <v>5</v>
      </c>
      <c r="U214" s="164">
        <v>3.23</v>
      </c>
      <c r="V214" s="164">
        <v>3.22</v>
      </c>
      <c r="W214" s="164">
        <v>3.41</v>
      </c>
      <c r="X214" s="164">
        <v>2.04</v>
      </c>
      <c r="Y214" s="164">
        <v>0</v>
      </c>
      <c r="Z214" s="164">
        <v>0</v>
      </c>
      <c r="AA214" s="164">
        <v>2.46</v>
      </c>
      <c r="AB214" s="165">
        <v>0.21</v>
      </c>
      <c r="AC214" s="165">
        <v>1.97</v>
      </c>
      <c r="AD214" s="164">
        <v>3.86</v>
      </c>
      <c r="AE214" s="164">
        <v>3.86</v>
      </c>
      <c r="AF214" s="164">
        <v>6.04</v>
      </c>
      <c r="AG214" s="165">
        <v>4.1100000000000003</v>
      </c>
      <c r="AH214" s="165">
        <v>4.01</v>
      </c>
      <c r="AI214" s="164">
        <v>5.0999999999999996</v>
      </c>
      <c r="AJ214" s="165">
        <v>3.35</v>
      </c>
      <c r="AK214" s="165">
        <v>5.26</v>
      </c>
      <c r="AL214" s="165">
        <v>5</v>
      </c>
      <c r="AM214" s="100"/>
    </row>
    <row r="215" spans="1:39" x14ac:dyDescent="0.2">
      <c r="A215" s="156" t="s">
        <v>928</v>
      </c>
      <c r="B215" s="156" t="s">
        <v>929</v>
      </c>
      <c r="C215" s="156" t="s">
        <v>930</v>
      </c>
      <c r="D215" s="156" t="s">
        <v>94</v>
      </c>
      <c r="E215" s="156" t="s">
        <v>74</v>
      </c>
      <c r="F215" s="156" t="s">
        <v>56</v>
      </c>
      <c r="G215" s="164" t="s">
        <v>52</v>
      </c>
      <c r="H215" s="164">
        <v>-0.33</v>
      </c>
      <c r="I215" s="164">
        <v>7.22</v>
      </c>
      <c r="J215" s="164">
        <v>10.59</v>
      </c>
      <c r="K215" s="164">
        <v>8.6300000000000008</v>
      </c>
      <c r="L215" s="164">
        <v>7.38</v>
      </c>
      <c r="M215" s="164">
        <v>4.6399999999999997</v>
      </c>
      <c r="N215" s="164">
        <v>3.93</v>
      </c>
      <c r="O215" s="164">
        <v>3.42</v>
      </c>
      <c r="P215" s="164">
        <v>3.39</v>
      </c>
      <c r="Q215" s="164">
        <v>3.35</v>
      </c>
      <c r="R215" s="164">
        <v>3.24</v>
      </c>
      <c r="S215" s="164">
        <v>4.08</v>
      </c>
      <c r="T215" s="164">
        <v>4.0999999999999996</v>
      </c>
      <c r="U215" s="164">
        <v>4.04</v>
      </c>
      <c r="V215" s="164">
        <v>4.09</v>
      </c>
      <c r="W215" s="164">
        <v>4.91</v>
      </c>
      <c r="X215" s="164">
        <v>4.8099999999999996</v>
      </c>
      <c r="Y215" s="164">
        <v>0.01</v>
      </c>
      <c r="Z215" s="164">
        <v>0.51</v>
      </c>
      <c r="AA215" s="164">
        <v>0.36</v>
      </c>
      <c r="AB215" s="165">
        <v>0.31</v>
      </c>
      <c r="AC215" s="165">
        <v>0.31</v>
      </c>
      <c r="AD215" s="164">
        <v>3.66</v>
      </c>
      <c r="AE215" s="164">
        <v>3.66</v>
      </c>
      <c r="AF215" s="164">
        <v>5.87</v>
      </c>
      <c r="AG215" s="165">
        <v>5.19</v>
      </c>
      <c r="AH215" s="165">
        <v>4.04</v>
      </c>
      <c r="AI215" s="164">
        <v>4.96</v>
      </c>
      <c r="AJ215" s="165">
        <v>3.1</v>
      </c>
      <c r="AK215" s="165">
        <v>5.03</v>
      </c>
      <c r="AL215" s="165">
        <v>4.8899999999999997</v>
      </c>
      <c r="AM215" s="100"/>
    </row>
    <row r="216" spans="1:39" x14ac:dyDescent="0.2">
      <c r="A216" s="156" t="s">
        <v>931</v>
      </c>
      <c r="B216" s="156" t="s">
        <v>932</v>
      </c>
      <c r="C216" s="156" t="s">
        <v>933</v>
      </c>
      <c r="D216" s="156" t="s">
        <v>94</v>
      </c>
      <c r="E216" s="156" t="s">
        <v>401</v>
      </c>
      <c r="F216" s="156" t="s">
        <v>72</v>
      </c>
      <c r="G216" s="164" t="s">
        <v>52</v>
      </c>
      <c r="H216" s="164">
        <v>0</v>
      </c>
      <c r="I216" s="164">
        <v>5.89</v>
      </c>
      <c r="J216" s="164">
        <v>-0.32</v>
      </c>
      <c r="K216" s="164">
        <v>-1.5</v>
      </c>
      <c r="L216" s="164">
        <v>-1.22</v>
      </c>
      <c r="M216" s="164">
        <v>-0.77</v>
      </c>
      <c r="N216" s="164">
        <v>2.1800000000000002</v>
      </c>
      <c r="O216" s="164">
        <v>12.96</v>
      </c>
      <c r="P216" s="164">
        <v>9.31</v>
      </c>
      <c r="Q216" s="164">
        <v>22.84</v>
      </c>
      <c r="R216" s="164">
        <v>5.57</v>
      </c>
      <c r="S216" s="164">
        <v>4.33</v>
      </c>
      <c r="T216" s="164">
        <v>3.1</v>
      </c>
      <c r="U216" s="164">
        <v>5.07</v>
      </c>
      <c r="V216" s="164">
        <v>4.03</v>
      </c>
      <c r="W216" s="164">
        <v>0</v>
      </c>
      <c r="X216" s="164">
        <v>0</v>
      </c>
      <c r="Y216" s="164">
        <v>0</v>
      </c>
      <c r="Z216" s="164">
        <v>-0.25</v>
      </c>
      <c r="AA216" s="164">
        <v>-0.3</v>
      </c>
      <c r="AB216" s="165">
        <v>-0.33</v>
      </c>
      <c r="AC216" s="165">
        <v>1.18</v>
      </c>
      <c r="AD216" s="164">
        <v>1.51</v>
      </c>
      <c r="AE216" s="164">
        <v>1.51</v>
      </c>
      <c r="AF216" s="164">
        <v>5.79</v>
      </c>
      <c r="AG216" s="165">
        <v>4.25</v>
      </c>
      <c r="AH216" s="165">
        <v>3.91</v>
      </c>
      <c r="AI216" s="164">
        <v>5.99</v>
      </c>
      <c r="AJ216" s="165">
        <v>4.3099999999999996</v>
      </c>
      <c r="AK216" s="165">
        <v>6.12</v>
      </c>
      <c r="AL216" s="165">
        <v>5.87</v>
      </c>
      <c r="AM216" s="100"/>
    </row>
    <row r="217" spans="1:39" x14ac:dyDescent="0.2">
      <c r="A217" s="156" t="s">
        <v>943</v>
      </c>
      <c r="B217" s="156" t="s">
        <v>944</v>
      </c>
      <c r="C217" s="156" t="s">
        <v>945</v>
      </c>
      <c r="D217" s="156" t="s">
        <v>94</v>
      </c>
      <c r="E217" s="156" t="s">
        <v>76</v>
      </c>
      <c r="F217" s="156" t="s">
        <v>56</v>
      </c>
      <c r="G217" s="164" t="s">
        <v>52</v>
      </c>
      <c r="H217" s="164">
        <v>5.67</v>
      </c>
      <c r="I217" s="164">
        <v>-0.52</v>
      </c>
      <c r="J217" s="164">
        <v>6.61</v>
      </c>
      <c r="K217" s="164">
        <v>6.05</v>
      </c>
      <c r="L217" s="164">
        <v>12.45</v>
      </c>
      <c r="M217" s="164">
        <v>7.55</v>
      </c>
      <c r="N217" s="164">
        <v>6.32</v>
      </c>
      <c r="O217" s="164">
        <v>4.0999999999999996</v>
      </c>
      <c r="P217" s="164">
        <v>8.69</v>
      </c>
      <c r="Q217" s="164">
        <v>9.69</v>
      </c>
      <c r="R217" s="164">
        <v>5.58</v>
      </c>
      <c r="S217" s="164">
        <v>3.26</v>
      </c>
      <c r="T217" s="164">
        <v>4.88</v>
      </c>
      <c r="U217" s="164">
        <v>5.38</v>
      </c>
      <c r="V217" s="164">
        <v>3.68</v>
      </c>
      <c r="W217" s="164">
        <v>3.57</v>
      </c>
      <c r="X217" s="164">
        <v>0.84</v>
      </c>
      <c r="Y217" s="164">
        <v>0.01</v>
      </c>
      <c r="Z217" s="164">
        <v>0.25</v>
      </c>
      <c r="AA217" s="164">
        <v>-0.97</v>
      </c>
      <c r="AB217" s="165">
        <v>1.91</v>
      </c>
      <c r="AC217" s="165">
        <v>2</v>
      </c>
      <c r="AD217" s="164">
        <v>3.42</v>
      </c>
      <c r="AE217" s="164">
        <v>3.42</v>
      </c>
      <c r="AF217" s="164">
        <v>5.59</v>
      </c>
      <c r="AG217" s="165">
        <v>4.8</v>
      </c>
      <c r="AH217" s="165">
        <v>3.79</v>
      </c>
      <c r="AI217" s="164">
        <v>4.16</v>
      </c>
      <c r="AJ217" s="165">
        <v>4.05</v>
      </c>
      <c r="AK217" s="165">
        <v>5.35</v>
      </c>
      <c r="AL217" s="165">
        <v>4.1900000000000004</v>
      </c>
      <c r="AM217" s="100"/>
    </row>
    <row r="218" spans="1:39" x14ac:dyDescent="0.2">
      <c r="A218" s="156" t="s">
        <v>946</v>
      </c>
      <c r="B218" s="156" t="s">
        <v>52</v>
      </c>
      <c r="C218" s="156" t="s">
        <v>947</v>
      </c>
      <c r="D218" s="156" t="s">
        <v>194</v>
      </c>
      <c r="E218" s="156" t="s">
        <v>76</v>
      </c>
      <c r="F218" s="156" t="s">
        <v>58</v>
      </c>
      <c r="G218" s="164" t="s">
        <v>52</v>
      </c>
      <c r="H218" s="164">
        <v>5.77</v>
      </c>
      <c r="I218" s="164">
        <v>3.43</v>
      </c>
      <c r="J218" s="164" t="s">
        <v>52</v>
      </c>
      <c r="K218" s="164" t="s">
        <v>52</v>
      </c>
      <c r="L218" s="164" t="s">
        <v>52</v>
      </c>
      <c r="M218" s="164" t="s">
        <v>52</v>
      </c>
      <c r="N218" s="164" t="s">
        <v>52</v>
      </c>
      <c r="O218" s="164" t="s">
        <v>52</v>
      </c>
      <c r="P218" s="164" t="s">
        <v>52</v>
      </c>
      <c r="Q218" s="164" t="s">
        <v>52</v>
      </c>
      <c r="R218" s="164" t="s">
        <v>52</v>
      </c>
      <c r="S218" s="164" t="s">
        <v>52</v>
      </c>
      <c r="T218" s="164" t="s">
        <v>52</v>
      </c>
      <c r="U218" s="164" t="s">
        <v>52</v>
      </c>
      <c r="V218" s="164" t="s">
        <v>52</v>
      </c>
      <c r="W218" s="164" t="s">
        <v>52</v>
      </c>
      <c r="X218" s="164" t="s">
        <v>52</v>
      </c>
      <c r="Y218" s="164" t="s">
        <v>52</v>
      </c>
      <c r="Z218" s="164" t="s">
        <v>52</v>
      </c>
      <c r="AA218" s="164" t="s">
        <v>52</v>
      </c>
      <c r="AB218" s="165" t="s">
        <v>52</v>
      </c>
      <c r="AC218" s="165" t="s">
        <v>52</v>
      </c>
      <c r="AD218" s="164" t="s">
        <v>52</v>
      </c>
      <c r="AE218" s="164" t="s">
        <v>52</v>
      </c>
      <c r="AF218" s="164" t="s">
        <v>52</v>
      </c>
      <c r="AG218" s="165" t="s">
        <v>52</v>
      </c>
      <c r="AH218" s="165" t="s">
        <v>52</v>
      </c>
      <c r="AI218" s="164" t="s">
        <v>52</v>
      </c>
      <c r="AJ218" s="165" t="s">
        <v>52</v>
      </c>
      <c r="AK218" s="165" t="s">
        <v>52</v>
      </c>
      <c r="AL218" s="165" t="s">
        <v>52</v>
      </c>
      <c r="AM218" s="100"/>
    </row>
    <row r="219" spans="1:39" x14ac:dyDescent="0.2">
      <c r="A219" s="156" t="s">
        <v>948</v>
      </c>
      <c r="B219" s="156" t="s">
        <v>949</v>
      </c>
      <c r="C219" s="156" t="s">
        <v>950</v>
      </c>
      <c r="D219" s="156" t="s">
        <v>94</v>
      </c>
      <c r="E219" s="156" t="s">
        <v>74</v>
      </c>
      <c r="F219" s="156" t="s">
        <v>68</v>
      </c>
      <c r="G219" s="164" t="s">
        <v>52</v>
      </c>
      <c r="H219" s="164">
        <v>0</v>
      </c>
      <c r="I219" s="164">
        <v>2.25</v>
      </c>
      <c r="J219" s="164">
        <v>3.69</v>
      </c>
      <c r="K219" s="164">
        <v>5.9</v>
      </c>
      <c r="L219" s="164">
        <v>8.93</v>
      </c>
      <c r="M219" s="164">
        <v>4.5999999999999996</v>
      </c>
      <c r="N219" s="164">
        <v>4.7699999999999996</v>
      </c>
      <c r="O219" s="164">
        <v>4.9000000000000004</v>
      </c>
      <c r="P219" s="164">
        <v>6.55</v>
      </c>
      <c r="Q219" s="164">
        <v>9.43</v>
      </c>
      <c r="R219" s="164">
        <v>5.64</v>
      </c>
      <c r="S219" s="164">
        <v>4.3499999999999996</v>
      </c>
      <c r="T219" s="164">
        <v>4.6100000000000003</v>
      </c>
      <c r="U219" s="164">
        <v>4.59</v>
      </c>
      <c r="V219" s="164">
        <v>4.71</v>
      </c>
      <c r="W219" s="164">
        <v>2.94</v>
      </c>
      <c r="X219" s="164">
        <v>2.5099999999999998</v>
      </c>
      <c r="Y219" s="164">
        <v>0</v>
      </c>
      <c r="Z219" s="164">
        <v>-0.01</v>
      </c>
      <c r="AA219" s="164">
        <v>0.86</v>
      </c>
      <c r="AB219" s="165">
        <v>1.88</v>
      </c>
      <c r="AC219" s="165">
        <v>2</v>
      </c>
      <c r="AD219" s="164">
        <v>3.88</v>
      </c>
      <c r="AE219" s="164">
        <v>3.88</v>
      </c>
      <c r="AF219" s="164">
        <v>5.2</v>
      </c>
      <c r="AG219" s="165">
        <v>5.05</v>
      </c>
      <c r="AH219" s="165">
        <v>4.0199999999999996</v>
      </c>
      <c r="AI219" s="164">
        <v>5.15</v>
      </c>
      <c r="AJ219" s="165">
        <v>3.35</v>
      </c>
      <c r="AK219" s="165">
        <v>5.3</v>
      </c>
      <c r="AL219" s="165">
        <v>4.97</v>
      </c>
      <c r="AM219" s="100"/>
    </row>
    <row r="220" spans="1:39" x14ac:dyDescent="0.2">
      <c r="A220" s="156" t="s">
        <v>951</v>
      </c>
      <c r="B220" s="156" t="s">
        <v>52</v>
      </c>
      <c r="C220" s="156" t="s">
        <v>952</v>
      </c>
      <c r="D220" s="156" t="s">
        <v>194</v>
      </c>
      <c r="E220" s="156" t="s">
        <v>76</v>
      </c>
      <c r="F220" s="156" t="s">
        <v>60</v>
      </c>
      <c r="G220" s="164" t="s">
        <v>52</v>
      </c>
      <c r="H220" s="164">
        <v>2.0699999999999998</v>
      </c>
      <c r="I220" s="164">
        <v>-1.86</v>
      </c>
      <c r="J220" s="164">
        <v>5.2</v>
      </c>
      <c r="K220" s="164" t="s">
        <v>52</v>
      </c>
      <c r="L220" s="164" t="s">
        <v>52</v>
      </c>
      <c r="M220" s="164" t="s">
        <v>52</v>
      </c>
      <c r="N220" s="164" t="s">
        <v>52</v>
      </c>
      <c r="O220" s="164" t="s">
        <v>52</v>
      </c>
      <c r="P220" s="164" t="s">
        <v>52</v>
      </c>
      <c r="Q220" s="164" t="s">
        <v>52</v>
      </c>
      <c r="R220" s="164" t="s">
        <v>52</v>
      </c>
      <c r="S220" s="164" t="s">
        <v>52</v>
      </c>
      <c r="T220" s="164" t="s">
        <v>52</v>
      </c>
      <c r="U220" s="164" t="s">
        <v>52</v>
      </c>
      <c r="V220" s="164" t="s">
        <v>52</v>
      </c>
      <c r="W220" s="164" t="s">
        <v>52</v>
      </c>
      <c r="X220" s="164" t="s">
        <v>52</v>
      </c>
      <c r="Y220" s="164" t="s">
        <v>52</v>
      </c>
      <c r="Z220" s="164" t="s">
        <v>52</v>
      </c>
      <c r="AA220" s="164" t="s">
        <v>52</v>
      </c>
      <c r="AB220" s="165" t="s">
        <v>52</v>
      </c>
      <c r="AC220" s="165" t="s">
        <v>52</v>
      </c>
      <c r="AD220" s="164" t="s">
        <v>52</v>
      </c>
      <c r="AE220" s="164" t="s">
        <v>52</v>
      </c>
      <c r="AF220" s="164" t="s">
        <v>52</v>
      </c>
      <c r="AG220" s="165" t="s">
        <v>52</v>
      </c>
      <c r="AH220" s="165" t="s">
        <v>52</v>
      </c>
      <c r="AI220" s="164" t="s">
        <v>52</v>
      </c>
      <c r="AJ220" s="165" t="s">
        <v>52</v>
      </c>
      <c r="AK220" s="165" t="s">
        <v>52</v>
      </c>
      <c r="AL220" s="165" t="s">
        <v>52</v>
      </c>
      <c r="AM220" s="100"/>
    </row>
    <row r="221" spans="1:39" x14ac:dyDescent="0.2">
      <c r="A221" s="156" t="s">
        <v>953</v>
      </c>
      <c r="B221" s="156" t="s">
        <v>954</v>
      </c>
      <c r="C221" s="156" t="s">
        <v>955</v>
      </c>
      <c r="D221" s="156" t="s">
        <v>94</v>
      </c>
      <c r="E221" s="156" t="s">
        <v>78</v>
      </c>
      <c r="F221" s="156" t="s">
        <v>60</v>
      </c>
      <c r="G221" s="164" t="s">
        <v>52</v>
      </c>
      <c r="H221" s="164">
        <v>2.0699999999999998</v>
      </c>
      <c r="I221" s="164">
        <v>-1.86</v>
      </c>
      <c r="J221" s="164">
        <v>5.2</v>
      </c>
      <c r="K221" s="164">
        <v>-11.07</v>
      </c>
      <c r="L221" s="164">
        <v>25.26</v>
      </c>
      <c r="M221" s="164">
        <v>3.56</v>
      </c>
      <c r="N221" s="164">
        <v>10.32</v>
      </c>
      <c r="O221" s="164">
        <v>5.4</v>
      </c>
      <c r="P221" s="164">
        <v>7</v>
      </c>
      <c r="Q221" s="164">
        <v>5.76</v>
      </c>
      <c r="R221" s="164">
        <v>9.7899999999999991</v>
      </c>
      <c r="S221" s="164">
        <v>2.84</v>
      </c>
      <c r="T221" s="164">
        <v>2.98</v>
      </c>
      <c r="U221" s="164">
        <v>2.99</v>
      </c>
      <c r="V221" s="164">
        <v>6.12</v>
      </c>
      <c r="W221" s="164">
        <v>4.28</v>
      </c>
      <c r="X221" s="164">
        <v>2.0699999999999998</v>
      </c>
      <c r="Y221" s="164">
        <v>0</v>
      </c>
      <c r="Z221" s="164">
        <v>3.23</v>
      </c>
      <c r="AA221" s="164">
        <v>2.0099999999999998</v>
      </c>
      <c r="AB221" s="165">
        <v>1.91</v>
      </c>
      <c r="AC221" s="165">
        <v>1.99</v>
      </c>
      <c r="AD221" s="164">
        <v>3.68</v>
      </c>
      <c r="AE221" s="164">
        <v>3.68</v>
      </c>
      <c r="AF221" s="164">
        <v>5.93</v>
      </c>
      <c r="AG221" s="165">
        <v>4.0199999999999996</v>
      </c>
      <c r="AH221" s="165">
        <v>3.98</v>
      </c>
      <c r="AI221" s="164">
        <v>5.07</v>
      </c>
      <c r="AJ221" s="165">
        <v>3.27</v>
      </c>
      <c r="AK221" s="165">
        <v>5.16</v>
      </c>
      <c r="AL221" s="165">
        <v>4.9000000000000004</v>
      </c>
      <c r="AM221" s="100"/>
    </row>
    <row r="222" spans="1:39" x14ac:dyDescent="0.2">
      <c r="A222" s="156" t="s">
        <v>965</v>
      </c>
      <c r="B222" s="156" t="s">
        <v>52</v>
      </c>
      <c r="C222" s="156" t="s">
        <v>966</v>
      </c>
      <c r="D222" s="156" t="s">
        <v>194</v>
      </c>
      <c r="E222" s="156" t="s">
        <v>76</v>
      </c>
      <c r="F222" s="156" t="s">
        <v>70</v>
      </c>
      <c r="G222" s="164" t="s">
        <v>52</v>
      </c>
      <c r="H222" s="164">
        <v>7.28</v>
      </c>
      <c r="I222" s="164">
        <v>0.62</v>
      </c>
      <c r="J222" s="164">
        <v>2.69</v>
      </c>
      <c r="K222" s="164">
        <v>8.0399999999999991</v>
      </c>
      <c r="L222" s="164" t="s">
        <v>52</v>
      </c>
      <c r="M222" s="164" t="s">
        <v>52</v>
      </c>
      <c r="N222" s="164" t="s">
        <v>52</v>
      </c>
      <c r="O222" s="164" t="s">
        <v>52</v>
      </c>
      <c r="P222" s="164" t="s">
        <v>52</v>
      </c>
      <c r="Q222" s="164" t="s">
        <v>52</v>
      </c>
      <c r="R222" s="164" t="s">
        <v>52</v>
      </c>
      <c r="S222" s="164" t="s">
        <v>52</v>
      </c>
      <c r="T222" s="164" t="s">
        <v>52</v>
      </c>
      <c r="U222" s="164" t="s">
        <v>52</v>
      </c>
      <c r="V222" s="164" t="s">
        <v>52</v>
      </c>
      <c r="W222" s="164" t="s">
        <v>52</v>
      </c>
      <c r="X222" s="164" t="s">
        <v>52</v>
      </c>
      <c r="Y222" s="164" t="s">
        <v>52</v>
      </c>
      <c r="Z222" s="164" t="s">
        <v>52</v>
      </c>
      <c r="AA222" s="164" t="s">
        <v>52</v>
      </c>
      <c r="AB222" s="165" t="s">
        <v>52</v>
      </c>
      <c r="AC222" s="165" t="s">
        <v>52</v>
      </c>
      <c r="AD222" s="164" t="s">
        <v>52</v>
      </c>
      <c r="AE222" s="164" t="s">
        <v>52</v>
      </c>
      <c r="AF222" s="164" t="s">
        <v>52</v>
      </c>
      <c r="AG222" s="165" t="s">
        <v>52</v>
      </c>
      <c r="AH222" s="165" t="s">
        <v>52</v>
      </c>
      <c r="AI222" s="164" t="s">
        <v>52</v>
      </c>
      <c r="AJ222" s="165" t="s">
        <v>52</v>
      </c>
      <c r="AK222" s="165" t="s">
        <v>52</v>
      </c>
      <c r="AL222" s="165" t="s">
        <v>52</v>
      </c>
      <c r="AM222" s="100"/>
    </row>
    <row r="223" spans="1:39" x14ac:dyDescent="0.2">
      <c r="A223" s="156" t="s">
        <v>967</v>
      </c>
      <c r="B223" s="156" t="s">
        <v>968</v>
      </c>
      <c r="C223" s="156" t="s">
        <v>969</v>
      </c>
      <c r="D223" s="156" t="s">
        <v>94</v>
      </c>
      <c r="E223" s="156" t="s">
        <v>76</v>
      </c>
      <c r="F223" s="156" t="s">
        <v>66</v>
      </c>
      <c r="G223" s="164" t="s">
        <v>52</v>
      </c>
      <c r="H223" s="164">
        <v>6.44</v>
      </c>
      <c r="I223" s="164">
        <v>-0.19</v>
      </c>
      <c r="J223" s="164">
        <v>10.130000000000001</v>
      </c>
      <c r="K223" s="164">
        <v>8.4700000000000006</v>
      </c>
      <c r="L223" s="164">
        <v>9.73</v>
      </c>
      <c r="M223" s="164">
        <v>7.69</v>
      </c>
      <c r="N223" s="164">
        <v>8.2799999999999994</v>
      </c>
      <c r="O223" s="164">
        <v>8.82</v>
      </c>
      <c r="P223" s="164">
        <v>6.71</v>
      </c>
      <c r="Q223" s="164">
        <v>19.3</v>
      </c>
      <c r="R223" s="164">
        <v>6.11</v>
      </c>
      <c r="S223" s="164">
        <v>4.5</v>
      </c>
      <c r="T223" s="164">
        <v>4.82</v>
      </c>
      <c r="U223" s="164">
        <v>4.57</v>
      </c>
      <c r="V223" s="164">
        <v>4.17</v>
      </c>
      <c r="W223" s="164">
        <v>3.69</v>
      </c>
      <c r="X223" s="164">
        <v>2.81</v>
      </c>
      <c r="Y223" s="164">
        <v>0</v>
      </c>
      <c r="Z223" s="164">
        <v>0.12</v>
      </c>
      <c r="AA223" s="164">
        <v>0.02</v>
      </c>
      <c r="AB223" s="165">
        <v>1.87</v>
      </c>
      <c r="AC223" s="165">
        <v>1.56</v>
      </c>
      <c r="AD223" s="164">
        <v>3.63</v>
      </c>
      <c r="AE223" s="164">
        <v>3.63</v>
      </c>
      <c r="AF223" s="164">
        <v>5.56</v>
      </c>
      <c r="AG223" s="165">
        <v>4.12</v>
      </c>
      <c r="AH223" s="165">
        <v>4.28</v>
      </c>
      <c r="AI223" s="164">
        <v>3.7</v>
      </c>
      <c r="AJ223" s="165">
        <v>4.21</v>
      </c>
      <c r="AK223" s="165">
        <v>4.68</v>
      </c>
      <c r="AL223" s="165">
        <v>4.83</v>
      </c>
      <c r="AM223" s="100"/>
    </row>
    <row r="224" spans="1:39" x14ac:dyDescent="0.2">
      <c r="A224" s="156" t="s">
        <v>970</v>
      </c>
      <c r="B224" s="156" t="s">
        <v>971</v>
      </c>
      <c r="C224" s="156" t="s">
        <v>972</v>
      </c>
      <c r="D224" s="156" t="s">
        <v>94</v>
      </c>
      <c r="E224" s="156" t="s">
        <v>401</v>
      </c>
      <c r="F224" s="156" t="s">
        <v>72</v>
      </c>
      <c r="G224" s="164" t="s">
        <v>52</v>
      </c>
      <c r="H224" s="164">
        <v>8.2799999999999994</v>
      </c>
      <c r="I224" s="164">
        <v>6.64</v>
      </c>
      <c r="J224" s="164">
        <v>5.57</v>
      </c>
      <c r="K224" s="164">
        <v>4.49</v>
      </c>
      <c r="L224" s="164">
        <v>3.91</v>
      </c>
      <c r="M224" s="164">
        <v>6.5</v>
      </c>
      <c r="N224" s="164">
        <v>9.67</v>
      </c>
      <c r="O224" s="164">
        <v>9.84</v>
      </c>
      <c r="P224" s="164">
        <v>9.19</v>
      </c>
      <c r="Q224" s="164">
        <v>12.97</v>
      </c>
      <c r="R224" s="164">
        <v>5.52</v>
      </c>
      <c r="S224" s="164">
        <v>5.03</v>
      </c>
      <c r="T224" s="164">
        <v>4.8</v>
      </c>
      <c r="U224" s="164">
        <v>3.14</v>
      </c>
      <c r="V224" s="164">
        <v>2.37</v>
      </c>
      <c r="W224" s="164">
        <v>1.92</v>
      </c>
      <c r="X224" s="164">
        <v>0</v>
      </c>
      <c r="Y224" s="164">
        <v>0</v>
      </c>
      <c r="Z224" s="164">
        <v>-0.23</v>
      </c>
      <c r="AA224" s="164">
        <v>1.08</v>
      </c>
      <c r="AB224" s="165">
        <v>-0.28999999999999998</v>
      </c>
      <c r="AC224" s="165">
        <v>-0.28999999999999998</v>
      </c>
      <c r="AD224" s="164">
        <v>1.72</v>
      </c>
      <c r="AE224" s="164">
        <v>1.72</v>
      </c>
      <c r="AF224" s="164">
        <v>4.2</v>
      </c>
      <c r="AG224" s="165">
        <v>5.76</v>
      </c>
      <c r="AH224" s="165">
        <v>3.91</v>
      </c>
      <c r="AI224" s="164">
        <v>5.9</v>
      </c>
      <c r="AJ224" s="165">
        <v>4.2</v>
      </c>
      <c r="AK224" s="165">
        <v>6.02</v>
      </c>
      <c r="AL224" s="165">
        <v>5.8</v>
      </c>
      <c r="AM224" s="100"/>
    </row>
    <row r="225" spans="1:39" x14ac:dyDescent="0.2">
      <c r="A225" s="156" t="s">
        <v>973</v>
      </c>
      <c r="B225" s="156" t="s">
        <v>974</v>
      </c>
      <c r="C225" s="156" t="s">
        <v>975</v>
      </c>
      <c r="D225" s="156" t="s">
        <v>94</v>
      </c>
      <c r="E225" s="156" t="s">
        <v>76</v>
      </c>
      <c r="F225" s="156" t="s">
        <v>70</v>
      </c>
      <c r="G225" s="164" t="s">
        <v>52</v>
      </c>
      <c r="H225" s="164">
        <v>6</v>
      </c>
      <c r="I225" s="164">
        <v>3.14</v>
      </c>
      <c r="J225" s="164">
        <v>7.24</v>
      </c>
      <c r="K225" s="164">
        <v>6.45</v>
      </c>
      <c r="L225" s="164">
        <v>11.97</v>
      </c>
      <c r="M225" s="164">
        <v>8.31</v>
      </c>
      <c r="N225" s="164">
        <v>5.51</v>
      </c>
      <c r="O225" s="164">
        <v>9.0399999999999991</v>
      </c>
      <c r="P225" s="164">
        <v>6.8</v>
      </c>
      <c r="Q225" s="164">
        <v>14.4</v>
      </c>
      <c r="R225" s="164">
        <v>7.27</v>
      </c>
      <c r="S225" s="164">
        <v>4.5599999999999996</v>
      </c>
      <c r="T225" s="164">
        <v>5.12</v>
      </c>
      <c r="U225" s="164">
        <v>4.84</v>
      </c>
      <c r="V225" s="164">
        <v>4.01</v>
      </c>
      <c r="W225" s="164">
        <v>2.7</v>
      </c>
      <c r="X225" s="164">
        <v>2.16</v>
      </c>
      <c r="Y225" s="164">
        <v>0.02</v>
      </c>
      <c r="Z225" s="164">
        <v>0.36</v>
      </c>
      <c r="AA225" s="164">
        <v>7.0000000000000007E-2</v>
      </c>
      <c r="AB225" s="165">
        <v>0.26</v>
      </c>
      <c r="AC225" s="165">
        <v>1.66</v>
      </c>
      <c r="AD225" s="164">
        <v>3.45</v>
      </c>
      <c r="AE225" s="164">
        <v>3.45</v>
      </c>
      <c r="AF225" s="164">
        <v>5.56</v>
      </c>
      <c r="AG225" s="165">
        <v>4.08</v>
      </c>
      <c r="AH225" s="165">
        <v>3.8</v>
      </c>
      <c r="AI225" s="164">
        <v>4.71</v>
      </c>
      <c r="AJ225" s="165">
        <v>2.92</v>
      </c>
      <c r="AK225" s="165">
        <v>4.37</v>
      </c>
      <c r="AL225" s="165">
        <v>4.74</v>
      </c>
      <c r="AM225" s="100"/>
    </row>
    <row r="226" spans="1:39" x14ac:dyDescent="0.2">
      <c r="A226" s="156" t="s">
        <v>976</v>
      </c>
      <c r="B226" s="156" t="s">
        <v>977</v>
      </c>
      <c r="C226" s="156" t="s">
        <v>978</v>
      </c>
      <c r="D226" s="156" t="s">
        <v>94</v>
      </c>
      <c r="E226" s="156" t="s">
        <v>76</v>
      </c>
      <c r="F226" s="156" t="s">
        <v>60</v>
      </c>
      <c r="G226" s="164" t="s">
        <v>52</v>
      </c>
      <c r="H226" s="164">
        <v>7.49</v>
      </c>
      <c r="I226" s="164">
        <v>5.58</v>
      </c>
      <c r="J226" s="164">
        <v>4.8499999999999996</v>
      </c>
      <c r="K226" s="164">
        <v>4.93</v>
      </c>
      <c r="L226" s="164">
        <v>14.36</v>
      </c>
      <c r="M226" s="164">
        <v>6.72</v>
      </c>
      <c r="N226" s="164">
        <v>6.39</v>
      </c>
      <c r="O226" s="164">
        <v>5.83</v>
      </c>
      <c r="P226" s="164">
        <v>9.73</v>
      </c>
      <c r="Q226" s="164">
        <v>9.6999999999999993</v>
      </c>
      <c r="R226" s="164">
        <v>6.3</v>
      </c>
      <c r="S226" s="164">
        <v>5.0599999999999996</v>
      </c>
      <c r="T226" s="164">
        <v>4.9800000000000004</v>
      </c>
      <c r="U226" s="164">
        <v>4.6100000000000003</v>
      </c>
      <c r="V226" s="164">
        <v>5.88</v>
      </c>
      <c r="W226" s="164">
        <v>2.48</v>
      </c>
      <c r="X226" s="164">
        <v>2.56</v>
      </c>
      <c r="Y226" s="164">
        <v>0</v>
      </c>
      <c r="Z226" s="164">
        <v>0.48</v>
      </c>
      <c r="AA226" s="164">
        <v>0.55000000000000004</v>
      </c>
      <c r="AB226" s="165">
        <v>0.54</v>
      </c>
      <c r="AC226" s="165">
        <v>1.91</v>
      </c>
      <c r="AD226" s="164">
        <v>3.36</v>
      </c>
      <c r="AE226" s="164">
        <v>3.36</v>
      </c>
      <c r="AF226" s="164">
        <v>4.74</v>
      </c>
      <c r="AG226" s="165">
        <v>5.4</v>
      </c>
      <c r="AH226" s="165">
        <v>3.34</v>
      </c>
      <c r="AI226" s="164">
        <v>2.5099999999999998</v>
      </c>
      <c r="AJ226" s="165">
        <v>4.3499999999999996</v>
      </c>
      <c r="AK226" s="165">
        <v>4.74</v>
      </c>
      <c r="AL226" s="165">
        <v>4.62</v>
      </c>
      <c r="AM226" s="100"/>
    </row>
    <row r="227" spans="1:39" x14ac:dyDescent="0.2">
      <c r="A227" s="156" t="s">
        <v>985</v>
      </c>
      <c r="B227" s="156" t="s">
        <v>986</v>
      </c>
      <c r="C227" s="156" t="s">
        <v>987</v>
      </c>
      <c r="D227" s="156" t="s">
        <v>94</v>
      </c>
      <c r="E227" s="156" t="s">
        <v>74</v>
      </c>
      <c r="F227" s="156" t="s">
        <v>56</v>
      </c>
      <c r="G227" s="164" t="s">
        <v>52</v>
      </c>
      <c r="H227" s="164">
        <v>19.38</v>
      </c>
      <c r="I227" s="164">
        <v>11.17</v>
      </c>
      <c r="J227" s="164">
        <v>4.51</v>
      </c>
      <c r="K227" s="164">
        <v>10.35</v>
      </c>
      <c r="L227" s="164">
        <v>5.48</v>
      </c>
      <c r="M227" s="164">
        <v>0</v>
      </c>
      <c r="N227" s="164">
        <v>0</v>
      </c>
      <c r="O227" s="164">
        <v>0</v>
      </c>
      <c r="P227" s="164">
        <v>-3</v>
      </c>
      <c r="Q227" s="164">
        <v>3.91</v>
      </c>
      <c r="R227" s="164">
        <v>3.55</v>
      </c>
      <c r="S227" s="164">
        <v>4.84</v>
      </c>
      <c r="T227" s="164">
        <v>3.63</v>
      </c>
      <c r="U227" s="164">
        <v>3.81</v>
      </c>
      <c r="V227" s="164">
        <v>4.87</v>
      </c>
      <c r="W227" s="164">
        <v>4.4800000000000004</v>
      </c>
      <c r="X227" s="164">
        <v>0.53</v>
      </c>
      <c r="Y227" s="164">
        <v>0</v>
      </c>
      <c r="Z227" s="164">
        <v>0.46</v>
      </c>
      <c r="AA227" s="164">
        <v>1.78</v>
      </c>
      <c r="AB227" s="165">
        <v>1.99</v>
      </c>
      <c r="AC227" s="165">
        <v>1.99</v>
      </c>
      <c r="AD227" s="164">
        <v>3.7</v>
      </c>
      <c r="AE227" s="164">
        <v>3.7</v>
      </c>
      <c r="AF227" s="164">
        <v>5.98</v>
      </c>
      <c r="AG227" s="165">
        <v>5.0199999999999996</v>
      </c>
      <c r="AH227" s="165">
        <v>3.97</v>
      </c>
      <c r="AI227" s="164">
        <v>5.04</v>
      </c>
      <c r="AJ227" s="165">
        <v>3.07</v>
      </c>
      <c r="AK227" s="165">
        <v>5.13</v>
      </c>
      <c r="AL227" s="165">
        <v>4.8899999999999997</v>
      </c>
      <c r="AM227" s="100"/>
    </row>
    <row r="228" spans="1:39" x14ac:dyDescent="0.2">
      <c r="A228" s="156" t="s">
        <v>991</v>
      </c>
      <c r="B228" s="156" t="s">
        <v>52</v>
      </c>
      <c r="C228" s="156" t="s">
        <v>992</v>
      </c>
      <c r="D228" s="156" t="s">
        <v>194</v>
      </c>
      <c r="E228" s="156" t="s">
        <v>76</v>
      </c>
      <c r="F228" s="156" t="s">
        <v>1828</v>
      </c>
      <c r="G228" s="164" t="s">
        <v>52</v>
      </c>
      <c r="H228" s="164">
        <v>30.55</v>
      </c>
      <c r="I228" s="164">
        <v>-8.59</v>
      </c>
      <c r="J228" s="164">
        <v>6.51</v>
      </c>
      <c r="K228" s="164" t="s">
        <v>52</v>
      </c>
      <c r="L228" s="164" t="s">
        <v>52</v>
      </c>
      <c r="M228" s="164" t="s">
        <v>52</v>
      </c>
      <c r="N228" s="164" t="s">
        <v>52</v>
      </c>
      <c r="O228" s="164" t="s">
        <v>52</v>
      </c>
      <c r="P228" s="164" t="s">
        <v>52</v>
      </c>
      <c r="Q228" s="164" t="s">
        <v>52</v>
      </c>
      <c r="R228" s="164" t="s">
        <v>52</v>
      </c>
      <c r="S228" s="164" t="s">
        <v>52</v>
      </c>
      <c r="T228" s="164" t="s">
        <v>52</v>
      </c>
      <c r="U228" s="164" t="s">
        <v>52</v>
      </c>
      <c r="V228" s="164" t="s">
        <v>52</v>
      </c>
      <c r="W228" s="164" t="s">
        <v>52</v>
      </c>
      <c r="X228" s="164" t="s">
        <v>52</v>
      </c>
      <c r="Y228" s="164" t="s">
        <v>52</v>
      </c>
      <c r="Z228" s="164" t="s">
        <v>52</v>
      </c>
      <c r="AA228" s="164" t="s">
        <v>52</v>
      </c>
      <c r="AB228" s="165" t="s">
        <v>52</v>
      </c>
      <c r="AC228" s="165" t="s">
        <v>52</v>
      </c>
      <c r="AD228" s="164" t="s">
        <v>52</v>
      </c>
      <c r="AE228" s="164" t="s">
        <v>52</v>
      </c>
      <c r="AF228" s="164" t="s">
        <v>52</v>
      </c>
      <c r="AG228" s="165" t="s">
        <v>52</v>
      </c>
      <c r="AH228" s="165" t="s">
        <v>52</v>
      </c>
      <c r="AI228" s="164" t="s">
        <v>52</v>
      </c>
      <c r="AJ228" s="165" t="s">
        <v>52</v>
      </c>
      <c r="AK228" s="165" t="s">
        <v>52</v>
      </c>
      <c r="AL228" s="165" t="s">
        <v>52</v>
      </c>
      <c r="AM228" s="100"/>
    </row>
    <row r="229" spans="1:39" x14ac:dyDescent="0.2">
      <c r="A229" s="156" t="s">
        <v>993</v>
      </c>
      <c r="B229" s="156" t="s">
        <v>994</v>
      </c>
      <c r="C229" s="156" t="s">
        <v>995</v>
      </c>
      <c r="D229" s="156" t="s">
        <v>94</v>
      </c>
      <c r="E229" s="156" t="s">
        <v>78</v>
      </c>
      <c r="F229" s="156" t="s">
        <v>1828</v>
      </c>
      <c r="G229" s="164" t="s">
        <v>52</v>
      </c>
      <c r="H229" s="164">
        <v>30.55</v>
      </c>
      <c r="I229" s="164">
        <v>-8.59</v>
      </c>
      <c r="J229" s="164">
        <v>6.51</v>
      </c>
      <c r="K229" s="164">
        <v>-7.43</v>
      </c>
      <c r="L229" s="164">
        <v>8.59</v>
      </c>
      <c r="M229" s="164">
        <v>8.08</v>
      </c>
      <c r="N229" s="164">
        <v>7.64</v>
      </c>
      <c r="O229" s="164">
        <v>5.83</v>
      </c>
      <c r="P229" s="164">
        <v>14.51</v>
      </c>
      <c r="Q229" s="164">
        <v>7.37</v>
      </c>
      <c r="R229" s="164">
        <v>8.43</v>
      </c>
      <c r="S229" s="164">
        <v>4.49</v>
      </c>
      <c r="T229" s="164">
        <v>4.9400000000000004</v>
      </c>
      <c r="U229" s="164">
        <v>4.84</v>
      </c>
      <c r="V229" s="164">
        <v>4.8099999999999996</v>
      </c>
      <c r="W229" s="164">
        <v>3.94</v>
      </c>
      <c r="X229" s="164">
        <v>1.99</v>
      </c>
      <c r="Y229" s="164">
        <v>0</v>
      </c>
      <c r="Z229" s="164">
        <v>3.41</v>
      </c>
      <c r="AA229" s="164">
        <v>2</v>
      </c>
      <c r="AB229" s="165">
        <v>1.58</v>
      </c>
      <c r="AC229" s="165">
        <v>1.58</v>
      </c>
      <c r="AD229" s="164">
        <v>3.62</v>
      </c>
      <c r="AE229" s="164">
        <v>3.62</v>
      </c>
      <c r="AF229" s="164">
        <v>5.83</v>
      </c>
      <c r="AG229" s="165">
        <v>4.08</v>
      </c>
      <c r="AH229" s="165">
        <v>3.99</v>
      </c>
      <c r="AI229" s="164">
        <v>5.07</v>
      </c>
      <c r="AJ229" s="165">
        <v>3.1</v>
      </c>
      <c r="AK229" s="165">
        <v>5.14</v>
      </c>
      <c r="AL229" s="165">
        <v>4.91</v>
      </c>
      <c r="AM229" s="100"/>
    </row>
    <row r="230" spans="1:39" x14ac:dyDescent="0.2">
      <c r="A230" s="156" t="s">
        <v>996</v>
      </c>
      <c r="B230" s="156" t="s">
        <v>997</v>
      </c>
      <c r="C230" s="156" t="s">
        <v>998</v>
      </c>
      <c r="D230" s="156" t="s">
        <v>194</v>
      </c>
      <c r="E230" s="156" t="s">
        <v>76</v>
      </c>
      <c r="F230" s="156" t="s">
        <v>56</v>
      </c>
      <c r="G230" s="164" t="s">
        <v>52</v>
      </c>
      <c r="H230" s="164">
        <v>3.82</v>
      </c>
      <c r="I230" s="164">
        <v>5.52</v>
      </c>
      <c r="J230" s="164">
        <v>3.93</v>
      </c>
      <c r="K230" s="164">
        <v>5.13</v>
      </c>
      <c r="L230" s="164">
        <v>16.59</v>
      </c>
      <c r="M230" s="164">
        <v>4.49</v>
      </c>
      <c r="N230" s="164">
        <v>6.06</v>
      </c>
      <c r="O230" s="164">
        <v>6.15</v>
      </c>
      <c r="P230" s="164">
        <v>5.36</v>
      </c>
      <c r="Q230" s="164">
        <v>10.62</v>
      </c>
      <c r="R230" s="164">
        <v>5.58</v>
      </c>
      <c r="S230" s="164">
        <v>3.25</v>
      </c>
      <c r="T230" s="164">
        <v>4.78</v>
      </c>
      <c r="U230" s="164">
        <v>4.57</v>
      </c>
      <c r="V230" s="164">
        <v>4.53</v>
      </c>
      <c r="W230" s="164" t="s">
        <v>52</v>
      </c>
      <c r="X230" s="164" t="s">
        <v>52</v>
      </c>
      <c r="Y230" s="164" t="s">
        <v>52</v>
      </c>
      <c r="Z230" s="164" t="s">
        <v>52</v>
      </c>
      <c r="AA230" s="164" t="s">
        <v>52</v>
      </c>
      <c r="AB230" s="165" t="s">
        <v>52</v>
      </c>
      <c r="AC230" s="165" t="s">
        <v>52</v>
      </c>
      <c r="AD230" s="164" t="s">
        <v>52</v>
      </c>
      <c r="AE230" s="164" t="s">
        <v>52</v>
      </c>
      <c r="AF230" s="164" t="s">
        <v>52</v>
      </c>
      <c r="AG230" s="165" t="s">
        <v>52</v>
      </c>
      <c r="AH230" s="165" t="s">
        <v>52</v>
      </c>
      <c r="AI230" s="164" t="s">
        <v>52</v>
      </c>
      <c r="AJ230" s="165" t="s">
        <v>52</v>
      </c>
      <c r="AK230" s="165" t="s">
        <v>52</v>
      </c>
      <c r="AL230" s="165" t="s">
        <v>52</v>
      </c>
      <c r="AM230" s="100"/>
    </row>
    <row r="231" spans="1:39" x14ac:dyDescent="0.2">
      <c r="A231" s="156" t="s">
        <v>999</v>
      </c>
      <c r="B231" s="156" t="s">
        <v>1000</v>
      </c>
      <c r="C231" s="156" t="s">
        <v>1001</v>
      </c>
      <c r="D231" s="156" t="s">
        <v>94</v>
      </c>
      <c r="E231" s="156" t="s">
        <v>76</v>
      </c>
      <c r="F231" s="156" t="s">
        <v>66</v>
      </c>
      <c r="G231" s="164" t="s">
        <v>52</v>
      </c>
      <c r="H231" s="164">
        <v>5.56</v>
      </c>
      <c r="I231" s="164">
        <v>4.68</v>
      </c>
      <c r="J231" s="164">
        <v>5.01</v>
      </c>
      <c r="K231" s="164">
        <v>5.74</v>
      </c>
      <c r="L231" s="164">
        <v>9.9700000000000006</v>
      </c>
      <c r="M231" s="164">
        <v>8.07</v>
      </c>
      <c r="N231" s="164">
        <v>7.61</v>
      </c>
      <c r="O231" s="164">
        <v>6.16</v>
      </c>
      <c r="P231" s="164">
        <v>9.7799999999999994</v>
      </c>
      <c r="Q231" s="164">
        <v>13.09</v>
      </c>
      <c r="R231" s="164">
        <v>5.91</v>
      </c>
      <c r="S231" s="164">
        <v>4</v>
      </c>
      <c r="T231" s="164">
        <v>4.6900000000000004</v>
      </c>
      <c r="U231" s="164">
        <v>4.57</v>
      </c>
      <c r="V231" s="164">
        <v>3.88</v>
      </c>
      <c r="W231" s="164">
        <v>3.04</v>
      </c>
      <c r="X231" s="164">
        <v>2.31</v>
      </c>
      <c r="Y231" s="164">
        <v>0.08</v>
      </c>
      <c r="Z231" s="164">
        <v>7.0000000000000007E-2</v>
      </c>
      <c r="AA231" s="164">
        <v>0.69</v>
      </c>
      <c r="AB231" s="165">
        <v>2.0699999999999998</v>
      </c>
      <c r="AC231" s="165">
        <v>2.0499999999999998</v>
      </c>
      <c r="AD231" s="164">
        <v>3.57</v>
      </c>
      <c r="AE231" s="164">
        <v>3.57</v>
      </c>
      <c r="AF231" s="164">
        <v>4.87</v>
      </c>
      <c r="AG231" s="165">
        <v>5.5</v>
      </c>
      <c r="AH231" s="165">
        <v>3.81</v>
      </c>
      <c r="AI231" s="164">
        <v>4.71</v>
      </c>
      <c r="AJ231" s="165">
        <v>3.02</v>
      </c>
      <c r="AK231" s="165">
        <v>5.01</v>
      </c>
      <c r="AL231" s="165">
        <v>4.72</v>
      </c>
      <c r="AM231" s="100"/>
    </row>
    <row r="232" spans="1:39" x14ac:dyDescent="0.2">
      <c r="A232" s="156" t="s">
        <v>1002</v>
      </c>
      <c r="B232" s="156" t="s">
        <v>1003</v>
      </c>
      <c r="C232" s="156" t="s">
        <v>1004</v>
      </c>
      <c r="D232" s="156" t="s">
        <v>94</v>
      </c>
      <c r="E232" s="156" t="s">
        <v>76</v>
      </c>
      <c r="F232" s="156" t="s">
        <v>1828</v>
      </c>
      <c r="G232" s="164" t="s">
        <v>52</v>
      </c>
      <c r="H232" s="164">
        <v>1.52</v>
      </c>
      <c r="I232" s="164">
        <v>3.86</v>
      </c>
      <c r="J232" s="164">
        <v>6.79</v>
      </c>
      <c r="K232" s="164">
        <v>6.91</v>
      </c>
      <c r="L232" s="164">
        <v>15.36</v>
      </c>
      <c r="M232" s="164">
        <v>6.6</v>
      </c>
      <c r="N232" s="164">
        <v>7.78</v>
      </c>
      <c r="O232" s="164">
        <v>7.49</v>
      </c>
      <c r="P232" s="164">
        <v>10.94</v>
      </c>
      <c r="Q232" s="164">
        <v>16.149999999999999</v>
      </c>
      <c r="R232" s="164">
        <v>6.49</v>
      </c>
      <c r="S232" s="164">
        <v>3.54</v>
      </c>
      <c r="T232" s="164">
        <v>4.66</v>
      </c>
      <c r="U232" s="164">
        <v>4.3899999999999997</v>
      </c>
      <c r="V232" s="164">
        <v>4.34</v>
      </c>
      <c r="W232" s="164">
        <v>2.14</v>
      </c>
      <c r="X232" s="164">
        <v>2.04</v>
      </c>
      <c r="Y232" s="164">
        <v>0</v>
      </c>
      <c r="Z232" s="164">
        <v>0.49</v>
      </c>
      <c r="AA232" s="164">
        <v>0.54</v>
      </c>
      <c r="AB232" s="165">
        <v>0.53</v>
      </c>
      <c r="AC232" s="165">
        <v>0.48</v>
      </c>
      <c r="AD232" s="164">
        <v>3.95</v>
      </c>
      <c r="AE232" s="164">
        <v>3.95</v>
      </c>
      <c r="AF232" s="164">
        <v>4.79</v>
      </c>
      <c r="AG232" s="165">
        <v>4.6399999999999997</v>
      </c>
      <c r="AH232" s="165">
        <v>3.65</v>
      </c>
      <c r="AI232" s="164">
        <v>1.9</v>
      </c>
      <c r="AJ232" s="165">
        <v>4.04</v>
      </c>
      <c r="AK232" s="165">
        <v>3.87</v>
      </c>
      <c r="AL232" s="165">
        <v>4.8</v>
      </c>
      <c r="AM232" s="100"/>
    </row>
    <row r="233" spans="1:39" x14ac:dyDescent="0.2">
      <c r="A233" s="156" t="s">
        <v>1005</v>
      </c>
      <c r="B233" s="156" t="s">
        <v>1006</v>
      </c>
      <c r="C233" s="156" t="s">
        <v>1007</v>
      </c>
      <c r="D233" s="156" t="s">
        <v>94</v>
      </c>
      <c r="E233" s="156" t="s">
        <v>76</v>
      </c>
      <c r="F233" s="156" t="s">
        <v>70</v>
      </c>
      <c r="G233" s="164" t="s">
        <v>52</v>
      </c>
      <c r="H233" s="164">
        <v>-1.71</v>
      </c>
      <c r="I233" s="164">
        <v>-3.91</v>
      </c>
      <c r="J233" s="164">
        <v>15.24</v>
      </c>
      <c r="K233" s="164">
        <v>5.47</v>
      </c>
      <c r="L233" s="164">
        <v>10.38</v>
      </c>
      <c r="M233" s="164">
        <v>9.11</v>
      </c>
      <c r="N233" s="164">
        <v>10.11</v>
      </c>
      <c r="O233" s="164">
        <v>11.97</v>
      </c>
      <c r="P233" s="164">
        <v>9.85</v>
      </c>
      <c r="Q233" s="164">
        <v>11.63</v>
      </c>
      <c r="R233" s="164">
        <v>7.18</v>
      </c>
      <c r="S233" s="164">
        <v>3.74</v>
      </c>
      <c r="T233" s="164">
        <v>4.49</v>
      </c>
      <c r="U233" s="164">
        <v>4.54</v>
      </c>
      <c r="V233" s="164">
        <v>4.38</v>
      </c>
      <c r="W233" s="164">
        <v>3.28</v>
      </c>
      <c r="X233" s="164">
        <v>2.52</v>
      </c>
      <c r="Y233" s="164">
        <v>0.05</v>
      </c>
      <c r="Z233" s="164">
        <v>0.1</v>
      </c>
      <c r="AA233" s="164">
        <v>0.2</v>
      </c>
      <c r="AB233" s="165">
        <v>1.97</v>
      </c>
      <c r="AC233" s="165">
        <v>1.78</v>
      </c>
      <c r="AD233" s="164">
        <v>3.58</v>
      </c>
      <c r="AE233" s="164">
        <v>3.58</v>
      </c>
      <c r="AF233" s="164">
        <v>4.62</v>
      </c>
      <c r="AG233" s="165">
        <v>4.49</v>
      </c>
      <c r="AH233" s="165">
        <v>3.71</v>
      </c>
      <c r="AI233" s="164">
        <v>3.01</v>
      </c>
      <c r="AJ233" s="165">
        <v>3.7</v>
      </c>
      <c r="AK233" s="165">
        <v>4.93</v>
      </c>
      <c r="AL233" s="165">
        <v>4.75</v>
      </c>
      <c r="AM233" s="100"/>
    </row>
    <row r="234" spans="1:39" x14ac:dyDescent="0.2">
      <c r="A234" s="156" t="s">
        <v>1008</v>
      </c>
      <c r="B234" s="156" t="s">
        <v>1009</v>
      </c>
      <c r="C234" s="156" t="s">
        <v>1010</v>
      </c>
      <c r="D234" s="156" t="s">
        <v>94</v>
      </c>
      <c r="E234" s="156" t="s">
        <v>74</v>
      </c>
      <c r="F234" s="156" t="s">
        <v>56</v>
      </c>
      <c r="G234" s="164" t="s">
        <v>52</v>
      </c>
      <c r="H234" s="164">
        <v>5.34</v>
      </c>
      <c r="I234" s="164">
        <v>1.59</v>
      </c>
      <c r="J234" s="164">
        <v>6.16</v>
      </c>
      <c r="K234" s="164">
        <v>7.11</v>
      </c>
      <c r="L234" s="164">
        <v>5.74</v>
      </c>
      <c r="M234" s="164">
        <v>3.98</v>
      </c>
      <c r="N234" s="164">
        <v>1.9</v>
      </c>
      <c r="O234" s="164">
        <v>2.13</v>
      </c>
      <c r="P234" s="164">
        <v>2.37</v>
      </c>
      <c r="Q234" s="164">
        <v>5.14</v>
      </c>
      <c r="R234" s="164">
        <v>2.4700000000000002</v>
      </c>
      <c r="S234" s="164">
        <v>2.98</v>
      </c>
      <c r="T234" s="164">
        <v>2.77</v>
      </c>
      <c r="U234" s="164">
        <v>2.94</v>
      </c>
      <c r="V234" s="164">
        <v>3.01</v>
      </c>
      <c r="W234" s="164">
        <v>3.46</v>
      </c>
      <c r="X234" s="164">
        <v>0.86</v>
      </c>
      <c r="Y234" s="164">
        <v>0</v>
      </c>
      <c r="Z234" s="164">
        <v>0</v>
      </c>
      <c r="AA234" s="164">
        <v>3.94</v>
      </c>
      <c r="AB234" s="165">
        <v>0.22</v>
      </c>
      <c r="AC234" s="165">
        <v>0</v>
      </c>
      <c r="AD234" s="164">
        <v>3.83</v>
      </c>
      <c r="AE234" s="164">
        <v>3.83</v>
      </c>
      <c r="AF234" s="164">
        <v>4.3099999999999996</v>
      </c>
      <c r="AG234" s="165">
        <v>5.0599999999999996</v>
      </c>
      <c r="AH234" s="165">
        <v>4.78</v>
      </c>
      <c r="AI234" s="164">
        <v>4.7</v>
      </c>
      <c r="AJ234" s="165">
        <v>3.7</v>
      </c>
      <c r="AK234" s="165">
        <v>5.18</v>
      </c>
      <c r="AL234" s="165">
        <v>5.01</v>
      </c>
      <c r="AM234" s="100"/>
    </row>
    <row r="235" spans="1:39" x14ac:dyDescent="0.2">
      <c r="A235" s="156" t="s">
        <v>1011</v>
      </c>
      <c r="B235" s="156" t="s">
        <v>1012</v>
      </c>
      <c r="C235" s="156" t="s">
        <v>1013</v>
      </c>
      <c r="D235" s="156" t="s">
        <v>94</v>
      </c>
      <c r="E235" s="156" t="s">
        <v>76</v>
      </c>
      <c r="F235" s="156" t="s">
        <v>60</v>
      </c>
      <c r="G235" s="164" t="s">
        <v>52</v>
      </c>
      <c r="H235" s="164">
        <v>-1.49</v>
      </c>
      <c r="I235" s="164">
        <v>5.0599999999999996</v>
      </c>
      <c r="J235" s="164">
        <v>-1.1000000000000001</v>
      </c>
      <c r="K235" s="164">
        <v>9.31</v>
      </c>
      <c r="L235" s="164">
        <v>10.39</v>
      </c>
      <c r="M235" s="164">
        <v>11.83</v>
      </c>
      <c r="N235" s="164">
        <v>5.93</v>
      </c>
      <c r="O235" s="164">
        <v>6.53</v>
      </c>
      <c r="P235" s="164">
        <v>8.7200000000000006</v>
      </c>
      <c r="Q235" s="164">
        <v>10.19</v>
      </c>
      <c r="R235" s="164">
        <v>5.67</v>
      </c>
      <c r="S235" s="164">
        <v>3.68</v>
      </c>
      <c r="T235" s="164">
        <v>4.24</v>
      </c>
      <c r="U235" s="164">
        <v>3.63</v>
      </c>
      <c r="V235" s="164">
        <v>3.31</v>
      </c>
      <c r="W235" s="164">
        <v>3.2</v>
      </c>
      <c r="X235" s="164">
        <v>0.88</v>
      </c>
      <c r="Y235" s="164">
        <v>0</v>
      </c>
      <c r="Z235" s="164">
        <v>0.41</v>
      </c>
      <c r="AA235" s="164">
        <v>0.2</v>
      </c>
      <c r="AB235" s="165">
        <v>1.77</v>
      </c>
      <c r="AC235" s="165">
        <v>1.76</v>
      </c>
      <c r="AD235" s="164">
        <v>3.25</v>
      </c>
      <c r="AE235" s="164">
        <v>3.25</v>
      </c>
      <c r="AF235" s="164">
        <v>4.57</v>
      </c>
      <c r="AG235" s="165">
        <v>4.41</v>
      </c>
      <c r="AH235" s="165">
        <v>3.84</v>
      </c>
      <c r="AI235" s="164">
        <v>3.31</v>
      </c>
      <c r="AJ235" s="165">
        <v>3.55</v>
      </c>
      <c r="AK235" s="165">
        <v>4.5599999999999996</v>
      </c>
      <c r="AL235" s="165">
        <v>4.6100000000000003</v>
      </c>
      <c r="AM235" s="100"/>
    </row>
    <row r="236" spans="1:39" x14ac:dyDescent="0.2">
      <c r="A236" s="156" t="s">
        <v>1014</v>
      </c>
      <c r="B236" s="156" t="s">
        <v>52</v>
      </c>
      <c r="C236" s="156" t="s">
        <v>1015</v>
      </c>
      <c r="D236" s="156" t="s">
        <v>194</v>
      </c>
      <c r="E236" s="156" t="s">
        <v>76</v>
      </c>
      <c r="F236" s="156" t="s">
        <v>66</v>
      </c>
      <c r="G236" s="164" t="s">
        <v>52</v>
      </c>
      <c r="H236" s="164" t="s">
        <v>52</v>
      </c>
      <c r="I236" s="164" t="s">
        <v>52</v>
      </c>
      <c r="J236" s="164" t="s">
        <v>52</v>
      </c>
      <c r="K236" s="164" t="s">
        <v>52</v>
      </c>
      <c r="L236" s="164" t="s">
        <v>52</v>
      </c>
      <c r="M236" s="164" t="s">
        <v>52</v>
      </c>
      <c r="N236" s="164" t="s">
        <v>52</v>
      </c>
      <c r="O236" s="164" t="s">
        <v>52</v>
      </c>
      <c r="P236" s="164" t="s">
        <v>52</v>
      </c>
      <c r="Q236" s="164" t="s">
        <v>52</v>
      </c>
      <c r="R236" s="164" t="s">
        <v>52</v>
      </c>
      <c r="S236" s="164" t="s">
        <v>52</v>
      </c>
      <c r="T236" s="164" t="s">
        <v>52</v>
      </c>
      <c r="U236" s="164" t="s">
        <v>52</v>
      </c>
      <c r="V236" s="164" t="s">
        <v>52</v>
      </c>
      <c r="W236" s="164" t="s">
        <v>52</v>
      </c>
      <c r="X236" s="164" t="s">
        <v>52</v>
      </c>
      <c r="Y236" s="164" t="s">
        <v>52</v>
      </c>
      <c r="Z236" s="164" t="s">
        <v>52</v>
      </c>
      <c r="AA236" s="164" t="s">
        <v>52</v>
      </c>
      <c r="AB236" s="165" t="s">
        <v>52</v>
      </c>
      <c r="AC236" s="165" t="s">
        <v>52</v>
      </c>
      <c r="AD236" s="164" t="s">
        <v>52</v>
      </c>
      <c r="AE236" s="164" t="s">
        <v>52</v>
      </c>
      <c r="AF236" s="164" t="s">
        <v>52</v>
      </c>
      <c r="AG236" s="165" t="s">
        <v>52</v>
      </c>
      <c r="AH236" s="165" t="s">
        <v>52</v>
      </c>
      <c r="AI236" s="164" t="s">
        <v>52</v>
      </c>
      <c r="AJ236" s="165" t="s">
        <v>52</v>
      </c>
      <c r="AK236" s="165" t="s">
        <v>52</v>
      </c>
      <c r="AL236" s="165" t="s">
        <v>52</v>
      </c>
      <c r="AM236" s="100"/>
    </row>
    <row r="237" spans="1:39" x14ac:dyDescent="0.2">
      <c r="A237" s="156" t="s">
        <v>1016</v>
      </c>
      <c r="B237" s="156" t="s">
        <v>1017</v>
      </c>
      <c r="C237" s="156" t="s">
        <v>1018</v>
      </c>
      <c r="D237" s="156" t="s">
        <v>94</v>
      </c>
      <c r="E237" s="156" t="s">
        <v>78</v>
      </c>
      <c r="F237" s="156" t="s">
        <v>66</v>
      </c>
      <c r="G237" s="164" t="s">
        <v>52</v>
      </c>
      <c r="H237" s="164" t="s">
        <v>52</v>
      </c>
      <c r="I237" s="164" t="s">
        <v>52</v>
      </c>
      <c r="J237" s="164" t="s">
        <v>52</v>
      </c>
      <c r="K237" s="164" t="s">
        <v>52</v>
      </c>
      <c r="L237" s="164" t="s">
        <v>52</v>
      </c>
      <c r="M237" s="164">
        <v>5.51</v>
      </c>
      <c r="N237" s="164">
        <v>4.76</v>
      </c>
      <c r="O237" s="164">
        <v>6.29</v>
      </c>
      <c r="P237" s="164">
        <v>9.7100000000000009</v>
      </c>
      <c r="Q237" s="164">
        <v>12.47</v>
      </c>
      <c r="R237" s="164">
        <v>10.09</v>
      </c>
      <c r="S237" s="164">
        <v>5.5</v>
      </c>
      <c r="T237" s="164">
        <v>5.37</v>
      </c>
      <c r="U237" s="164">
        <v>4.5199999999999996</v>
      </c>
      <c r="V237" s="164">
        <v>4.95</v>
      </c>
      <c r="W237" s="164">
        <v>4.83</v>
      </c>
      <c r="X237" s="164">
        <v>2.56</v>
      </c>
      <c r="Y237" s="164">
        <v>0.02</v>
      </c>
      <c r="Z237" s="164">
        <v>0.01</v>
      </c>
      <c r="AA237" s="164">
        <v>1.92</v>
      </c>
      <c r="AB237" s="165">
        <v>1.99</v>
      </c>
      <c r="AC237" s="165">
        <v>1.99</v>
      </c>
      <c r="AD237" s="164">
        <v>3.82</v>
      </c>
      <c r="AE237" s="164">
        <v>3.82</v>
      </c>
      <c r="AF237" s="164">
        <v>6.03</v>
      </c>
      <c r="AG237" s="165">
        <v>4.16</v>
      </c>
      <c r="AH237" s="165">
        <v>4.03</v>
      </c>
      <c r="AI237" s="164">
        <v>5.12</v>
      </c>
      <c r="AJ237" s="165">
        <v>3.14</v>
      </c>
      <c r="AK237" s="165">
        <v>5.24</v>
      </c>
      <c r="AL237" s="165">
        <v>4.97</v>
      </c>
      <c r="AM237" s="100"/>
    </row>
    <row r="238" spans="1:39" x14ac:dyDescent="0.2">
      <c r="A238" s="156" t="s">
        <v>1019</v>
      </c>
      <c r="B238" s="156" t="s">
        <v>1020</v>
      </c>
      <c r="C238" s="156" t="s">
        <v>1021</v>
      </c>
      <c r="D238" s="156" t="s">
        <v>94</v>
      </c>
      <c r="E238" s="156" t="s">
        <v>76</v>
      </c>
      <c r="F238" s="156" t="s">
        <v>60</v>
      </c>
      <c r="G238" s="164" t="s">
        <v>52</v>
      </c>
      <c r="H238" s="164">
        <v>11.14</v>
      </c>
      <c r="I238" s="164">
        <v>5.81</v>
      </c>
      <c r="J238" s="164">
        <v>3.75</v>
      </c>
      <c r="K238" s="164">
        <v>13.94</v>
      </c>
      <c r="L238" s="164">
        <v>8.02</v>
      </c>
      <c r="M238" s="164">
        <v>5.38</v>
      </c>
      <c r="N238" s="164">
        <v>6.53</v>
      </c>
      <c r="O238" s="164">
        <v>6.49</v>
      </c>
      <c r="P238" s="164">
        <v>11.17</v>
      </c>
      <c r="Q238" s="164">
        <v>9.07</v>
      </c>
      <c r="R238" s="164">
        <v>7.82</v>
      </c>
      <c r="S238" s="164">
        <v>3.3</v>
      </c>
      <c r="T238" s="164">
        <v>4.66</v>
      </c>
      <c r="U238" s="164">
        <v>4.4000000000000004</v>
      </c>
      <c r="V238" s="164">
        <v>5.28</v>
      </c>
      <c r="W238" s="164">
        <v>2.93</v>
      </c>
      <c r="X238" s="164">
        <v>2.56</v>
      </c>
      <c r="Y238" s="164">
        <v>0.02</v>
      </c>
      <c r="Z238" s="164">
        <v>0.34</v>
      </c>
      <c r="AA238" s="164">
        <v>0.53</v>
      </c>
      <c r="AB238" s="165">
        <v>0.35</v>
      </c>
      <c r="AC238" s="165">
        <v>1.95</v>
      </c>
      <c r="AD238" s="164">
        <v>3.52</v>
      </c>
      <c r="AE238" s="164">
        <v>3.52</v>
      </c>
      <c r="AF238" s="164">
        <v>5.57</v>
      </c>
      <c r="AG238" s="165">
        <v>4.75</v>
      </c>
      <c r="AH238" s="165">
        <v>3.78</v>
      </c>
      <c r="AI238" s="164">
        <v>4.6900000000000004</v>
      </c>
      <c r="AJ238" s="165">
        <v>3.21</v>
      </c>
      <c r="AK238" s="165">
        <v>4.91</v>
      </c>
      <c r="AL238" s="165">
        <v>4.72</v>
      </c>
      <c r="AM238" s="100"/>
    </row>
    <row r="239" spans="1:39" x14ac:dyDescent="0.2">
      <c r="A239" s="156" t="s">
        <v>1022</v>
      </c>
      <c r="B239" s="156" t="s">
        <v>1023</v>
      </c>
      <c r="C239" s="156" t="s">
        <v>1024</v>
      </c>
      <c r="D239" s="156" t="s">
        <v>194</v>
      </c>
      <c r="E239" s="156" t="s">
        <v>76</v>
      </c>
      <c r="F239" s="156" t="s">
        <v>64</v>
      </c>
      <c r="G239" s="164" t="s">
        <v>52</v>
      </c>
      <c r="H239" s="164">
        <v>8.73</v>
      </c>
      <c r="I239" s="164">
        <v>0.96</v>
      </c>
      <c r="J239" s="164">
        <v>7.65</v>
      </c>
      <c r="K239" s="164">
        <v>4.1900000000000004</v>
      </c>
      <c r="L239" s="164">
        <v>9.0299999999999994</v>
      </c>
      <c r="M239" s="164">
        <v>7.25</v>
      </c>
      <c r="N239" s="164">
        <v>6.83</v>
      </c>
      <c r="O239" s="164">
        <v>6.57</v>
      </c>
      <c r="P239" s="164">
        <v>12.48</v>
      </c>
      <c r="Q239" s="164">
        <v>12.79</v>
      </c>
      <c r="R239" s="164">
        <v>5.95</v>
      </c>
      <c r="S239" s="164">
        <v>3.6</v>
      </c>
      <c r="T239" s="164">
        <v>4.7699999999999996</v>
      </c>
      <c r="U239" s="164">
        <v>4.91</v>
      </c>
      <c r="V239" s="164">
        <v>3.83</v>
      </c>
      <c r="W239" s="164">
        <v>2.98</v>
      </c>
      <c r="X239" s="164">
        <v>0.85</v>
      </c>
      <c r="Y239" s="164">
        <v>0.12</v>
      </c>
      <c r="Z239" s="164">
        <v>0.52</v>
      </c>
      <c r="AA239" s="164">
        <v>0.82</v>
      </c>
      <c r="AB239" s="165" t="s">
        <v>52</v>
      </c>
      <c r="AC239" s="165" t="s">
        <v>52</v>
      </c>
      <c r="AD239" s="164">
        <v>4.7300000000000004</v>
      </c>
      <c r="AE239" s="164">
        <v>4.7300000000000004</v>
      </c>
      <c r="AF239" s="164">
        <v>5.71</v>
      </c>
      <c r="AG239" s="165" t="s">
        <v>52</v>
      </c>
      <c r="AH239" s="165" t="s">
        <v>52</v>
      </c>
      <c r="AI239" s="164">
        <v>4.9000000000000004</v>
      </c>
      <c r="AJ239" s="165" t="s">
        <v>52</v>
      </c>
      <c r="AK239" s="165" t="s">
        <v>52</v>
      </c>
      <c r="AL239" s="165" t="s">
        <v>52</v>
      </c>
      <c r="AM239" s="100"/>
    </row>
    <row r="240" spans="1:39" x14ac:dyDescent="0.2">
      <c r="A240" s="156" t="s">
        <v>1031</v>
      </c>
      <c r="B240" s="156" t="s">
        <v>1032</v>
      </c>
      <c r="C240" s="156" t="s">
        <v>1033</v>
      </c>
      <c r="D240" s="156" t="s">
        <v>94</v>
      </c>
      <c r="E240" s="156" t="s">
        <v>227</v>
      </c>
      <c r="F240" s="156" t="s">
        <v>72</v>
      </c>
      <c r="G240" s="164" t="s">
        <v>52</v>
      </c>
      <c r="H240" s="164">
        <v>-0.23</v>
      </c>
      <c r="I240" s="164">
        <v>22.85</v>
      </c>
      <c r="J240" s="164">
        <v>5.86</v>
      </c>
      <c r="K240" s="164">
        <v>7.86</v>
      </c>
      <c r="L240" s="164">
        <v>7.48</v>
      </c>
      <c r="M240" s="164">
        <v>4.92</v>
      </c>
      <c r="N240" s="164">
        <v>10.19</v>
      </c>
      <c r="O240" s="164">
        <v>9.84</v>
      </c>
      <c r="P240" s="164">
        <v>6.92</v>
      </c>
      <c r="Q240" s="164">
        <v>12.35</v>
      </c>
      <c r="R240" s="164">
        <v>5.76</v>
      </c>
      <c r="S240" s="164">
        <v>3.11</v>
      </c>
      <c r="T240" s="164">
        <v>4.71</v>
      </c>
      <c r="U240" s="164">
        <v>3.97</v>
      </c>
      <c r="V240" s="164">
        <v>3.46</v>
      </c>
      <c r="W240" s="164">
        <v>1.95</v>
      </c>
      <c r="X240" s="164">
        <v>-1.1000000000000001</v>
      </c>
      <c r="Y240" s="164">
        <v>0</v>
      </c>
      <c r="Z240" s="164">
        <v>-0.22</v>
      </c>
      <c r="AA240" s="164">
        <v>-0.26</v>
      </c>
      <c r="AB240" s="165">
        <v>-0.28000000000000003</v>
      </c>
      <c r="AC240" s="165">
        <v>-0.28999999999999998</v>
      </c>
      <c r="AD240" s="164">
        <v>-1.36</v>
      </c>
      <c r="AE240" s="164">
        <v>-1.36</v>
      </c>
      <c r="AF240" s="164">
        <v>3.4</v>
      </c>
      <c r="AG240" s="165">
        <v>5.78</v>
      </c>
      <c r="AH240" s="165">
        <v>3.91</v>
      </c>
      <c r="AI240" s="164">
        <v>5.92</v>
      </c>
      <c r="AJ240" s="165">
        <v>4.2300000000000004</v>
      </c>
      <c r="AK240" s="165">
        <v>6.05</v>
      </c>
      <c r="AL240" s="165">
        <v>5.82</v>
      </c>
      <c r="AM240" s="100"/>
    </row>
    <row r="241" spans="1:39" x14ac:dyDescent="0.2">
      <c r="A241" s="156" t="s">
        <v>1034</v>
      </c>
      <c r="B241" s="156" t="s">
        <v>1035</v>
      </c>
      <c r="C241" s="156" t="s">
        <v>1036</v>
      </c>
      <c r="D241" s="156" t="s">
        <v>194</v>
      </c>
      <c r="E241" s="156" t="s">
        <v>76</v>
      </c>
      <c r="F241" s="156" t="s">
        <v>1828</v>
      </c>
      <c r="G241" s="164" t="s">
        <v>52</v>
      </c>
      <c r="H241" s="164">
        <v>3.52</v>
      </c>
      <c r="I241" s="164">
        <v>4.03</v>
      </c>
      <c r="J241" s="164">
        <v>11.85</v>
      </c>
      <c r="K241" s="164">
        <v>19.809999999999999</v>
      </c>
      <c r="L241" s="164">
        <v>6.86</v>
      </c>
      <c r="M241" s="164">
        <v>8.7899999999999991</v>
      </c>
      <c r="N241" s="164">
        <v>7.07</v>
      </c>
      <c r="O241" s="164">
        <v>5.43</v>
      </c>
      <c r="P241" s="164">
        <v>9.4700000000000006</v>
      </c>
      <c r="Q241" s="164">
        <v>11.33</v>
      </c>
      <c r="R241" s="164">
        <v>7.6</v>
      </c>
      <c r="S241" s="164">
        <v>4.55</v>
      </c>
      <c r="T241" s="164">
        <v>4.9000000000000004</v>
      </c>
      <c r="U241" s="164">
        <v>4.4000000000000004</v>
      </c>
      <c r="V241" s="164">
        <v>4.3</v>
      </c>
      <c r="W241" s="164" t="s">
        <v>52</v>
      </c>
      <c r="X241" s="164" t="s">
        <v>52</v>
      </c>
      <c r="Y241" s="164" t="s">
        <v>52</v>
      </c>
      <c r="Z241" s="164" t="s">
        <v>52</v>
      </c>
      <c r="AA241" s="164" t="s">
        <v>52</v>
      </c>
      <c r="AB241" s="165" t="s">
        <v>52</v>
      </c>
      <c r="AC241" s="165" t="s">
        <v>52</v>
      </c>
      <c r="AD241" s="164" t="s">
        <v>52</v>
      </c>
      <c r="AE241" s="164" t="s">
        <v>52</v>
      </c>
      <c r="AF241" s="164" t="s">
        <v>52</v>
      </c>
      <c r="AG241" s="165" t="s">
        <v>52</v>
      </c>
      <c r="AH241" s="165" t="s">
        <v>52</v>
      </c>
      <c r="AI241" s="164" t="s">
        <v>52</v>
      </c>
      <c r="AJ241" s="165" t="s">
        <v>52</v>
      </c>
      <c r="AK241" s="165" t="s">
        <v>52</v>
      </c>
      <c r="AL241" s="165" t="s">
        <v>52</v>
      </c>
      <c r="AM241" s="100"/>
    </row>
    <row r="242" spans="1:39" x14ac:dyDescent="0.2">
      <c r="A242" s="156" t="s">
        <v>1037</v>
      </c>
      <c r="B242" s="156" t="s">
        <v>1038</v>
      </c>
      <c r="C242" s="156" t="s">
        <v>1039</v>
      </c>
      <c r="D242" s="156" t="s">
        <v>94</v>
      </c>
      <c r="E242" s="156" t="s">
        <v>76</v>
      </c>
      <c r="F242" s="156" t="s">
        <v>64</v>
      </c>
      <c r="G242" s="164" t="s">
        <v>52</v>
      </c>
      <c r="H242" s="164">
        <v>7.66</v>
      </c>
      <c r="I242" s="164">
        <v>-0.96</v>
      </c>
      <c r="J242" s="164">
        <v>1.03</v>
      </c>
      <c r="K242" s="164">
        <v>9.3800000000000008</v>
      </c>
      <c r="L242" s="164">
        <v>14.62</v>
      </c>
      <c r="M242" s="164">
        <v>8.2100000000000009</v>
      </c>
      <c r="N242" s="164">
        <v>5.79</v>
      </c>
      <c r="O242" s="164">
        <v>6.92</v>
      </c>
      <c r="P242" s="164">
        <v>10.3</v>
      </c>
      <c r="Q242" s="164">
        <v>18.54</v>
      </c>
      <c r="R242" s="164">
        <v>5.58</v>
      </c>
      <c r="S242" s="164">
        <v>3.85</v>
      </c>
      <c r="T242" s="164">
        <v>4.76</v>
      </c>
      <c r="U242" s="164">
        <v>4.74</v>
      </c>
      <c r="V242" s="164">
        <v>4.42</v>
      </c>
      <c r="W242" s="164">
        <v>3.17</v>
      </c>
      <c r="X242" s="164">
        <v>2.38</v>
      </c>
      <c r="Y242" s="164">
        <v>0.08</v>
      </c>
      <c r="Z242" s="164">
        <v>0.39</v>
      </c>
      <c r="AA242" s="164">
        <v>0.47</v>
      </c>
      <c r="AB242" s="165">
        <v>1.81</v>
      </c>
      <c r="AC242" s="165">
        <v>1.96</v>
      </c>
      <c r="AD242" s="164">
        <v>3.8</v>
      </c>
      <c r="AE242" s="164">
        <v>3.8</v>
      </c>
      <c r="AF242" s="164">
        <v>4.9400000000000004</v>
      </c>
      <c r="AG242" s="165">
        <v>4.91</v>
      </c>
      <c r="AH242" s="165">
        <v>3.83</v>
      </c>
      <c r="AI242" s="164">
        <v>4.93</v>
      </c>
      <c r="AJ242" s="165">
        <v>3.04</v>
      </c>
      <c r="AK242" s="165">
        <v>5.0199999999999996</v>
      </c>
      <c r="AL242" s="165">
        <v>4.74</v>
      </c>
      <c r="AM242" s="100"/>
    </row>
    <row r="243" spans="1:39" x14ac:dyDescent="0.2">
      <c r="A243" s="156" t="s">
        <v>1040</v>
      </c>
      <c r="B243" s="156" t="s">
        <v>1041</v>
      </c>
      <c r="C243" s="156" t="s">
        <v>1042</v>
      </c>
      <c r="D243" s="156" t="s">
        <v>94</v>
      </c>
      <c r="E243" s="156" t="s">
        <v>76</v>
      </c>
      <c r="F243" s="156" t="s">
        <v>1828</v>
      </c>
      <c r="G243" s="164" t="s">
        <v>52</v>
      </c>
      <c r="H243" s="164">
        <v>11.89</v>
      </c>
      <c r="I243" s="164">
        <v>3.75</v>
      </c>
      <c r="J243" s="164">
        <v>8.5500000000000007</v>
      </c>
      <c r="K243" s="164">
        <v>7.07</v>
      </c>
      <c r="L243" s="164">
        <v>8.3699999999999992</v>
      </c>
      <c r="M243" s="164">
        <v>7.64</v>
      </c>
      <c r="N243" s="164">
        <v>6.79</v>
      </c>
      <c r="O243" s="164">
        <v>6.63</v>
      </c>
      <c r="P243" s="164">
        <v>12.62</v>
      </c>
      <c r="Q243" s="164">
        <v>18.13</v>
      </c>
      <c r="R243" s="164">
        <v>4.6900000000000004</v>
      </c>
      <c r="S243" s="164">
        <v>3.04</v>
      </c>
      <c r="T243" s="164">
        <v>4.46</v>
      </c>
      <c r="U243" s="164">
        <v>4.46</v>
      </c>
      <c r="V243" s="164">
        <v>4.46</v>
      </c>
      <c r="W243" s="164">
        <v>2.75</v>
      </c>
      <c r="X243" s="164">
        <v>2.5299999999999998</v>
      </c>
      <c r="Y243" s="164">
        <v>0.12</v>
      </c>
      <c r="Z243" s="164">
        <v>0.52</v>
      </c>
      <c r="AA243" s="164">
        <v>0.2</v>
      </c>
      <c r="AB243" s="165">
        <v>0.23</v>
      </c>
      <c r="AC243" s="165">
        <v>0.5</v>
      </c>
      <c r="AD243" s="164">
        <v>2.1</v>
      </c>
      <c r="AE243" s="164">
        <v>2.1</v>
      </c>
      <c r="AF243" s="164">
        <v>4.72</v>
      </c>
      <c r="AG243" s="165">
        <v>4.8</v>
      </c>
      <c r="AH243" s="165">
        <v>3.87</v>
      </c>
      <c r="AI243" s="164">
        <v>4.04</v>
      </c>
      <c r="AJ243" s="165">
        <v>2.96</v>
      </c>
      <c r="AK243" s="165">
        <v>3.91</v>
      </c>
      <c r="AL243" s="165">
        <v>4.7</v>
      </c>
      <c r="AM243" s="100"/>
    </row>
    <row r="244" spans="1:39" x14ac:dyDescent="0.2">
      <c r="A244" s="156" t="s">
        <v>1043</v>
      </c>
      <c r="B244" s="156" t="s">
        <v>1044</v>
      </c>
      <c r="C244" s="156" t="s">
        <v>1045</v>
      </c>
      <c r="D244" s="156" t="s">
        <v>94</v>
      </c>
      <c r="E244" s="156" t="s">
        <v>76</v>
      </c>
      <c r="F244" s="156" t="s">
        <v>66</v>
      </c>
      <c r="G244" s="164" t="s">
        <v>52</v>
      </c>
      <c r="H244" s="164">
        <v>8.16</v>
      </c>
      <c r="I244" s="164">
        <v>7.97</v>
      </c>
      <c r="J244" s="164">
        <v>5.92</v>
      </c>
      <c r="K244" s="164">
        <v>6.05</v>
      </c>
      <c r="L244" s="164">
        <v>9.92</v>
      </c>
      <c r="M244" s="164">
        <v>6.62</v>
      </c>
      <c r="N244" s="164">
        <v>5.3</v>
      </c>
      <c r="O244" s="164">
        <v>6.32</v>
      </c>
      <c r="P244" s="164">
        <v>9.86</v>
      </c>
      <c r="Q244" s="164">
        <v>18.52</v>
      </c>
      <c r="R244" s="164">
        <v>5.87</v>
      </c>
      <c r="S244" s="164">
        <v>4.82</v>
      </c>
      <c r="T244" s="164">
        <v>4.93</v>
      </c>
      <c r="U244" s="164">
        <v>4.8</v>
      </c>
      <c r="V244" s="164">
        <v>4.55</v>
      </c>
      <c r="W244" s="164">
        <v>3.46</v>
      </c>
      <c r="X244" s="164">
        <v>2.5299999999999998</v>
      </c>
      <c r="Y244" s="164">
        <v>0</v>
      </c>
      <c r="Z244" s="164">
        <v>0.09</v>
      </c>
      <c r="AA244" s="164">
        <v>0.11</v>
      </c>
      <c r="AB244" s="165">
        <v>0.24</v>
      </c>
      <c r="AC244" s="165">
        <v>0.25</v>
      </c>
      <c r="AD244" s="164">
        <v>3.68</v>
      </c>
      <c r="AE244" s="164">
        <v>3.68</v>
      </c>
      <c r="AF244" s="164">
        <v>5.19</v>
      </c>
      <c r="AG244" s="165">
        <v>5.53</v>
      </c>
      <c r="AH244" s="165">
        <v>4.1500000000000004</v>
      </c>
      <c r="AI244" s="164">
        <v>4.91</v>
      </c>
      <c r="AJ244" s="165">
        <v>3.15</v>
      </c>
      <c r="AK244" s="165">
        <v>4.93</v>
      </c>
      <c r="AL244" s="165">
        <v>5.01</v>
      </c>
      <c r="AM244" s="100"/>
    </row>
    <row r="245" spans="1:39" x14ac:dyDescent="0.2">
      <c r="A245" s="172" t="s">
        <v>1046</v>
      </c>
      <c r="B245" s="156" t="s">
        <v>52</v>
      </c>
      <c r="C245" s="110" t="s">
        <v>1047</v>
      </c>
      <c r="D245" s="156" t="s">
        <v>194</v>
      </c>
      <c r="E245" s="156" t="s">
        <v>76</v>
      </c>
      <c r="F245" s="156" t="s">
        <v>58</v>
      </c>
      <c r="G245" s="164" t="s">
        <v>52</v>
      </c>
      <c r="H245" s="164">
        <v>13.76</v>
      </c>
      <c r="I245" s="164">
        <v>4.8099999999999996</v>
      </c>
      <c r="J245" s="164" t="s">
        <v>52</v>
      </c>
      <c r="K245" s="164" t="s">
        <v>52</v>
      </c>
      <c r="L245" s="164" t="s">
        <v>52</v>
      </c>
      <c r="M245" s="164" t="s">
        <v>52</v>
      </c>
      <c r="N245" s="164" t="s">
        <v>52</v>
      </c>
      <c r="O245" s="164" t="s">
        <v>52</v>
      </c>
      <c r="P245" s="164" t="s">
        <v>52</v>
      </c>
      <c r="Q245" s="164" t="s">
        <v>52</v>
      </c>
      <c r="R245" s="164" t="s">
        <v>52</v>
      </c>
      <c r="S245" s="164" t="s">
        <v>52</v>
      </c>
      <c r="T245" s="164" t="s">
        <v>52</v>
      </c>
      <c r="U245" s="164" t="s">
        <v>52</v>
      </c>
      <c r="V245" s="164" t="s">
        <v>52</v>
      </c>
      <c r="W245" s="164" t="s">
        <v>52</v>
      </c>
      <c r="X245" s="164" t="s">
        <v>52</v>
      </c>
      <c r="Y245" s="164" t="s">
        <v>52</v>
      </c>
      <c r="Z245" s="164" t="s">
        <v>52</v>
      </c>
      <c r="AA245" s="164" t="s">
        <v>52</v>
      </c>
      <c r="AB245" s="165" t="s">
        <v>52</v>
      </c>
      <c r="AC245" s="165" t="s">
        <v>52</v>
      </c>
      <c r="AD245" s="164" t="s">
        <v>52</v>
      </c>
      <c r="AE245" s="164" t="s">
        <v>52</v>
      </c>
      <c r="AF245" s="164" t="s">
        <v>52</v>
      </c>
      <c r="AG245" s="165" t="s">
        <v>52</v>
      </c>
      <c r="AH245" s="165" t="s">
        <v>52</v>
      </c>
      <c r="AI245" s="164" t="s">
        <v>52</v>
      </c>
      <c r="AJ245" s="165" t="s">
        <v>52</v>
      </c>
      <c r="AK245" s="165" t="s">
        <v>52</v>
      </c>
      <c r="AL245" s="165" t="s">
        <v>52</v>
      </c>
      <c r="AM245" s="111"/>
    </row>
    <row r="246" spans="1:39" x14ac:dyDescent="0.2">
      <c r="A246" s="156" t="s">
        <v>1048</v>
      </c>
      <c r="B246" s="156" t="s">
        <v>1049</v>
      </c>
      <c r="C246" s="156" t="s">
        <v>1050</v>
      </c>
      <c r="D246" s="156" t="s">
        <v>94</v>
      </c>
      <c r="E246" s="156" t="s">
        <v>78</v>
      </c>
      <c r="F246" s="156" t="s">
        <v>58</v>
      </c>
      <c r="G246" s="164" t="s">
        <v>52</v>
      </c>
      <c r="H246" s="164">
        <v>13.76</v>
      </c>
      <c r="I246" s="164">
        <v>4.8099999999999996</v>
      </c>
      <c r="J246" s="164">
        <v>-15.9</v>
      </c>
      <c r="K246" s="164">
        <v>11.32</v>
      </c>
      <c r="L246" s="164">
        <v>4.03</v>
      </c>
      <c r="M246" s="164">
        <v>8.82</v>
      </c>
      <c r="N246" s="164">
        <v>4.53</v>
      </c>
      <c r="O246" s="164">
        <v>4.4800000000000004</v>
      </c>
      <c r="P246" s="164">
        <v>8.31</v>
      </c>
      <c r="Q246" s="164">
        <v>13.88</v>
      </c>
      <c r="R246" s="164">
        <v>8.0399999999999991</v>
      </c>
      <c r="S246" s="164">
        <v>4.82</v>
      </c>
      <c r="T246" s="164">
        <v>4.72</v>
      </c>
      <c r="U246" s="164">
        <v>3.82</v>
      </c>
      <c r="V246" s="164">
        <v>5.5</v>
      </c>
      <c r="W246" s="164">
        <v>4.5999999999999996</v>
      </c>
      <c r="X246" s="164">
        <v>2.61</v>
      </c>
      <c r="Y246" s="164">
        <v>0</v>
      </c>
      <c r="Z246" s="164">
        <v>3.47</v>
      </c>
      <c r="AA246" s="164">
        <v>1.97</v>
      </c>
      <c r="AB246" s="165">
        <v>1.85</v>
      </c>
      <c r="AC246" s="165">
        <v>1.87</v>
      </c>
      <c r="AD246" s="164">
        <v>3.64</v>
      </c>
      <c r="AE246" s="164">
        <v>3.64</v>
      </c>
      <c r="AF246" s="164">
        <v>4.9800000000000004</v>
      </c>
      <c r="AG246" s="165">
        <v>5.59</v>
      </c>
      <c r="AH246" s="165">
        <v>3.91</v>
      </c>
      <c r="AI246" s="164">
        <v>2.62</v>
      </c>
      <c r="AJ246" s="165">
        <v>3.06</v>
      </c>
      <c r="AK246" s="165">
        <v>4.25</v>
      </c>
      <c r="AL246" s="165">
        <v>4.8499999999999996</v>
      </c>
      <c r="AM246" s="100"/>
    </row>
    <row r="247" spans="1:39" x14ac:dyDescent="0.2">
      <c r="A247" s="156" t="s">
        <v>1051</v>
      </c>
      <c r="B247" s="156" t="s">
        <v>52</v>
      </c>
      <c r="C247" s="156" t="s">
        <v>1052</v>
      </c>
      <c r="D247" s="156" t="s">
        <v>194</v>
      </c>
      <c r="E247" s="156" t="s">
        <v>76</v>
      </c>
      <c r="F247" s="156" t="s">
        <v>66</v>
      </c>
      <c r="G247" s="164" t="s">
        <v>52</v>
      </c>
      <c r="H247" s="164">
        <v>0.97</v>
      </c>
      <c r="I247" s="164">
        <v>5.95</v>
      </c>
      <c r="J247" s="164">
        <v>5.82</v>
      </c>
      <c r="K247" s="164" t="s">
        <v>52</v>
      </c>
      <c r="L247" s="164" t="s">
        <v>52</v>
      </c>
      <c r="M247" s="164" t="s">
        <v>52</v>
      </c>
      <c r="N247" s="164" t="s">
        <v>52</v>
      </c>
      <c r="O247" s="164" t="s">
        <v>52</v>
      </c>
      <c r="P247" s="164" t="s">
        <v>52</v>
      </c>
      <c r="Q247" s="164" t="s">
        <v>52</v>
      </c>
      <c r="R247" s="164" t="s">
        <v>52</v>
      </c>
      <c r="S247" s="164" t="s">
        <v>52</v>
      </c>
      <c r="T247" s="164" t="s">
        <v>52</v>
      </c>
      <c r="U247" s="164" t="s">
        <v>52</v>
      </c>
      <c r="V247" s="164" t="s">
        <v>52</v>
      </c>
      <c r="W247" s="164" t="s">
        <v>52</v>
      </c>
      <c r="X247" s="164" t="s">
        <v>52</v>
      </c>
      <c r="Y247" s="164" t="s">
        <v>52</v>
      </c>
      <c r="Z247" s="164" t="s">
        <v>52</v>
      </c>
      <c r="AA247" s="164" t="s">
        <v>52</v>
      </c>
      <c r="AB247" s="165" t="s">
        <v>52</v>
      </c>
      <c r="AC247" s="165" t="s">
        <v>52</v>
      </c>
      <c r="AD247" s="164" t="s">
        <v>52</v>
      </c>
      <c r="AE247" s="164" t="s">
        <v>52</v>
      </c>
      <c r="AF247" s="164" t="s">
        <v>52</v>
      </c>
      <c r="AG247" s="165" t="s">
        <v>52</v>
      </c>
      <c r="AH247" s="165" t="s">
        <v>52</v>
      </c>
      <c r="AI247" s="164" t="s">
        <v>52</v>
      </c>
      <c r="AJ247" s="165" t="s">
        <v>52</v>
      </c>
      <c r="AK247" s="165" t="s">
        <v>52</v>
      </c>
      <c r="AL247" s="165" t="s">
        <v>52</v>
      </c>
      <c r="AM247" s="100"/>
    </row>
    <row r="248" spans="1:39" x14ac:dyDescent="0.2">
      <c r="A248" s="156" t="s">
        <v>1053</v>
      </c>
      <c r="B248" s="156" t="s">
        <v>1054</v>
      </c>
      <c r="C248" s="156" t="s">
        <v>1055</v>
      </c>
      <c r="D248" s="156" t="s">
        <v>94</v>
      </c>
      <c r="E248" s="156" t="s">
        <v>78</v>
      </c>
      <c r="F248" s="156" t="s">
        <v>66</v>
      </c>
      <c r="G248" s="164" t="s">
        <v>52</v>
      </c>
      <c r="H248" s="164">
        <v>0.97</v>
      </c>
      <c r="I248" s="164">
        <v>5.95</v>
      </c>
      <c r="J248" s="164">
        <v>5.82</v>
      </c>
      <c r="K248" s="164">
        <v>-3.58</v>
      </c>
      <c r="L248" s="164">
        <v>6.13</v>
      </c>
      <c r="M248" s="164">
        <v>10.68</v>
      </c>
      <c r="N248" s="164">
        <v>5.63</v>
      </c>
      <c r="O248" s="164">
        <v>8.5500000000000007</v>
      </c>
      <c r="P248" s="164">
        <v>8</v>
      </c>
      <c r="Q248" s="164">
        <v>10.97</v>
      </c>
      <c r="R248" s="164">
        <v>7.23</v>
      </c>
      <c r="S248" s="164">
        <v>5.17</v>
      </c>
      <c r="T248" s="164">
        <v>5.09</v>
      </c>
      <c r="U248" s="164">
        <v>4.03</v>
      </c>
      <c r="V248" s="164">
        <v>4.03</v>
      </c>
      <c r="W248" s="164">
        <v>3.65</v>
      </c>
      <c r="X248" s="164">
        <v>2.15</v>
      </c>
      <c r="Y248" s="164">
        <v>7.0000000000000007E-2</v>
      </c>
      <c r="Z248" s="164">
        <v>0.14000000000000001</v>
      </c>
      <c r="AA248" s="164">
        <v>1.84</v>
      </c>
      <c r="AB248" s="165">
        <v>0.49</v>
      </c>
      <c r="AC248" s="165">
        <v>1.86</v>
      </c>
      <c r="AD248" s="164">
        <v>3.73</v>
      </c>
      <c r="AE248" s="164">
        <v>3.73</v>
      </c>
      <c r="AF248" s="164">
        <v>5.92</v>
      </c>
      <c r="AG248" s="165">
        <v>4.42</v>
      </c>
      <c r="AH248" s="165">
        <v>3.63</v>
      </c>
      <c r="AI248" s="164">
        <v>3.27</v>
      </c>
      <c r="AJ248" s="165">
        <v>3.95</v>
      </c>
      <c r="AK248" s="165">
        <v>5.3</v>
      </c>
      <c r="AL248" s="165">
        <v>5.0999999999999996</v>
      </c>
      <c r="AM248" s="100"/>
    </row>
    <row r="249" spans="1:39" x14ac:dyDescent="0.2">
      <c r="A249" s="156" t="s">
        <v>1056</v>
      </c>
      <c r="B249" s="156" t="s">
        <v>1057</v>
      </c>
      <c r="C249" s="156" t="s">
        <v>1058</v>
      </c>
      <c r="D249" s="156" t="s">
        <v>94</v>
      </c>
      <c r="E249" s="156" t="s">
        <v>76</v>
      </c>
      <c r="F249" s="156" t="s">
        <v>66</v>
      </c>
      <c r="G249" s="164" t="s">
        <v>52</v>
      </c>
      <c r="H249" s="164">
        <v>0</v>
      </c>
      <c r="I249" s="164">
        <v>3.25</v>
      </c>
      <c r="J249" s="164">
        <v>6.3</v>
      </c>
      <c r="K249" s="164">
        <v>5.6</v>
      </c>
      <c r="L249" s="164">
        <v>14.11</v>
      </c>
      <c r="M249" s="164">
        <v>8.5500000000000007</v>
      </c>
      <c r="N249" s="164">
        <v>6</v>
      </c>
      <c r="O249" s="164">
        <v>5.04</v>
      </c>
      <c r="P249" s="164">
        <v>11.57</v>
      </c>
      <c r="Q249" s="164">
        <v>19.87</v>
      </c>
      <c r="R249" s="164">
        <v>5.0599999999999996</v>
      </c>
      <c r="S249" s="164">
        <v>3.66</v>
      </c>
      <c r="T249" s="164">
        <v>5.05</v>
      </c>
      <c r="U249" s="164">
        <v>4.4400000000000004</v>
      </c>
      <c r="V249" s="164">
        <v>5.23</v>
      </c>
      <c r="W249" s="164">
        <v>3.18</v>
      </c>
      <c r="X249" s="164">
        <v>2.23</v>
      </c>
      <c r="Y249" s="164">
        <v>0.02</v>
      </c>
      <c r="Z249" s="164">
        <v>2.62</v>
      </c>
      <c r="AA249" s="164">
        <v>1.99</v>
      </c>
      <c r="AB249" s="165">
        <v>1.98</v>
      </c>
      <c r="AC249" s="165">
        <v>1.99</v>
      </c>
      <c r="AD249" s="164">
        <v>3.57</v>
      </c>
      <c r="AE249" s="164">
        <v>3.57</v>
      </c>
      <c r="AF249" s="164">
        <v>5.62</v>
      </c>
      <c r="AG249" s="165">
        <v>3.9</v>
      </c>
      <c r="AH249" s="165">
        <v>3.85</v>
      </c>
      <c r="AI249" s="164">
        <v>2.93</v>
      </c>
      <c r="AJ249" s="165">
        <v>4.57</v>
      </c>
      <c r="AK249" s="165">
        <v>3.29</v>
      </c>
      <c r="AL249" s="165">
        <v>4.6900000000000004</v>
      </c>
      <c r="AM249" s="100"/>
    </row>
    <row r="250" spans="1:39" x14ac:dyDescent="0.2">
      <c r="A250" s="156" t="s">
        <v>1059</v>
      </c>
      <c r="B250" s="156" t="s">
        <v>1060</v>
      </c>
      <c r="C250" s="156" t="s">
        <v>1061</v>
      </c>
      <c r="D250" s="156" t="s">
        <v>94</v>
      </c>
      <c r="E250" s="156" t="s">
        <v>76</v>
      </c>
      <c r="F250" s="156" t="s">
        <v>66</v>
      </c>
      <c r="G250" s="164" t="s">
        <v>52</v>
      </c>
      <c r="H250" s="164">
        <v>11.14</v>
      </c>
      <c r="I250" s="164">
        <v>11.55</v>
      </c>
      <c r="J250" s="164">
        <v>5.73</v>
      </c>
      <c r="K250" s="164">
        <v>11.21</v>
      </c>
      <c r="L250" s="164">
        <v>9.5299999999999994</v>
      </c>
      <c r="M250" s="164">
        <v>7.73</v>
      </c>
      <c r="N250" s="164">
        <v>4.92</v>
      </c>
      <c r="O250" s="164">
        <v>5.99</v>
      </c>
      <c r="P250" s="164">
        <v>9.31</v>
      </c>
      <c r="Q250" s="164">
        <v>14.4</v>
      </c>
      <c r="R250" s="164">
        <v>6.12</v>
      </c>
      <c r="S250" s="164">
        <v>3.73</v>
      </c>
      <c r="T250" s="164">
        <v>4.55</v>
      </c>
      <c r="U250" s="164">
        <v>4.57</v>
      </c>
      <c r="V250" s="164">
        <v>4.8</v>
      </c>
      <c r="W250" s="164">
        <v>2.48</v>
      </c>
      <c r="X250" s="164">
        <v>2.02</v>
      </c>
      <c r="Y250" s="164">
        <v>0.01</v>
      </c>
      <c r="Z250" s="164">
        <v>0.05</v>
      </c>
      <c r="AA250" s="164">
        <v>0.36</v>
      </c>
      <c r="AB250" s="165">
        <v>0.41</v>
      </c>
      <c r="AC250" s="165">
        <v>0.31</v>
      </c>
      <c r="AD250" s="164">
        <v>3.52</v>
      </c>
      <c r="AE250" s="164">
        <v>3.52</v>
      </c>
      <c r="AF250" s="164">
        <v>5.62</v>
      </c>
      <c r="AG250" s="165">
        <v>4.22</v>
      </c>
      <c r="AH250" s="165">
        <v>4.0199999999999996</v>
      </c>
      <c r="AI250" s="164">
        <v>4.7699999999999996</v>
      </c>
      <c r="AJ250" s="165">
        <v>3.33</v>
      </c>
      <c r="AK250" s="165">
        <v>5.16</v>
      </c>
      <c r="AL250" s="165">
        <v>4.91</v>
      </c>
      <c r="AM250" s="100"/>
    </row>
    <row r="251" spans="1:39" x14ac:dyDescent="0.2">
      <c r="A251" s="156" t="s">
        <v>1062</v>
      </c>
      <c r="B251" s="156" t="s">
        <v>1063</v>
      </c>
      <c r="C251" s="156" t="s">
        <v>1064</v>
      </c>
      <c r="D251" s="156" t="s">
        <v>94</v>
      </c>
      <c r="E251" s="156" t="s">
        <v>76</v>
      </c>
      <c r="F251" s="156" t="s">
        <v>60</v>
      </c>
      <c r="G251" s="164" t="s">
        <v>52</v>
      </c>
      <c r="H251" s="164">
        <v>9.4499999999999993</v>
      </c>
      <c r="I251" s="164">
        <v>6.19</v>
      </c>
      <c r="J251" s="164">
        <v>4.4800000000000004</v>
      </c>
      <c r="K251" s="164">
        <v>5.44</v>
      </c>
      <c r="L251" s="164">
        <v>10.89</v>
      </c>
      <c r="M251" s="164">
        <v>8.3000000000000007</v>
      </c>
      <c r="N251" s="164">
        <v>5.52</v>
      </c>
      <c r="O251" s="164">
        <v>5.46</v>
      </c>
      <c r="P251" s="164">
        <v>8.9700000000000006</v>
      </c>
      <c r="Q251" s="164">
        <v>9.9600000000000009</v>
      </c>
      <c r="R251" s="164">
        <v>5.65</v>
      </c>
      <c r="S251" s="164">
        <v>3.7</v>
      </c>
      <c r="T251" s="164">
        <v>4.6500000000000004</v>
      </c>
      <c r="U251" s="164">
        <v>3.82</v>
      </c>
      <c r="V251" s="164">
        <v>3.35</v>
      </c>
      <c r="W251" s="164">
        <v>2.88</v>
      </c>
      <c r="X251" s="164">
        <v>0.79</v>
      </c>
      <c r="Y251" s="164">
        <v>-0.28000000000000003</v>
      </c>
      <c r="Z251" s="164">
        <v>0.45</v>
      </c>
      <c r="AA251" s="164">
        <v>0.23</v>
      </c>
      <c r="AB251" s="165">
        <v>1.85</v>
      </c>
      <c r="AC251" s="165">
        <v>1.8</v>
      </c>
      <c r="AD251" s="164">
        <v>3.43</v>
      </c>
      <c r="AE251" s="164">
        <v>3.43</v>
      </c>
      <c r="AF251" s="164">
        <v>4.68</v>
      </c>
      <c r="AG251" s="165">
        <v>4.5599999999999996</v>
      </c>
      <c r="AH251" s="165">
        <v>3.74</v>
      </c>
      <c r="AI251" s="164">
        <v>3.38</v>
      </c>
      <c r="AJ251" s="165">
        <v>3.71</v>
      </c>
      <c r="AK251" s="165">
        <v>4.68</v>
      </c>
      <c r="AL251" s="165">
        <v>4.6900000000000004</v>
      </c>
      <c r="AM251" s="100"/>
    </row>
    <row r="252" spans="1:39" x14ac:dyDescent="0.2">
      <c r="A252" s="156" t="s">
        <v>1065</v>
      </c>
      <c r="B252" s="156" t="s">
        <v>52</v>
      </c>
      <c r="C252" s="156" t="s">
        <v>1066</v>
      </c>
      <c r="D252" s="156" t="s">
        <v>194</v>
      </c>
      <c r="E252" s="156" t="s">
        <v>76</v>
      </c>
      <c r="F252" s="156" t="s">
        <v>66</v>
      </c>
      <c r="G252" s="164" t="s">
        <v>52</v>
      </c>
      <c r="H252" s="164">
        <v>4.26</v>
      </c>
      <c r="I252" s="164">
        <v>1.43</v>
      </c>
      <c r="J252" s="164">
        <v>9.27</v>
      </c>
      <c r="K252" s="164">
        <v>6.3</v>
      </c>
      <c r="L252" s="164" t="s">
        <v>52</v>
      </c>
      <c r="M252" s="164" t="s">
        <v>52</v>
      </c>
      <c r="N252" s="164" t="s">
        <v>52</v>
      </c>
      <c r="O252" s="164" t="s">
        <v>52</v>
      </c>
      <c r="P252" s="164" t="s">
        <v>52</v>
      </c>
      <c r="Q252" s="164" t="s">
        <v>52</v>
      </c>
      <c r="R252" s="164" t="s">
        <v>52</v>
      </c>
      <c r="S252" s="164" t="s">
        <v>52</v>
      </c>
      <c r="T252" s="164" t="s">
        <v>52</v>
      </c>
      <c r="U252" s="164" t="s">
        <v>52</v>
      </c>
      <c r="V252" s="164" t="s">
        <v>52</v>
      </c>
      <c r="W252" s="164" t="s">
        <v>52</v>
      </c>
      <c r="X252" s="164" t="s">
        <v>52</v>
      </c>
      <c r="Y252" s="164" t="s">
        <v>52</v>
      </c>
      <c r="Z252" s="164" t="s">
        <v>52</v>
      </c>
      <c r="AA252" s="164" t="s">
        <v>52</v>
      </c>
      <c r="AB252" s="165" t="s">
        <v>52</v>
      </c>
      <c r="AC252" s="165" t="s">
        <v>52</v>
      </c>
      <c r="AD252" s="164" t="s">
        <v>52</v>
      </c>
      <c r="AE252" s="164" t="s">
        <v>52</v>
      </c>
      <c r="AF252" s="164" t="s">
        <v>52</v>
      </c>
      <c r="AG252" s="165" t="s">
        <v>52</v>
      </c>
      <c r="AH252" s="165" t="s">
        <v>52</v>
      </c>
      <c r="AI252" s="164" t="s">
        <v>52</v>
      </c>
      <c r="AJ252" s="165" t="s">
        <v>52</v>
      </c>
      <c r="AK252" s="165" t="s">
        <v>52</v>
      </c>
      <c r="AL252" s="165" t="s">
        <v>52</v>
      </c>
      <c r="AM252" s="100"/>
    </row>
    <row r="253" spans="1:39" x14ac:dyDescent="0.2">
      <c r="A253" s="156" t="s">
        <v>1067</v>
      </c>
      <c r="B253" s="156" t="s">
        <v>1068</v>
      </c>
      <c r="C253" s="156" t="s">
        <v>1069</v>
      </c>
      <c r="D253" s="156" t="s">
        <v>94</v>
      </c>
      <c r="E253" s="156" t="s">
        <v>74</v>
      </c>
      <c r="F253" s="156" t="s">
        <v>58</v>
      </c>
      <c r="G253" s="164" t="s">
        <v>52</v>
      </c>
      <c r="H253" s="164">
        <v>-2.56</v>
      </c>
      <c r="I253" s="164">
        <v>-5.68</v>
      </c>
      <c r="J253" s="164">
        <v>5.95</v>
      </c>
      <c r="K253" s="164">
        <v>7.69</v>
      </c>
      <c r="L253" s="164">
        <v>9.1300000000000008</v>
      </c>
      <c r="M253" s="164">
        <v>7.88</v>
      </c>
      <c r="N253" s="164">
        <v>2.91</v>
      </c>
      <c r="O253" s="164">
        <v>4.3600000000000003</v>
      </c>
      <c r="P253" s="164">
        <v>7.5</v>
      </c>
      <c r="Q253" s="164">
        <v>9.9</v>
      </c>
      <c r="R253" s="164">
        <v>4.99</v>
      </c>
      <c r="S253" s="164">
        <v>2.0099999999999998</v>
      </c>
      <c r="T253" s="164">
        <v>2.1800000000000002</v>
      </c>
      <c r="U253" s="164">
        <v>2.83</v>
      </c>
      <c r="V253" s="164">
        <v>3.78</v>
      </c>
      <c r="W253" s="164">
        <v>2.84</v>
      </c>
      <c r="X253" s="164">
        <v>1.48</v>
      </c>
      <c r="Y253" s="164">
        <v>0</v>
      </c>
      <c r="Z253" s="164">
        <v>0.02</v>
      </c>
      <c r="AA253" s="164">
        <v>0.2</v>
      </c>
      <c r="AB253" s="165">
        <v>0.06</v>
      </c>
      <c r="AC253" s="165">
        <v>1.89</v>
      </c>
      <c r="AD253" s="164">
        <v>3.94</v>
      </c>
      <c r="AE253" s="164">
        <v>3.94</v>
      </c>
      <c r="AF253" s="164">
        <v>5.28</v>
      </c>
      <c r="AG253" s="165">
        <v>5.0199999999999996</v>
      </c>
      <c r="AH253" s="165">
        <v>3.73</v>
      </c>
      <c r="AI253" s="164">
        <v>4.82</v>
      </c>
      <c r="AJ253" s="165">
        <v>3.2</v>
      </c>
      <c r="AK253" s="165">
        <v>4.4800000000000004</v>
      </c>
      <c r="AL253" s="165">
        <v>5.12</v>
      </c>
      <c r="AM253" s="100"/>
    </row>
    <row r="254" spans="1:39" x14ac:dyDescent="0.2">
      <c r="A254" s="156" t="s">
        <v>1070</v>
      </c>
      <c r="B254" s="156" t="s">
        <v>1071</v>
      </c>
      <c r="C254" s="156" t="s">
        <v>1072</v>
      </c>
      <c r="D254" s="156" t="s">
        <v>94</v>
      </c>
      <c r="E254" s="156" t="s">
        <v>76</v>
      </c>
      <c r="F254" s="156" t="s">
        <v>70</v>
      </c>
      <c r="G254" s="164" t="s">
        <v>52</v>
      </c>
      <c r="H254" s="164">
        <v>4.55</v>
      </c>
      <c r="I254" s="164">
        <v>-0.2</v>
      </c>
      <c r="J254" s="164">
        <v>3.86</v>
      </c>
      <c r="K254" s="164">
        <v>8.58</v>
      </c>
      <c r="L254" s="164">
        <v>11.02</v>
      </c>
      <c r="M254" s="164">
        <v>8.2799999999999994</v>
      </c>
      <c r="N254" s="164">
        <v>5.68</v>
      </c>
      <c r="O254" s="164">
        <v>8.86</v>
      </c>
      <c r="P254" s="164">
        <v>6.78</v>
      </c>
      <c r="Q254" s="164">
        <v>15.01</v>
      </c>
      <c r="R254" s="164">
        <v>6.99</v>
      </c>
      <c r="S254" s="164">
        <v>4.78</v>
      </c>
      <c r="T254" s="164">
        <v>4.91</v>
      </c>
      <c r="U254" s="164">
        <v>4.7</v>
      </c>
      <c r="V254" s="164">
        <v>3.87</v>
      </c>
      <c r="W254" s="164">
        <v>2.76</v>
      </c>
      <c r="X254" s="164">
        <v>2.1</v>
      </c>
      <c r="Y254" s="164">
        <v>-0.04</v>
      </c>
      <c r="Z254" s="164">
        <v>-0.01</v>
      </c>
      <c r="AA254" s="164">
        <v>-0.1</v>
      </c>
      <c r="AB254" s="165">
        <v>-0.01</v>
      </c>
      <c r="AC254" s="165">
        <v>1.48</v>
      </c>
      <c r="AD254" s="164">
        <v>3.28</v>
      </c>
      <c r="AE254" s="164">
        <v>3.28</v>
      </c>
      <c r="AF254" s="164">
        <v>5.67</v>
      </c>
      <c r="AG254" s="165">
        <v>4.0599999999999996</v>
      </c>
      <c r="AH254" s="165">
        <v>3.71</v>
      </c>
      <c r="AI254" s="164">
        <v>4.68</v>
      </c>
      <c r="AJ254" s="165">
        <v>3.02</v>
      </c>
      <c r="AK254" s="165">
        <v>4.66</v>
      </c>
      <c r="AL254" s="165">
        <v>4.62</v>
      </c>
      <c r="AM254" s="100"/>
    </row>
    <row r="255" spans="1:39" x14ac:dyDescent="0.2">
      <c r="A255" s="156" t="s">
        <v>1073</v>
      </c>
      <c r="B255" s="156" t="s">
        <v>1074</v>
      </c>
      <c r="C255" s="156" t="s">
        <v>1075</v>
      </c>
      <c r="D255" s="156" t="s">
        <v>94</v>
      </c>
      <c r="E255" s="156" t="s">
        <v>227</v>
      </c>
      <c r="F255" s="156" t="s">
        <v>72</v>
      </c>
      <c r="G255" s="164" t="s">
        <v>52</v>
      </c>
      <c r="H255" s="164">
        <v>-0.75</v>
      </c>
      <c r="I255" s="164">
        <v>-3.03</v>
      </c>
      <c r="J255" s="164">
        <v>3.13</v>
      </c>
      <c r="K255" s="164">
        <v>9.09</v>
      </c>
      <c r="L255" s="164">
        <v>4.8600000000000003</v>
      </c>
      <c r="M255" s="164">
        <v>3.67</v>
      </c>
      <c r="N255" s="164">
        <v>9.0399999999999991</v>
      </c>
      <c r="O255" s="164">
        <v>7.75</v>
      </c>
      <c r="P255" s="164">
        <v>6.87</v>
      </c>
      <c r="Q255" s="164">
        <v>13.59</v>
      </c>
      <c r="R255" s="164">
        <v>5.41</v>
      </c>
      <c r="S255" s="164">
        <v>4.99</v>
      </c>
      <c r="T255" s="164">
        <v>4.55</v>
      </c>
      <c r="U255" s="164">
        <v>4.92</v>
      </c>
      <c r="V255" s="164">
        <v>2.93</v>
      </c>
      <c r="W255" s="164">
        <v>0</v>
      </c>
      <c r="X255" s="164">
        <v>0</v>
      </c>
      <c r="Y255" s="164">
        <v>0</v>
      </c>
      <c r="Z255" s="164">
        <v>-0.25</v>
      </c>
      <c r="AA255" s="164">
        <v>-0.3</v>
      </c>
      <c r="AB255" s="165">
        <v>-0.32</v>
      </c>
      <c r="AC255" s="165">
        <v>-0.32</v>
      </c>
      <c r="AD255" s="164">
        <v>-0.01</v>
      </c>
      <c r="AE255" s="164">
        <v>-0.01</v>
      </c>
      <c r="AF255" s="164">
        <v>1.1399999999999999</v>
      </c>
      <c r="AG255" s="165">
        <v>5.77</v>
      </c>
      <c r="AH255" s="165">
        <v>3.9</v>
      </c>
      <c r="AI255" s="164">
        <v>6.08</v>
      </c>
      <c r="AJ255" s="165">
        <v>4.43</v>
      </c>
      <c r="AK255" s="165">
        <v>6.22</v>
      </c>
      <c r="AL255" s="165">
        <v>5.95</v>
      </c>
      <c r="AM255" s="100"/>
    </row>
    <row r="256" spans="1:39" x14ac:dyDescent="0.2">
      <c r="A256" s="156" t="s">
        <v>1083</v>
      </c>
      <c r="B256" s="156" t="s">
        <v>1084</v>
      </c>
      <c r="C256" s="156" t="s">
        <v>1085</v>
      </c>
      <c r="D256" s="156" t="s">
        <v>194</v>
      </c>
      <c r="E256" s="156" t="s">
        <v>76</v>
      </c>
      <c r="F256" s="156" t="s">
        <v>64</v>
      </c>
      <c r="G256" s="164" t="s">
        <v>52</v>
      </c>
      <c r="H256" s="164">
        <v>5.35</v>
      </c>
      <c r="I256" s="164">
        <v>2.15</v>
      </c>
      <c r="J256" s="164">
        <v>4.82</v>
      </c>
      <c r="K256" s="164">
        <v>6.85</v>
      </c>
      <c r="L256" s="164">
        <v>8.89</v>
      </c>
      <c r="M256" s="164">
        <v>5.76</v>
      </c>
      <c r="N256" s="164">
        <v>9.76</v>
      </c>
      <c r="O256" s="164">
        <v>4.88</v>
      </c>
      <c r="P256" s="164">
        <v>9.6199999999999992</v>
      </c>
      <c r="Q256" s="164">
        <v>11.48</v>
      </c>
      <c r="R256" s="164">
        <v>7.2</v>
      </c>
      <c r="S256" s="164">
        <v>4.9000000000000004</v>
      </c>
      <c r="T256" s="164">
        <v>4.88</v>
      </c>
      <c r="U256" s="164">
        <v>4.97</v>
      </c>
      <c r="V256" s="164">
        <v>5.29</v>
      </c>
      <c r="W256" s="164" t="s">
        <v>52</v>
      </c>
      <c r="X256" s="164" t="s">
        <v>52</v>
      </c>
      <c r="Y256" s="164" t="s">
        <v>52</v>
      </c>
      <c r="Z256" s="164" t="s">
        <v>52</v>
      </c>
      <c r="AA256" s="164" t="s">
        <v>52</v>
      </c>
      <c r="AB256" s="165" t="s">
        <v>52</v>
      </c>
      <c r="AC256" s="165" t="s">
        <v>52</v>
      </c>
      <c r="AD256" s="164" t="s">
        <v>52</v>
      </c>
      <c r="AE256" s="164" t="s">
        <v>52</v>
      </c>
      <c r="AF256" s="164" t="s">
        <v>52</v>
      </c>
      <c r="AG256" s="165" t="s">
        <v>52</v>
      </c>
      <c r="AH256" s="165" t="s">
        <v>52</v>
      </c>
      <c r="AI256" s="164" t="s">
        <v>52</v>
      </c>
      <c r="AJ256" s="165" t="s">
        <v>52</v>
      </c>
      <c r="AK256" s="165" t="s">
        <v>52</v>
      </c>
      <c r="AL256" s="165" t="s">
        <v>52</v>
      </c>
      <c r="AM256" s="100"/>
    </row>
    <row r="257" spans="1:39" x14ac:dyDescent="0.2">
      <c r="A257" s="156" t="s">
        <v>1086</v>
      </c>
      <c r="B257" s="156" t="s">
        <v>1087</v>
      </c>
      <c r="C257" s="156" t="s">
        <v>1088</v>
      </c>
      <c r="D257" s="156" t="s">
        <v>94</v>
      </c>
      <c r="E257" s="156" t="s">
        <v>76</v>
      </c>
      <c r="F257" s="156" t="s">
        <v>64</v>
      </c>
      <c r="G257" s="164" t="s">
        <v>52</v>
      </c>
      <c r="H257" s="164">
        <v>8.39</v>
      </c>
      <c r="I257" s="164">
        <v>1.74</v>
      </c>
      <c r="J257" s="164">
        <v>-1.71</v>
      </c>
      <c r="K257" s="164">
        <v>7.64</v>
      </c>
      <c r="L257" s="164">
        <v>17.8</v>
      </c>
      <c r="M257" s="164">
        <v>7.26</v>
      </c>
      <c r="N257" s="164">
        <v>5.98</v>
      </c>
      <c r="O257" s="164">
        <v>6.61</v>
      </c>
      <c r="P257" s="164">
        <v>10.23</v>
      </c>
      <c r="Q257" s="164">
        <v>18.16</v>
      </c>
      <c r="R257" s="164">
        <v>5.97</v>
      </c>
      <c r="S257" s="164">
        <v>3.78</v>
      </c>
      <c r="T257" s="164">
        <v>4.88</v>
      </c>
      <c r="U257" s="164">
        <v>4.6100000000000003</v>
      </c>
      <c r="V257" s="164">
        <v>4.43</v>
      </c>
      <c r="W257" s="164">
        <v>3.18</v>
      </c>
      <c r="X257" s="164">
        <v>2.59</v>
      </c>
      <c r="Y257" s="164">
        <v>0.05</v>
      </c>
      <c r="Z257" s="164">
        <v>0.39</v>
      </c>
      <c r="AA257" s="164">
        <v>0.45</v>
      </c>
      <c r="AB257" s="165">
        <v>1.73</v>
      </c>
      <c r="AC257" s="165">
        <v>1.8</v>
      </c>
      <c r="AD257" s="164">
        <v>3.57</v>
      </c>
      <c r="AE257" s="164">
        <v>3.57</v>
      </c>
      <c r="AF257" s="164">
        <v>4.83</v>
      </c>
      <c r="AG257" s="165">
        <v>4.84</v>
      </c>
      <c r="AH257" s="165">
        <v>4.12</v>
      </c>
      <c r="AI257" s="164">
        <v>4.7699999999999996</v>
      </c>
      <c r="AJ257" s="165">
        <v>3.21</v>
      </c>
      <c r="AK257" s="165">
        <v>5.03</v>
      </c>
      <c r="AL257" s="165">
        <v>5.07</v>
      </c>
      <c r="AM257" s="100"/>
    </row>
    <row r="258" spans="1:39" x14ac:dyDescent="0.2">
      <c r="A258" s="156" t="s">
        <v>1089</v>
      </c>
      <c r="B258" s="156" t="s">
        <v>1090</v>
      </c>
      <c r="C258" s="156" t="s">
        <v>1091</v>
      </c>
      <c r="D258" s="156" t="s">
        <v>194</v>
      </c>
      <c r="E258" s="156" t="s">
        <v>76</v>
      </c>
      <c r="F258" s="156" t="s">
        <v>64</v>
      </c>
      <c r="G258" s="164" t="s">
        <v>52</v>
      </c>
      <c r="H258" s="164">
        <v>8.25</v>
      </c>
      <c r="I258" s="164">
        <v>5.16</v>
      </c>
      <c r="J258" s="164">
        <v>9.15</v>
      </c>
      <c r="K258" s="164">
        <v>20.98</v>
      </c>
      <c r="L258" s="164">
        <v>7.91</v>
      </c>
      <c r="M258" s="164">
        <v>7.56</v>
      </c>
      <c r="N258" s="164">
        <v>5.72</v>
      </c>
      <c r="O258" s="164">
        <v>6.49</v>
      </c>
      <c r="P258" s="164">
        <v>9.6</v>
      </c>
      <c r="Q258" s="164">
        <v>15.39</v>
      </c>
      <c r="R258" s="164">
        <v>6.21</v>
      </c>
      <c r="S258" s="164">
        <v>4.25</v>
      </c>
      <c r="T258" s="164">
        <v>5.01</v>
      </c>
      <c r="U258" s="164">
        <v>5.4</v>
      </c>
      <c r="V258" s="164">
        <v>4.93</v>
      </c>
      <c r="W258" s="164">
        <v>3.84</v>
      </c>
      <c r="X258" s="164">
        <v>3.13</v>
      </c>
      <c r="Y258" s="164">
        <v>0.13</v>
      </c>
      <c r="Z258" s="164">
        <v>0.02</v>
      </c>
      <c r="AA258" s="164">
        <v>1.05</v>
      </c>
      <c r="AB258" s="165" t="s">
        <v>52</v>
      </c>
      <c r="AC258" s="165" t="s">
        <v>52</v>
      </c>
      <c r="AD258" s="164">
        <v>3.83</v>
      </c>
      <c r="AE258" s="164">
        <v>3.83</v>
      </c>
      <c r="AF258" s="164">
        <v>5.77</v>
      </c>
      <c r="AG258" s="165" t="s">
        <v>52</v>
      </c>
      <c r="AH258" s="165" t="s">
        <v>52</v>
      </c>
      <c r="AI258" s="164" t="s">
        <v>52</v>
      </c>
      <c r="AJ258" s="165" t="s">
        <v>52</v>
      </c>
      <c r="AK258" s="165" t="s">
        <v>52</v>
      </c>
      <c r="AL258" s="165" t="s">
        <v>52</v>
      </c>
      <c r="AM258" s="100"/>
    </row>
    <row r="259" spans="1:39" x14ac:dyDescent="0.2">
      <c r="A259" s="156" t="s">
        <v>1092</v>
      </c>
      <c r="B259" s="156" t="s">
        <v>1093</v>
      </c>
      <c r="C259" s="156" t="s">
        <v>1094</v>
      </c>
      <c r="D259" s="156" t="s">
        <v>94</v>
      </c>
      <c r="E259" s="156" t="s">
        <v>76</v>
      </c>
      <c r="F259" s="156" t="s">
        <v>60</v>
      </c>
      <c r="G259" s="164" t="s">
        <v>52</v>
      </c>
      <c r="H259" s="164">
        <v>2.4900000000000002</v>
      </c>
      <c r="I259" s="164">
        <v>5.56</v>
      </c>
      <c r="J259" s="164">
        <v>4.05</v>
      </c>
      <c r="K259" s="164">
        <v>6.51</v>
      </c>
      <c r="L259" s="164">
        <v>10.68</v>
      </c>
      <c r="M259" s="164">
        <v>7.88</v>
      </c>
      <c r="N259" s="164">
        <v>6.95</v>
      </c>
      <c r="O259" s="164">
        <v>5.73</v>
      </c>
      <c r="P259" s="164">
        <v>9.85</v>
      </c>
      <c r="Q259" s="164">
        <v>8.32</v>
      </c>
      <c r="R259" s="164">
        <v>4.49</v>
      </c>
      <c r="S259" s="164">
        <v>3.13</v>
      </c>
      <c r="T259" s="164">
        <v>4.5</v>
      </c>
      <c r="U259" s="164">
        <v>3.95</v>
      </c>
      <c r="V259" s="164">
        <v>3.98</v>
      </c>
      <c r="W259" s="164">
        <v>3.67</v>
      </c>
      <c r="X259" s="164">
        <v>1.85</v>
      </c>
      <c r="Y259" s="164">
        <v>0.04</v>
      </c>
      <c r="Z259" s="164">
        <v>0.32</v>
      </c>
      <c r="AA259" s="164">
        <v>0.51</v>
      </c>
      <c r="AB259" s="165">
        <v>1.81</v>
      </c>
      <c r="AC259" s="165">
        <v>1.68</v>
      </c>
      <c r="AD259" s="164">
        <v>3.27</v>
      </c>
      <c r="AE259" s="164">
        <v>3.27</v>
      </c>
      <c r="AF259" s="164">
        <v>4.5599999999999996</v>
      </c>
      <c r="AG259" s="165">
        <v>4.46</v>
      </c>
      <c r="AH259" s="165">
        <v>2.2000000000000002</v>
      </c>
      <c r="AI259" s="164">
        <v>2.85</v>
      </c>
      <c r="AJ259" s="165">
        <v>2.95</v>
      </c>
      <c r="AK259" s="165">
        <v>3.89</v>
      </c>
      <c r="AL259" s="165">
        <v>4.78</v>
      </c>
      <c r="AM259" s="100"/>
    </row>
    <row r="260" spans="1:39" x14ac:dyDescent="0.2">
      <c r="A260" s="156" t="s">
        <v>1095</v>
      </c>
      <c r="B260" s="156" t="s">
        <v>1096</v>
      </c>
      <c r="C260" s="156" t="s">
        <v>1097</v>
      </c>
      <c r="D260" s="156" t="s">
        <v>94</v>
      </c>
      <c r="E260" s="156" t="s">
        <v>78</v>
      </c>
      <c r="F260" s="156" t="s">
        <v>68</v>
      </c>
      <c r="G260" s="164" t="s">
        <v>52</v>
      </c>
      <c r="H260" s="164" t="s">
        <v>52</v>
      </c>
      <c r="I260" s="164" t="s">
        <v>52</v>
      </c>
      <c r="J260" s="164" t="s">
        <v>52</v>
      </c>
      <c r="K260" s="164">
        <v>7.18</v>
      </c>
      <c r="L260" s="164">
        <v>5.09</v>
      </c>
      <c r="M260" s="164">
        <v>4.38</v>
      </c>
      <c r="N260" s="164">
        <v>6.07</v>
      </c>
      <c r="O260" s="164">
        <v>7.31</v>
      </c>
      <c r="P260" s="164">
        <v>8.6999999999999993</v>
      </c>
      <c r="Q260" s="164">
        <v>9.75</v>
      </c>
      <c r="R260" s="164">
        <v>7.69</v>
      </c>
      <c r="S260" s="164">
        <v>4.7699999999999996</v>
      </c>
      <c r="T260" s="164">
        <v>2.96</v>
      </c>
      <c r="U260" s="164">
        <v>3.16</v>
      </c>
      <c r="V260" s="164">
        <v>3</v>
      </c>
      <c r="W260" s="164">
        <v>3.36</v>
      </c>
      <c r="X260" s="164">
        <v>0.32</v>
      </c>
      <c r="Y260" s="164">
        <v>0.01</v>
      </c>
      <c r="Z260" s="164">
        <v>0.45</v>
      </c>
      <c r="AA260" s="164">
        <v>0.06</v>
      </c>
      <c r="AB260" s="165">
        <v>1.94</v>
      </c>
      <c r="AC260" s="165">
        <v>1.88</v>
      </c>
      <c r="AD260" s="164">
        <v>3.63</v>
      </c>
      <c r="AE260" s="164">
        <v>3.63</v>
      </c>
      <c r="AF260" s="164">
        <v>5</v>
      </c>
      <c r="AG260" s="165">
        <v>4</v>
      </c>
      <c r="AH260" s="165">
        <v>3.66</v>
      </c>
      <c r="AI260" s="164">
        <v>5.01</v>
      </c>
      <c r="AJ260" s="165">
        <v>3.05</v>
      </c>
      <c r="AK260" s="165">
        <v>4.32</v>
      </c>
      <c r="AL260" s="165">
        <v>4.87</v>
      </c>
      <c r="AM260" s="100"/>
    </row>
    <row r="261" spans="1:39" x14ac:dyDescent="0.2">
      <c r="A261" s="156" t="s">
        <v>1098</v>
      </c>
      <c r="B261" s="156" t="s">
        <v>1099</v>
      </c>
      <c r="C261" s="156" t="s">
        <v>1100</v>
      </c>
      <c r="D261" s="156" t="s">
        <v>94</v>
      </c>
      <c r="E261" s="156" t="s">
        <v>76</v>
      </c>
      <c r="F261" s="156" t="s">
        <v>1828</v>
      </c>
      <c r="G261" s="164" t="s">
        <v>52</v>
      </c>
      <c r="H261" s="164">
        <v>0</v>
      </c>
      <c r="I261" s="164">
        <v>3.88</v>
      </c>
      <c r="J261" s="164">
        <v>7.96</v>
      </c>
      <c r="K261" s="164">
        <v>6.83</v>
      </c>
      <c r="L261" s="164">
        <v>12.4</v>
      </c>
      <c r="M261" s="164">
        <v>8.85</v>
      </c>
      <c r="N261" s="164">
        <v>5.76</v>
      </c>
      <c r="O261" s="164">
        <v>6.27</v>
      </c>
      <c r="P261" s="164">
        <v>9.7200000000000006</v>
      </c>
      <c r="Q261" s="164">
        <v>17.73</v>
      </c>
      <c r="R261" s="164">
        <v>5.76</v>
      </c>
      <c r="S261" s="164">
        <v>5.19</v>
      </c>
      <c r="T261" s="164">
        <v>4.8899999999999997</v>
      </c>
      <c r="U261" s="164">
        <v>5.04</v>
      </c>
      <c r="V261" s="164">
        <v>5.2</v>
      </c>
      <c r="W261" s="164">
        <v>3.49</v>
      </c>
      <c r="X261" s="164">
        <v>-0.12</v>
      </c>
      <c r="Y261" s="164">
        <v>0.04</v>
      </c>
      <c r="Z261" s="164">
        <v>0.03</v>
      </c>
      <c r="AA261" s="164">
        <v>0.27</v>
      </c>
      <c r="AB261" s="165">
        <v>0.32</v>
      </c>
      <c r="AC261" s="165">
        <v>1.81</v>
      </c>
      <c r="AD261" s="164">
        <v>3.24</v>
      </c>
      <c r="AE261" s="164">
        <v>3.24</v>
      </c>
      <c r="AF261" s="164">
        <v>5.71</v>
      </c>
      <c r="AG261" s="165">
        <v>4.12</v>
      </c>
      <c r="AH261" s="165">
        <v>3.88</v>
      </c>
      <c r="AI261" s="164">
        <v>4.13</v>
      </c>
      <c r="AJ261" s="165">
        <v>3.81</v>
      </c>
      <c r="AK261" s="165">
        <v>4.97</v>
      </c>
      <c r="AL261" s="165">
        <v>4.83</v>
      </c>
      <c r="AM261" s="100"/>
    </row>
    <row r="262" spans="1:39" x14ac:dyDescent="0.2">
      <c r="A262" s="156" t="s">
        <v>1101</v>
      </c>
      <c r="B262" s="156" t="s">
        <v>1102</v>
      </c>
      <c r="C262" s="156" t="s">
        <v>1103</v>
      </c>
      <c r="D262" s="156" t="s">
        <v>94</v>
      </c>
      <c r="E262" s="156" t="s">
        <v>76</v>
      </c>
      <c r="F262" s="156" t="s">
        <v>60</v>
      </c>
      <c r="G262" s="164" t="s">
        <v>52</v>
      </c>
      <c r="H262" s="164">
        <v>8.0399999999999991</v>
      </c>
      <c r="I262" s="164">
        <v>5.23</v>
      </c>
      <c r="J262" s="164">
        <v>7.43</v>
      </c>
      <c r="K262" s="164">
        <v>5.0599999999999996</v>
      </c>
      <c r="L262" s="164">
        <v>12.53</v>
      </c>
      <c r="M262" s="164">
        <v>6.73</v>
      </c>
      <c r="N262" s="164">
        <v>5.84</v>
      </c>
      <c r="O262" s="164">
        <v>5.83</v>
      </c>
      <c r="P262" s="164">
        <v>9.3000000000000007</v>
      </c>
      <c r="Q262" s="164">
        <v>8.93</v>
      </c>
      <c r="R262" s="164">
        <v>6.04</v>
      </c>
      <c r="S262" s="164">
        <v>4.9400000000000004</v>
      </c>
      <c r="T262" s="164">
        <v>4.9400000000000004</v>
      </c>
      <c r="U262" s="164">
        <v>4.38</v>
      </c>
      <c r="V262" s="164">
        <v>5.9</v>
      </c>
      <c r="W262" s="164">
        <v>2.4</v>
      </c>
      <c r="X262" s="164">
        <v>2.72</v>
      </c>
      <c r="Y262" s="164">
        <v>0.02</v>
      </c>
      <c r="Z262" s="164">
        <v>0.63</v>
      </c>
      <c r="AA262" s="164">
        <v>0.69</v>
      </c>
      <c r="AB262" s="165">
        <v>0.63</v>
      </c>
      <c r="AC262" s="165">
        <v>1.98</v>
      </c>
      <c r="AD262" s="164">
        <v>3.68</v>
      </c>
      <c r="AE262" s="164">
        <v>3.68</v>
      </c>
      <c r="AF262" s="164">
        <v>4.8600000000000003</v>
      </c>
      <c r="AG262" s="165">
        <v>5.57</v>
      </c>
      <c r="AH262" s="165">
        <v>3.63</v>
      </c>
      <c r="AI262" s="164">
        <v>2.7</v>
      </c>
      <c r="AJ262" s="165">
        <v>4.5599999999999996</v>
      </c>
      <c r="AK262" s="165">
        <v>4.92</v>
      </c>
      <c r="AL262" s="165">
        <v>4.72</v>
      </c>
      <c r="AM262" s="100"/>
    </row>
    <row r="263" spans="1:39" ht="18" x14ac:dyDescent="0.2">
      <c r="A263" s="156" t="s">
        <v>1104</v>
      </c>
      <c r="B263" s="156" t="s">
        <v>1105</v>
      </c>
      <c r="C263" s="156" t="s">
        <v>1106</v>
      </c>
      <c r="D263" s="156" t="s">
        <v>94</v>
      </c>
      <c r="E263" s="156" t="s">
        <v>78</v>
      </c>
      <c r="F263" s="156" t="s">
        <v>68</v>
      </c>
      <c r="G263" s="164" t="s">
        <v>52</v>
      </c>
      <c r="H263" s="164" t="s">
        <v>52</v>
      </c>
      <c r="I263" s="164" t="s">
        <v>52</v>
      </c>
      <c r="J263" s="164" t="s">
        <v>52</v>
      </c>
      <c r="K263" s="164">
        <v>5.0999999999999996</v>
      </c>
      <c r="L263" s="164">
        <v>4.5</v>
      </c>
      <c r="M263" s="164">
        <v>2.4</v>
      </c>
      <c r="N263" s="164">
        <v>2.94</v>
      </c>
      <c r="O263" s="164">
        <v>4.2300000000000004</v>
      </c>
      <c r="P263" s="164">
        <v>4.57</v>
      </c>
      <c r="Q263" s="164">
        <v>3.39</v>
      </c>
      <c r="R263" s="164">
        <v>6.93</v>
      </c>
      <c r="S263" s="164">
        <v>4.6100000000000003</v>
      </c>
      <c r="T263" s="164">
        <v>4.7699999999999996</v>
      </c>
      <c r="U263" s="164">
        <v>3.26</v>
      </c>
      <c r="V263" s="164">
        <v>4.0199999999999996</v>
      </c>
      <c r="W263" s="164">
        <v>3.81</v>
      </c>
      <c r="X263" s="164">
        <v>2.86</v>
      </c>
      <c r="Y263" s="164">
        <v>0.01</v>
      </c>
      <c r="Z263" s="164">
        <v>0.44</v>
      </c>
      <c r="AA263" s="164">
        <v>-0.01</v>
      </c>
      <c r="AB263" s="165">
        <v>0.27</v>
      </c>
      <c r="AC263" s="165">
        <v>0.28999999999999998</v>
      </c>
      <c r="AD263" s="164">
        <v>1.93</v>
      </c>
      <c r="AE263" s="164">
        <v>1.93</v>
      </c>
      <c r="AF263" s="164">
        <v>5.03</v>
      </c>
      <c r="AG263" s="165">
        <v>3.93</v>
      </c>
      <c r="AH263" s="165">
        <v>3.58</v>
      </c>
      <c r="AI263" s="164">
        <v>3.8</v>
      </c>
      <c r="AJ263" s="165">
        <v>2.92</v>
      </c>
      <c r="AK263" s="165">
        <v>2.44</v>
      </c>
      <c r="AL263" s="165">
        <v>3.93</v>
      </c>
      <c r="AM263" s="173"/>
    </row>
    <row r="264" spans="1:39" x14ac:dyDescent="0.2">
      <c r="A264" s="156" t="s">
        <v>1107</v>
      </c>
      <c r="B264" s="156" t="s">
        <v>1108</v>
      </c>
      <c r="C264" s="156" t="s">
        <v>1109</v>
      </c>
      <c r="D264" s="156" t="s">
        <v>94</v>
      </c>
      <c r="E264" s="156" t="s">
        <v>76</v>
      </c>
      <c r="F264" s="156" t="s">
        <v>1828</v>
      </c>
      <c r="G264" s="164" t="s">
        <v>52</v>
      </c>
      <c r="H264" s="164">
        <v>3.64</v>
      </c>
      <c r="I264" s="164">
        <v>7.89</v>
      </c>
      <c r="J264" s="164">
        <v>6.26</v>
      </c>
      <c r="K264" s="164">
        <v>5.63</v>
      </c>
      <c r="L264" s="164">
        <v>14.21</v>
      </c>
      <c r="M264" s="164">
        <v>9.8000000000000007</v>
      </c>
      <c r="N264" s="164">
        <v>6.5</v>
      </c>
      <c r="O264" s="164">
        <v>6.88</v>
      </c>
      <c r="P264" s="164">
        <v>10.6</v>
      </c>
      <c r="Q264" s="164">
        <v>15.31</v>
      </c>
      <c r="R264" s="164">
        <v>6.68</v>
      </c>
      <c r="S264" s="164">
        <v>3.2</v>
      </c>
      <c r="T264" s="164">
        <v>5</v>
      </c>
      <c r="U264" s="164">
        <v>4.84</v>
      </c>
      <c r="V264" s="164">
        <v>4.3899999999999997</v>
      </c>
      <c r="W264" s="164">
        <v>3.2</v>
      </c>
      <c r="X264" s="164">
        <v>2.25</v>
      </c>
      <c r="Y264" s="164">
        <v>0.03</v>
      </c>
      <c r="Z264" s="164">
        <v>0.52</v>
      </c>
      <c r="AA264" s="164">
        <v>0.44</v>
      </c>
      <c r="AB264" s="165">
        <v>0.55000000000000004</v>
      </c>
      <c r="AC264" s="165">
        <v>0.44</v>
      </c>
      <c r="AD264" s="164">
        <v>3.4</v>
      </c>
      <c r="AE264" s="164">
        <v>3.4</v>
      </c>
      <c r="AF264" s="164">
        <v>5.64</v>
      </c>
      <c r="AG264" s="165">
        <v>4.0999999999999996</v>
      </c>
      <c r="AH264" s="165">
        <v>3.97</v>
      </c>
      <c r="AI264" s="164">
        <v>3.81</v>
      </c>
      <c r="AJ264" s="165">
        <v>3.18</v>
      </c>
      <c r="AK264" s="165">
        <v>4.88</v>
      </c>
      <c r="AL264" s="165">
        <v>4.83</v>
      </c>
      <c r="AM264" s="100"/>
    </row>
    <row r="265" spans="1:39" x14ac:dyDescent="0.2">
      <c r="A265" s="156" t="s">
        <v>1110</v>
      </c>
      <c r="B265" s="156" t="s">
        <v>1111</v>
      </c>
      <c r="C265" s="156" t="s">
        <v>1112</v>
      </c>
      <c r="D265" s="156" t="s">
        <v>94</v>
      </c>
      <c r="E265" s="156" t="s">
        <v>78</v>
      </c>
      <c r="F265" s="156" t="s">
        <v>60</v>
      </c>
      <c r="G265" s="165" t="s">
        <v>52</v>
      </c>
      <c r="H265" s="164" t="s">
        <v>52</v>
      </c>
      <c r="I265" s="164" t="s">
        <v>52</v>
      </c>
      <c r="J265" s="164" t="s">
        <v>52</v>
      </c>
      <c r="K265" s="164" t="s">
        <v>52</v>
      </c>
      <c r="L265" s="164" t="s">
        <v>52</v>
      </c>
      <c r="M265" s="164" t="s">
        <v>52</v>
      </c>
      <c r="N265" s="164" t="s">
        <v>52</v>
      </c>
      <c r="O265" s="164" t="s">
        <v>52</v>
      </c>
      <c r="P265" s="165" t="s">
        <v>52</v>
      </c>
      <c r="Q265" s="164" t="s">
        <v>52</v>
      </c>
      <c r="R265" s="164" t="s">
        <v>52</v>
      </c>
      <c r="S265" s="164" t="s">
        <v>52</v>
      </c>
      <c r="T265" s="164" t="s">
        <v>52</v>
      </c>
      <c r="U265" s="164" t="s">
        <v>52</v>
      </c>
      <c r="V265" s="164" t="s">
        <v>52</v>
      </c>
      <c r="W265" s="164" t="s">
        <v>52</v>
      </c>
      <c r="X265" s="164" t="s">
        <v>52</v>
      </c>
      <c r="Y265" s="165" t="s">
        <v>52</v>
      </c>
      <c r="Z265" s="164" t="s">
        <v>52</v>
      </c>
      <c r="AA265" s="164" t="s">
        <v>52</v>
      </c>
      <c r="AB265" s="165" t="s">
        <v>52</v>
      </c>
      <c r="AC265" s="165" t="s">
        <v>52</v>
      </c>
      <c r="AD265" s="164" t="s">
        <v>52</v>
      </c>
      <c r="AE265" s="164" t="s">
        <v>52</v>
      </c>
      <c r="AF265" s="164" t="s">
        <v>52</v>
      </c>
      <c r="AG265" s="165" t="s">
        <v>52</v>
      </c>
      <c r="AH265" s="165" t="s">
        <v>52</v>
      </c>
      <c r="AI265" s="164" t="s">
        <v>52</v>
      </c>
      <c r="AJ265" s="165">
        <v>3.42</v>
      </c>
      <c r="AK265" s="165">
        <v>5.24</v>
      </c>
      <c r="AL265" s="165">
        <v>4.9000000000000004</v>
      </c>
      <c r="AM265" s="100"/>
    </row>
    <row r="266" spans="1:39" x14ac:dyDescent="0.2">
      <c r="A266" s="156" t="s">
        <v>1116</v>
      </c>
      <c r="B266" s="156" t="s">
        <v>1117</v>
      </c>
      <c r="C266" s="156" t="s">
        <v>1118</v>
      </c>
      <c r="D266" s="156" t="s">
        <v>194</v>
      </c>
      <c r="E266" s="156" t="s">
        <v>76</v>
      </c>
      <c r="F266" s="156" t="s">
        <v>70</v>
      </c>
      <c r="G266" s="164" t="s">
        <v>52</v>
      </c>
      <c r="H266" s="164">
        <v>5.63</v>
      </c>
      <c r="I266" s="164">
        <v>10.67</v>
      </c>
      <c r="J266" s="164">
        <v>-2.59</v>
      </c>
      <c r="K266" s="164">
        <v>5.68</v>
      </c>
      <c r="L266" s="164">
        <v>10.93</v>
      </c>
      <c r="M266" s="164">
        <v>8.64</v>
      </c>
      <c r="N266" s="164">
        <v>6.1</v>
      </c>
      <c r="O266" s="164">
        <v>5.26</v>
      </c>
      <c r="P266" s="164">
        <v>10.92</v>
      </c>
      <c r="Q266" s="164">
        <v>15.01</v>
      </c>
      <c r="R266" s="164">
        <v>6.26</v>
      </c>
      <c r="S266" s="164">
        <v>5.05</v>
      </c>
      <c r="T266" s="164">
        <v>4.4800000000000004</v>
      </c>
      <c r="U266" s="164">
        <v>4.3600000000000003</v>
      </c>
      <c r="V266" s="164">
        <v>4.12</v>
      </c>
      <c r="W266" s="164" t="s">
        <v>52</v>
      </c>
      <c r="X266" s="164" t="s">
        <v>52</v>
      </c>
      <c r="Y266" s="164" t="s">
        <v>52</v>
      </c>
      <c r="Z266" s="164" t="s">
        <v>52</v>
      </c>
      <c r="AA266" s="164" t="s">
        <v>52</v>
      </c>
      <c r="AB266" s="165" t="s">
        <v>52</v>
      </c>
      <c r="AC266" s="165" t="s">
        <v>52</v>
      </c>
      <c r="AD266" s="164" t="s">
        <v>52</v>
      </c>
      <c r="AE266" s="164" t="s">
        <v>52</v>
      </c>
      <c r="AF266" s="164" t="s">
        <v>52</v>
      </c>
      <c r="AG266" s="165" t="s">
        <v>52</v>
      </c>
      <c r="AH266" s="165" t="s">
        <v>52</v>
      </c>
      <c r="AI266" s="164" t="s">
        <v>52</v>
      </c>
      <c r="AJ266" s="165" t="s">
        <v>52</v>
      </c>
      <c r="AK266" s="165" t="s">
        <v>52</v>
      </c>
      <c r="AL266" s="165" t="s">
        <v>52</v>
      </c>
      <c r="AM266" s="100"/>
    </row>
    <row r="267" spans="1:39" x14ac:dyDescent="0.2">
      <c r="A267" s="156" t="s">
        <v>1119</v>
      </c>
      <c r="B267" s="156" t="s">
        <v>1120</v>
      </c>
      <c r="C267" s="156" t="s">
        <v>1121</v>
      </c>
      <c r="D267" s="156" t="s">
        <v>94</v>
      </c>
      <c r="E267" s="156" t="s">
        <v>78</v>
      </c>
      <c r="F267" s="156" t="s">
        <v>64</v>
      </c>
      <c r="G267" s="164" t="s">
        <v>52</v>
      </c>
      <c r="H267" s="164">
        <v>6.19</v>
      </c>
      <c r="I267" s="164">
        <v>4.95</v>
      </c>
      <c r="J267" s="164">
        <v>-7.83</v>
      </c>
      <c r="K267" s="164">
        <v>1.45</v>
      </c>
      <c r="L267" s="164">
        <v>9.25</v>
      </c>
      <c r="M267" s="164">
        <v>8.39</v>
      </c>
      <c r="N267" s="164">
        <v>5.41</v>
      </c>
      <c r="O267" s="164">
        <v>4.83</v>
      </c>
      <c r="P267" s="164">
        <v>12.41</v>
      </c>
      <c r="Q267" s="164">
        <v>17.11</v>
      </c>
      <c r="R267" s="164">
        <v>7.87</v>
      </c>
      <c r="S267" s="164">
        <v>4.71</v>
      </c>
      <c r="T267" s="164">
        <v>4.8499999999999996</v>
      </c>
      <c r="U267" s="164">
        <v>3.48</v>
      </c>
      <c r="V267" s="164">
        <v>2.68</v>
      </c>
      <c r="W267" s="164">
        <v>2.74</v>
      </c>
      <c r="X267" s="164">
        <v>2.2799999999999998</v>
      </c>
      <c r="Y267" s="164">
        <v>-0.05</v>
      </c>
      <c r="Z267" s="164">
        <v>0.2</v>
      </c>
      <c r="AA267" s="164">
        <v>1.53</v>
      </c>
      <c r="AB267" s="165">
        <v>0.42</v>
      </c>
      <c r="AC267" s="165">
        <v>0.37</v>
      </c>
      <c r="AD267" s="164">
        <v>3.53</v>
      </c>
      <c r="AE267" s="164">
        <v>3.53</v>
      </c>
      <c r="AF267" s="164">
        <v>5.95</v>
      </c>
      <c r="AG267" s="165">
        <v>3.86</v>
      </c>
      <c r="AH267" s="165">
        <v>4.71</v>
      </c>
      <c r="AI267" s="164">
        <v>4.84</v>
      </c>
      <c r="AJ267" s="165">
        <v>3.1</v>
      </c>
      <c r="AK267" s="165">
        <v>5.26</v>
      </c>
      <c r="AL267" s="165">
        <v>5.01</v>
      </c>
      <c r="AM267" s="100"/>
    </row>
    <row r="268" spans="1:39" x14ac:dyDescent="0.2">
      <c r="A268" s="156" t="s">
        <v>1122</v>
      </c>
      <c r="B268" s="156" t="s">
        <v>1123</v>
      </c>
      <c r="C268" s="156" t="s">
        <v>1124</v>
      </c>
      <c r="D268" s="156" t="s">
        <v>94</v>
      </c>
      <c r="E268" s="156" t="s">
        <v>74</v>
      </c>
      <c r="F268" s="156" t="s">
        <v>58</v>
      </c>
      <c r="G268" s="164" t="s">
        <v>52</v>
      </c>
      <c r="H268" s="164">
        <v>-2.39</v>
      </c>
      <c r="I268" s="164">
        <v>7.83</v>
      </c>
      <c r="J268" s="164">
        <v>5.68</v>
      </c>
      <c r="K268" s="164">
        <v>2.94</v>
      </c>
      <c r="L268" s="164">
        <v>4.6100000000000003</v>
      </c>
      <c r="M268" s="164">
        <v>6.91</v>
      </c>
      <c r="N268" s="164">
        <v>6.9</v>
      </c>
      <c r="O268" s="164">
        <v>4.4000000000000004</v>
      </c>
      <c r="P268" s="164">
        <v>6.9</v>
      </c>
      <c r="Q268" s="164">
        <v>8.44</v>
      </c>
      <c r="R268" s="164">
        <v>4.8899999999999997</v>
      </c>
      <c r="S268" s="164">
        <v>2.59</v>
      </c>
      <c r="T268" s="164">
        <v>4.75</v>
      </c>
      <c r="U268" s="164">
        <v>3.6</v>
      </c>
      <c r="V268" s="164">
        <v>3.5</v>
      </c>
      <c r="W268" s="164">
        <v>2.5</v>
      </c>
      <c r="X268" s="164">
        <v>2.4</v>
      </c>
      <c r="Y268" s="164">
        <v>0</v>
      </c>
      <c r="Z268" s="164">
        <v>0</v>
      </c>
      <c r="AA268" s="164">
        <v>0.2</v>
      </c>
      <c r="AB268" s="165">
        <v>0</v>
      </c>
      <c r="AC268" s="165">
        <v>0.21</v>
      </c>
      <c r="AD268" s="164">
        <v>4</v>
      </c>
      <c r="AE268" s="164">
        <v>4</v>
      </c>
      <c r="AF268" s="164">
        <v>5.33</v>
      </c>
      <c r="AG268" s="165">
        <v>4.2</v>
      </c>
      <c r="AH268" s="165">
        <v>3.75</v>
      </c>
      <c r="AI268" s="164">
        <v>4.8499999999999996</v>
      </c>
      <c r="AJ268" s="165">
        <v>3.24</v>
      </c>
      <c r="AK268" s="165">
        <v>5.39</v>
      </c>
      <c r="AL268" s="165">
        <v>5.12</v>
      </c>
      <c r="AM268" s="100"/>
    </row>
    <row r="269" spans="1:39" x14ac:dyDescent="0.2">
      <c r="A269" s="156" t="s">
        <v>1125</v>
      </c>
      <c r="B269" s="156" t="s">
        <v>1126</v>
      </c>
      <c r="C269" s="156" t="s">
        <v>1127</v>
      </c>
      <c r="D269" s="156" t="s">
        <v>94</v>
      </c>
      <c r="E269" s="156" t="s">
        <v>76</v>
      </c>
      <c r="F269" s="156" t="s">
        <v>70</v>
      </c>
      <c r="G269" s="164" t="s">
        <v>52</v>
      </c>
      <c r="H269" s="164">
        <v>0</v>
      </c>
      <c r="I269" s="164">
        <v>1.53</v>
      </c>
      <c r="J269" s="164">
        <v>6.53</v>
      </c>
      <c r="K269" s="164">
        <v>5.98</v>
      </c>
      <c r="L269" s="164">
        <v>6.81</v>
      </c>
      <c r="M269" s="164">
        <v>7.55</v>
      </c>
      <c r="N269" s="164">
        <v>6.19</v>
      </c>
      <c r="O269" s="164">
        <v>5.81</v>
      </c>
      <c r="P269" s="164">
        <v>12.33</v>
      </c>
      <c r="Q269" s="164">
        <v>8.36</v>
      </c>
      <c r="R269" s="164">
        <v>6.16</v>
      </c>
      <c r="S269" s="164">
        <v>3.33</v>
      </c>
      <c r="T269" s="164">
        <v>4.49</v>
      </c>
      <c r="U269" s="164">
        <v>4.1500000000000004</v>
      </c>
      <c r="V269" s="164">
        <v>4.9400000000000004</v>
      </c>
      <c r="W269" s="164">
        <v>3.67</v>
      </c>
      <c r="X269" s="164">
        <v>2.33</v>
      </c>
      <c r="Y269" s="164">
        <v>-0.1</v>
      </c>
      <c r="Z269" s="164">
        <v>0.48</v>
      </c>
      <c r="AA269" s="164">
        <v>0.22</v>
      </c>
      <c r="AB269" s="165">
        <v>1.56</v>
      </c>
      <c r="AC269" s="165">
        <v>1.64</v>
      </c>
      <c r="AD269" s="164">
        <v>3.19</v>
      </c>
      <c r="AE269" s="164">
        <v>3.19</v>
      </c>
      <c r="AF269" s="164">
        <v>4.46</v>
      </c>
      <c r="AG269" s="165">
        <v>5.12</v>
      </c>
      <c r="AH269" s="165">
        <v>3.87</v>
      </c>
      <c r="AI269" s="164">
        <v>3.29</v>
      </c>
      <c r="AJ269" s="165">
        <v>3.54</v>
      </c>
      <c r="AK269" s="165">
        <v>4</v>
      </c>
      <c r="AL269" s="165">
        <v>4.78</v>
      </c>
      <c r="AM269" s="100"/>
    </row>
    <row r="270" spans="1:39" x14ac:dyDescent="0.2">
      <c r="A270" s="156" t="s">
        <v>1128</v>
      </c>
      <c r="B270" s="156" t="s">
        <v>1129</v>
      </c>
      <c r="C270" s="156" t="s">
        <v>1130</v>
      </c>
      <c r="D270" s="156" t="s">
        <v>94</v>
      </c>
      <c r="E270" s="156" t="s">
        <v>76</v>
      </c>
      <c r="F270" s="156" t="s">
        <v>60</v>
      </c>
      <c r="G270" s="164" t="s">
        <v>52</v>
      </c>
      <c r="H270" s="164">
        <v>11.06</v>
      </c>
      <c r="I270" s="164">
        <v>5.47</v>
      </c>
      <c r="J270" s="164">
        <v>4.5</v>
      </c>
      <c r="K270" s="164">
        <v>12.83</v>
      </c>
      <c r="L270" s="164">
        <v>9.5399999999999991</v>
      </c>
      <c r="M270" s="164">
        <v>5.46</v>
      </c>
      <c r="N270" s="164">
        <v>6.54</v>
      </c>
      <c r="O270" s="164">
        <v>6.3</v>
      </c>
      <c r="P270" s="164">
        <v>10.4</v>
      </c>
      <c r="Q270" s="164">
        <v>8.98</v>
      </c>
      <c r="R270" s="164">
        <v>7.34</v>
      </c>
      <c r="S270" s="164">
        <v>3.2</v>
      </c>
      <c r="T270" s="164">
        <v>4.6399999999999997</v>
      </c>
      <c r="U270" s="164">
        <v>4.3899999999999997</v>
      </c>
      <c r="V270" s="164">
        <v>4.8600000000000003</v>
      </c>
      <c r="W270" s="164">
        <v>2.86</v>
      </c>
      <c r="X270" s="164">
        <v>2.35</v>
      </c>
      <c r="Y270" s="164">
        <v>-0.01</v>
      </c>
      <c r="Z270" s="164">
        <v>0.28999999999999998</v>
      </c>
      <c r="AA270" s="164">
        <v>0.34</v>
      </c>
      <c r="AB270" s="165">
        <v>0.53</v>
      </c>
      <c r="AC270" s="165">
        <v>1.88</v>
      </c>
      <c r="AD270" s="164">
        <v>3.21</v>
      </c>
      <c r="AE270" s="164">
        <v>3.21</v>
      </c>
      <c r="AF270" s="164">
        <v>5.26</v>
      </c>
      <c r="AG270" s="165">
        <v>4.3899999999999997</v>
      </c>
      <c r="AH270" s="165">
        <v>3.62</v>
      </c>
      <c r="AI270" s="164">
        <v>4.6500000000000004</v>
      </c>
      <c r="AJ270" s="165">
        <v>3.06</v>
      </c>
      <c r="AK270" s="165">
        <v>4.9000000000000004</v>
      </c>
      <c r="AL270" s="165">
        <v>4.68</v>
      </c>
      <c r="AM270" s="100"/>
    </row>
    <row r="271" spans="1:39" x14ac:dyDescent="0.2">
      <c r="A271" s="156" t="s">
        <v>1131</v>
      </c>
      <c r="B271" s="156" t="s">
        <v>1132</v>
      </c>
      <c r="C271" s="156" t="s">
        <v>1133</v>
      </c>
      <c r="D271" s="156" t="s">
        <v>194</v>
      </c>
      <c r="E271" s="156" t="s">
        <v>76</v>
      </c>
      <c r="F271" s="156" t="s">
        <v>64</v>
      </c>
      <c r="G271" s="164" t="s">
        <v>52</v>
      </c>
      <c r="H271" s="164">
        <v>10.62</v>
      </c>
      <c r="I271" s="164">
        <v>4.41</v>
      </c>
      <c r="J271" s="164">
        <v>1.67</v>
      </c>
      <c r="K271" s="164">
        <v>6.87</v>
      </c>
      <c r="L271" s="164">
        <v>11.35</v>
      </c>
      <c r="M271" s="164">
        <v>6.64</v>
      </c>
      <c r="N271" s="164">
        <v>8.2899999999999991</v>
      </c>
      <c r="O271" s="164">
        <v>8.08</v>
      </c>
      <c r="P271" s="164">
        <v>9.76</v>
      </c>
      <c r="Q271" s="164">
        <v>10.96</v>
      </c>
      <c r="R271" s="164">
        <v>6.95</v>
      </c>
      <c r="S271" s="164">
        <v>4.18</v>
      </c>
      <c r="T271" s="164">
        <v>5.01</v>
      </c>
      <c r="U271" s="164">
        <v>4.84</v>
      </c>
      <c r="V271" s="164">
        <v>4.59</v>
      </c>
      <c r="W271" s="164" t="s">
        <v>52</v>
      </c>
      <c r="X271" s="164" t="s">
        <v>52</v>
      </c>
      <c r="Y271" s="164" t="s">
        <v>52</v>
      </c>
      <c r="Z271" s="164" t="s">
        <v>52</v>
      </c>
      <c r="AA271" s="164" t="s">
        <v>52</v>
      </c>
      <c r="AB271" s="165" t="s">
        <v>52</v>
      </c>
      <c r="AC271" s="165" t="s">
        <v>52</v>
      </c>
      <c r="AD271" s="164" t="s">
        <v>52</v>
      </c>
      <c r="AE271" s="164" t="s">
        <v>52</v>
      </c>
      <c r="AF271" s="164" t="s">
        <v>52</v>
      </c>
      <c r="AG271" s="165" t="s">
        <v>52</v>
      </c>
      <c r="AH271" s="165" t="s">
        <v>52</v>
      </c>
      <c r="AI271" s="164" t="s">
        <v>52</v>
      </c>
      <c r="AJ271" s="165" t="s">
        <v>52</v>
      </c>
      <c r="AK271" s="165" t="s">
        <v>52</v>
      </c>
      <c r="AL271" s="165" t="s">
        <v>52</v>
      </c>
      <c r="AM271" s="100"/>
    </row>
    <row r="272" spans="1:39" x14ac:dyDescent="0.2">
      <c r="A272" s="105" t="s">
        <v>1137</v>
      </c>
      <c r="B272" s="11" t="s">
        <v>1138</v>
      </c>
      <c r="C272" s="105" t="s">
        <v>1139</v>
      </c>
      <c r="D272" s="156" t="s">
        <v>94</v>
      </c>
      <c r="E272" s="105" t="s">
        <v>78</v>
      </c>
      <c r="F272" s="156" t="s">
        <v>68</v>
      </c>
      <c r="G272" s="106" t="s">
        <v>52</v>
      </c>
      <c r="H272" s="106" t="s">
        <v>52</v>
      </c>
      <c r="I272" s="106" t="s">
        <v>52</v>
      </c>
      <c r="J272" s="106" t="s">
        <v>52</v>
      </c>
      <c r="K272" s="106" t="s">
        <v>52</v>
      </c>
      <c r="L272" s="106" t="s">
        <v>52</v>
      </c>
      <c r="M272" s="106" t="s">
        <v>52</v>
      </c>
      <c r="N272" s="106" t="s">
        <v>52</v>
      </c>
      <c r="O272" s="106" t="s">
        <v>52</v>
      </c>
      <c r="P272" s="106" t="s">
        <v>52</v>
      </c>
      <c r="Q272" s="106" t="s">
        <v>52</v>
      </c>
      <c r="R272" s="106" t="s">
        <v>52</v>
      </c>
      <c r="S272" s="106" t="s">
        <v>52</v>
      </c>
      <c r="T272" s="106" t="s">
        <v>52</v>
      </c>
      <c r="U272" s="106" t="s">
        <v>52</v>
      </c>
      <c r="V272" s="106" t="s">
        <v>52</v>
      </c>
      <c r="W272" s="106" t="s">
        <v>52</v>
      </c>
      <c r="X272" s="106" t="s">
        <v>52</v>
      </c>
      <c r="Y272" s="106" t="s">
        <v>52</v>
      </c>
      <c r="Z272" s="106" t="s">
        <v>52</v>
      </c>
      <c r="AA272" s="106" t="s">
        <v>52</v>
      </c>
      <c r="AB272" s="165" t="s">
        <v>52</v>
      </c>
      <c r="AC272" s="165" t="s">
        <v>52</v>
      </c>
      <c r="AD272" s="106" t="s">
        <v>52</v>
      </c>
      <c r="AE272" s="106" t="s">
        <v>52</v>
      </c>
      <c r="AF272" s="106" t="s">
        <v>52</v>
      </c>
      <c r="AG272" s="165" t="s">
        <v>52</v>
      </c>
      <c r="AH272" s="165" t="s">
        <v>52</v>
      </c>
      <c r="AI272" s="106" t="s">
        <v>52</v>
      </c>
      <c r="AJ272" s="165" t="s">
        <v>52</v>
      </c>
      <c r="AK272" s="165" t="s">
        <v>52</v>
      </c>
      <c r="AL272" s="165">
        <v>4.83</v>
      </c>
      <c r="AM272" s="100"/>
    </row>
    <row r="273" spans="1:39" x14ac:dyDescent="0.2">
      <c r="A273" s="156" t="s">
        <v>1146</v>
      </c>
      <c r="B273" s="156" t="s">
        <v>1147</v>
      </c>
      <c r="C273" s="156" t="s">
        <v>1148</v>
      </c>
      <c r="D273" s="156" t="s">
        <v>194</v>
      </c>
      <c r="E273" s="156" t="s">
        <v>76</v>
      </c>
      <c r="F273" s="156" t="s">
        <v>60</v>
      </c>
      <c r="G273" s="164" t="s">
        <v>52</v>
      </c>
      <c r="H273" s="164">
        <v>14.32</v>
      </c>
      <c r="I273" s="164">
        <v>3.63</v>
      </c>
      <c r="J273" s="164">
        <v>4.53</v>
      </c>
      <c r="K273" s="164">
        <v>1.18</v>
      </c>
      <c r="L273" s="164">
        <v>7.01</v>
      </c>
      <c r="M273" s="164">
        <v>8.7200000000000006</v>
      </c>
      <c r="N273" s="164">
        <v>6.69</v>
      </c>
      <c r="O273" s="164">
        <v>5.01</v>
      </c>
      <c r="P273" s="164">
        <v>12.64</v>
      </c>
      <c r="Q273" s="164">
        <v>9.42</v>
      </c>
      <c r="R273" s="164">
        <v>6.1</v>
      </c>
      <c r="S273" s="164">
        <v>2.92</v>
      </c>
      <c r="T273" s="164">
        <v>3.54</v>
      </c>
      <c r="U273" s="164">
        <v>4.45</v>
      </c>
      <c r="V273" s="164">
        <v>4.3</v>
      </c>
      <c r="W273" s="164">
        <v>4.01</v>
      </c>
      <c r="X273" s="164">
        <v>3.33</v>
      </c>
      <c r="Y273" s="164">
        <v>0.01</v>
      </c>
      <c r="Z273" s="164">
        <v>0.03</v>
      </c>
      <c r="AA273" s="164">
        <v>0.21</v>
      </c>
      <c r="AB273" s="165" t="s">
        <v>52</v>
      </c>
      <c r="AC273" s="165" t="s">
        <v>52</v>
      </c>
      <c r="AD273" s="164">
        <v>3.08</v>
      </c>
      <c r="AE273" s="164">
        <v>3.08</v>
      </c>
      <c r="AF273" s="164">
        <v>5.52</v>
      </c>
      <c r="AG273" s="165" t="s">
        <v>52</v>
      </c>
      <c r="AH273" s="165" t="s">
        <v>52</v>
      </c>
      <c r="AI273" s="164" t="s">
        <v>52</v>
      </c>
      <c r="AJ273" s="165" t="s">
        <v>52</v>
      </c>
      <c r="AK273" s="165" t="s">
        <v>52</v>
      </c>
      <c r="AL273" s="165" t="s">
        <v>52</v>
      </c>
      <c r="AM273" s="100"/>
    </row>
    <row r="274" spans="1:39" x14ac:dyDescent="0.2">
      <c r="A274" s="156" t="s">
        <v>1158</v>
      </c>
      <c r="B274" s="156" t="s">
        <v>52</v>
      </c>
      <c r="C274" s="156" t="s">
        <v>1159</v>
      </c>
      <c r="D274" s="156" t="s">
        <v>194</v>
      </c>
      <c r="E274" s="156" t="s">
        <v>76</v>
      </c>
      <c r="F274" s="156" t="s">
        <v>64</v>
      </c>
      <c r="G274" s="164" t="s">
        <v>52</v>
      </c>
      <c r="H274" s="164">
        <v>6.41</v>
      </c>
      <c r="I274" s="164">
        <v>4.82</v>
      </c>
      <c r="J274" s="164" t="s">
        <v>52</v>
      </c>
      <c r="K274" s="164" t="s">
        <v>52</v>
      </c>
      <c r="L274" s="164" t="s">
        <v>52</v>
      </c>
      <c r="M274" s="164" t="s">
        <v>52</v>
      </c>
      <c r="N274" s="164" t="s">
        <v>52</v>
      </c>
      <c r="O274" s="164" t="s">
        <v>52</v>
      </c>
      <c r="P274" s="164" t="s">
        <v>52</v>
      </c>
      <c r="Q274" s="164" t="s">
        <v>52</v>
      </c>
      <c r="R274" s="164" t="s">
        <v>52</v>
      </c>
      <c r="S274" s="164" t="s">
        <v>52</v>
      </c>
      <c r="T274" s="164" t="s">
        <v>52</v>
      </c>
      <c r="U274" s="164" t="s">
        <v>52</v>
      </c>
      <c r="V274" s="164" t="s">
        <v>52</v>
      </c>
      <c r="W274" s="164" t="s">
        <v>52</v>
      </c>
      <c r="X274" s="164" t="s">
        <v>52</v>
      </c>
      <c r="Y274" s="164" t="s">
        <v>52</v>
      </c>
      <c r="Z274" s="164" t="s">
        <v>52</v>
      </c>
      <c r="AA274" s="164" t="s">
        <v>52</v>
      </c>
      <c r="AB274" s="165" t="s">
        <v>52</v>
      </c>
      <c r="AC274" s="165" t="s">
        <v>52</v>
      </c>
      <c r="AD274" s="164" t="s">
        <v>52</v>
      </c>
      <c r="AE274" s="164" t="s">
        <v>52</v>
      </c>
      <c r="AF274" s="164" t="s">
        <v>52</v>
      </c>
      <c r="AG274" s="165" t="s">
        <v>52</v>
      </c>
      <c r="AH274" s="165" t="s">
        <v>52</v>
      </c>
      <c r="AI274" s="164" t="s">
        <v>52</v>
      </c>
      <c r="AJ274" s="165" t="s">
        <v>52</v>
      </c>
      <c r="AK274" s="165" t="s">
        <v>52</v>
      </c>
      <c r="AL274" s="165" t="s">
        <v>52</v>
      </c>
      <c r="AM274" s="100"/>
    </row>
    <row r="275" spans="1:39" x14ac:dyDescent="0.2">
      <c r="A275" s="156" t="s">
        <v>1163</v>
      </c>
      <c r="B275" s="156" t="s">
        <v>1164</v>
      </c>
      <c r="C275" s="156" t="s">
        <v>1165</v>
      </c>
      <c r="D275" s="156" t="s">
        <v>94</v>
      </c>
      <c r="E275" s="156" t="s">
        <v>78</v>
      </c>
      <c r="F275" s="156" t="s">
        <v>58</v>
      </c>
      <c r="G275" s="164" t="s">
        <v>52</v>
      </c>
      <c r="H275" s="164" t="s">
        <v>52</v>
      </c>
      <c r="I275" s="164" t="s">
        <v>52</v>
      </c>
      <c r="J275" s="164" t="s">
        <v>52</v>
      </c>
      <c r="K275" s="164" t="s">
        <v>52</v>
      </c>
      <c r="L275" s="164" t="s">
        <v>52</v>
      </c>
      <c r="M275" s="164" t="s">
        <v>52</v>
      </c>
      <c r="N275" s="164" t="s">
        <v>52</v>
      </c>
      <c r="O275" s="164" t="s">
        <v>52</v>
      </c>
      <c r="P275" s="164" t="s">
        <v>52</v>
      </c>
      <c r="Q275" s="164" t="s">
        <v>52</v>
      </c>
      <c r="R275" s="164" t="s">
        <v>52</v>
      </c>
      <c r="S275" s="164" t="s">
        <v>52</v>
      </c>
      <c r="T275" s="164" t="s">
        <v>52</v>
      </c>
      <c r="U275" s="164" t="s">
        <v>52</v>
      </c>
      <c r="V275" s="164" t="s">
        <v>52</v>
      </c>
      <c r="W275" s="164" t="s">
        <v>52</v>
      </c>
      <c r="X275" s="164">
        <v>3.13</v>
      </c>
      <c r="Y275" s="164">
        <v>0.37</v>
      </c>
      <c r="Z275" s="164">
        <v>0.56999999999999995</v>
      </c>
      <c r="AA275" s="164">
        <v>0.56000000000000005</v>
      </c>
      <c r="AB275" s="165">
        <v>3.06</v>
      </c>
      <c r="AC275" s="165">
        <v>2.06</v>
      </c>
      <c r="AD275" s="164">
        <v>4.13</v>
      </c>
      <c r="AE275" s="164">
        <v>4.13</v>
      </c>
      <c r="AF275" s="164">
        <v>5.19</v>
      </c>
      <c r="AG275" s="165">
        <v>4.82</v>
      </c>
      <c r="AH275" s="165">
        <v>3.65</v>
      </c>
      <c r="AI275" s="164">
        <v>3.53</v>
      </c>
      <c r="AJ275" s="165">
        <v>4.22</v>
      </c>
      <c r="AK275" s="165">
        <v>4.92</v>
      </c>
      <c r="AL275" s="165">
        <v>4.79</v>
      </c>
      <c r="AM275" s="100"/>
    </row>
    <row r="276" spans="1:39" x14ac:dyDescent="0.2">
      <c r="A276" s="156" t="s">
        <v>1169</v>
      </c>
      <c r="B276" s="156" t="s">
        <v>1170</v>
      </c>
      <c r="C276" s="156" t="s">
        <v>1171</v>
      </c>
      <c r="D276" s="156" t="s">
        <v>94</v>
      </c>
      <c r="E276" s="156" t="s">
        <v>76</v>
      </c>
      <c r="F276" s="156" t="s">
        <v>1828</v>
      </c>
      <c r="G276" s="164" t="s">
        <v>52</v>
      </c>
      <c r="H276" s="164">
        <v>0.56999999999999995</v>
      </c>
      <c r="I276" s="164">
        <v>15.79</v>
      </c>
      <c r="J276" s="164">
        <v>-7.45</v>
      </c>
      <c r="K276" s="164">
        <v>3.49</v>
      </c>
      <c r="L276" s="164">
        <v>11.48</v>
      </c>
      <c r="M276" s="164">
        <v>10.51</v>
      </c>
      <c r="N276" s="164">
        <v>6.69</v>
      </c>
      <c r="O276" s="164">
        <v>7.01</v>
      </c>
      <c r="P276" s="164">
        <v>10.19</v>
      </c>
      <c r="Q276" s="164">
        <v>14.57</v>
      </c>
      <c r="R276" s="164">
        <v>6.16</v>
      </c>
      <c r="S276" s="164">
        <v>3.22</v>
      </c>
      <c r="T276" s="164">
        <v>4.88</v>
      </c>
      <c r="U276" s="164">
        <v>4.99</v>
      </c>
      <c r="V276" s="164">
        <v>4.2699999999999996</v>
      </c>
      <c r="W276" s="164">
        <v>3.2</v>
      </c>
      <c r="X276" s="164">
        <v>2.08</v>
      </c>
      <c r="Y276" s="164">
        <v>0</v>
      </c>
      <c r="Z276" s="164">
        <v>0.37</v>
      </c>
      <c r="AA276" s="164">
        <v>0.53</v>
      </c>
      <c r="AB276" s="165">
        <v>0.54</v>
      </c>
      <c r="AC276" s="165">
        <v>0.54</v>
      </c>
      <c r="AD276" s="164">
        <v>3.42</v>
      </c>
      <c r="AE276" s="164">
        <v>3.42</v>
      </c>
      <c r="AF276" s="164">
        <v>5.5</v>
      </c>
      <c r="AG276" s="165">
        <v>3.93</v>
      </c>
      <c r="AH276" s="165">
        <v>3.7</v>
      </c>
      <c r="AI276" s="164">
        <v>3.94</v>
      </c>
      <c r="AJ276" s="165">
        <v>2.94</v>
      </c>
      <c r="AK276" s="165">
        <v>4.75</v>
      </c>
      <c r="AL276" s="165">
        <v>4.63</v>
      </c>
      <c r="AM276" s="100"/>
    </row>
    <row r="277" spans="1:39" x14ac:dyDescent="0.2">
      <c r="A277" s="156" t="s">
        <v>1172</v>
      </c>
      <c r="B277" s="156" t="s">
        <v>52</v>
      </c>
      <c r="C277" s="156" t="s">
        <v>1173</v>
      </c>
      <c r="D277" s="156" t="s">
        <v>194</v>
      </c>
      <c r="E277" s="156" t="s">
        <v>76</v>
      </c>
      <c r="F277" s="156" t="s">
        <v>60</v>
      </c>
      <c r="G277" s="164" t="s">
        <v>52</v>
      </c>
      <c r="H277" s="164">
        <v>10.18</v>
      </c>
      <c r="I277" s="164">
        <v>6.64</v>
      </c>
      <c r="J277" s="164">
        <v>3.91</v>
      </c>
      <c r="K277" s="164">
        <v>5.13</v>
      </c>
      <c r="L277" s="164" t="s">
        <v>52</v>
      </c>
      <c r="M277" s="164" t="s">
        <v>52</v>
      </c>
      <c r="N277" s="164" t="s">
        <v>52</v>
      </c>
      <c r="O277" s="164" t="s">
        <v>52</v>
      </c>
      <c r="P277" s="164" t="s">
        <v>52</v>
      </c>
      <c r="Q277" s="164" t="s">
        <v>52</v>
      </c>
      <c r="R277" s="164" t="s">
        <v>52</v>
      </c>
      <c r="S277" s="164" t="s">
        <v>52</v>
      </c>
      <c r="T277" s="164" t="s">
        <v>52</v>
      </c>
      <c r="U277" s="164" t="s">
        <v>52</v>
      </c>
      <c r="V277" s="164" t="s">
        <v>52</v>
      </c>
      <c r="W277" s="164" t="s">
        <v>52</v>
      </c>
      <c r="X277" s="164" t="s">
        <v>52</v>
      </c>
      <c r="Y277" s="164" t="s">
        <v>52</v>
      </c>
      <c r="Z277" s="164" t="s">
        <v>52</v>
      </c>
      <c r="AA277" s="164" t="s">
        <v>52</v>
      </c>
      <c r="AB277" s="165" t="s">
        <v>52</v>
      </c>
      <c r="AC277" s="165" t="s">
        <v>52</v>
      </c>
      <c r="AD277" s="164" t="s">
        <v>52</v>
      </c>
      <c r="AE277" s="164" t="s">
        <v>52</v>
      </c>
      <c r="AF277" s="164" t="s">
        <v>52</v>
      </c>
      <c r="AG277" s="165" t="s">
        <v>52</v>
      </c>
      <c r="AH277" s="165" t="s">
        <v>52</v>
      </c>
      <c r="AI277" s="164" t="s">
        <v>52</v>
      </c>
      <c r="AJ277" s="165" t="s">
        <v>52</v>
      </c>
      <c r="AK277" s="165" t="s">
        <v>52</v>
      </c>
      <c r="AL277" s="165" t="s">
        <v>52</v>
      </c>
      <c r="AM277" s="100"/>
    </row>
    <row r="278" spans="1:39" x14ac:dyDescent="0.2">
      <c r="A278" s="156" t="s">
        <v>1183</v>
      </c>
      <c r="B278" s="156" t="s">
        <v>1184</v>
      </c>
      <c r="C278" s="156" t="s">
        <v>1185</v>
      </c>
      <c r="D278" s="156" t="s">
        <v>94</v>
      </c>
      <c r="E278" s="156" t="s">
        <v>76</v>
      </c>
      <c r="F278" s="156" t="s">
        <v>70</v>
      </c>
      <c r="G278" s="164" t="s">
        <v>52</v>
      </c>
      <c r="H278" s="164">
        <v>-0.51</v>
      </c>
      <c r="I278" s="164">
        <v>1.55</v>
      </c>
      <c r="J278" s="164">
        <v>6.15</v>
      </c>
      <c r="K278" s="164">
        <v>5.65</v>
      </c>
      <c r="L278" s="164">
        <v>5.1100000000000003</v>
      </c>
      <c r="M278" s="164">
        <v>8.56</v>
      </c>
      <c r="N278" s="164">
        <v>5.63</v>
      </c>
      <c r="O278" s="164">
        <v>5.76</v>
      </c>
      <c r="P278" s="164">
        <v>11.74</v>
      </c>
      <c r="Q278" s="164">
        <v>8.8800000000000008</v>
      </c>
      <c r="R278" s="164">
        <v>6.49</v>
      </c>
      <c r="S278" s="164">
        <v>3.41</v>
      </c>
      <c r="T278" s="164">
        <v>4.18</v>
      </c>
      <c r="U278" s="164">
        <v>4.21</v>
      </c>
      <c r="V278" s="164">
        <v>4.71</v>
      </c>
      <c r="W278" s="164">
        <v>3.71</v>
      </c>
      <c r="X278" s="164">
        <v>2.13</v>
      </c>
      <c r="Y278" s="164">
        <v>0</v>
      </c>
      <c r="Z278" s="164">
        <v>0.45</v>
      </c>
      <c r="AA278" s="164">
        <v>0</v>
      </c>
      <c r="AB278" s="165">
        <v>1.95</v>
      </c>
      <c r="AC278" s="165">
        <v>1.93</v>
      </c>
      <c r="AD278" s="164">
        <v>3.48</v>
      </c>
      <c r="AE278" s="164">
        <v>3.48</v>
      </c>
      <c r="AF278" s="164">
        <v>4.87</v>
      </c>
      <c r="AG278" s="165">
        <v>5.51</v>
      </c>
      <c r="AH278" s="165">
        <v>3.81</v>
      </c>
      <c r="AI278" s="164">
        <v>3.29</v>
      </c>
      <c r="AJ278" s="165">
        <v>3.55</v>
      </c>
      <c r="AK278" s="165">
        <v>4</v>
      </c>
      <c r="AL278" s="165">
        <v>4.72</v>
      </c>
      <c r="AM278" s="100"/>
    </row>
    <row r="279" spans="1:39" x14ac:dyDescent="0.2">
      <c r="A279" s="156" t="s">
        <v>1186</v>
      </c>
      <c r="B279" s="156" t="s">
        <v>1187</v>
      </c>
      <c r="C279" s="156" t="s">
        <v>1188</v>
      </c>
      <c r="D279" s="156" t="s">
        <v>94</v>
      </c>
      <c r="E279" s="156" t="s">
        <v>76</v>
      </c>
      <c r="F279" s="156" t="s">
        <v>60</v>
      </c>
      <c r="G279" s="164" t="s">
        <v>52</v>
      </c>
      <c r="H279" s="164">
        <v>10.74</v>
      </c>
      <c r="I279" s="164">
        <v>3.8</v>
      </c>
      <c r="J279" s="164">
        <v>2.09</v>
      </c>
      <c r="K279" s="164">
        <v>11.98</v>
      </c>
      <c r="L279" s="164">
        <v>7.61</v>
      </c>
      <c r="M279" s="164">
        <v>6.08</v>
      </c>
      <c r="N279" s="164">
        <v>7.9</v>
      </c>
      <c r="O279" s="164">
        <v>6.94</v>
      </c>
      <c r="P279" s="164">
        <v>10.29</v>
      </c>
      <c r="Q279" s="164">
        <v>9.02</v>
      </c>
      <c r="R279" s="164">
        <v>7.68</v>
      </c>
      <c r="S279" s="164">
        <v>3.3</v>
      </c>
      <c r="T279" s="164">
        <v>4.42</v>
      </c>
      <c r="U279" s="164">
        <v>4.1100000000000003</v>
      </c>
      <c r="V279" s="164">
        <v>4.93</v>
      </c>
      <c r="W279" s="164">
        <v>2.96</v>
      </c>
      <c r="X279" s="164">
        <v>2.4700000000000002</v>
      </c>
      <c r="Y279" s="164">
        <v>0</v>
      </c>
      <c r="Z279" s="164">
        <v>0.28000000000000003</v>
      </c>
      <c r="AA279" s="164">
        <v>0.33</v>
      </c>
      <c r="AB279" s="165">
        <v>0.23</v>
      </c>
      <c r="AC279" s="165">
        <v>1.72</v>
      </c>
      <c r="AD279" s="164">
        <v>3.41</v>
      </c>
      <c r="AE279" s="164">
        <v>3.41</v>
      </c>
      <c r="AF279" s="164">
        <v>5.53</v>
      </c>
      <c r="AG279" s="165">
        <v>4.76</v>
      </c>
      <c r="AH279" s="165">
        <v>3.76</v>
      </c>
      <c r="AI279" s="164">
        <v>4.72</v>
      </c>
      <c r="AJ279" s="165">
        <v>3.17</v>
      </c>
      <c r="AK279" s="165">
        <v>4.92</v>
      </c>
      <c r="AL279" s="165">
        <v>4.6500000000000004</v>
      </c>
      <c r="AM279" s="100"/>
    </row>
    <row r="280" spans="1:39" x14ac:dyDescent="0.2">
      <c r="A280" s="156" t="s">
        <v>1189</v>
      </c>
      <c r="B280" s="156" t="s">
        <v>1190</v>
      </c>
      <c r="C280" s="156" t="s">
        <v>1191</v>
      </c>
      <c r="D280" s="156" t="s">
        <v>94</v>
      </c>
      <c r="E280" s="156" t="s">
        <v>74</v>
      </c>
      <c r="F280" s="156" t="s">
        <v>56</v>
      </c>
      <c r="G280" s="164" t="s">
        <v>52</v>
      </c>
      <c r="H280" s="164">
        <v>10.11</v>
      </c>
      <c r="I280" s="164">
        <v>7.54</v>
      </c>
      <c r="J280" s="164">
        <v>4.46</v>
      </c>
      <c r="K280" s="164">
        <v>6.1</v>
      </c>
      <c r="L280" s="164">
        <v>6.13</v>
      </c>
      <c r="M280" s="164">
        <v>6.98</v>
      </c>
      <c r="N280" s="164">
        <v>3.95</v>
      </c>
      <c r="O280" s="164">
        <v>9.69</v>
      </c>
      <c r="P280" s="164">
        <v>2.81</v>
      </c>
      <c r="Q280" s="164">
        <v>12.28</v>
      </c>
      <c r="R280" s="164">
        <v>4.99</v>
      </c>
      <c r="S280" s="164">
        <v>4.8899999999999997</v>
      </c>
      <c r="T280" s="164">
        <v>4.9000000000000004</v>
      </c>
      <c r="U280" s="164">
        <v>4.8899999999999997</v>
      </c>
      <c r="V280" s="164">
        <v>0</v>
      </c>
      <c r="W280" s="164">
        <v>2.5</v>
      </c>
      <c r="X280" s="164">
        <v>1.9</v>
      </c>
      <c r="Y280" s="164">
        <v>0</v>
      </c>
      <c r="Z280" s="164">
        <v>0.02</v>
      </c>
      <c r="AA280" s="164">
        <v>3.69</v>
      </c>
      <c r="AB280" s="165">
        <v>0.18</v>
      </c>
      <c r="AC280" s="165">
        <v>0</v>
      </c>
      <c r="AD280" s="164">
        <v>3.59</v>
      </c>
      <c r="AE280" s="164">
        <v>3.59</v>
      </c>
      <c r="AF280" s="164">
        <v>4.63</v>
      </c>
      <c r="AG280" s="165">
        <v>5.28</v>
      </c>
      <c r="AH280" s="165">
        <v>3.82</v>
      </c>
      <c r="AI280" s="164">
        <v>3.05</v>
      </c>
      <c r="AJ280" s="165">
        <v>4.46</v>
      </c>
      <c r="AK280" s="165">
        <v>4.3099999999999996</v>
      </c>
      <c r="AL280" s="165">
        <v>5.01</v>
      </c>
      <c r="AM280" s="100"/>
    </row>
    <row r="281" spans="1:39" x14ac:dyDescent="0.2">
      <c r="A281" s="156" t="s">
        <v>1192</v>
      </c>
      <c r="B281" s="156" t="s">
        <v>1193</v>
      </c>
      <c r="C281" s="156" t="s">
        <v>1194</v>
      </c>
      <c r="D281" s="156" t="s">
        <v>194</v>
      </c>
      <c r="E281" s="156" t="s">
        <v>76</v>
      </c>
      <c r="F281" s="156" t="s">
        <v>70</v>
      </c>
      <c r="G281" s="164" t="s">
        <v>52</v>
      </c>
      <c r="H281" s="164">
        <v>4.3600000000000003</v>
      </c>
      <c r="I281" s="164">
        <v>11.73</v>
      </c>
      <c r="J281" s="164">
        <v>-1.1100000000000001</v>
      </c>
      <c r="K281" s="164">
        <v>5.64</v>
      </c>
      <c r="L281" s="164">
        <v>9.25</v>
      </c>
      <c r="M281" s="164">
        <v>11.5</v>
      </c>
      <c r="N281" s="164">
        <v>5.93</v>
      </c>
      <c r="O281" s="164">
        <v>6.4</v>
      </c>
      <c r="P281" s="164">
        <v>13.78</v>
      </c>
      <c r="Q281" s="164">
        <v>15.34</v>
      </c>
      <c r="R281" s="164">
        <v>6.39</v>
      </c>
      <c r="S281" s="164">
        <v>4.42</v>
      </c>
      <c r="T281" s="164">
        <v>4.2699999999999996</v>
      </c>
      <c r="U281" s="164">
        <v>4.43</v>
      </c>
      <c r="V281" s="164">
        <v>3.9</v>
      </c>
      <c r="W281" s="164" t="s">
        <v>52</v>
      </c>
      <c r="X281" s="164" t="s">
        <v>52</v>
      </c>
      <c r="Y281" s="164" t="s">
        <v>52</v>
      </c>
      <c r="Z281" s="164" t="s">
        <v>52</v>
      </c>
      <c r="AA281" s="164" t="s">
        <v>52</v>
      </c>
      <c r="AB281" s="165" t="s">
        <v>52</v>
      </c>
      <c r="AC281" s="165" t="s">
        <v>52</v>
      </c>
      <c r="AD281" s="164" t="s">
        <v>52</v>
      </c>
      <c r="AE281" s="164" t="s">
        <v>52</v>
      </c>
      <c r="AF281" s="164" t="s">
        <v>52</v>
      </c>
      <c r="AG281" s="165" t="s">
        <v>52</v>
      </c>
      <c r="AH281" s="165" t="s">
        <v>52</v>
      </c>
      <c r="AI281" s="164" t="s">
        <v>52</v>
      </c>
      <c r="AJ281" s="165" t="s">
        <v>52</v>
      </c>
      <c r="AK281" s="165" t="s">
        <v>52</v>
      </c>
      <c r="AL281" s="165" t="s">
        <v>52</v>
      </c>
      <c r="AM281" s="100"/>
    </row>
    <row r="282" spans="1:39" x14ac:dyDescent="0.2">
      <c r="A282" s="156" t="s">
        <v>1195</v>
      </c>
      <c r="B282" s="156" t="s">
        <v>1196</v>
      </c>
      <c r="C282" s="156" t="s">
        <v>1197</v>
      </c>
      <c r="D282" s="156" t="s">
        <v>94</v>
      </c>
      <c r="E282" s="156" t="s">
        <v>76</v>
      </c>
      <c r="F282" s="156" t="s">
        <v>66</v>
      </c>
      <c r="G282" s="164" t="s">
        <v>52</v>
      </c>
      <c r="H282" s="164">
        <v>3.25</v>
      </c>
      <c r="I282" s="164">
        <v>7.22</v>
      </c>
      <c r="J282" s="164">
        <v>4.37</v>
      </c>
      <c r="K282" s="164">
        <v>3.87</v>
      </c>
      <c r="L282" s="164">
        <v>7.08</v>
      </c>
      <c r="M282" s="164">
        <v>9.23</v>
      </c>
      <c r="N282" s="164">
        <v>7.43</v>
      </c>
      <c r="O282" s="164">
        <v>7.66</v>
      </c>
      <c r="P282" s="164">
        <v>8.9600000000000009</v>
      </c>
      <c r="Q282" s="164">
        <v>13.79</v>
      </c>
      <c r="R282" s="164">
        <v>6.5</v>
      </c>
      <c r="S282" s="164">
        <v>4.4400000000000004</v>
      </c>
      <c r="T282" s="164">
        <v>4.37</v>
      </c>
      <c r="U282" s="164">
        <v>3.93</v>
      </c>
      <c r="V282" s="164">
        <v>3.91</v>
      </c>
      <c r="W282" s="164">
        <v>3.95</v>
      </c>
      <c r="X282" s="164">
        <v>2.5499999999999998</v>
      </c>
      <c r="Y282" s="164">
        <v>0</v>
      </c>
      <c r="Z282" s="164">
        <v>0.03</v>
      </c>
      <c r="AA282" s="164">
        <v>1.96</v>
      </c>
      <c r="AB282" s="165">
        <v>1.99</v>
      </c>
      <c r="AC282" s="165">
        <v>1.99</v>
      </c>
      <c r="AD282" s="164">
        <v>3.48</v>
      </c>
      <c r="AE282" s="164">
        <v>3.48</v>
      </c>
      <c r="AF282" s="164">
        <v>5.6</v>
      </c>
      <c r="AG282" s="165">
        <v>3.99</v>
      </c>
      <c r="AH282" s="165">
        <v>3.77</v>
      </c>
      <c r="AI282" s="164">
        <v>3.25</v>
      </c>
      <c r="AJ282" s="165">
        <v>4.45</v>
      </c>
      <c r="AK282" s="165">
        <v>4.8099999999999996</v>
      </c>
      <c r="AL282" s="165">
        <v>4.6900000000000004</v>
      </c>
      <c r="AM282" s="100"/>
    </row>
    <row r="283" spans="1:39" x14ac:dyDescent="0.2">
      <c r="A283" s="156" t="s">
        <v>1201</v>
      </c>
      <c r="B283" s="156" t="s">
        <v>1202</v>
      </c>
      <c r="C283" s="156" t="s">
        <v>1203</v>
      </c>
      <c r="D283" s="156" t="s">
        <v>94</v>
      </c>
      <c r="E283" s="156" t="s">
        <v>76</v>
      </c>
      <c r="F283" s="156" t="s">
        <v>56</v>
      </c>
      <c r="G283" s="164" t="s">
        <v>52</v>
      </c>
      <c r="H283" s="164">
        <v>6.53</v>
      </c>
      <c r="I283" s="164">
        <v>2.2599999999999998</v>
      </c>
      <c r="J283" s="164">
        <v>5.75</v>
      </c>
      <c r="K283" s="164">
        <v>6.49</v>
      </c>
      <c r="L283" s="164">
        <v>9.36</v>
      </c>
      <c r="M283" s="164">
        <v>7.8</v>
      </c>
      <c r="N283" s="164">
        <v>5.13</v>
      </c>
      <c r="O283" s="164">
        <v>4.37</v>
      </c>
      <c r="P283" s="164">
        <v>7.49</v>
      </c>
      <c r="Q283" s="164">
        <v>9.73</v>
      </c>
      <c r="R283" s="164">
        <v>5.35</v>
      </c>
      <c r="S283" s="164">
        <v>3.38</v>
      </c>
      <c r="T283" s="164">
        <v>4.12</v>
      </c>
      <c r="U283" s="164">
        <v>5.47</v>
      </c>
      <c r="V283" s="164">
        <v>3.86</v>
      </c>
      <c r="W283" s="164">
        <v>2.89</v>
      </c>
      <c r="X283" s="164">
        <v>0.33</v>
      </c>
      <c r="Y283" s="164">
        <v>0</v>
      </c>
      <c r="Z283" s="164">
        <v>0.31</v>
      </c>
      <c r="AA283" s="164">
        <v>-1.21</v>
      </c>
      <c r="AB283" s="165">
        <v>2.27</v>
      </c>
      <c r="AC283" s="165">
        <v>1.96</v>
      </c>
      <c r="AD283" s="164">
        <v>4.5599999999999996</v>
      </c>
      <c r="AE283" s="164">
        <v>4.5599999999999996</v>
      </c>
      <c r="AF283" s="164">
        <v>6.02</v>
      </c>
      <c r="AG283" s="165">
        <v>4.92</v>
      </c>
      <c r="AH283" s="165">
        <v>4.34</v>
      </c>
      <c r="AI283" s="164">
        <v>3.84</v>
      </c>
      <c r="AJ283" s="165">
        <v>3.89</v>
      </c>
      <c r="AK283" s="165">
        <v>4.08</v>
      </c>
      <c r="AL283" s="165">
        <v>4.93</v>
      </c>
      <c r="AM283" s="100"/>
    </row>
    <row r="284" spans="1:39" x14ac:dyDescent="0.2">
      <c r="A284" s="156" t="s">
        <v>1204</v>
      </c>
      <c r="B284" s="156" t="s">
        <v>1205</v>
      </c>
      <c r="C284" s="156" t="s">
        <v>1206</v>
      </c>
      <c r="D284" s="156" t="s">
        <v>194</v>
      </c>
      <c r="E284" s="156" t="s">
        <v>76</v>
      </c>
      <c r="F284" s="156" t="s">
        <v>64</v>
      </c>
      <c r="G284" s="164" t="s">
        <v>52</v>
      </c>
      <c r="H284" s="164">
        <v>4.28</v>
      </c>
      <c r="I284" s="164">
        <v>2.73</v>
      </c>
      <c r="J284" s="164">
        <v>3.69</v>
      </c>
      <c r="K284" s="164">
        <v>4.58</v>
      </c>
      <c r="L284" s="164">
        <v>8.41</v>
      </c>
      <c r="M284" s="164">
        <v>6.15</v>
      </c>
      <c r="N284" s="164">
        <v>8.9499999999999993</v>
      </c>
      <c r="O284" s="164">
        <v>5.38</v>
      </c>
      <c r="P284" s="164">
        <v>8.68</v>
      </c>
      <c r="Q284" s="164">
        <v>11.79</v>
      </c>
      <c r="R284" s="164">
        <v>6.85</v>
      </c>
      <c r="S284" s="164">
        <v>4.71</v>
      </c>
      <c r="T284" s="164">
        <v>4.6900000000000004</v>
      </c>
      <c r="U284" s="164">
        <v>4.6900000000000004</v>
      </c>
      <c r="V284" s="164">
        <v>5.08</v>
      </c>
      <c r="W284" s="164" t="s">
        <v>52</v>
      </c>
      <c r="X284" s="164" t="s">
        <v>52</v>
      </c>
      <c r="Y284" s="164" t="s">
        <v>52</v>
      </c>
      <c r="Z284" s="164" t="s">
        <v>52</v>
      </c>
      <c r="AA284" s="164" t="s">
        <v>52</v>
      </c>
      <c r="AB284" s="165" t="s">
        <v>52</v>
      </c>
      <c r="AC284" s="165" t="s">
        <v>52</v>
      </c>
      <c r="AD284" s="164" t="s">
        <v>52</v>
      </c>
      <c r="AE284" s="164" t="s">
        <v>52</v>
      </c>
      <c r="AF284" s="164" t="s">
        <v>52</v>
      </c>
      <c r="AG284" s="165" t="s">
        <v>52</v>
      </c>
      <c r="AH284" s="165" t="s">
        <v>52</v>
      </c>
      <c r="AI284" s="164" t="s">
        <v>52</v>
      </c>
      <c r="AJ284" s="165" t="s">
        <v>52</v>
      </c>
      <c r="AK284" s="165" t="s">
        <v>52</v>
      </c>
      <c r="AL284" s="165" t="s">
        <v>52</v>
      </c>
      <c r="AM284" s="100"/>
    </row>
    <row r="285" spans="1:39" x14ac:dyDescent="0.2">
      <c r="A285" s="156" t="s">
        <v>1207</v>
      </c>
      <c r="B285" s="156" t="s">
        <v>52</v>
      </c>
      <c r="C285" s="156" t="s">
        <v>1208</v>
      </c>
      <c r="D285" s="156" t="s">
        <v>194</v>
      </c>
      <c r="E285" s="156" t="s">
        <v>76</v>
      </c>
      <c r="F285" s="156" t="s">
        <v>1828</v>
      </c>
      <c r="G285" s="164" t="s">
        <v>52</v>
      </c>
      <c r="H285" s="164">
        <v>-0.42</v>
      </c>
      <c r="I285" s="164">
        <v>1.48</v>
      </c>
      <c r="J285" s="164">
        <v>4.62</v>
      </c>
      <c r="K285" s="164">
        <v>8.06</v>
      </c>
      <c r="L285" s="164" t="s">
        <v>52</v>
      </c>
      <c r="M285" s="164" t="s">
        <v>52</v>
      </c>
      <c r="N285" s="164" t="s">
        <v>52</v>
      </c>
      <c r="O285" s="164" t="s">
        <v>52</v>
      </c>
      <c r="P285" s="164" t="s">
        <v>52</v>
      </c>
      <c r="Q285" s="164" t="s">
        <v>52</v>
      </c>
      <c r="R285" s="164" t="s">
        <v>52</v>
      </c>
      <c r="S285" s="164" t="s">
        <v>52</v>
      </c>
      <c r="T285" s="164" t="s">
        <v>52</v>
      </c>
      <c r="U285" s="164" t="s">
        <v>52</v>
      </c>
      <c r="V285" s="164" t="s">
        <v>52</v>
      </c>
      <c r="W285" s="164" t="s">
        <v>52</v>
      </c>
      <c r="X285" s="164" t="s">
        <v>52</v>
      </c>
      <c r="Y285" s="164" t="s">
        <v>52</v>
      </c>
      <c r="Z285" s="164" t="s">
        <v>52</v>
      </c>
      <c r="AA285" s="164" t="s">
        <v>52</v>
      </c>
      <c r="AB285" s="165" t="s">
        <v>52</v>
      </c>
      <c r="AC285" s="165" t="s">
        <v>52</v>
      </c>
      <c r="AD285" s="164" t="s">
        <v>52</v>
      </c>
      <c r="AE285" s="164" t="s">
        <v>52</v>
      </c>
      <c r="AF285" s="164" t="s">
        <v>52</v>
      </c>
      <c r="AG285" s="165" t="s">
        <v>52</v>
      </c>
      <c r="AH285" s="165" t="s">
        <v>52</v>
      </c>
      <c r="AI285" s="164" t="s">
        <v>52</v>
      </c>
      <c r="AJ285" s="165" t="s">
        <v>52</v>
      </c>
      <c r="AK285" s="165" t="s">
        <v>52</v>
      </c>
      <c r="AL285" s="165" t="s">
        <v>52</v>
      </c>
      <c r="AM285" s="100"/>
    </row>
    <row r="286" spans="1:39" x14ac:dyDescent="0.2">
      <c r="A286" s="156" t="s">
        <v>1209</v>
      </c>
      <c r="B286" s="156" t="s">
        <v>1210</v>
      </c>
      <c r="C286" s="156" t="s">
        <v>1211</v>
      </c>
      <c r="D286" s="156" t="s">
        <v>94</v>
      </c>
      <c r="E286" s="156" t="s">
        <v>78</v>
      </c>
      <c r="F286" s="156" t="s">
        <v>1828</v>
      </c>
      <c r="G286" s="164" t="s">
        <v>52</v>
      </c>
      <c r="H286" s="164">
        <v>-0.42</v>
      </c>
      <c r="I286" s="164">
        <v>1.48</v>
      </c>
      <c r="J286" s="164">
        <v>4.62</v>
      </c>
      <c r="K286" s="164">
        <v>8.06</v>
      </c>
      <c r="L286" s="164">
        <v>13.03</v>
      </c>
      <c r="M286" s="164">
        <v>9.33</v>
      </c>
      <c r="N286" s="164">
        <v>8.35</v>
      </c>
      <c r="O286" s="164">
        <v>5.31</v>
      </c>
      <c r="P286" s="164">
        <v>11.84</v>
      </c>
      <c r="Q286" s="164">
        <v>8.73</v>
      </c>
      <c r="R286" s="164">
        <v>6.66</v>
      </c>
      <c r="S286" s="164">
        <v>4.18</v>
      </c>
      <c r="T286" s="164">
        <v>4.18</v>
      </c>
      <c r="U286" s="164">
        <v>1.94</v>
      </c>
      <c r="V286" s="164">
        <v>1.96</v>
      </c>
      <c r="W286" s="164">
        <v>2.87</v>
      </c>
      <c r="X286" s="164">
        <v>2.63</v>
      </c>
      <c r="Y286" s="164">
        <v>0.04</v>
      </c>
      <c r="Z286" s="164">
        <v>2.93</v>
      </c>
      <c r="AA286" s="164">
        <v>0.64</v>
      </c>
      <c r="AB286" s="165">
        <v>0.31</v>
      </c>
      <c r="AC286" s="165">
        <v>0.08</v>
      </c>
      <c r="AD286" s="164">
        <v>3.53</v>
      </c>
      <c r="AE286" s="164">
        <v>3.53</v>
      </c>
      <c r="AF286" s="164">
        <v>5.83</v>
      </c>
      <c r="AG286" s="165">
        <v>4.18</v>
      </c>
      <c r="AH286" s="165">
        <v>3.95</v>
      </c>
      <c r="AI286" s="164">
        <v>4.9800000000000004</v>
      </c>
      <c r="AJ286" s="165">
        <v>3.11</v>
      </c>
      <c r="AK286" s="165">
        <v>5.8</v>
      </c>
      <c r="AL286" s="165">
        <v>6.07</v>
      </c>
      <c r="AM286" s="100"/>
    </row>
    <row r="287" spans="1:39" x14ac:dyDescent="0.2">
      <c r="A287" s="156" t="s">
        <v>1212</v>
      </c>
      <c r="B287" s="156" t="s">
        <v>52</v>
      </c>
      <c r="C287" s="156" t="s">
        <v>1213</v>
      </c>
      <c r="D287" s="156" t="s">
        <v>194</v>
      </c>
      <c r="E287" s="156" t="s">
        <v>76</v>
      </c>
      <c r="F287" s="156" t="s">
        <v>64</v>
      </c>
      <c r="G287" s="164" t="s">
        <v>52</v>
      </c>
      <c r="H287" s="164">
        <v>6.77</v>
      </c>
      <c r="I287" s="164">
        <v>2.99</v>
      </c>
      <c r="J287" s="164">
        <v>4.63</v>
      </c>
      <c r="K287" s="164">
        <v>4.45</v>
      </c>
      <c r="L287" s="164" t="s">
        <v>52</v>
      </c>
      <c r="M287" s="164" t="s">
        <v>52</v>
      </c>
      <c r="N287" s="164" t="s">
        <v>52</v>
      </c>
      <c r="O287" s="164" t="s">
        <v>52</v>
      </c>
      <c r="P287" s="164" t="s">
        <v>52</v>
      </c>
      <c r="Q287" s="164" t="s">
        <v>52</v>
      </c>
      <c r="R287" s="164" t="s">
        <v>52</v>
      </c>
      <c r="S287" s="164" t="s">
        <v>52</v>
      </c>
      <c r="T287" s="164" t="s">
        <v>52</v>
      </c>
      <c r="U287" s="164" t="s">
        <v>52</v>
      </c>
      <c r="V287" s="164" t="s">
        <v>52</v>
      </c>
      <c r="W287" s="164" t="s">
        <v>52</v>
      </c>
      <c r="X287" s="164" t="s">
        <v>52</v>
      </c>
      <c r="Y287" s="164" t="s">
        <v>52</v>
      </c>
      <c r="Z287" s="164" t="s">
        <v>52</v>
      </c>
      <c r="AA287" s="164" t="s">
        <v>52</v>
      </c>
      <c r="AB287" s="165" t="s">
        <v>52</v>
      </c>
      <c r="AC287" s="165" t="s">
        <v>52</v>
      </c>
      <c r="AD287" s="164" t="s">
        <v>52</v>
      </c>
      <c r="AE287" s="164" t="s">
        <v>52</v>
      </c>
      <c r="AF287" s="164" t="s">
        <v>52</v>
      </c>
      <c r="AG287" s="165" t="s">
        <v>52</v>
      </c>
      <c r="AH287" s="165" t="s">
        <v>52</v>
      </c>
      <c r="AI287" s="164" t="s">
        <v>52</v>
      </c>
      <c r="AJ287" s="165" t="s">
        <v>52</v>
      </c>
      <c r="AK287" s="165" t="s">
        <v>52</v>
      </c>
      <c r="AL287" s="165" t="s">
        <v>52</v>
      </c>
      <c r="AM287" s="100"/>
    </row>
    <row r="288" spans="1:39" x14ac:dyDescent="0.2">
      <c r="A288" s="156" t="s">
        <v>1214</v>
      </c>
      <c r="B288" s="156" t="s">
        <v>1215</v>
      </c>
      <c r="C288" s="156" t="s">
        <v>1216</v>
      </c>
      <c r="D288" s="156" t="s">
        <v>94</v>
      </c>
      <c r="E288" s="156" t="s">
        <v>78</v>
      </c>
      <c r="F288" s="156" t="s">
        <v>64</v>
      </c>
      <c r="G288" s="164" t="s">
        <v>52</v>
      </c>
      <c r="H288" s="164">
        <v>6.77</v>
      </c>
      <c r="I288" s="164">
        <v>2.99</v>
      </c>
      <c r="J288" s="164">
        <v>4.63</v>
      </c>
      <c r="K288" s="164">
        <v>4.45</v>
      </c>
      <c r="L288" s="164">
        <v>-4.8899999999999997</v>
      </c>
      <c r="M288" s="164">
        <v>8.74</v>
      </c>
      <c r="N288" s="164">
        <v>8.92</v>
      </c>
      <c r="O288" s="164">
        <v>3.29</v>
      </c>
      <c r="P288" s="164">
        <v>13.41</v>
      </c>
      <c r="Q288" s="164">
        <v>16.829999999999998</v>
      </c>
      <c r="R288" s="164">
        <v>7.11</v>
      </c>
      <c r="S288" s="164">
        <v>4.9800000000000004</v>
      </c>
      <c r="T288" s="164">
        <v>4.97</v>
      </c>
      <c r="U288" s="164">
        <v>4.9000000000000004</v>
      </c>
      <c r="V288" s="164">
        <v>5.23</v>
      </c>
      <c r="W288" s="164">
        <v>4.7699999999999996</v>
      </c>
      <c r="X288" s="164">
        <v>3.15</v>
      </c>
      <c r="Y288" s="164">
        <v>0</v>
      </c>
      <c r="Z288" s="164">
        <v>0.36</v>
      </c>
      <c r="AA288" s="164">
        <v>2</v>
      </c>
      <c r="AB288" s="165">
        <v>1.99</v>
      </c>
      <c r="AC288" s="165">
        <v>1.99</v>
      </c>
      <c r="AD288" s="164">
        <v>2</v>
      </c>
      <c r="AE288" s="164">
        <v>2</v>
      </c>
      <c r="AF288" s="164">
        <v>4.6399999999999997</v>
      </c>
      <c r="AG288" s="165">
        <v>4.04</v>
      </c>
      <c r="AH288" s="165">
        <v>3.94</v>
      </c>
      <c r="AI288" s="164">
        <v>5.05</v>
      </c>
      <c r="AJ288" s="165">
        <v>1.43</v>
      </c>
      <c r="AK288" s="165">
        <v>5.15</v>
      </c>
      <c r="AL288" s="165">
        <v>4.8899999999999997</v>
      </c>
      <c r="AM288" s="100"/>
    </row>
    <row r="289" spans="1:39" x14ac:dyDescent="0.2">
      <c r="A289" s="156" t="s">
        <v>1217</v>
      </c>
      <c r="B289" s="156" t="s">
        <v>52</v>
      </c>
      <c r="C289" s="156" t="s">
        <v>1218</v>
      </c>
      <c r="D289" s="156" t="s">
        <v>194</v>
      </c>
      <c r="E289" s="156" t="s">
        <v>76</v>
      </c>
      <c r="F289" s="156" t="s">
        <v>64</v>
      </c>
      <c r="G289" s="164" t="s">
        <v>52</v>
      </c>
      <c r="H289" s="164">
        <v>10.28</v>
      </c>
      <c r="I289" s="164">
        <v>4.24</v>
      </c>
      <c r="J289" s="164">
        <v>6.18</v>
      </c>
      <c r="K289" s="164" t="s">
        <v>52</v>
      </c>
      <c r="L289" s="164" t="s">
        <v>52</v>
      </c>
      <c r="M289" s="164" t="s">
        <v>52</v>
      </c>
      <c r="N289" s="164" t="s">
        <v>52</v>
      </c>
      <c r="O289" s="164" t="s">
        <v>52</v>
      </c>
      <c r="P289" s="164" t="s">
        <v>52</v>
      </c>
      <c r="Q289" s="164" t="s">
        <v>52</v>
      </c>
      <c r="R289" s="164" t="s">
        <v>52</v>
      </c>
      <c r="S289" s="164" t="s">
        <v>52</v>
      </c>
      <c r="T289" s="164" t="s">
        <v>52</v>
      </c>
      <c r="U289" s="164" t="s">
        <v>52</v>
      </c>
      <c r="V289" s="164" t="s">
        <v>52</v>
      </c>
      <c r="W289" s="164" t="s">
        <v>52</v>
      </c>
      <c r="X289" s="164" t="s">
        <v>52</v>
      </c>
      <c r="Y289" s="164" t="s">
        <v>52</v>
      </c>
      <c r="Z289" s="164" t="s">
        <v>52</v>
      </c>
      <c r="AA289" s="164" t="s">
        <v>52</v>
      </c>
      <c r="AB289" s="165" t="s">
        <v>52</v>
      </c>
      <c r="AC289" s="165" t="s">
        <v>52</v>
      </c>
      <c r="AD289" s="164" t="s">
        <v>52</v>
      </c>
      <c r="AE289" s="164" t="s">
        <v>52</v>
      </c>
      <c r="AF289" s="164" t="s">
        <v>52</v>
      </c>
      <c r="AG289" s="165" t="s">
        <v>52</v>
      </c>
      <c r="AH289" s="165" t="s">
        <v>52</v>
      </c>
      <c r="AI289" s="164" t="s">
        <v>52</v>
      </c>
      <c r="AJ289" s="165" t="s">
        <v>52</v>
      </c>
      <c r="AK289" s="165" t="s">
        <v>52</v>
      </c>
      <c r="AL289" s="165" t="s">
        <v>52</v>
      </c>
      <c r="AM289" s="100"/>
    </row>
    <row r="290" spans="1:39" x14ac:dyDescent="0.2">
      <c r="A290" s="156" t="s">
        <v>1219</v>
      </c>
      <c r="B290" s="156" t="s">
        <v>1220</v>
      </c>
      <c r="C290" s="156" t="s">
        <v>1221</v>
      </c>
      <c r="D290" s="156" t="s">
        <v>194</v>
      </c>
      <c r="E290" s="156" t="s">
        <v>78</v>
      </c>
      <c r="F290" s="156" t="s">
        <v>64</v>
      </c>
      <c r="G290" s="164" t="s">
        <v>52</v>
      </c>
      <c r="H290" s="164">
        <v>10.28</v>
      </c>
      <c r="I290" s="164">
        <v>4.24</v>
      </c>
      <c r="J290" s="164">
        <v>6.18</v>
      </c>
      <c r="K290" s="164">
        <v>3.87</v>
      </c>
      <c r="L290" s="164">
        <v>10.38</v>
      </c>
      <c r="M290" s="164">
        <v>4.33</v>
      </c>
      <c r="N290" s="164">
        <v>12.41</v>
      </c>
      <c r="O290" s="164">
        <v>5.87</v>
      </c>
      <c r="P290" s="164">
        <v>11.94</v>
      </c>
      <c r="Q290" s="164">
        <v>14.52</v>
      </c>
      <c r="R290" s="164">
        <v>6.1</v>
      </c>
      <c r="S290" s="164">
        <v>4.53</v>
      </c>
      <c r="T290" s="164">
        <v>3.74</v>
      </c>
      <c r="U290" s="164">
        <v>3.66</v>
      </c>
      <c r="V290" s="164">
        <v>4.9000000000000004</v>
      </c>
      <c r="W290" s="164">
        <v>4.82</v>
      </c>
      <c r="X290" s="164">
        <v>3.1</v>
      </c>
      <c r="Y290" s="164">
        <v>0</v>
      </c>
      <c r="Z290" s="164">
        <v>0</v>
      </c>
      <c r="AA290" s="164">
        <v>0.57999999999999996</v>
      </c>
      <c r="AB290" s="165" t="s">
        <v>52</v>
      </c>
      <c r="AC290" s="165" t="s">
        <v>52</v>
      </c>
      <c r="AD290" s="164">
        <v>3.64</v>
      </c>
      <c r="AE290" s="164">
        <v>3.64</v>
      </c>
      <c r="AF290" s="164">
        <v>5.88</v>
      </c>
      <c r="AG290" s="165" t="s">
        <v>52</v>
      </c>
      <c r="AH290" s="165" t="s">
        <v>52</v>
      </c>
      <c r="AI290" s="164" t="s">
        <v>52</v>
      </c>
      <c r="AJ290" s="165" t="s">
        <v>52</v>
      </c>
      <c r="AK290" s="165" t="s">
        <v>52</v>
      </c>
      <c r="AL290" s="165" t="s">
        <v>52</v>
      </c>
      <c r="AM290" s="100"/>
    </row>
    <row r="291" spans="1:39" x14ac:dyDescent="0.2">
      <c r="A291" s="156" t="s">
        <v>1222</v>
      </c>
      <c r="B291" s="156" t="s">
        <v>52</v>
      </c>
      <c r="C291" s="156" t="s">
        <v>1223</v>
      </c>
      <c r="D291" s="156" t="s">
        <v>194</v>
      </c>
      <c r="E291" s="156" t="s">
        <v>76</v>
      </c>
      <c r="F291" s="156" t="s">
        <v>66</v>
      </c>
      <c r="G291" s="164" t="s">
        <v>52</v>
      </c>
      <c r="H291" s="164">
        <v>9.65</v>
      </c>
      <c r="I291" s="164">
        <v>9.7100000000000009</v>
      </c>
      <c r="J291" s="164">
        <v>4.6399999999999997</v>
      </c>
      <c r="K291" s="164" t="s">
        <v>52</v>
      </c>
      <c r="L291" s="164" t="s">
        <v>52</v>
      </c>
      <c r="M291" s="164" t="s">
        <v>52</v>
      </c>
      <c r="N291" s="164" t="s">
        <v>52</v>
      </c>
      <c r="O291" s="164" t="s">
        <v>52</v>
      </c>
      <c r="P291" s="164" t="s">
        <v>52</v>
      </c>
      <c r="Q291" s="164" t="s">
        <v>52</v>
      </c>
      <c r="R291" s="164" t="s">
        <v>52</v>
      </c>
      <c r="S291" s="164" t="s">
        <v>52</v>
      </c>
      <c r="T291" s="164" t="s">
        <v>52</v>
      </c>
      <c r="U291" s="164" t="s">
        <v>52</v>
      </c>
      <c r="V291" s="164" t="s">
        <v>52</v>
      </c>
      <c r="W291" s="164" t="s">
        <v>52</v>
      </c>
      <c r="X291" s="164" t="s">
        <v>52</v>
      </c>
      <c r="Y291" s="164" t="s">
        <v>52</v>
      </c>
      <c r="Z291" s="164" t="s">
        <v>52</v>
      </c>
      <c r="AA291" s="164" t="s">
        <v>52</v>
      </c>
      <c r="AB291" s="165" t="s">
        <v>52</v>
      </c>
      <c r="AC291" s="165" t="s">
        <v>52</v>
      </c>
      <c r="AD291" s="164" t="s">
        <v>52</v>
      </c>
      <c r="AE291" s="164" t="s">
        <v>52</v>
      </c>
      <c r="AF291" s="164" t="s">
        <v>52</v>
      </c>
      <c r="AG291" s="165" t="s">
        <v>52</v>
      </c>
      <c r="AH291" s="165" t="s">
        <v>52</v>
      </c>
      <c r="AI291" s="164" t="s">
        <v>52</v>
      </c>
      <c r="AJ291" s="165" t="s">
        <v>52</v>
      </c>
      <c r="AK291" s="165" t="s">
        <v>52</v>
      </c>
      <c r="AL291" s="165" t="s">
        <v>52</v>
      </c>
      <c r="AM291" s="100"/>
    </row>
    <row r="292" spans="1:39" x14ac:dyDescent="0.2">
      <c r="A292" s="156" t="s">
        <v>1224</v>
      </c>
      <c r="B292" s="156" t="s">
        <v>1225</v>
      </c>
      <c r="C292" s="156" t="s">
        <v>1226</v>
      </c>
      <c r="D292" s="156" t="s">
        <v>94</v>
      </c>
      <c r="E292" s="156" t="s">
        <v>78</v>
      </c>
      <c r="F292" s="156" t="s">
        <v>66</v>
      </c>
      <c r="G292" s="164" t="s">
        <v>52</v>
      </c>
      <c r="H292" s="164">
        <v>9.65</v>
      </c>
      <c r="I292" s="164">
        <v>9.7100000000000009</v>
      </c>
      <c r="J292" s="164">
        <v>4.6399999999999997</v>
      </c>
      <c r="K292" s="164">
        <v>5.41</v>
      </c>
      <c r="L292" s="164">
        <v>5.19</v>
      </c>
      <c r="M292" s="164">
        <v>7.43</v>
      </c>
      <c r="N292" s="164">
        <v>3.19</v>
      </c>
      <c r="O292" s="164">
        <v>5.82</v>
      </c>
      <c r="P292" s="164">
        <v>11.16</v>
      </c>
      <c r="Q292" s="164">
        <v>20.68</v>
      </c>
      <c r="R292" s="164">
        <v>7.13</v>
      </c>
      <c r="S292" s="164">
        <v>4.8600000000000003</v>
      </c>
      <c r="T292" s="164">
        <v>4.9400000000000004</v>
      </c>
      <c r="U292" s="164">
        <v>4.1500000000000004</v>
      </c>
      <c r="V292" s="164">
        <v>5.14</v>
      </c>
      <c r="W292" s="164">
        <v>4.87</v>
      </c>
      <c r="X292" s="164">
        <v>0.39</v>
      </c>
      <c r="Y292" s="164">
        <v>0</v>
      </c>
      <c r="Z292" s="164">
        <v>0</v>
      </c>
      <c r="AA292" s="164">
        <v>2.02</v>
      </c>
      <c r="AB292" s="165">
        <v>0.22</v>
      </c>
      <c r="AC292" s="165">
        <v>0.22</v>
      </c>
      <c r="AD292" s="164">
        <v>3.68</v>
      </c>
      <c r="AE292" s="164">
        <v>3.68</v>
      </c>
      <c r="AF292" s="164">
        <v>4.7300000000000004</v>
      </c>
      <c r="AG292" s="165">
        <v>5.45</v>
      </c>
      <c r="AH292" s="165">
        <v>4.03</v>
      </c>
      <c r="AI292" s="164">
        <v>5.13</v>
      </c>
      <c r="AJ292" s="165">
        <v>3.33</v>
      </c>
      <c r="AK292" s="165">
        <v>5.23</v>
      </c>
      <c r="AL292" s="165">
        <v>4.78</v>
      </c>
      <c r="AM292" s="100"/>
    </row>
    <row r="293" spans="1:39" x14ac:dyDescent="0.2">
      <c r="A293" s="156" t="s">
        <v>1227</v>
      </c>
      <c r="B293" s="156" t="s">
        <v>1228</v>
      </c>
      <c r="C293" s="156" t="s">
        <v>1229</v>
      </c>
      <c r="D293" s="156" t="s">
        <v>94</v>
      </c>
      <c r="E293" s="156" t="s">
        <v>76</v>
      </c>
      <c r="F293" s="156" t="s">
        <v>56</v>
      </c>
      <c r="G293" s="164" t="s">
        <v>52</v>
      </c>
      <c r="H293" s="164">
        <v>6.04</v>
      </c>
      <c r="I293" s="164">
        <v>1.79</v>
      </c>
      <c r="J293" s="164">
        <v>6.37</v>
      </c>
      <c r="K293" s="164">
        <v>4.6399999999999997</v>
      </c>
      <c r="L293" s="164">
        <v>13.71</v>
      </c>
      <c r="M293" s="164">
        <v>7.61</v>
      </c>
      <c r="N293" s="164">
        <v>5.37</v>
      </c>
      <c r="O293" s="164">
        <v>3.77</v>
      </c>
      <c r="P293" s="164">
        <v>7.36</v>
      </c>
      <c r="Q293" s="164">
        <v>9.56</v>
      </c>
      <c r="R293" s="164">
        <v>4.2300000000000004</v>
      </c>
      <c r="S293" s="164">
        <v>3.08</v>
      </c>
      <c r="T293" s="164">
        <v>4.8600000000000003</v>
      </c>
      <c r="U293" s="164">
        <v>5.3</v>
      </c>
      <c r="V293" s="164">
        <v>3.61</v>
      </c>
      <c r="W293" s="164">
        <v>3.42</v>
      </c>
      <c r="X293" s="164">
        <v>0.75</v>
      </c>
      <c r="Y293" s="164">
        <v>0.05</v>
      </c>
      <c r="Z293" s="164">
        <v>0.86</v>
      </c>
      <c r="AA293" s="164">
        <v>-0.78</v>
      </c>
      <c r="AB293" s="165">
        <v>1.91</v>
      </c>
      <c r="AC293" s="165">
        <v>2</v>
      </c>
      <c r="AD293" s="164">
        <v>3.29</v>
      </c>
      <c r="AE293" s="164">
        <v>3.29</v>
      </c>
      <c r="AF293" s="164">
        <v>5.58</v>
      </c>
      <c r="AG293" s="165">
        <v>4.76</v>
      </c>
      <c r="AH293" s="165">
        <v>3.7</v>
      </c>
      <c r="AI293" s="164">
        <v>3.93</v>
      </c>
      <c r="AJ293" s="165">
        <v>3.82</v>
      </c>
      <c r="AK293" s="165">
        <v>4.18</v>
      </c>
      <c r="AL293" s="165">
        <v>4.57</v>
      </c>
      <c r="AM293" s="100"/>
    </row>
    <row r="294" spans="1:39" x14ac:dyDescent="0.2">
      <c r="A294" s="156" t="s">
        <v>1230</v>
      </c>
      <c r="B294" s="156" t="s">
        <v>1231</v>
      </c>
      <c r="C294" s="156" t="s">
        <v>1232</v>
      </c>
      <c r="D294" s="156" t="s">
        <v>194</v>
      </c>
      <c r="E294" s="156" t="s">
        <v>76</v>
      </c>
      <c r="F294" s="156" t="s">
        <v>64</v>
      </c>
      <c r="G294" s="164" t="s">
        <v>52</v>
      </c>
      <c r="H294" s="164">
        <v>6.96</v>
      </c>
      <c r="I294" s="164">
        <v>4.12</v>
      </c>
      <c r="J294" s="164">
        <v>6.15</v>
      </c>
      <c r="K294" s="164">
        <v>20.75</v>
      </c>
      <c r="L294" s="164">
        <v>10.19</v>
      </c>
      <c r="M294" s="164">
        <v>8.26</v>
      </c>
      <c r="N294" s="164">
        <v>5.9</v>
      </c>
      <c r="O294" s="164">
        <v>6.85</v>
      </c>
      <c r="P294" s="164">
        <v>9.49</v>
      </c>
      <c r="Q294" s="164">
        <v>16.45</v>
      </c>
      <c r="R294" s="164">
        <v>5.74</v>
      </c>
      <c r="S294" s="164">
        <v>4.08</v>
      </c>
      <c r="T294" s="164">
        <v>4.8899999999999997</v>
      </c>
      <c r="U294" s="164">
        <v>4.92</v>
      </c>
      <c r="V294" s="164">
        <v>4.79</v>
      </c>
      <c r="W294" s="164">
        <v>4.3099999999999996</v>
      </c>
      <c r="X294" s="164">
        <v>3.13</v>
      </c>
      <c r="Y294" s="164">
        <v>0.08</v>
      </c>
      <c r="Z294" s="164">
        <v>0.1</v>
      </c>
      <c r="AA294" s="164">
        <v>0.86</v>
      </c>
      <c r="AB294" s="165" t="s">
        <v>52</v>
      </c>
      <c r="AC294" s="165" t="s">
        <v>52</v>
      </c>
      <c r="AD294" s="164">
        <v>3.64</v>
      </c>
      <c r="AE294" s="164">
        <v>3.64</v>
      </c>
      <c r="AF294" s="164">
        <v>5.64</v>
      </c>
      <c r="AG294" s="165" t="s">
        <v>52</v>
      </c>
      <c r="AH294" s="165" t="s">
        <v>52</v>
      </c>
      <c r="AI294" s="164" t="s">
        <v>52</v>
      </c>
      <c r="AJ294" s="165" t="s">
        <v>52</v>
      </c>
      <c r="AK294" s="165" t="s">
        <v>52</v>
      </c>
      <c r="AL294" s="165" t="s">
        <v>52</v>
      </c>
      <c r="AM294" s="100"/>
    </row>
    <row r="295" spans="1:39" x14ac:dyDescent="0.2">
      <c r="A295" s="156" t="s">
        <v>1233</v>
      </c>
      <c r="B295" s="156" t="s">
        <v>52</v>
      </c>
      <c r="C295" s="156" t="s">
        <v>1234</v>
      </c>
      <c r="D295" s="156" t="s">
        <v>194</v>
      </c>
      <c r="E295" s="156" t="s">
        <v>76</v>
      </c>
      <c r="F295" s="156" t="s">
        <v>66</v>
      </c>
      <c r="G295" s="164" t="s">
        <v>52</v>
      </c>
      <c r="H295" s="164">
        <v>-2.41</v>
      </c>
      <c r="I295" s="164">
        <v>2.85</v>
      </c>
      <c r="J295" s="164">
        <v>14.19</v>
      </c>
      <c r="K295" s="164">
        <v>1.46</v>
      </c>
      <c r="L295" s="164" t="s">
        <v>52</v>
      </c>
      <c r="M295" s="164" t="s">
        <v>52</v>
      </c>
      <c r="N295" s="164" t="s">
        <v>52</v>
      </c>
      <c r="O295" s="164" t="s">
        <v>52</v>
      </c>
      <c r="P295" s="164" t="s">
        <v>52</v>
      </c>
      <c r="Q295" s="164" t="s">
        <v>52</v>
      </c>
      <c r="R295" s="164" t="s">
        <v>52</v>
      </c>
      <c r="S295" s="164" t="s">
        <v>52</v>
      </c>
      <c r="T295" s="164" t="s">
        <v>52</v>
      </c>
      <c r="U295" s="164" t="s">
        <v>52</v>
      </c>
      <c r="V295" s="164" t="s">
        <v>52</v>
      </c>
      <c r="W295" s="164" t="s">
        <v>52</v>
      </c>
      <c r="X295" s="164" t="s">
        <v>52</v>
      </c>
      <c r="Y295" s="164" t="s">
        <v>52</v>
      </c>
      <c r="Z295" s="164" t="s">
        <v>52</v>
      </c>
      <c r="AA295" s="164" t="s">
        <v>52</v>
      </c>
      <c r="AB295" s="165" t="s">
        <v>52</v>
      </c>
      <c r="AC295" s="165" t="s">
        <v>52</v>
      </c>
      <c r="AD295" s="164" t="s">
        <v>52</v>
      </c>
      <c r="AE295" s="164" t="s">
        <v>52</v>
      </c>
      <c r="AF295" s="164" t="s">
        <v>52</v>
      </c>
      <c r="AG295" s="165" t="s">
        <v>52</v>
      </c>
      <c r="AH295" s="165" t="s">
        <v>52</v>
      </c>
      <c r="AI295" s="164" t="s">
        <v>52</v>
      </c>
      <c r="AJ295" s="165" t="s">
        <v>52</v>
      </c>
      <c r="AK295" s="165" t="s">
        <v>52</v>
      </c>
      <c r="AL295" s="165" t="s">
        <v>52</v>
      </c>
      <c r="AM295" s="100"/>
    </row>
    <row r="296" spans="1:39" x14ac:dyDescent="0.2">
      <c r="A296" s="156" t="s">
        <v>1235</v>
      </c>
      <c r="B296" s="156" t="s">
        <v>1236</v>
      </c>
      <c r="C296" s="156" t="s">
        <v>1237</v>
      </c>
      <c r="D296" s="156" t="s">
        <v>94</v>
      </c>
      <c r="E296" s="156" t="s">
        <v>78</v>
      </c>
      <c r="F296" s="156" t="s">
        <v>66</v>
      </c>
      <c r="G296" s="164" t="s">
        <v>52</v>
      </c>
      <c r="H296" s="164">
        <v>-2.41</v>
      </c>
      <c r="I296" s="164">
        <v>2.85</v>
      </c>
      <c r="J296" s="164">
        <v>14.19</v>
      </c>
      <c r="K296" s="164">
        <v>1.46</v>
      </c>
      <c r="L296" s="164">
        <v>16.38</v>
      </c>
      <c r="M296" s="164">
        <v>5.6</v>
      </c>
      <c r="N296" s="164">
        <v>4.6500000000000004</v>
      </c>
      <c r="O296" s="164">
        <v>5.84</v>
      </c>
      <c r="P296" s="164">
        <v>9.27</v>
      </c>
      <c r="Q296" s="164">
        <v>10.06</v>
      </c>
      <c r="R296" s="164">
        <v>4.8499999999999996</v>
      </c>
      <c r="S296" s="164">
        <v>4.76</v>
      </c>
      <c r="T296" s="164">
        <v>4.74</v>
      </c>
      <c r="U296" s="164">
        <v>3.68</v>
      </c>
      <c r="V296" s="164">
        <v>2.2200000000000002</v>
      </c>
      <c r="W296" s="164">
        <v>4.08</v>
      </c>
      <c r="X296" s="164">
        <v>2.14</v>
      </c>
      <c r="Y296" s="164">
        <v>0</v>
      </c>
      <c r="Z296" s="164">
        <v>0</v>
      </c>
      <c r="AA296" s="164">
        <v>2.17</v>
      </c>
      <c r="AB296" s="165">
        <v>1.83</v>
      </c>
      <c r="AC296" s="165">
        <v>1.92</v>
      </c>
      <c r="AD296" s="164">
        <v>3.68</v>
      </c>
      <c r="AE296" s="164">
        <v>3.68</v>
      </c>
      <c r="AF296" s="164">
        <v>5.99</v>
      </c>
      <c r="AG296" s="165">
        <v>4.01</v>
      </c>
      <c r="AH296" s="165">
        <v>4.01</v>
      </c>
      <c r="AI296" s="164">
        <v>5.0999999999999996</v>
      </c>
      <c r="AJ296" s="165">
        <v>3.28</v>
      </c>
      <c r="AK296" s="165">
        <v>5.19</v>
      </c>
      <c r="AL296" s="165">
        <v>4.93</v>
      </c>
      <c r="AM296" s="100"/>
    </row>
    <row r="297" spans="1:39" x14ac:dyDescent="0.2">
      <c r="A297" s="156" t="s">
        <v>1240</v>
      </c>
      <c r="B297" s="156" t="s">
        <v>1241</v>
      </c>
      <c r="C297" s="156" t="s">
        <v>1242</v>
      </c>
      <c r="D297" s="156" t="s">
        <v>94</v>
      </c>
      <c r="E297" s="156" t="s">
        <v>227</v>
      </c>
      <c r="F297" s="156" t="s">
        <v>72</v>
      </c>
      <c r="G297" s="164" t="s">
        <v>52</v>
      </c>
      <c r="H297" s="164">
        <v>-3</v>
      </c>
      <c r="I297" s="164">
        <v>9.27</v>
      </c>
      <c r="J297" s="164">
        <v>4.33</v>
      </c>
      <c r="K297" s="164">
        <v>7.92</v>
      </c>
      <c r="L297" s="164">
        <v>7.81</v>
      </c>
      <c r="M297" s="164">
        <v>10.95</v>
      </c>
      <c r="N297" s="164">
        <v>8.1300000000000008</v>
      </c>
      <c r="O297" s="164">
        <v>7.27</v>
      </c>
      <c r="P297" s="164">
        <v>6.9</v>
      </c>
      <c r="Q297" s="164">
        <v>15.95</v>
      </c>
      <c r="R297" s="164">
        <v>5.91</v>
      </c>
      <c r="S297" s="164">
        <v>4.83</v>
      </c>
      <c r="T297" s="164">
        <v>5.85</v>
      </c>
      <c r="U297" s="164">
        <v>4.9800000000000004</v>
      </c>
      <c r="V297" s="164">
        <v>3.43</v>
      </c>
      <c r="W297" s="164">
        <v>2.12</v>
      </c>
      <c r="X297" s="164">
        <v>0</v>
      </c>
      <c r="Y297" s="164">
        <v>0</v>
      </c>
      <c r="Z297" s="164">
        <v>-0.22</v>
      </c>
      <c r="AA297" s="164">
        <v>-0.27</v>
      </c>
      <c r="AB297" s="165">
        <v>-0.28999999999999998</v>
      </c>
      <c r="AC297" s="165">
        <v>-0.28999999999999998</v>
      </c>
      <c r="AD297" s="164">
        <v>1.78</v>
      </c>
      <c r="AE297" s="164">
        <v>1.78</v>
      </c>
      <c r="AF297" s="164">
        <v>5.01</v>
      </c>
      <c r="AG297" s="165">
        <v>4.93</v>
      </c>
      <c r="AH297" s="165">
        <v>3.91</v>
      </c>
      <c r="AI297" s="164">
        <v>5.88</v>
      </c>
      <c r="AJ297" s="165">
        <v>4.17</v>
      </c>
      <c r="AK297" s="165">
        <v>6</v>
      </c>
      <c r="AL297" s="165">
        <v>5.78</v>
      </c>
      <c r="AM297" s="100"/>
    </row>
    <row r="298" spans="1:39" x14ac:dyDescent="0.2">
      <c r="A298" s="156" t="s">
        <v>1243</v>
      </c>
      <c r="B298" s="156" t="s">
        <v>1244</v>
      </c>
      <c r="C298" s="156" t="s">
        <v>1245</v>
      </c>
      <c r="D298" s="156" t="s">
        <v>94</v>
      </c>
      <c r="E298" s="156" t="s">
        <v>78</v>
      </c>
      <c r="F298" s="156" t="s">
        <v>58</v>
      </c>
      <c r="G298" s="164" t="s">
        <v>52</v>
      </c>
      <c r="H298" s="164" t="s">
        <v>52</v>
      </c>
      <c r="I298" s="164" t="s">
        <v>52</v>
      </c>
      <c r="J298" s="164" t="s">
        <v>52</v>
      </c>
      <c r="K298" s="164">
        <v>10.36</v>
      </c>
      <c r="L298" s="164">
        <v>3.66</v>
      </c>
      <c r="M298" s="164">
        <v>5.73</v>
      </c>
      <c r="N298" s="164">
        <v>4.6900000000000004</v>
      </c>
      <c r="O298" s="164">
        <v>0</v>
      </c>
      <c r="P298" s="164">
        <v>2.4900000000000002</v>
      </c>
      <c r="Q298" s="164">
        <v>2.21</v>
      </c>
      <c r="R298" s="164">
        <v>7.18</v>
      </c>
      <c r="S298" s="164">
        <v>4.8899999999999997</v>
      </c>
      <c r="T298" s="164">
        <v>4.66</v>
      </c>
      <c r="U298" s="164">
        <v>3.81</v>
      </c>
      <c r="V298" s="164">
        <v>5.46</v>
      </c>
      <c r="W298" s="164">
        <v>3.94</v>
      </c>
      <c r="X298" s="164">
        <v>2.6</v>
      </c>
      <c r="Y298" s="164">
        <v>0</v>
      </c>
      <c r="Z298" s="164">
        <v>3.48</v>
      </c>
      <c r="AA298" s="164">
        <v>2.16</v>
      </c>
      <c r="AB298" s="165">
        <v>1.96</v>
      </c>
      <c r="AC298" s="165">
        <v>-0.53</v>
      </c>
      <c r="AD298" s="164">
        <v>1.96</v>
      </c>
      <c r="AE298" s="164">
        <v>1.96</v>
      </c>
      <c r="AF298" s="164">
        <v>4.0999999999999996</v>
      </c>
      <c r="AG298" s="165">
        <v>4.72</v>
      </c>
      <c r="AH298" s="165">
        <v>3.87</v>
      </c>
      <c r="AI298" s="164">
        <v>3.62</v>
      </c>
      <c r="AJ298" s="165">
        <v>2.2000000000000002</v>
      </c>
      <c r="AK298" s="165">
        <v>4.22</v>
      </c>
      <c r="AL298" s="165">
        <v>4.8899999999999997</v>
      </c>
      <c r="AM298" s="100"/>
    </row>
    <row r="299" spans="1:39" x14ac:dyDescent="0.2">
      <c r="A299" s="156" t="s">
        <v>1246</v>
      </c>
      <c r="B299" s="156" t="s">
        <v>1247</v>
      </c>
      <c r="C299" s="156" t="s">
        <v>1248</v>
      </c>
      <c r="D299" s="156" t="s">
        <v>94</v>
      </c>
      <c r="E299" s="156" t="s">
        <v>76</v>
      </c>
      <c r="F299" s="156" t="s">
        <v>70</v>
      </c>
      <c r="G299" s="164" t="s">
        <v>52</v>
      </c>
      <c r="H299" s="164">
        <v>5.03</v>
      </c>
      <c r="I299" s="164">
        <v>1.1499999999999999</v>
      </c>
      <c r="J299" s="164">
        <v>4.33</v>
      </c>
      <c r="K299" s="164">
        <v>4.47</v>
      </c>
      <c r="L299" s="164">
        <v>8.01</v>
      </c>
      <c r="M299" s="164">
        <v>8.5399999999999991</v>
      </c>
      <c r="N299" s="164">
        <v>9.2799999999999994</v>
      </c>
      <c r="O299" s="164">
        <v>9.17</v>
      </c>
      <c r="P299" s="164">
        <v>9.98</v>
      </c>
      <c r="Q299" s="164">
        <v>11.67</v>
      </c>
      <c r="R299" s="164">
        <v>6.88</v>
      </c>
      <c r="S299" s="164">
        <v>3.84</v>
      </c>
      <c r="T299" s="164">
        <v>4.66</v>
      </c>
      <c r="U299" s="164">
        <v>4.84</v>
      </c>
      <c r="V299" s="164">
        <v>4.3899999999999997</v>
      </c>
      <c r="W299" s="164">
        <v>3.49</v>
      </c>
      <c r="X299" s="164">
        <v>2.5499999999999998</v>
      </c>
      <c r="Y299" s="164">
        <v>0.02</v>
      </c>
      <c r="Z299" s="164">
        <v>0</v>
      </c>
      <c r="AA299" s="164">
        <v>0</v>
      </c>
      <c r="AB299" s="165">
        <v>1.94</v>
      </c>
      <c r="AC299" s="165">
        <v>1.94</v>
      </c>
      <c r="AD299" s="164">
        <v>3.38</v>
      </c>
      <c r="AE299" s="164">
        <v>3.38</v>
      </c>
      <c r="AF299" s="164">
        <v>4.46</v>
      </c>
      <c r="AG299" s="165">
        <v>4.38</v>
      </c>
      <c r="AH299" s="165">
        <v>3.64</v>
      </c>
      <c r="AI299" s="164">
        <v>2.92</v>
      </c>
      <c r="AJ299" s="165">
        <v>3.61</v>
      </c>
      <c r="AK299" s="165">
        <v>4.8499999999999996</v>
      </c>
      <c r="AL299" s="165">
        <v>4.71</v>
      </c>
      <c r="AM299" s="100"/>
    </row>
    <row r="300" spans="1:39" x14ac:dyDescent="0.2">
      <c r="A300" s="156" t="s">
        <v>1249</v>
      </c>
      <c r="B300" s="156" t="s">
        <v>1250</v>
      </c>
      <c r="C300" s="156" t="s">
        <v>1251</v>
      </c>
      <c r="D300" s="156" t="s">
        <v>94</v>
      </c>
      <c r="E300" s="156" t="s">
        <v>76</v>
      </c>
      <c r="F300" s="156" t="s">
        <v>66</v>
      </c>
      <c r="G300" s="164" t="s">
        <v>52</v>
      </c>
      <c r="H300" s="164">
        <v>-0.41</v>
      </c>
      <c r="I300" s="164">
        <v>2.2599999999999998</v>
      </c>
      <c r="J300" s="164">
        <v>6.65</v>
      </c>
      <c r="K300" s="164">
        <v>6.8</v>
      </c>
      <c r="L300" s="164">
        <v>11.95</v>
      </c>
      <c r="M300" s="164">
        <v>8.5399999999999991</v>
      </c>
      <c r="N300" s="164">
        <v>5.62</v>
      </c>
      <c r="O300" s="164">
        <v>5.69</v>
      </c>
      <c r="P300" s="164">
        <v>11.41</v>
      </c>
      <c r="Q300" s="164">
        <v>18.47</v>
      </c>
      <c r="R300" s="164">
        <v>4.9400000000000004</v>
      </c>
      <c r="S300" s="164">
        <v>3.87</v>
      </c>
      <c r="T300" s="164">
        <v>5.09</v>
      </c>
      <c r="U300" s="164">
        <v>4.5599999999999996</v>
      </c>
      <c r="V300" s="164">
        <v>5.16</v>
      </c>
      <c r="W300" s="164">
        <v>3.22</v>
      </c>
      <c r="X300" s="164">
        <v>2.15</v>
      </c>
      <c r="Y300" s="164">
        <v>0</v>
      </c>
      <c r="Z300" s="164">
        <v>2.5299999999999998</v>
      </c>
      <c r="AA300" s="164">
        <v>1.99</v>
      </c>
      <c r="AB300" s="165">
        <v>1.98</v>
      </c>
      <c r="AC300" s="165">
        <v>1.99</v>
      </c>
      <c r="AD300" s="164">
        <v>3.46</v>
      </c>
      <c r="AE300" s="164">
        <v>3.46</v>
      </c>
      <c r="AF300" s="164">
        <v>5.54</v>
      </c>
      <c r="AG300" s="165">
        <v>3.9</v>
      </c>
      <c r="AH300" s="165">
        <v>3.77</v>
      </c>
      <c r="AI300" s="164">
        <v>2.87</v>
      </c>
      <c r="AJ300" s="165">
        <v>4.46</v>
      </c>
      <c r="AK300" s="165">
        <v>3.3</v>
      </c>
      <c r="AL300" s="165">
        <v>4.6900000000000004</v>
      </c>
      <c r="AM300" s="100"/>
    </row>
    <row r="301" spans="1:39" x14ac:dyDescent="0.2">
      <c r="A301" s="156" t="s">
        <v>1252</v>
      </c>
      <c r="B301" s="156" t="s">
        <v>1253</v>
      </c>
      <c r="C301" s="156" t="s">
        <v>1254</v>
      </c>
      <c r="D301" s="156" t="s">
        <v>194</v>
      </c>
      <c r="E301" s="156" t="s">
        <v>76</v>
      </c>
      <c r="F301" s="156" t="s">
        <v>64</v>
      </c>
      <c r="G301" s="164" t="s">
        <v>52</v>
      </c>
      <c r="H301" s="164">
        <v>5.33</v>
      </c>
      <c r="I301" s="164">
        <v>0.97</v>
      </c>
      <c r="J301" s="164">
        <v>2.79</v>
      </c>
      <c r="K301" s="164">
        <v>4.34</v>
      </c>
      <c r="L301" s="164">
        <v>11.46</v>
      </c>
      <c r="M301" s="164">
        <v>6.08</v>
      </c>
      <c r="N301" s="164">
        <v>9.1</v>
      </c>
      <c r="O301" s="164">
        <v>4.91</v>
      </c>
      <c r="P301" s="164">
        <v>9.1</v>
      </c>
      <c r="Q301" s="164">
        <v>11.19</v>
      </c>
      <c r="R301" s="164">
        <v>7.39</v>
      </c>
      <c r="S301" s="164">
        <v>4.99</v>
      </c>
      <c r="T301" s="164">
        <v>4.9000000000000004</v>
      </c>
      <c r="U301" s="164">
        <v>4.95</v>
      </c>
      <c r="V301" s="164">
        <v>5.1100000000000003</v>
      </c>
      <c r="W301" s="164" t="s">
        <v>52</v>
      </c>
      <c r="X301" s="164" t="s">
        <v>52</v>
      </c>
      <c r="Y301" s="164" t="s">
        <v>52</v>
      </c>
      <c r="Z301" s="164" t="s">
        <v>52</v>
      </c>
      <c r="AA301" s="164" t="s">
        <v>52</v>
      </c>
      <c r="AB301" s="165" t="s">
        <v>52</v>
      </c>
      <c r="AC301" s="165" t="s">
        <v>52</v>
      </c>
      <c r="AD301" s="164" t="s">
        <v>52</v>
      </c>
      <c r="AE301" s="164" t="s">
        <v>52</v>
      </c>
      <c r="AF301" s="164" t="s">
        <v>52</v>
      </c>
      <c r="AG301" s="165" t="s">
        <v>52</v>
      </c>
      <c r="AH301" s="165" t="s">
        <v>52</v>
      </c>
      <c r="AI301" s="164" t="s">
        <v>52</v>
      </c>
      <c r="AJ301" s="165" t="s">
        <v>52</v>
      </c>
      <c r="AK301" s="165" t="s">
        <v>52</v>
      </c>
      <c r="AL301" s="165" t="s">
        <v>52</v>
      </c>
      <c r="AM301" s="100"/>
    </row>
    <row r="302" spans="1:39" x14ac:dyDescent="0.2">
      <c r="A302" s="156" t="s">
        <v>1255</v>
      </c>
      <c r="B302" s="156" t="s">
        <v>1256</v>
      </c>
      <c r="C302" s="156" t="s">
        <v>1257</v>
      </c>
      <c r="D302" s="156" t="s">
        <v>94</v>
      </c>
      <c r="E302" s="156" t="s">
        <v>76</v>
      </c>
      <c r="F302" s="156" t="s">
        <v>56</v>
      </c>
      <c r="G302" s="164" t="s">
        <v>52</v>
      </c>
      <c r="H302" s="164">
        <v>7.81</v>
      </c>
      <c r="I302" s="164">
        <v>0.52</v>
      </c>
      <c r="J302" s="164">
        <v>6.61</v>
      </c>
      <c r="K302" s="164">
        <v>6.63</v>
      </c>
      <c r="L302" s="164">
        <v>12.03</v>
      </c>
      <c r="M302" s="164">
        <v>7.51</v>
      </c>
      <c r="N302" s="164">
        <v>5.03</v>
      </c>
      <c r="O302" s="164">
        <v>3.73</v>
      </c>
      <c r="P302" s="164">
        <v>7.4</v>
      </c>
      <c r="Q302" s="164">
        <v>9.35</v>
      </c>
      <c r="R302" s="164">
        <v>4.97</v>
      </c>
      <c r="S302" s="164">
        <v>3.23</v>
      </c>
      <c r="T302" s="164">
        <v>4.79</v>
      </c>
      <c r="U302" s="164">
        <v>5.25</v>
      </c>
      <c r="V302" s="164">
        <v>3.64</v>
      </c>
      <c r="W302" s="164">
        <v>3.06</v>
      </c>
      <c r="X302" s="164">
        <v>0.62</v>
      </c>
      <c r="Y302" s="164">
        <v>0</v>
      </c>
      <c r="Z302" s="164">
        <v>0.24</v>
      </c>
      <c r="AA302" s="164">
        <v>-1.3</v>
      </c>
      <c r="AB302" s="165">
        <v>1.71</v>
      </c>
      <c r="AC302" s="165">
        <v>1.77</v>
      </c>
      <c r="AD302" s="164">
        <v>3.59</v>
      </c>
      <c r="AE302" s="164">
        <v>3.59</v>
      </c>
      <c r="AF302" s="164">
        <v>5.76</v>
      </c>
      <c r="AG302" s="165">
        <v>4.57</v>
      </c>
      <c r="AH302" s="165">
        <v>4.04</v>
      </c>
      <c r="AI302" s="164">
        <v>3.86</v>
      </c>
      <c r="AJ302" s="165">
        <v>4.05</v>
      </c>
      <c r="AK302" s="165">
        <v>4.3499999999999996</v>
      </c>
      <c r="AL302" s="165">
        <v>4.75</v>
      </c>
      <c r="AM302" s="100"/>
    </row>
    <row r="303" spans="1:39" x14ac:dyDescent="0.2">
      <c r="A303" s="156" t="s">
        <v>1258</v>
      </c>
      <c r="B303" s="156" t="s">
        <v>1259</v>
      </c>
      <c r="C303" s="156" t="s">
        <v>1260</v>
      </c>
      <c r="D303" s="156" t="s">
        <v>94</v>
      </c>
      <c r="E303" s="156" t="s">
        <v>227</v>
      </c>
      <c r="F303" s="156" t="s">
        <v>72</v>
      </c>
      <c r="G303" s="164" t="s">
        <v>52</v>
      </c>
      <c r="H303" s="164">
        <v>9.77</v>
      </c>
      <c r="I303" s="164">
        <v>14.96</v>
      </c>
      <c r="J303" s="164">
        <v>4.3</v>
      </c>
      <c r="K303" s="164">
        <v>4.5999999999999996</v>
      </c>
      <c r="L303" s="164">
        <v>2.3199999999999998</v>
      </c>
      <c r="M303" s="164">
        <v>9.4700000000000006</v>
      </c>
      <c r="N303" s="164">
        <v>8.89</v>
      </c>
      <c r="O303" s="164">
        <v>9.9</v>
      </c>
      <c r="P303" s="164">
        <v>9.85</v>
      </c>
      <c r="Q303" s="164">
        <v>15.6</v>
      </c>
      <c r="R303" s="164">
        <v>5.58</v>
      </c>
      <c r="S303" s="164">
        <v>3.5</v>
      </c>
      <c r="T303" s="164">
        <v>2.4500000000000002</v>
      </c>
      <c r="U303" s="164">
        <v>4.9800000000000004</v>
      </c>
      <c r="V303" s="164">
        <v>3.57</v>
      </c>
      <c r="W303" s="164">
        <v>3.46</v>
      </c>
      <c r="X303" s="164">
        <v>0</v>
      </c>
      <c r="Y303" s="164">
        <v>0</v>
      </c>
      <c r="Z303" s="164">
        <v>-0.19</v>
      </c>
      <c r="AA303" s="164">
        <v>-0.23</v>
      </c>
      <c r="AB303" s="165">
        <v>-0.25</v>
      </c>
      <c r="AC303" s="165">
        <v>-0.25</v>
      </c>
      <c r="AD303" s="164">
        <v>0</v>
      </c>
      <c r="AE303" s="164">
        <v>0</v>
      </c>
      <c r="AF303" s="164">
        <v>4.17</v>
      </c>
      <c r="AG303" s="165">
        <v>5.67</v>
      </c>
      <c r="AH303" s="165">
        <v>3.77</v>
      </c>
      <c r="AI303" s="164">
        <v>4.6500000000000004</v>
      </c>
      <c r="AJ303" s="165">
        <v>3.21</v>
      </c>
      <c r="AK303" s="165">
        <v>5.92</v>
      </c>
      <c r="AL303" s="165">
        <v>5.72</v>
      </c>
      <c r="AM303" s="100"/>
    </row>
    <row r="304" spans="1:39" x14ac:dyDescent="0.2">
      <c r="A304" s="156" t="s">
        <v>1261</v>
      </c>
      <c r="B304" s="156" t="s">
        <v>1262</v>
      </c>
      <c r="C304" s="156" t="s">
        <v>1263</v>
      </c>
      <c r="D304" s="156" t="s">
        <v>194</v>
      </c>
      <c r="E304" s="156" t="s">
        <v>76</v>
      </c>
      <c r="F304" s="156" t="s">
        <v>68</v>
      </c>
      <c r="G304" s="164" t="s">
        <v>52</v>
      </c>
      <c r="H304" s="164">
        <v>7.86</v>
      </c>
      <c r="I304" s="164">
        <v>4.38</v>
      </c>
      <c r="J304" s="164">
        <v>4.53</v>
      </c>
      <c r="K304" s="164">
        <v>6.65</v>
      </c>
      <c r="L304" s="164">
        <v>12.54</v>
      </c>
      <c r="M304" s="164">
        <v>9.1199999999999992</v>
      </c>
      <c r="N304" s="164">
        <v>6.11</v>
      </c>
      <c r="O304" s="164">
        <v>7.64</v>
      </c>
      <c r="P304" s="164">
        <v>11.76</v>
      </c>
      <c r="Q304" s="164">
        <v>16.239999999999998</v>
      </c>
      <c r="R304" s="164">
        <v>6.49</v>
      </c>
      <c r="S304" s="164">
        <v>4.72</v>
      </c>
      <c r="T304" s="164">
        <v>3.93</v>
      </c>
      <c r="U304" s="164">
        <v>4.24</v>
      </c>
      <c r="V304" s="164">
        <v>4.3499999999999996</v>
      </c>
      <c r="W304" s="164">
        <v>3.65</v>
      </c>
      <c r="X304" s="164">
        <v>2.8</v>
      </c>
      <c r="Y304" s="164">
        <v>0.05</v>
      </c>
      <c r="Z304" s="164">
        <v>0.52</v>
      </c>
      <c r="AA304" s="164">
        <v>0.19</v>
      </c>
      <c r="AB304" s="165" t="s">
        <v>52</v>
      </c>
      <c r="AC304" s="165" t="s">
        <v>52</v>
      </c>
      <c r="AD304" s="164">
        <v>3.13</v>
      </c>
      <c r="AE304" s="164">
        <v>3.13</v>
      </c>
      <c r="AF304" s="164">
        <v>4.59</v>
      </c>
      <c r="AG304" s="165" t="s">
        <v>52</v>
      </c>
      <c r="AH304" s="165" t="s">
        <v>52</v>
      </c>
      <c r="AI304" s="164">
        <v>3.11</v>
      </c>
      <c r="AJ304" s="165" t="s">
        <v>52</v>
      </c>
      <c r="AK304" s="165" t="s">
        <v>52</v>
      </c>
      <c r="AL304" s="165" t="s">
        <v>52</v>
      </c>
      <c r="AM304" s="100"/>
    </row>
    <row r="305" spans="1:39" x14ac:dyDescent="0.2">
      <c r="A305" s="156" t="s">
        <v>1264</v>
      </c>
      <c r="B305" s="156" t="s">
        <v>1265</v>
      </c>
      <c r="C305" s="156" t="s">
        <v>1266</v>
      </c>
      <c r="D305" s="156" t="s">
        <v>94</v>
      </c>
      <c r="E305" s="156" t="s">
        <v>74</v>
      </c>
      <c r="F305" s="156" t="s">
        <v>56</v>
      </c>
      <c r="G305" s="164" t="s">
        <v>52</v>
      </c>
      <c r="H305" s="164">
        <v>1.52</v>
      </c>
      <c r="I305" s="164">
        <v>1.33</v>
      </c>
      <c r="J305" s="164">
        <v>6.24</v>
      </c>
      <c r="K305" s="164">
        <v>5.97</v>
      </c>
      <c r="L305" s="164">
        <v>6.58</v>
      </c>
      <c r="M305" s="164">
        <v>6.11</v>
      </c>
      <c r="N305" s="164">
        <v>4.43</v>
      </c>
      <c r="O305" s="164">
        <v>6.84</v>
      </c>
      <c r="P305" s="164">
        <v>4.9400000000000004</v>
      </c>
      <c r="Q305" s="164">
        <v>7.92</v>
      </c>
      <c r="R305" s="164">
        <v>4.7</v>
      </c>
      <c r="S305" s="164">
        <v>5.08</v>
      </c>
      <c r="T305" s="164">
        <v>4.62</v>
      </c>
      <c r="U305" s="164">
        <v>3.98</v>
      </c>
      <c r="V305" s="164">
        <v>4.12</v>
      </c>
      <c r="W305" s="164">
        <v>4.04</v>
      </c>
      <c r="X305" s="164">
        <v>3.93</v>
      </c>
      <c r="Y305" s="164">
        <v>0</v>
      </c>
      <c r="Z305" s="164">
        <v>0</v>
      </c>
      <c r="AA305" s="164">
        <v>3.71</v>
      </c>
      <c r="AB305" s="165">
        <v>0.19</v>
      </c>
      <c r="AC305" s="165">
        <v>0</v>
      </c>
      <c r="AD305" s="164">
        <v>3.64</v>
      </c>
      <c r="AE305" s="164">
        <v>3.64</v>
      </c>
      <c r="AF305" s="164">
        <v>5.52</v>
      </c>
      <c r="AG305" s="165">
        <v>5.31</v>
      </c>
      <c r="AH305" s="165">
        <v>4.6900000000000004</v>
      </c>
      <c r="AI305" s="164">
        <v>4.74</v>
      </c>
      <c r="AJ305" s="165">
        <v>3.62</v>
      </c>
      <c r="AK305" s="165">
        <v>5.15</v>
      </c>
      <c r="AL305" s="165">
        <v>5.01</v>
      </c>
      <c r="AM305" s="100"/>
    </row>
    <row r="306" spans="1:39" x14ac:dyDescent="0.2">
      <c r="A306" s="156" t="s">
        <v>1267</v>
      </c>
      <c r="B306" s="156" t="s">
        <v>52</v>
      </c>
      <c r="C306" s="156" t="s">
        <v>1268</v>
      </c>
      <c r="D306" s="156" t="s">
        <v>194</v>
      </c>
      <c r="E306" s="156" t="s">
        <v>76</v>
      </c>
      <c r="F306" s="156" t="s">
        <v>66</v>
      </c>
      <c r="G306" s="164" t="s">
        <v>52</v>
      </c>
      <c r="H306" s="164">
        <v>-9.66</v>
      </c>
      <c r="I306" s="164">
        <v>-3.48</v>
      </c>
      <c r="J306" s="164">
        <v>17.920000000000002</v>
      </c>
      <c r="K306" s="164">
        <v>5.32</v>
      </c>
      <c r="L306" s="164" t="s">
        <v>52</v>
      </c>
      <c r="M306" s="164" t="s">
        <v>52</v>
      </c>
      <c r="N306" s="164" t="s">
        <v>52</v>
      </c>
      <c r="O306" s="164" t="s">
        <v>52</v>
      </c>
      <c r="P306" s="164" t="s">
        <v>52</v>
      </c>
      <c r="Q306" s="164" t="s">
        <v>52</v>
      </c>
      <c r="R306" s="164" t="s">
        <v>52</v>
      </c>
      <c r="S306" s="164" t="s">
        <v>52</v>
      </c>
      <c r="T306" s="164" t="s">
        <v>52</v>
      </c>
      <c r="U306" s="164" t="s">
        <v>52</v>
      </c>
      <c r="V306" s="164" t="s">
        <v>52</v>
      </c>
      <c r="W306" s="164" t="s">
        <v>52</v>
      </c>
      <c r="X306" s="164" t="s">
        <v>52</v>
      </c>
      <c r="Y306" s="164" t="s">
        <v>52</v>
      </c>
      <c r="Z306" s="164" t="s">
        <v>52</v>
      </c>
      <c r="AA306" s="164" t="s">
        <v>52</v>
      </c>
      <c r="AB306" s="165" t="s">
        <v>52</v>
      </c>
      <c r="AC306" s="165" t="s">
        <v>52</v>
      </c>
      <c r="AD306" s="164" t="s">
        <v>52</v>
      </c>
      <c r="AE306" s="164" t="s">
        <v>52</v>
      </c>
      <c r="AF306" s="164" t="s">
        <v>52</v>
      </c>
      <c r="AG306" s="165" t="s">
        <v>52</v>
      </c>
      <c r="AH306" s="165" t="s">
        <v>52</v>
      </c>
      <c r="AI306" s="164" t="s">
        <v>52</v>
      </c>
      <c r="AJ306" s="165" t="s">
        <v>52</v>
      </c>
      <c r="AK306" s="165" t="s">
        <v>52</v>
      </c>
      <c r="AL306" s="165" t="s">
        <v>52</v>
      </c>
      <c r="AM306" s="100"/>
    </row>
    <row r="307" spans="1:39" x14ac:dyDescent="0.2">
      <c r="A307" s="156" t="s">
        <v>1269</v>
      </c>
      <c r="B307" s="156" t="s">
        <v>1270</v>
      </c>
      <c r="C307" s="156" t="s">
        <v>1271</v>
      </c>
      <c r="D307" s="156" t="s">
        <v>94</v>
      </c>
      <c r="E307" s="156" t="s">
        <v>76</v>
      </c>
      <c r="F307" s="156" t="s">
        <v>1828</v>
      </c>
      <c r="G307" s="164" t="s">
        <v>52</v>
      </c>
      <c r="H307" s="164">
        <v>4</v>
      </c>
      <c r="I307" s="164">
        <v>5.98</v>
      </c>
      <c r="J307" s="164">
        <v>7.2</v>
      </c>
      <c r="K307" s="164">
        <v>8.39</v>
      </c>
      <c r="L307" s="164">
        <v>14.34</v>
      </c>
      <c r="M307" s="164">
        <v>6.52</v>
      </c>
      <c r="N307" s="164">
        <v>7.33</v>
      </c>
      <c r="O307" s="164">
        <v>7.36</v>
      </c>
      <c r="P307" s="164">
        <v>9.75</v>
      </c>
      <c r="Q307" s="164">
        <v>15.83</v>
      </c>
      <c r="R307" s="164">
        <v>6.22</v>
      </c>
      <c r="S307" s="164">
        <v>3.3</v>
      </c>
      <c r="T307" s="164">
        <v>4.7699999999999996</v>
      </c>
      <c r="U307" s="164">
        <v>4.4400000000000004</v>
      </c>
      <c r="V307" s="164">
        <v>4.42</v>
      </c>
      <c r="W307" s="164">
        <v>2.52</v>
      </c>
      <c r="X307" s="164">
        <v>2.15</v>
      </c>
      <c r="Y307" s="164">
        <v>0.16</v>
      </c>
      <c r="Z307" s="164">
        <v>0.47</v>
      </c>
      <c r="AA307" s="164">
        <v>0.7</v>
      </c>
      <c r="AB307" s="165">
        <v>0.47</v>
      </c>
      <c r="AC307" s="165">
        <v>0.2</v>
      </c>
      <c r="AD307" s="164">
        <v>3.53</v>
      </c>
      <c r="AE307" s="164">
        <v>3.53</v>
      </c>
      <c r="AF307" s="164">
        <v>4.8099999999999996</v>
      </c>
      <c r="AG307" s="165">
        <v>4.8600000000000003</v>
      </c>
      <c r="AH307" s="165">
        <v>3.63</v>
      </c>
      <c r="AI307" s="164">
        <v>1.87</v>
      </c>
      <c r="AJ307" s="165">
        <v>4.08</v>
      </c>
      <c r="AK307" s="165">
        <v>4.12</v>
      </c>
      <c r="AL307" s="165">
        <v>4.78</v>
      </c>
      <c r="AM307" s="100"/>
    </row>
    <row r="308" spans="1:39" ht="18" x14ac:dyDescent="0.2">
      <c r="A308" s="156" t="s">
        <v>1272</v>
      </c>
      <c r="B308" s="156" t="s">
        <v>1273</v>
      </c>
      <c r="C308" s="156" t="s">
        <v>1274</v>
      </c>
      <c r="D308" s="156" t="s">
        <v>94</v>
      </c>
      <c r="E308" s="156" t="s">
        <v>76</v>
      </c>
      <c r="F308" s="156" t="s">
        <v>56</v>
      </c>
      <c r="G308" s="164" t="s">
        <v>52</v>
      </c>
      <c r="H308" s="164">
        <v>6.38</v>
      </c>
      <c r="I308" s="164">
        <v>0.79</v>
      </c>
      <c r="J308" s="164">
        <v>6.23</v>
      </c>
      <c r="K308" s="164">
        <v>6.66</v>
      </c>
      <c r="L308" s="164">
        <v>7.59</v>
      </c>
      <c r="M308" s="164">
        <v>7.76</v>
      </c>
      <c r="N308" s="164">
        <v>5.2</v>
      </c>
      <c r="O308" s="164">
        <v>3.61</v>
      </c>
      <c r="P308" s="164">
        <v>7.65</v>
      </c>
      <c r="Q308" s="164">
        <v>11.35</v>
      </c>
      <c r="R308" s="164">
        <v>5.07</v>
      </c>
      <c r="S308" s="164">
        <v>3.36</v>
      </c>
      <c r="T308" s="164">
        <v>4.45</v>
      </c>
      <c r="U308" s="164">
        <v>5.12</v>
      </c>
      <c r="V308" s="164">
        <v>3.44</v>
      </c>
      <c r="W308" s="164">
        <v>3.08</v>
      </c>
      <c r="X308" s="164">
        <v>0.35</v>
      </c>
      <c r="Y308" s="164">
        <v>0</v>
      </c>
      <c r="Z308" s="164">
        <v>0.23</v>
      </c>
      <c r="AA308" s="164">
        <v>-1.21</v>
      </c>
      <c r="AB308" s="165">
        <v>1.58</v>
      </c>
      <c r="AC308" s="165">
        <v>1.66</v>
      </c>
      <c r="AD308" s="164">
        <v>3.04</v>
      </c>
      <c r="AE308" s="164">
        <v>3.04</v>
      </c>
      <c r="AF308" s="164">
        <v>5.54</v>
      </c>
      <c r="AG308" s="165">
        <v>4.74</v>
      </c>
      <c r="AH308" s="165">
        <v>3.73</v>
      </c>
      <c r="AI308" s="164">
        <v>3.96</v>
      </c>
      <c r="AJ308" s="165">
        <v>3.86</v>
      </c>
      <c r="AK308" s="165">
        <v>4.2</v>
      </c>
      <c r="AL308" s="165">
        <v>4.63</v>
      </c>
      <c r="AM308" s="173"/>
    </row>
    <row r="309" spans="1:39" x14ac:dyDescent="0.2">
      <c r="A309" s="156" t="s">
        <v>1275</v>
      </c>
      <c r="B309" s="156" t="s">
        <v>1276</v>
      </c>
      <c r="C309" s="156" t="s">
        <v>1277</v>
      </c>
      <c r="D309" s="156" t="s">
        <v>94</v>
      </c>
      <c r="E309" s="156" t="s">
        <v>76</v>
      </c>
      <c r="F309" s="156" t="s">
        <v>66</v>
      </c>
      <c r="G309" s="164" t="s">
        <v>52</v>
      </c>
      <c r="H309" s="164">
        <v>7.36</v>
      </c>
      <c r="I309" s="164">
        <v>-1.52</v>
      </c>
      <c r="J309" s="164">
        <v>6.46</v>
      </c>
      <c r="K309" s="164">
        <v>8.6</v>
      </c>
      <c r="L309" s="164">
        <v>7.31</v>
      </c>
      <c r="M309" s="164">
        <v>7.42</v>
      </c>
      <c r="N309" s="164">
        <v>7.87</v>
      </c>
      <c r="O309" s="164">
        <v>9.23</v>
      </c>
      <c r="P309" s="164">
        <v>7.71</v>
      </c>
      <c r="Q309" s="164">
        <v>19.760000000000002</v>
      </c>
      <c r="R309" s="164">
        <v>5.93</v>
      </c>
      <c r="S309" s="164">
        <v>4.5999999999999996</v>
      </c>
      <c r="T309" s="164">
        <v>4.87</v>
      </c>
      <c r="U309" s="164">
        <v>4.5599999999999996</v>
      </c>
      <c r="V309" s="164">
        <v>4.21</v>
      </c>
      <c r="W309" s="164">
        <v>3.61</v>
      </c>
      <c r="X309" s="164">
        <v>2.77</v>
      </c>
      <c r="Y309" s="164">
        <v>-0.02</v>
      </c>
      <c r="Z309" s="164">
        <v>0.05</v>
      </c>
      <c r="AA309" s="164">
        <v>0.25</v>
      </c>
      <c r="AB309" s="165">
        <v>1.7</v>
      </c>
      <c r="AC309" s="165">
        <v>1.8</v>
      </c>
      <c r="AD309" s="164">
        <v>3.51</v>
      </c>
      <c r="AE309" s="164">
        <v>3.51</v>
      </c>
      <c r="AF309" s="164">
        <v>5.43</v>
      </c>
      <c r="AG309" s="165">
        <v>3.96</v>
      </c>
      <c r="AH309" s="165">
        <v>3.93</v>
      </c>
      <c r="AI309" s="164">
        <v>4.1500000000000004</v>
      </c>
      <c r="AJ309" s="165">
        <v>4.25</v>
      </c>
      <c r="AK309" s="165">
        <v>5.24</v>
      </c>
      <c r="AL309" s="165">
        <v>4.84</v>
      </c>
      <c r="AM309" s="100"/>
    </row>
    <row r="310" spans="1:39" x14ac:dyDescent="0.2">
      <c r="A310" s="156" t="s">
        <v>1278</v>
      </c>
      <c r="B310" s="156" t="s">
        <v>1279</v>
      </c>
      <c r="C310" s="156" t="s">
        <v>1280</v>
      </c>
      <c r="D310" s="156" t="s">
        <v>94</v>
      </c>
      <c r="E310" s="156" t="s">
        <v>74</v>
      </c>
      <c r="F310" s="156" t="s">
        <v>68</v>
      </c>
      <c r="G310" s="164" t="s">
        <v>52</v>
      </c>
      <c r="H310" s="164">
        <v>-11.79</v>
      </c>
      <c r="I310" s="164">
        <v>0.55000000000000004</v>
      </c>
      <c r="J310" s="164">
        <v>11.39</v>
      </c>
      <c r="K310" s="164">
        <v>3.99</v>
      </c>
      <c r="L310" s="164">
        <v>8.0299999999999994</v>
      </c>
      <c r="M310" s="164">
        <v>4.67</v>
      </c>
      <c r="N310" s="164">
        <v>8.06</v>
      </c>
      <c r="O310" s="164">
        <v>7.56</v>
      </c>
      <c r="P310" s="164">
        <v>6.44</v>
      </c>
      <c r="Q310" s="164">
        <v>8.4499999999999993</v>
      </c>
      <c r="R310" s="164">
        <v>5.29</v>
      </c>
      <c r="S310" s="164">
        <v>4.97</v>
      </c>
      <c r="T310" s="164">
        <v>4.96</v>
      </c>
      <c r="U310" s="164">
        <v>4.8</v>
      </c>
      <c r="V310" s="164">
        <v>3.96</v>
      </c>
      <c r="W310" s="164">
        <v>2.96</v>
      </c>
      <c r="X310" s="164">
        <v>2.72</v>
      </c>
      <c r="Y310" s="164">
        <v>0.03</v>
      </c>
      <c r="Z310" s="164">
        <v>0.6</v>
      </c>
      <c r="AA310" s="164">
        <v>0.69</v>
      </c>
      <c r="AB310" s="165">
        <v>1.81</v>
      </c>
      <c r="AC310" s="165">
        <v>1.98</v>
      </c>
      <c r="AD310" s="164">
        <v>3.82</v>
      </c>
      <c r="AE310" s="164">
        <v>3.82</v>
      </c>
      <c r="AF310" s="164">
        <v>6.01</v>
      </c>
      <c r="AG310" s="165">
        <v>4.1500000000000004</v>
      </c>
      <c r="AH310" s="165">
        <v>2.87</v>
      </c>
      <c r="AI310" s="164">
        <v>3.42</v>
      </c>
      <c r="AJ310" s="165">
        <v>4.4000000000000004</v>
      </c>
      <c r="AK310" s="165">
        <v>4.49</v>
      </c>
      <c r="AL310" s="165">
        <v>3.99</v>
      </c>
      <c r="AM310" s="100"/>
    </row>
    <row r="311" spans="1:39" x14ac:dyDescent="0.2">
      <c r="A311" s="156" t="s">
        <v>1281</v>
      </c>
      <c r="B311" s="156" t="s">
        <v>1282</v>
      </c>
      <c r="C311" s="156" t="s">
        <v>1283</v>
      </c>
      <c r="D311" s="156" t="s">
        <v>94</v>
      </c>
      <c r="E311" s="156" t="s">
        <v>76</v>
      </c>
      <c r="F311" s="156" t="s">
        <v>70</v>
      </c>
      <c r="G311" s="164" t="s">
        <v>52</v>
      </c>
      <c r="H311" s="164">
        <v>4.1100000000000003</v>
      </c>
      <c r="I311" s="164">
        <v>2.82</v>
      </c>
      <c r="J311" s="164">
        <v>9.86</v>
      </c>
      <c r="K311" s="164">
        <v>6.69</v>
      </c>
      <c r="L311" s="164">
        <v>7.94</v>
      </c>
      <c r="M311" s="164">
        <v>7.82</v>
      </c>
      <c r="N311" s="164">
        <v>5.64</v>
      </c>
      <c r="O311" s="164">
        <v>5.75</v>
      </c>
      <c r="P311" s="164">
        <v>12.56</v>
      </c>
      <c r="Q311" s="164">
        <v>7.9</v>
      </c>
      <c r="R311" s="164">
        <v>6.21</v>
      </c>
      <c r="S311" s="164">
        <v>3.22</v>
      </c>
      <c r="T311" s="164">
        <v>4.66</v>
      </c>
      <c r="U311" s="164">
        <v>4.74</v>
      </c>
      <c r="V311" s="164">
        <v>4.7300000000000004</v>
      </c>
      <c r="W311" s="164">
        <v>3.71</v>
      </c>
      <c r="X311" s="164">
        <v>2.0099999999999998</v>
      </c>
      <c r="Y311" s="164">
        <v>0</v>
      </c>
      <c r="Z311" s="164">
        <v>0.45</v>
      </c>
      <c r="AA311" s="164">
        <v>0.05</v>
      </c>
      <c r="AB311" s="165">
        <v>1.76</v>
      </c>
      <c r="AC311" s="165">
        <v>1.73</v>
      </c>
      <c r="AD311" s="164">
        <v>3.63</v>
      </c>
      <c r="AE311" s="164">
        <v>3.63</v>
      </c>
      <c r="AF311" s="164">
        <v>4.87</v>
      </c>
      <c r="AG311" s="165">
        <v>5.54</v>
      </c>
      <c r="AH311" s="165">
        <v>3.89</v>
      </c>
      <c r="AI311" s="164">
        <v>3.38</v>
      </c>
      <c r="AJ311" s="165">
        <v>3.63</v>
      </c>
      <c r="AK311" s="165">
        <v>4.0199999999999996</v>
      </c>
      <c r="AL311" s="165">
        <v>4.8</v>
      </c>
      <c r="AM311" s="100"/>
    </row>
    <row r="312" spans="1:39" x14ac:dyDescent="0.2">
      <c r="A312" s="156" t="s">
        <v>1284</v>
      </c>
      <c r="B312" s="156" t="s">
        <v>1285</v>
      </c>
      <c r="C312" s="156" t="s">
        <v>1286</v>
      </c>
      <c r="D312" s="156" t="s">
        <v>94</v>
      </c>
      <c r="E312" s="156" t="s">
        <v>76</v>
      </c>
      <c r="F312" s="156" t="s">
        <v>66</v>
      </c>
      <c r="G312" s="164" t="s">
        <v>52</v>
      </c>
      <c r="H312" s="164">
        <v>3.11</v>
      </c>
      <c r="I312" s="164">
        <v>2.3199999999999998</v>
      </c>
      <c r="J312" s="164">
        <v>6.45</v>
      </c>
      <c r="K312" s="164">
        <v>5.94</v>
      </c>
      <c r="L312" s="164">
        <v>13.41</v>
      </c>
      <c r="M312" s="164">
        <v>8.51</v>
      </c>
      <c r="N312" s="164">
        <v>5.65</v>
      </c>
      <c r="O312" s="164">
        <v>7.36</v>
      </c>
      <c r="P312" s="164">
        <v>13.54</v>
      </c>
      <c r="Q312" s="164">
        <v>20.89</v>
      </c>
      <c r="R312" s="164">
        <v>6.04</v>
      </c>
      <c r="S312" s="164">
        <v>4.2</v>
      </c>
      <c r="T312" s="164">
        <v>5.0999999999999996</v>
      </c>
      <c r="U312" s="164">
        <v>4.55</v>
      </c>
      <c r="V312" s="164">
        <v>5.46</v>
      </c>
      <c r="W312" s="164">
        <v>3.15</v>
      </c>
      <c r="X312" s="164">
        <v>2.5299999999999998</v>
      </c>
      <c r="Y312" s="164">
        <v>0</v>
      </c>
      <c r="Z312" s="164">
        <v>2.63</v>
      </c>
      <c r="AA312" s="164">
        <v>2.14</v>
      </c>
      <c r="AB312" s="165">
        <v>1.8</v>
      </c>
      <c r="AC312" s="165">
        <v>1.99</v>
      </c>
      <c r="AD312" s="164">
        <v>3.66</v>
      </c>
      <c r="AE312" s="164">
        <v>3.66</v>
      </c>
      <c r="AF312" s="164">
        <v>5.65</v>
      </c>
      <c r="AG312" s="165">
        <v>3.94</v>
      </c>
      <c r="AH312" s="165">
        <v>3.88</v>
      </c>
      <c r="AI312" s="164">
        <v>2.95</v>
      </c>
      <c r="AJ312" s="165">
        <v>4.59</v>
      </c>
      <c r="AK312" s="165">
        <v>3.29</v>
      </c>
      <c r="AL312" s="165">
        <v>4.7</v>
      </c>
      <c r="AM312" s="100"/>
    </row>
    <row r="313" spans="1:39" x14ac:dyDescent="0.2">
      <c r="A313" s="156" t="s">
        <v>1287</v>
      </c>
      <c r="B313" s="156" t="s">
        <v>1288</v>
      </c>
      <c r="C313" s="156" t="s">
        <v>1289</v>
      </c>
      <c r="D313" s="156" t="s">
        <v>94</v>
      </c>
      <c r="E313" s="156" t="s">
        <v>76</v>
      </c>
      <c r="F313" s="156" t="s">
        <v>60</v>
      </c>
      <c r="G313" s="164" t="s">
        <v>52</v>
      </c>
      <c r="H313" s="164">
        <v>9.4700000000000006</v>
      </c>
      <c r="I313" s="164">
        <v>5.95</v>
      </c>
      <c r="J313" s="164">
        <v>2.95</v>
      </c>
      <c r="K313" s="164">
        <v>4.8600000000000003</v>
      </c>
      <c r="L313" s="164">
        <v>15.36</v>
      </c>
      <c r="M313" s="164">
        <v>9.31</v>
      </c>
      <c r="N313" s="164">
        <v>5.59</v>
      </c>
      <c r="O313" s="164">
        <v>6.05</v>
      </c>
      <c r="P313" s="164">
        <v>9.83</v>
      </c>
      <c r="Q313" s="164">
        <v>10.66</v>
      </c>
      <c r="R313" s="164">
        <v>6.12</v>
      </c>
      <c r="S313" s="164">
        <v>4.87</v>
      </c>
      <c r="T313" s="164">
        <v>4.7699999999999996</v>
      </c>
      <c r="U313" s="164">
        <v>4.12</v>
      </c>
      <c r="V313" s="164">
        <v>3.32</v>
      </c>
      <c r="W313" s="164">
        <v>3.15</v>
      </c>
      <c r="X313" s="164">
        <v>0.78</v>
      </c>
      <c r="Y313" s="164">
        <v>-0.01</v>
      </c>
      <c r="Z313" s="164">
        <v>0.39</v>
      </c>
      <c r="AA313" s="164">
        <v>0.51</v>
      </c>
      <c r="AB313" s="165">
        <v>1.78</v>
      </c>
      <c r="AC313" s="165">
        <v>1.76</v>
      </c>
      <c r="AD313" s="164">
        <v>3.67</v>
      </c>
      <c r="AE313" s="164">
        <v>3.67</v>
      </c>
      <c r="AF313" s="164">
        <v>4.8</v>
      </c>
      <c r="AG313" s="165">
        <v>4.7</v>
      </c>
      <c r="AH313" s="165">
        <v>3.88</v>
      </c>
      <c r="AI313" s="164">
        <v>3.32</v>
      </c>
      <c r="AJ313" s="165">
        <v>3.82</v>
      </c>
      <c r="AK313" s="165">
        <v>4.76</v>
      </c>
      <c r="AL313" s="165">
        <v>4.59</v>
      </c>
      <c r="AM313" s="100"/>
    </row>
    <row r="314" spans="1:39" x14ac:dyDescent="0.2">
      <c r="A314" s="156" t="s">
        <v>1290</v>
      </c>
      <c r="B314" s="156" t="s">
        <v>1291</v>
      </c>
      <c r="C314" s="156" t="s">
        <v>1292</v>
      </c>
      <c r="D314" s="156" t="s">
        <v>94</v>
      </c>
      <c r="E314" s="156" t="s">
        <v>76</v>
      </c>
      <c r="F314" s="156" t="s">
        <v>66</v>
      </c>
      <c r="G314" s="164" t="s">
        <v>52</v>
      </c>
      <c r="H314" s="164">
        <v>12.38</v>
      </c>
      <c r="I314" s="164">
        <v>11.01</v>
      </c>
      <c r="J314" s="164">
        <v>2.4300000000000002</v>
      </c>
      <c r="K314" s="164">
        <v>12.13</v>
      </c>
      <c r="L314" s="164">
        <v>10.14</v>
      </c>
      <c r="M314" s="164">
        <v>8.66</v>
      </c>
      <c r="N314" s="164">
        <v>5.38</v>
      </c>
      <c r="O314" s="164">
        <v>5.13</v>
      </c>
      <c r="P314" s="164">
        <v>8.6999999999999993</v>
      </c>
      <c r="Q314" s="164">
        <v>16.079999999999998</v>
      </c>
      <c r="R314" s="164">
        <v>5.72</v>
      </c>
      <c r="S314" s="164">
        <v>3.64</v>
      </c>
      <c r="T314" s="164">
        <v>4.51</v>
      </c>
      <c r="U314" s="164">
        <v>4.72</v>
      </c>
      <c r="V314" s="164">
        <v>4.6399999999999997</v>
      </c>
      <c r="W314" s="164">
        <v>2.48</v>
      </c>
      <c r="X314" s="164">
        <v>2.02</v>
      </c>
      <c r="Y314" s="164">
        <v>0</v>
      </c>
      <c r="Z314" s="164">
        <v>0</v>
      </c>
      <c r="AA314" s="164">
        <v>0.35</v>
      </c>
      <c r="AB314" s="165">
        <v>0.21</v>
      </c>
      <c r="AC314" s="165">
        <v>0.21</v>
      </c>
      <c r="AD314" s="164">
        <v>3.43</v>
      </c>
      <c r="AE314" s="164">
        <v>3.43</v>
      </c>
      <c r="AF314" s="164">
        <v>5.63</v>
      </c>
      <c r="AG314" s="165">
        <v>4.13</v>
      </c>
      <c r="AH314" s="165">
        <v>3.84</v>
      </c>
      <c r="AI314" s="164">
        <v>4.82</v>
      </c>
      <c r="AJ314" s="165">
        <v>3.24</v>
      </c>
      <c r="AK314" s="165">
        <v>4.99</v>
      </c>
      <c r="AL314" s="165">
        <v>4.57</v>
      </c>
      <c r="AM314" s="100"/>
    </row>
    <row r="315" spans="1:39" x14ac:dyDescent="0.2">
      <c r="A315" s="156" t="s">
        <v>1293</v>
      </c>
      <c r="B315" s="156" t="s">
        <v>52</v>
      </c>
      <c r="C315" s="156" t="s">
        <v>1294</v>
      </c>
      <c r="D315" s="156" t="s">
        <v>194</v>
      </c>
      <c r="E315" s="156" t="s">
        <v>76</v>
      </c>
      <c r="F315" s="156" t="s">
        <v>60</v>
      </c>
      <c r="G315" s="164" t="s">
        <v>52</v>
      </c>
      <c r="H315" s="164">
        <v>10.65</v>
      </c>
      <c r="I315" s="164">
        <v>6.48</v>
      </c>
      <c r="J315" s="164">
        <v>3.6</v>
      </c>
      <c r="K315" s="164" t="s">
        <v>52</v>
      </c>
      <c r="L315" s="164" t="s">
        <v>52</v>
      </c>
      <c r="M315" s="164" t="s">
        <v>52</v>
      </c>
      <c r="N315" s="164" t="s">
        <v>52</v>
      </c>
      <c r="O315" s="164" t="s">
        <v>52</v>
      </c>
      <c r="P315" s="164" t="s">
        <v>52</v>
      </c>
      <c r="Q315" s="164" t="s">
        <v>52</v>
      </c>
      <c r="R315" s="164" t="s">
        <v>52</v>
      </c>
      <c r="S315" s="164" t="s">
        <v>52</v>
      </c>
      <c r="T315" s="164" t="s">
        <v>52</v>
      </c>
      <c r="U315" s="164" t="s">
        <v>52</v>
      </c>
      <c r="V315" s="164" t="s">
        <v>52</v>
      </c>
      <c r="W315" s="164" t="s">
        <v>52</v>
      </c>
      <c r="X315" s="164" t="s">
        <v>52</v>
      </c>
      <c r="Y315" s="164" t="s">
        <v>52</v>
      </c>
      <c r="Z315" s="164" t="s">
        <v>52</v>
      </c>
      <c r="AA315" s="164" t="s">
        <v>52</v>
      </c>
      <c r="AB315" s="165" t="s">
        <v>52</v>
      </c>
      <c r="AC315" s="165" t="s">
        <v>52</v>
      </c>
      <c r="AD315" s="164" t="s">
        <v>52</v>
      </c>
      <c r="AE315" s="164" t="s">
        <v>52</v>
      </c>
      <c r="AF315" s="164" t="s">
        <v>52</v>
      </c>
      <c r="AG315" s="165" t="s">
        <v>52</v>
      </c>
      <c r="AH315" s="165" t="s">
        <v>52</v>
      </c>
      <c r="AI315" s="164" t="s">
        <v>52</v>
      </c>
      <c r="AJ315" s="165" t="s">
        <v>52</v>
      </c>
      <c r="AK315" s="165" t="s">
        <v>52</v>
      </c>
      <c r="AL315" s="165" t="s">
        <v>52</v>
      </c>
      <c r="AM315" s="100"/>
    </row>
    <row r="316" spans="1:39" x14ac:dyDescent="0.2">
      <c r="A316" s="156" t="s">
        <v>1295</v>
      </c>
      <c r="B316" s="156" t="s">
        <v>1296</v>
      </c>
      <c r="C316" s="156" t="s">
        <v>1297</v>
      </c>
      <c r="D316" s="156" t="s">
        <v>94</v>
      </c>
      <c r="E316" s="156" t="s">
        <v>78</v>
      </c>
      <c r="F316" s="156" t="s">
        <v>60</v>
      </c>
      <c r="G316" s="164" t="s">
        <v>52</v>
      </c>
      <c r="H316" s="164">
        <v>10.65</v>
      </c>
      <c r="I316" s="164">
        <v>6.48</v>
      </c>
      <c r="J316" s="164">
        <v>3.6</v>
      </c>
      <c r="K316" s="164">
        <v>25.58</v>
      </c>
      <c r="L316" s="164">
        <v>8.91</v>
      </c>
      <c r="M316" s="164">
        <v>9.36</v>
      </c>
      <c r="N316" s="164">
        <v>8.16</v>
      </c>
      <c r="O316" s="164">
        <v>6.48</v>
      </c>
      <c r="P316" s="164">
        <v>7</v>
      </c>
      <c r="Q316" s="164">
        <v>6.16</v>
      </c>
      <c r="R316" s="164">
        <v>8.6999999999999993</v>
      </c>
      <c r="S316" s="164">
        <v>4.9400000000000004</v>
      </c>
      <c r="T316" s="164">
        <v>4.8099999999999996</v>
      </c>
      <c r="U316" s="164">
        <v>3.78</v>
      </c>
      <c r="V316" s="164">
        <v>4.74</v>
      </c>
      <c r="W316" s="164">
        <v>3.12</v>
      </c>
      <c r="X316" s="164">
        <v>1.99</v>
      </c>
      <c r="Y316" s="164">
        <v>0.11</v>
      </c>
      <c r="Z316" s="164">
        <v>0.28999999999999998</v>
      </c>
      <c r="AA316" s="164">
        <v>0.31</v>
      </c>
      <c r="AB316" s="165">
        <v>0.19</v>
      </c>
      <c r="AC316" s="165">
        <v>0.3</v>
      </c>
      <c r="AD316" s="164">
        <v>3.72</v>
      </c>
      <c r="AE316" s="164">
        <v>3.72</v>
      </c>
      <c r="AF316" s="164">
        <v>5.09</v>
      </c>
      <c r="AG316" s="165">
        <v>5.54</v>
      </c>
      <c r="AH316" s="165">
        <v>4.0199999999999996</v>
      </c>
      <c r="AI316" s="164">
        <v>3.27</v>
      </c>
      <c r="AJ316" s="165">
        <v>4.8</v>
      </c>
      <c r="AK316" s="165">
        <v>5.28</v>
      </c>
      <c r="AL316" s="165">
        <v>5.03</v>
      </c>
      <c r="AM316" s="100"/>
    </row>
    <row r="317" spans="1:39" x14ac:dyDescent="0.2">
      <c r="A317" s="156" t="s">
        <v>1298</v>
      </c>
      <c r="B317" s="156" t="s">
        <v>1299</v>
      </c>
      <c r="C317" s="156" t="s">
        <v>1300</v>
      </c>
      <c r="D317" s="156" t="s">
        <v>194</v>
      </c>
      <c r="E317" s="156" t="s">
        <v>76</v>
      </c>
      <c r="F317" s="156" t="s">
        <v>68</v>
      </c>
      <c r="G317" s="164" t="s">
        <v>52</v>
      </c>
      <c r="H317" s="164">
        <v>7.05</v>
      </c>
      <c r="I317" s="164">
        <v>8.49</v>
      </c>
      <c r="J317" s="164">
        <v>8.02</v>
      </c>
      <c r="K317" s="164">
        <v>6.17</v>
      </c>
      <c r="L317" s="164">
        <v>8.8699999999999992</v>
      </c>
      <c r="M317" s="164">
        <v>8.5299999999999994</v>
      </c>
      <c r="N317" s="164">
        <v>5.23</v>
      </c>
      <c r="O317" s="164">
        <v>7.84</v>
      </c>
      <c r="P317" s="164">
        <v>11.75</v>
      </c>
      <c r="Q317" s="164">
        <v>15.56</v>
      </c>
      <c r="R317" s="164">
        <v>6.45</v>
      </c>
      <c r="S317" s="164">
        <v>4.3499999999999996</v>
      </c>
      <c r="T317" s="164">
        <v>4.1399999999999997</v>
      </c>
      <c r="U317" s="164">
        <v>4.41</v>
      </c>
      <c r="V317" s="164">
        <v>4.59</v>
      </c>
      <c r="W317" s="164">
        <v>3.67</v>
      </c>
      <c r="X317" s="164">
        <v>2.59</v>
      </c>
      <c r="Y317" s="164">
        <v>-0.01</v>
      </c>
      <c r="Z317" s="164">
        <v>0.06</v>
      </c>
      <c r="AA317" s="164">
        <v>0.08</v>
      </c>
      <c r="AB317" s="165" t="s">
        <v>52</v>
      </c>
      <c r="AC317" s="165" t="s">
        <v>52</v>
      </c>
      <c r="AD317" s="164">
        <v>3.56</v>
      </c>
      <c r="AE317" s="164">
        <v>3.56</v>
      </c>
      <c r="AF317" s="164">
        <v>4.74</v>
      </c>
      <c r="AG317" s="165" t="s">
        <v>52</v>
      </c>
      <c r="AH317" s="165" t="s">
        <v>52</v>
      </c>
      <c r="AI317" s="164">
        <v>3.02</v>
      </c>
      <c r="AJ317" s="165" t="s">
        <v>52</v>
      </c>
      <c r="AK317" s="165" t="s">
        <v>52</v>
      </c>
      <c r="AL317" s="165" t="s">
        <v>52</v>
      </c>
      <c r="AM317" s="100"/>
    </row>
    <row r="318" spans="1:39" x14ac:dyDescent="0.2">
      <c r="A318" s="156" t="s">
        <v>1301</v>
      </c>
      <c r="B318" s="156" t="s">
        <v>1302</v>
      </c>
      <c r="C318" s="156" t="s">
        <v>1303</v>
      </c>
      <c r="D318" s="156" t="s">
        <v>94</v>
      </c>
      <c r="E318" s="156" t="s">
        <v>74</v>
      </c>
      <c r="F318" s="156" t="s">
        <v>56</v>
      </c>
      <c r="G318" s="164" t="s">
        <v>52</v>
      </c>
      <c r="H318" s="164">
        <v>4.78</v>
      </c>
      <c r="I318" s="164">
        <v>6.08</v>
      </c>
      <c r="J318" s="164">
        <v>3.63</v>
      </c>
      <c r="K318" s="164">
        <v>7.43</v>
      </c>
      <c r="L318" s="164">
        <v>4.9800000000000004</v>
      </c>
      <c r="M318" s="164">
        <v>6.8</v>
      </c>
      <c r="N318" s="164">
        <v>5.41</v>
      </c>
      <c r="O318" s="164">
        <v>5</v>
      </c>
      <c r="P318" s="164">
        <v>5</v>
      </c>
      <c r="Q318" s="164">
        <v>8.58</v>
      </c>
      <c r="R318" s="164">
        <v>3.9</v>
      </c>
      <c r="S318" s="164">
        <v>3.37</v>
      </c>
      <c r="T318" s="164">
        <v>3.18</v>
      </c>
      <c r="U318" s="164">
        <v>3.18</v>
      </c>
      <c r="V318" s="164">
        <v>3.39</v>
      </c>
      <c r="W318" s="164">
        <v>3.4</v>
      </c>
      <c r="X318" s="164">
        <v>0.75</v>
      </c>
      <c r="Y318" s="164">
        <v>0</v>
      </c>
      <c r="Z318" s="164">
        <v>0</v>
      </c>
      <c r="AA318" s="164">
        <v>0.66</v>
      </c>
      <c r="AB318" s="165">
        <v>0.19</v>
      </c>
      <c r="AC318" s="165">
        <v>0</v>
      </c>
      <c r="AD318" s="164">
        <v>3.64</v>
      </c>
      <c r="AE318" s="164">
        <v>3.64</v>
      </c>
      <c r="AF318" s="164">
        <v>5.52</v>
      </c>
      <c r="AG318" s="165">
        <v>5.32</v>
      </c>
      <c r="AH318" s="165">
        <v>4.6900000000000004</v>
      </c>
      <c r="AI318" s="164">
        <v>3.89</v>
      </c>
      <c r="AJ318" s="165">
        <v>4.47</v>
      </c>
      <c r="AK318" s="165">
        <v>5.16</v>
      </c>
      <c r="AL318" s="165">
        <v>5.01</v>
      </c>
      <c r="AM318" s="100"/>
    </row>
    <row r="319" spans="1:39" x14ac:dyDescent="0.2">
      <c r="A319" s="156" t="s">
        <v>1304</v>
      </c>
      <c r="B319" s="156" t="s">
        <v>1305</v>
      </c>
      <c r="C319" s="156" t="s">
        <v>1306</v>
      </c>
      <c r="D319" s="156" t="s">
        <v>194</v>
      </c>
      <c r="E319" s="156" t="s">
        <v>76</v>
      </c>
      <c r="F319" s="156" t="s">
        <v>64</v>
      </c>
      <c r="G319" s="164" t="s">
        <v>52</v>
      </c>
      <c r="H319" s="164">
        <v>5.71</v>
      </c>
      <c r="I319" s="164">
        <v>4.75</v>
      </c>
      <c r="J319" s="164">
        <v>8.1999999999999993</v>
      </c>
      <c r="K319" s="164">
        <v>9.01</v>
      </c>
      <c r="L319" s="164">
        <v>12.63</v>
      </c>
      <c r="M319" s="164">
        <v>6.31</v>
      </c>
      <c r="N319" s="164">
        <v>7.45</v>
      </c>
      <c r="O319" s="164">
        <v>7.62</v>
      </c>
      <c r="P319" s="164">
        <v>9.5399999999999991</v>
      </c>
      <c r="Q319" s="164">
        <v>10.96</v>
      </c>
      <c r="R319" s="164">
        <v>6.63</v>
      </c>
      <c r="S319" s="164">
        <v>4.1399999999999997</v>
      </c>
      <c r="T319" s="164">
        <v>4.93</v>
      </c>
      <c r="U319" s="164">
        <v>4.88</v>
      </c>
      <c r="V319" s="164">
        <v>4.71</v>
      </c>
      <c r="W319" s="164" t="s">
        <v>52</v>
      </c>
      <c r="X319" s="164" t="s">
        <v>52</v>
      </c>
      <c r="Y319" s="164" t="s">
        <v>52</v>
      </c>
      <c r="Z319" s="164" t="s">
        <v>52</v>
      </c>
      <c r="AA319" s="164" t="s">
        <v>52</v>
      </c>
      <c r="AB319" s="165" t="s">
        <v>52</v>
      </c>
      <c r="AC319" s="165" t="s">
        <v>52</v>
      </c>
      <c r="AD319" s="164" t="s">
        <v>52</v>
      </c>
      <c r="AE319" s="164" t="s">
        <v>52</v>
      </c>
      <c r="AF319" s="164" t="s">
        <v>52</v>
      </c>
      <c r="AG319" s="165" t="s">
        <v>52</v>
      </c>
      <c r="AH319" s="165" t="s">
        <v>52</v>
      </c>
      <c r="AI319" s="164" t="s">
        <v>52</v>
      </c>
      <c r="AJ319" s="165" t="s">
        <v>52</v>
      </c>
      <c r="AK319" s="165" t="s">
        <v>52</v>
      </c>
      <c r="AL319" s="165" t="s">
        <v>52</v>
      </c>
      <c r="AM319" s="100"/>
    </row>
    <row r="320" spans="1:39" x14ac:dyDescent="0.2">
      <c r="A320" s="156" t="s">
        <v>1307</v>
      </c>
      <c r="B320" s="156" t="s">
        <v>1308</v>
      </c>
      <c r="C320" s="156" t="s">
        <v>1309</v>
      </c>
      <c r="D320" s="156" t="s">
        <v>94</v>
      </c>
      <c r="E320" s="156" t="s">
        <v>74</v>
      </c>
      <c r="F320" s="156" t="s">
        <v>70</v>
      </c>
      <c r="G320" s="164" t="s">
        <v>52</v>
      </c>
      <c r="H320" s="164">
        <v>2.95</v>
      </c>
      <c r="I320" s="164">
        <v>3.4</v>
      </c>
      <c r="J320" s="164">
        <v>4.46</v>
      </c>
      <c r="K320" s="164">
        <v>9.8000000000000007</v>
      </c>
      <c r="L320" s="164">
        <v>7.33</v>
      </c>
      <c r="M320" s="164">
        <v>6.94</v>
      </c>
      <c r="N320" s="164">
        <v>4.91</v>
      </c>
      <c r="O320" s="164">
        <v>7.31</v>
      </c>
      <c r="P320" s="164">
        <v>6.68</v>
      </c>
      <c r="Q320" s="164">
        <v>6.48</v>
      </c>
      <c r="R320" s="164">
        <v>2.79</v>
      </c>
      <c r="S320" s="164">
        <v>4.42</v>
      </c>
      <c r="T320" s="164">
        <v>3</v>
      </c>
      <c r="U320" s="164">
        <v>3.1</v>
      </c>
      <c r="V320" s="164">
        <v>2.9</v>
      </c>
      <c r="W320" s="164">
        <v>1.96</v>
      </c>
      <c r="X320" s="164">
        <v>1.08</v>
      </c>
      <c r="Y320" s="164">
        <v>0</v>
      </c>
      <c r="Z320" s="164">
        <v>0</v>
      </c>
      <c r="AA320" s="164">
        <v>0.6</v>
      </c>
      <c r="AB320" s="165">
        <v>0.23</v>
      </c>
      <c r="AC320" s="165">
        <v>0.24</v>
      </c>
      <c r="AD320" s="164">
        <v>3.96</v>
      </c>
      <c r="AE320" s="164">
        <v>3.96</v>
      </c>
      <c r="AF320" s="164">
        <v>5.34</v>
      </c>
      <c r="AG320" s="165">
        <v>5.18</v>
      </c>
      <c r="AH320" s="165">
        <v>4.16</v>
      </c>
      <c r="AI320" s="164">
        <v>3.56</v>
      </c>
      <c r="AJ320" s="165">
        <v>5.16</v>
      </c>
      <c r="AK320" s="165">
        <v>5.39</v>
      </c>
      <c r="AL320" s="165">
        <v>5.0599999999999996</v>
      </c>
      <c r="AM320" s="100"/>
    </row>
    <row r="321" spans="1:39" x14ac:dyDescent="0.2">
      <c r="A321" s="156" t="s">
        <v>1310</v>
      </c>
      <c r="B321" s="156" t="s">
        <v>1311</v>
      </c>
      <c r="C321" s="156" t="s">
        <v>1312</v>
      </c>
      <c r="D321" s="156" t="s">
        <v>194</v>
      </c>
      <c r="E321" s="156" t="s">
        <v>76</v>
      </c>
      <c r="F321" s="156" t="s">
        <v>68</v>
      </c>
      <c r="G321" s="164" t="s">
        <v>52</v>
      </c>
      <c r="H321" s="164">
        <v>7</v>
      </c>
      <c r="I321" s="164">
        <v>2.3199999999999998</v>
      </c>
      <c r="J321" s="164">
        <v>6.89</v>
      </c>
      <c r="K321" s="164">
        <v>5.57</v>
      </c>
      <c r="L321" s="164">
        <v>13.01</v>
      </c>
      <c r="M321" s="164">
        <v>8.76</v>
      </c>
      <c r="N321" s="164">
        <v>6.13</v>
      </c>
      <c r="O321" s="164">
        <v>8.39</v>
      </c>
      <c r="P321" s="164">
        <v>12.05</v>
      </c>
      <c r="Q321" s="164">
        <v>16.98</v>
      </c>
      <c r="R321" s="164">
        <v>7.09</v>
      </c>
      <c r="S321" s="164">
        <v>4.54</v>
      </c>
      <c r="T321" s="164">
        <v>4.25</v>
      </c>
      <c r="U321" s="164">
        <v>4.46</v>
      </c>
      <c r="V321" s="164">
        <v>4.6500000000000004</v>
      </c>
      <c r="W321" s="164">
        <v>3.73</v>
      </c>
      <c r="X321" s="164">
        <v>2.79</v>
      </c>
      <c r="Y321" s="164">
        <v>0.04</v>
      </c>
      <c r="Z321" s="164">
        <v>0.06</v>
      </c>
      <c r="AA321" s="164">
        <v>0.09</v>
      </c>
      <c r="AB321" s="165" t="s">
        <v>52</v>
      </c>
      <c r="AC321" s="165" t="s">
        <v>52</v>
      </c>
      <c r="AD321" s="164">
        <v>3.39</v>
      </c>
      <c r="AE321" s="164">
        <v>3.39</v>
      </c>
      <c r="AF321" s="164">
        <v>4.63</v>
      </c>
      <c r="AG321" s="165" t="s">
        <v>52</v>
      </c>
      <c r="AH321" s="165" t="s">
        <v>52</v>
      </c>
      <c r="AI321" s="164">
        <v>2.8</v>
      </c>
      <c r="AJ321" s="165" t="s">
        <v>52</v>
      </c>
      <c r="AK321" s="165" t="s">
        <v>52</v>
      </c>
      <c r="AL321" s="165" t="s">
        <v>52</v>
      </c>
      <c r="AM321" s="100"/>
    </row>
    <row r="322" spans="1:39" x14ac:dyDescent="0.2">
      <c r="A322" s="156" t="s">
        <v>1313</v>
      </c>
      <c r="B322" s="156" t="s">
        <v>52</v>
      </c>
      <c r="C322" s="156" t="s">
        <v>1314</v>
      </c>
      <c r="D322" s="156" t="s">
        <v>194</v>
      </c>
      <c r="E322" s="156" t="s">
        <v>76</v>
      </c>
      <c r="F322" s="156" t="s">
        <v>68</v>
      </c>
      <c r="G322" s="164" t="s">
        <v>52</v>
      </c>
      <c r="H322" s="164">
        <v>3.44</v>
      </c>
      <c r="I322" s="164">
        <v>-1.5</v>
      </c>
      <c r="J322" s="164" t="s">
        <v>52</v>
      </c>
      <c r="K322" s="164" t="s">
        <v>52</v>
      </c>
      <c r="L322" s="164" t="s">
        <v>52</v>
      </c>
      <c r="M322" s="164" t="s">
        <v>52</v>
      </c>
      <c r="N322" s="164" t="s">
        <v>52</v>
      </c>
      <c r="O322" s="164" t="s">
        <v>52</v>
      </c>
      <c r="P322" s="164" t="s">
        <v>52</v>
      </c>
      <c r="Q322" s="164" t="s">
        <v>52</v>
      </c>
      <c r="R322" s="164" t="s">
        <v>52</v>
      </c>
      <c r="S322" s="164" t="s">
        <v>52</v>
      </c>
      <c r="T322" s="164" t="s">
        <v>52</v>
      </c>
      <c r="U322" s="164" t="s">
        <v>52</v>
      </c>
      <c r="V322" s="164" t="s">
        <v>52</v>
      </c>
      <c r="W322" s="164" t="s">
        <v>52</v>
      </c>
      <c r="X322" s="164" t="s">
        <v>52</v>
      </c>
      <c r="Y322" s="164" t="s">
        <v>52</v>
      </c>
      <c r="Z322" s="164" t="s">
        <v>52</v>
      </c>
      <c r="AA322" s="164" t="s">
        <v>52</v>
      </c>
      <c r="AB322" s="165" t="s">
        <v>52</v>
      </c>
      <c r="AC322" s="165" t="s">
        <v>52</v>
      </c>
      <c r="AD322" s="164" t="s">
        <v>52</v>
      </c>
      <c r="AE322" s="164" t="s">
        <v>52</v>
      </c>
      <c r="AF322" s="164" t="s">
        <v>52</v>
      </c>
      <c r="AG322" s="165" t="s">
        <v>52</v>
      </c>
      <c r="AH322" s="165" t="s">
        <v>52</v>
      </c>
      <c r="AI322" s="164" t="s">
        <v>52</v>
      </c>
      <c r="AJ322" s="165" t="s">
        <v>52</v>
      </c>
      <c r="AK322" s="165" t="s">
        <v>52</v>
      </c>
      <c r="AL322" s="165" t="s">
        <v>52</v>
      </c>
      <c r="AM322" s="100"/>
    </row>
    <row r="323" spans="1:39" x14ac:dyDescent="0.2">
      <c r="A323" s="156" t="s">
        <v>1315</v>
      </c>
      <c r="B323" s="156" t="s">
        <v>1316</v>
      </c>
      <c r="C323" s="156" t="s">
        <v>1317</v>
      </c>
      <c r="D323" s="156" t="s">
        <v>194</v>
      </c>
      <c r="E323" s="156" t="s">
        <v>76</v>
      </c>
      <c r="F323" s="156" t="s">
        <v>58</v>
      </c>
      <c r="G323" s="164" t="s">
        <v>52</v>
      </c>
      <c r="H323" s="164">
        <v>12.42</v>
      </c>
      <c r="I323" s="164">
        <v>8.91</v>
      </c>
      <c r="J323" s="164">
        <v>5.92</v>
      </c>
      <c r="K323" s="164">
        <v>14.74</v>
      </c>
      <c r="L323" s="164">
        <v>11.14</v>
      </c>
      <c r="M323" s="164">
        <v>4.17</v>
      </c>
      <c r="N323" s="164">
        <v>4.3600000000000003</v>
      </c>
      <c r="O323" s="164">
        <v>4.57</v>
      </c>
      <c r="P323" s="164">
        <v>13.13</v>
      </c>
      <c r="Q323" s="164">
        <v>8.35</v>
      </c>
      <c r="R323" s="164">
        <v>6.34</v>
      </c>
      <c r="S323" s="164">
        <v>3.79</v>
      </c>
      <c r="T323" s="164">
        <v>4.34</v>
      </c>
      <c r="U323" s="164">
        <v>5.09</v>
      </c>
      <c r="V323" s="164">
        <v>3.02</v>
      </c>
      <c r="W323" s="164" t="s">
        <v>52</v>
      </c>
      <c r="X323" s="164" t="s">
        <v>52</v>
      </c>
      <c r="Y323" s="164" t="s">
        <v>52</v>
      </c>
      <c r="Z323" s="164" t="s">
        <v>52</v>
      </c>
      <c r="AA323" s="164" t="s">
        <v>52</v>
      </c>
      <c r="AB323" s="165" t="s">
        <v>52</v>
      </c>
      <c r="AC323" s="165" t="s">
        <v>52</v>
      </c>
      <c r="AD323" s="164" t="s">
        <v>52</v>
      </c>
      <c r="AE323" s="164" t="s">
        <v>52</v>
      </c>
      <c r="AF323" s="164" t="s">
        <v>52</v>
      </c>
      <c r="AG323" s="165" t="s">
        <v>52</v>
      </c>
      <c r="AH323" s="165" t="s">
        <v>52</v>
      </c>
      <c r="AI323" s="164" t="s">
        <v>52</v>
      </c>
      <c r="AJ323" s="165" t="s">
        <v>52</v>
      </c>
      <c r="AK323" s="165" t="s">
        <v>52</v>
      </c>
      <c r="AL323" s="165" t="s">
        <v>52</v>
      </c>
      <c r="AM323" s="100"/>
    </row>
    <row r="324" spans="1:39" x14ac:dyDescent="0.2">
      <c r="A324" s="156" t="s">
        <v>1318</v>
      </c>
      <c r="B324" s="156" t="s">
        <v>1319</v>
      </c>
      <c r="C324" s="156" t="s">
        <v>1320</v>
      </c>
      <c r="D324" s="156" t="s">
        <v>194</v>
      </c>
      <c r="E324" s="156" t="s">
        <v>76</v>
      </c>
      <c r="F324" s="156" t="s">
        <v>64</v>
      </c>
      <c r="G324" s="164" t="s">
        <v>52</v>
      </c>
      <c r="H324" s="164">
        <v>6.2</v>
      </c>
      <c r="I324" s="164">
        <v>3.5</v>
      </c>
      <c r="J324" s="164">
        <v>4.47</v>
      </c>
      <c r="K324" s="164">
        <v>5.13</v>
      </c>
      <c r="L324" s="164">
        <v>7.97</v>
      </c>
      <c r="M324" s="164">
        <v>7.18</v>
      </c>
      <c r="N324" s="164">
        <v>6.88</v>
      </c>
      <c r="O324" s="164">
        <v>6.39</v>
      </c>
      <c r="P324" s="164">
        <v>12.02</v>
      </c>
      <c r="Q324" s="164">
        <v>12.8</v>
      </c>
      <c r="R324" s="164">
        <v>6.09</v>
      </c>
      <c r="S324" s="164">
        <v>4.51</v>
      </c>
      <c r="T324" s="164">
        <v>4.55</v>
      </c>
      <c r="U324" s="164">
        <v>4.3600000000000003</v>
      </c>
      <c r="V324" s="164">
        <v>4.41</v>
      </c>
      <c r="W324" s="164">
        <v>3.09</v>
      </c>
      <c r="X324" s="164">
        <v>1.1599999999999999</v>
      </c>
      <c r="Y324" s="164">
        <v>0.38</v>
      </c>
      <c r="Z324" s="164">
        <v>0.21</v>
      </c>
      <c r="AA324" s="164">
        <v>0.5</v>
      </c>
      <c r="AB324" s="165" t="s">
        <v>52</v>
      </c>
      <c r="AC324" s="165" t="s">
        <v>52</v>
      </c>
      <c r="AD324" s="164">
        <v>4.46</v>
      </c>
      <c r="AE324" s="164">
        <v>4.46</v>
      </c>
      <c r="AF324" s="164">
        <v>5.58</v>
      </c>
      <c r="AG324" s="165" t="s">
        <v>52</v>
      </c>
      <c r="AH324" s="165" t="s">
        <v>52</v>
      </c>
      <c r="AI324" s="164">
        <v>5.01</v>
      </c>
      <c r="AJ324" s="165" t="s">
        <v>52</v>
      </c>
      <c r="AK324" s="165" t="s">
        <v>52</v>
      </c>
      <c r="AL324" s="165" t="s">
        <v>52</v>
      </c>
      <c r="AM324" s="100"/>
    </row>
    <row r="325" spans="1:39" x14ac:dyDescent="0.2">
      <c r="A325" s="156" t="s">
        <v>1321</v>
      </c>
      <c r="B325" s="156" t="s">
        <v>1322</v>
      </c>
      <c r="C325" s="156" t="s">
        <v>1323</v>
      </c>
      <c r="D325" s="156" t="s">
        <v>94</v>
      </c>
      <c r="E325" s="156" t="s">
        <v>74</v>
      </c>
      <c r="F325" s="156" t="s">
        <v>56</v>
      </c>
      <c r="G325" s="164" t="s">
        <v>52</v>
      </c>
      <c r="H325" s="164">
        <v>5.24</v>
      </c>
      <c r="I325" s="164">
        <v>8.92</v>
      </c>
      <c r="J325" s="164">
        <v>5.67</v>
      </c>
      <c r="K325" s="164">
        <v>8.75</v>
      </c>
      <c r="L325" s="164">
        <v>6.94</v>
      </c>
      <c r="M325" s="164">
        <v>4.7699999999999996</v>
      </c>
      <c r="N325" s="164">
        <v>3.98</v>
      </c>
      <c r="O325" s="164">
        <v>4.2300000000000004</v>
      </c>
      <c r="P325" s="164">
        <v>9.08</v>
      </c>
      <c r="Q325" s="164">
        <v>3.96</v>
      </c>
      <c r="R325" s="164">
        <v>5.08</v>
      </c>
      <c r="S325" s="164">
        <v>4.8600000000000003</v>
      </c>
      <c r="T325" s="164">
        <v>4.04</v>
      </c>
      <c r="U325" s="164">
        <v>4.2699999999999996</v>
      </c>
      <c r="V325" s="164">
        <v>4.09</v>
      </c>
      <c r="W325" s="164">
        <v>2.96</v>
      </c>
      <c r="X325" s="164">
        <v>2.78</v>
      </c>
      <c r="Y325" s="164">
        <v>-0.01</v>
      </c>
      <c r="Z325" s="164">
        <v>0.45</v>
      </c>
      <c r="AA325" s="164">
        <v>0.35</v>
      </c>
      <c r="AB325" s="165">
        <v>1.98</v>
      </c>
      <c r="AC325" s="165">
        <v>1.98</v>
      </c>
      <c r="AD325" s="164">
        <v>3.66</v>
      </c>
      <c r="AE325" s="164">
        <v>3.66</v>
      </c>
      <c r="AF325" s="164">
        <v>6.01</v>
      </c>
      <c r="AG325" s="165">
        <v>5.09</v>
      </c>
      <c r="AH325" s="165">
        <v>4.01</v>
      </c>
      <c r="AI325" s="164">
        <v>5.05</v>
      </c>
      <c r="AJ325" s="165">
        <v>3.14</v>
      </c>
      <c r="AK325" s="165">
        <v>5.1100000000000003</v>
      </c>
      <c r="AL325" s="165">
        <v>4.87</v>
      </c>
      <c r="AM325" s="100"/>
    </row>
    <row r="326" spans="1:39" x14ac:dyDescent="0.2">
      <c r="A326" s="156" t="s">
        <v>1324</v>
      </c>
      <c r="B326" s="156" t="s">
        <v>1325</v>
      </c>
      <c r="C326" s="156" t="s">
        <v>1326</v>
      </c>
      <c r="D326" s="156" t="s">
        <v>194</v>
      </c>
      <c r="E326" s="156" t="s">
        <v>76</v>
      </c>
      <c r="F326" s="156" t="s">
        <v>68</v>
      </c>
      <c r="G326" s="164" t="s">
        <v>52</v>
      </c>
      <c r="H326" s="164">
        <v>2.86</v>
      </c>
      <c r="I326" s="164">
        <v>4.92</v>
      </c>
      <c r="J326" s="164">
        <v>5.62</v>
      </c>
      <c r="K326" s="164">
        <v>8.36</v>
      </c>
      <c r="L326" s="164">
        <v>13.04</v>
      </c>
      <c r="M326" s="164">
        <v>8</v>
      </c>
      <c r="N326" s="164">
        <v>5.38</v>
      </c>
      <c r="O326" s="164">
        <v>7.63</v>
      </c>
      <c r="P326" s="164">
        <v>11.69</v>
      </c>
      <c r="Q326" s="164">
        <v>16.170000000000002</v>
      </c>
      <c r="R326" s="164">
        <v>6.26</v>
      </c>
      <c r="S326" s="164">
        <v>4.3600000000000003</v>
      </c>
      <c r="T326" s="164">
        <v>4.12</v>
      </c>
      <c r="U326" s="164">
        <v>4.41</v>
      </c>
      <c r="V326" s="164">
        <v>4.6100000000000003</v>
      </c>
      <c r="W326" s="164">
        <v>3.79</v>
      </c>
      <c r="X326" s="164">
        <v>2.83</v>
      </c>
      <c r="Y326" s="164">
        <v>7.0000000000000007E-2</v>
      </c>
      <c r="Z326" s="164">
        <v>0.03</v>
      </c>
      <c r="AA326" s="164">
        <v>0.08</v>
      </c>
      <c r="AB326" s="165" t="s">
        <v>52</v>
      </c>
      <c r="AC326" s="165" t="s">
        <v>52</v>
      </c>
      <c r="AD326" s="164">
        <v>3.36</v>
      </c>
      <c r="AE326" s="164">
        <v>3.36</v>
      </c>
      <c r="AF326" s="164">
        <v>4.7300000000000004</v>
      </c>
      <c r="AG326" s="165" t="s">
        <v>52</v>
      </c>
      <c r="AH326" s="165" t="s">
        <v>52</v>
      </c>
      <c r="AI326" s="164">
        <v>3.1</v>
      </c>
      <c r="AJ326" s="165" t="s">
        <v>52</v>
      </c>
      <c r="AK326" s="165" t="s">
        <v>52</v>
      </c>
      <c r="AL326" s="165" t="s">
        <v>52</v>
      </c>
      <c r="AM326" s="100"/>
    </row>
    <row r="327" spans="1:39" x14ac:dyDescent="0.2">
      <c r="A327" s="156" t="s">
        <v>1327</v>
      </c>
      <c r="B327" s="156" t="s">
        <v>1328</v>
      </c>
      <c r="C327" s="156" t="s">
        <v>1329</v>
      </c>
      <c r="D327" s="156" t="s">
        <v>94</v>
      </c>
      <c r="E327" s="156" t="s">
        <v>76</v>
      </c>
      <c r="F327" s="156" t="s">
        <v>66</v>
      </c>
      <c r="G327" s="164" t="s">
        <v>52</v>
      </c>
      <c r="H327" s="164">
        <v>0</v>
      </c>
      <c r="I327" s="164">
        <v>4.9000000000000004</v>
      </c>
      <c r="J327" s="164">
        <v>10.02</v>
      </c>
      <c r="K327" s="164">
        <v>6.29</v>
      </c>
      <c r="L327" s="164">
        <v>10.48</v>
      </c>
      <c r="M327" s="164">
        <v>8.3800000000000008</v>
      </c>
      <c r="N327" s="164">
        <v>7.96</v>
      </c>
      <c r="O327" s="164">
        <v>7.06</v>
      </c>
      <c r="P327" s="164">
        <v>11.47</v>
      </c>
      <c r="Q327" s="164">
        <v>12.65</v>
      </c>
      <c r="R327" s="164">
        <v>6.23</v>
      </c>
      <c r="S327" s="164">
        <v>3.93</v>
      </c>
      <c r="T327" s="164">
        <v>4.72</v>
      </c>
      <c r="U327" s="164">
        <v>4.8099999999999996</v>
      </c>
      <c r="V327" s="164">
        <v>4.3600000000000003</v>
      </c>
      <c r="W327" s="164">
        <v>3.05</v>
      </c>
      <c r="X327" s="164">
        <v>2.4</v>
      </c>
      <c r="Y327" s="164">
        <v>0.11</v>
      </c>
      <c r="Z327" s="164">
        <v>0.02</v>
      </c>
      <c r="AA327" s="164">
        <v>0.67</v>
      </c>
      <c r="AB327" s="165">
        <v>2.08</v>
      </c>
      <c r="AC327" s="165">
        <v>1.93</v>
      </c>
      <c r="AD327" s="164">
        <v>3.75</v>
      </c>
      <c r="AE327" s="164">
        <v>3.75</v>
      </c>
      <c r="AF327" s="164">
        <v>4.88</v>
      </c>
      <c r="AG327" s="165">
        <v>5.43</v>
      </c>
      <c r="AH327" s="165">
        <v>3.84</v>
      </c>
      <c r="AI327" s="164">
        <v>4.75</v>
      </c>
      <c r="AJ327" s="165">
        <v>3.03</v>
      </c>
      <c r="AK327" s="165">
        <v>4.95</v>
      </c>
      <c r="AL327" s="165">
        <v>4.75</v>
      </c>
      <c r="AM327" s="100"/>
    </row>
    <row r="328" spans="1:39" x14ac:dyDescent="0.2">
      <c r="A328" s="156" t="s">
        <v>1330</v>
      </c>
      <c r="B328" s="156" t="s">
        <v>1331</v>
      </c>
      <c r="C328" s="156" t="s">
        <v>1332</v>
      </c>
      <c r="D328" s="156" t="s">
        <v>94</v>
      </c>
      <c r="E328" s="156" t="s">
        <v>74</v>
      </c>
      <c r="F328" s="156" t="s">
        <v>68</v>
      </c>
      <c r="G328" s="164" t="s">
        <v>52</v>
      </c>
      <c r="H328" s="164">
        <v>-2.63</v>
      </c>
      <c r="I328" s="164">
        <v>13.15</v>
      </c>
      <c r="J328" s="164">
        <v>2.64</v>
      </c>
      <c r="K328" s="164">
        <v>5.75</v>
      </c>
      <c r="L328" s="164">
        <v>9.01</v>
      </c>
      <c r="M328" s="164">
        <v>5.92</v>
      </c>
      <c r="N328" s="164">
        <v>5.91</v>
      </c>
      <c r="O328" s="164">
        <v>6.84</v>
      </c>
      <c r="P328" s="164">
        <v>6.36</v>
      </c>
      <c r="Q328" s="164">
        <v>8.34</v>
      </c>
      <c r="R328" s="164">
        <v>5.31</v>
      </c>
      <c r="S328" s="164">
        <v>4.78</v>
      </c>
      <c r="T328" s="164">
        <v>4.6500000000000004</v>
      </c>
      <c r="U328" s="164">
        <v>3.99</v>
      </c>
      <c r="V328" s="164">
        <v>2.78</v>
      </c>
      <c r="W328" s="164">
        <v>2.13</v>
      </c>
      <c r="X328" s="164">
        <v>1.58</v>
      </c>
      <c r="Y328" s="164">
        <v>0</v>
      </c>
      <c r="Z328" s="164">
        <v>0.51</v>
      </c>
      <c r="AA328" s="164">
        <v>0.47</v>
      </c>
      <c r="AB328" s="165">
        <v>0.28000000000000003</v>
      </c>
      <c r="AC328" s="165">
        <v>1.96</v>
      </c>
      <c r="AD328" s="164">
        <v>3.84</v>
      </c>
      <c r="AE328" s="164">
        <v>3.84</v>
      </c>
      <c r="AF328" s="164">
        <v>6.01</v>
      </c>
      <c r="AG328" s="165">
        <v>4.0599999999999996</v>
      </c>
      <c r="AH328" s="165">
        <v>3.74</v>
      </c>
      <c r="AI328" s="164">
        <v>5.13</v>
      </c>
      <c r="AJ328" s="165">
        <v>3.12</v>
      </c>
      <c r="AK328" s="165">
        <v>5.22</v>
      </c>
      <c r="AL328" s="165">
        <v>4.96</v>
      </c>
      <c r="AM328" s="100"/>
    </row>
    <row r="329" spans="1:39" x14ac:dyDescent="0.2">
      <c r="A329" s="156" t="s">
        <v>1333</v>
      </c>
      <c r="B329" s="156" t="s">
        <v>52</v>
      </c>
      <c r="C329" s="156" t="s">
        <v>1334</v>
      </c>
      <c r="D329" s="156" t="s">
        <v>194</v>
      </c>
      <c r="E329" s="156" t="s">
        <v>76</v>
      </c>
      <c r="F329" s="156" t="s">
        <v>70</v>
      </c>
      <c r="G329" s="164" t="s">
        <v>52</v>
      </c>
      <c r="H329" s="164">
        <v>4.5999999999999996</v>
      </c>
      <c r="I329" s="164">
        <v>12</v>
      </c>
      <c r="J329" s="164">
        <v>-3.09</v>
      </c>
      <c r="K329" s="164">
        <v>5.26</v>
      </c>
      <c r="L329" s="164">
        <v>11.01</v>
      </c>
      <c r="M329" s="164">
        <v>8.7200000000000006</v>
      </c>
      <c r="N329" s="164">
        <v>5.81</v>
      </c>
      <c r="O329" s="164">
        <v>6.8</v>
      </c>
      <c r="P329" s="164">
        <v>11.66</v>
      </c>
      <c r="Q329" s="164">
        <v>14.7</v>
      </c>
      <c r="R329" s="164">
        <v>6.14</v>
      </c>
      <c r="S329" s="164">
        <v>4.6900000000000004</v>
      </c>
      <c r="T329" s="164">
        <v>4.72</v>
      </c>
      <c r="U329" s="164">
        <v>4.58</v>
      </c>
      <c r="V329" s="164">
        <v>4.32</v>
      </c>
      <c r="W329" s="164" t="s">
        <v>52</v>
      </c>
      <c r="X329" s="164" t="s">
        <v>52</v>
      </c>
      <c r="Y329" s="164" t="s">
        <v>52</v>
      </c>
      <c r="Z329" s="164" t="s">
        <v>52</v>
      </c>
      <c r="AA329" s="164" t="s">
        <v>52</v>
      </c>
      <c r="AB329" s="165" t="s">
        <v>52</v>
      </c>
      <c r="AC329" s="165" t="s">
        <v>52</v>
      </c>
      <c r="AD329" s="164" t="s">
        <v>52</v>
      </c>
      <c r="AE329" s="164" t="s">
        <v>52</v>
      </c>
      <c r="AF329" s="164" t="s">
        <v>52</v>
      </c>
      <c r="AG329" s="165" t="s">
        <v>52</v>
      </c>
      <c r="AH329" s="165" t="s">
        <v>52</v>
      </c>
      <c r="AI329" s="164" t="s">
        <v>52</v>
      </c>
      <c r="AJ329" s="165" t="s">
        <v>52</v>
      </c>
      <c r="AK329" s="165" t="s">
        <v>52</v>
      </c>
      <c r="AL329" s="165" t="s">
        <v>52</v>
      </c>
      <c r="AM329" s="100"/>
    </row>
    <row r="330" spans="1:39" x14ac:dyDescent="0.2">
      <c r="A330" s="156" t="s">
        <v>1338</v>
      </c>
      <c r="B330" s="156" t="s">
        <v>1339</v>
      </c>
      <c r="C330" s="156" t="s">
        <v>1340</v>
      </c>
      <c r="D330" s="156" t="s">
        <v>94</v>
      </c>
      <c r="E330" s="156" t="s">
        <v>78</v>
      </c>
      <c r="F330" s="156" t="s">
        <v>70</v>
      </c>
      <c r="G330" s="164" t="s">
        <v>52</v>
      </c>
      <c r="H330" s="164" t="s">
        <v>52</v>
      </c>
      <c r="I330" s="164" t="s">
        <v>52</v>
      </c>
      <c r="J330" s="164" t="s">
        <v>52</v>
      </c>
      <c r="K330" s="164" t="s">
        <v>52</v>
      </c>
      <c r="L330" s="164" t="s">
        <v>52</v>
      </c>
      <c r="M330" s="164" t="s">
        <v>52</v>
      </c>
      <c r="N330" s="164" t="s">
        <v>52</v>
      </c>
      <c r="O330" s="164" t="s">
        <v>52</v>
      </c>
      <c r="P330" s="164" t="s">
        <v>52</v>
      </c>
      <c r="Q330" s="164" t="s">
        <v>52</v>
      </c>
      <c r="R330" s="164" t="s">
        <v>52</v>
      </c>
      <c r="S330" s="164" t="s">
        <v>52</v>
      </c>
      <c r="T330" s="164" t="s">
        <v>52</v>
      </c>
      <c r="U330" s="164" t="s">
        <v>52</v>
      </c>
      <c r="V330" s="164" t="s">
        <v>52</v>
      </c>
      <c r="W330" s="164" t="s">
        <v>52</v>
      </c>
      <c r="X330" s="164">
        <v>1.33</v>
      </c>
      <c r="Y330" s="164">
        <v>0.28000000000000003</v>
      </c>
      <c r="Z330" s="164">
        <v>0.32</v>
      </c>
      <c r="AA330" s="164">
        <v>-0.79</v>
      </c>
      <c r="AB330" s="165">
        <v>0.54</v>
      </c>
      <c r="AC330" s="165">
        <v>0.55000000000000004</v>
      </c>
      <c r="AD330" s="164">
        <v>3.58</v>
      </c>
      <c r="AE330" s="164">
        <v>3.58</v>
      </c>
      <c r="AF330" s="164">
        <v>5.57</v>
      </c>
      <c r="AG330" s="165">
        <v>4.62</v>
      </c>
      <c r="AH330" s="165">
        <v>3.98</v>
      </c>
      <c r="AI330" s="164">
        <v>4.1100000000000003</v>
      </c>
      <c r="AJ330" s="165">
        <v>3.84</v>
      </c>
      <c r="AK330" s="165">
        <v>5.05</v>
      </c>
      <c r="AL330" s="165">
        <v>4.9000000000000004</v>
      </c>
      <c r="AM330" s="100"/>
    </row>
    <row r="331" spans="1:39" x14ac:dyDescent="0.2">
      <c r="A331" s="156" t="s">
        <v>1344</v>
      </c>
      <c r="B331" s="156" t="s">
        <v>52</v>
      </c>
      <c r="C331" s="156" t="s">
        <v>1345</v>
      </c>
      <c r="D331" s="156" t="s">
        <v>194</v>
      </c>
      <c r="E331" s="156" t="s">
        <v>76</v>
      </c>
      <c r="F331" s="156" t="s">
        <v>66</v>
      </c>
      <c r="G331" s="164" t="s">
        <v>52</v>
      </c>
      <c r="H331" s="164">
        <v>-15.61</v>
      </c>
      <c r="I331" s="164">
        <v>-7.08</v>
      </c>
      <c r="J331" s="164">
        <v>17.79</v>
      </c>
      <c r="K331" s="164">
        <v>10.17</v>
      </c>
      <c r="L331" s="164" t="s">
        <v>52</v>
      </c>
      <c r="M331" s="164" t="s">
        <v>52</v>
      </c>
      <c r="N331" s="164" t="s">
        <v>52</v>
      </c>
      <c r="O331" s="164" t="s">
        <v>52</v>
      </c>
      <c r="P331" s="164" t="s">
        <v>52</v>
      </c>
      <c r="Q331" s="164" t="s">
        <v>52</v>
      </c>
      <c r="R331" s="164" t="s">
        <v>52</v>
      </c>
      <c r="S331" s="164" t="s">
        <v>52</v>
      </c>
      <c r="T331" s="164" t="s">
        <v>52</v>
      </c>
      <c r="U331" s="164" t="s">
        <v>52</v>
      </c>
      <c r="V331" s="164" t="s">
        <v>52</v>
      </c>
      <c r="W331" s="164" t="s">
        <v>52</v>
      </c>
      <c r="X331" s="164" t="s">
        <v>52</v>
      </c>
      <c r="Y331" s="164" t="s">
        <v>52</v>
      </c>
      <c r="Z331" s="164" t="s">
        <v>52</v>
      </c>
      <c r="AA331" s="164" t="s">
        <v>52</v>
      </c>
      <c r="AB331" s="165" t="s">
        <v>52</v>
      </c>
      <c r="AC331" s="165" t="s">
        <v>52</v>
      </c>
      <c r="AD331" s="164" t="s">
        <v>52</v>
      </c>
      <c r="AE331" s="164" t="s">
        <v>52</v>
      </c>
      <c r="AF331" s="164" t="s">
        <v>52</v>
      </c>
      <c r="AG331" s="165" t="s">
        <v>52</v>
      </c>
      <c r="AH331" s="165" t="s">
        <v>52</v>
      </c>
      <c r="AI331" s="164" t="s">
        <v>52</v>
      </c>
      <c r="AJ331" s="165" t="s">
        <v>52</v>
      </c>
      <c r="AK331" s="165" t="s">
        <v>52</v>
      </c>
      <c r="AL331" s="165" t="s">
        <v>52</v>
      </c>
      <c r="AM331" s="100"/>
    </row>
    <row r="332" spans="1:39" x14ac:dyDescent="0.2">
      <c r="A332" s="156" t="s">
        <v>1346</v>
      </c>
      <c r="B332" s="156" t="s">
        <v>1347</v>
      </c>
      <c r="C332" s="156" t="s">
        <v>1348</v>
      </c>
      <c r="D332" s="156" t="s">
        <v>94</v>
      </c>
      <c r="E332" s="156" t="s">
        <v>78</v>
      </c>
      <c r="F332" s="156" t="s">
        <v>66</v>
      </c>
      <c r="G332" s="164" t="s">
        <v>52</v>
      </c>
      <c r="H332" s="164">
        <v>-15.61</v>
      </c>
      <c r="I332" s="164">
        <v>-7.08</v>
      </c>
      <c r="J332" s="164">
        <v>17.79</v>
      </c>
      <c r="K332" s="164">
        <v>10.17</v>
      </c>
      <c r="L332" s="164">
        <v>9.99</v>
      </c>
      <c r="M332" s="164">
        <v>7.45</v>
      </c>
      <c r="N332" s="164">
        <v>2.33</v>
      </c>
      <c r="O332" s="164">
        <v>6.5</v>
      </c>
      <c r="P332" s="164">
        <v>9.8800000000000008</v>
      </c>
      <c r="Q332" s="164">
        <v>17.46</v>
      </c>
      <c r="R332" s="164">
        <v>6.77</v>
      </c>
      <c r="S332" s="164">
        <v>4.93</v>
      </c>
      <c r="T332" s="164">
        <v>4.92</v>
      </c>
      <c r="U332" s="164">
        <v>4.9800000000000004</v>
      </c>
      <c r="V332" s="164">
        <v>4.87</v>
      </c>
      <c r="W332" s="164">
        <v>4.8899999999999997</v>
      </c>
      <c r="X332" s="164">
        <v>2</v>
      </c>
      <c r="Y332" s="164">
        <v>-0.01</v>
      </c>
      <c r="Z332" s="164">
        <v>0</v>
      </c>
      <c r="AA332" s="164">
        <v>2.27</v>
      </c>
      <c r="AB332" s="165">
        <v>0.09</v>
      </c>
      <c r="AC332" s="165">
        <v>0.2</v>
      </c>
      <c r="AD332" s="164">
        <v>3.38</v>
      </c>
      <c r="AE332" s="164">
        <v>3.38</v>
      </c>
      <c r="AF332" s="164">
        <v>4.71</v>
      </c>
      <c r="AG332" s="165">
        <v>3.69</v>
      </c>
      <c r="AH332" s="165">
        <v>4.03</v>
      </c>
      <c r="AI332" s="164">
        <v>5.0999999999999996</v>
      </c>
      <c r="AJ332" s="165">
        <v>3.33</v>
      </c>
      <c r="AK332" s="165">
        <v>9.3000000000000007</v>
      </c>
      <c r="AL332" s="165">
        <v>7.86</v>
      </c>
      <c r="AM332" s="100"/>
    </row>
    <row r="333" spans="1:39" x14ac:dyDescent="0.2">
      <c r="A333" s="156" t="s">
        <v>1349</v>
      </c>
      <c r="B333" s="156" t="s">
        <v>1350</v>
      </c>
      <c r="C333" s="156" t="s">
        <v>1351</v>
      </c>
      <c r="D333" s="156" t="s">
        <v>94</v>
      </c>
      <c r="E333" s="156" t="s">
        <v>74</v>
      </c>
      <c r="F333" s="156" t="s">
        <v>70</v>
      </c>
      <c r="G333" s="164" t="s">
        <v>52</v>
      </c>
      <c r="H333" s="164">
        <v>4.55</v>
      </c>
      <c r="I333" s="164">
        <v>9.52</v>
      </c>
      <c r="J333" s="164">
        <v>5.13</v>
      </c>
      <c r="K333" s="164">
        <v>5.64</v>
      </c>
      <c r="L333" s="164">
        <v>6.31</v>
      </c>
      <c r="M333" s="164">
        <v>5.57</v>
      </c>
      <c r="N333" s="164">
        <v>5.92</v>
      </c>
      <c r="O333" s="164">
        <v>8.3699999999999992</v>
      </c>
      <c r="P333" s="164">
        <v>6.86</v>
      </c>
      <c r="Q333" s="164">
        <v>10.78</v>
      </c>
      <c r="R333" s="164">
        <v>3.63</v>
      </c>
      <c r="S333" s="164">
        <v>4.8099999999999996</v>
      </c>
      <c r="T333" s="164">
        <v>4.43</v>
      </c>
      <c r="U333" s="164">
        <v>4.93</v>
      </c>
      <c r="V333" s="164">
        <v>4.5199999999999996</v>
      </c>
      <c r="W333" s="164">
        <v>4.33</v>
      </c>
      <c r="X333" s="164">
        <v>2.2200000000000002</v>
      </c>
      <c r="Y333" s="164">
        <v>-0.03</v>
      </c>
      <c r="Z333" s="164">
        <v>0.02</v>
      </c>
      <c r="AA333" s="164">
        <v>0.56999999999999995</v>
      </c>
      <c r="AB333" s="165">
        <v>0.22</v>
      </c>
      <c r="AC333" s="165">
        <v>0.25</v>
      </c>
      <c r="AD333" s="164">
        <v>3.06</v>
      </c>
      <c r="AE333" s="164">
        <v>3.06</v>
      </c>
      <c r="AF333" s="164">
        <v>4.47</v>
      </c>
      <c r="AG333" s="165">
        <v>4.22</v>
      </c>
      <c r="AH333" s="165">
        <v>4.13</v>
      </c>
      <c r="AI333" s="164">
        <v>3.96</v>
      </c>
      <c r="AJ333" s="165">
        <v>4.18</v>
      </c>
      <c r="AK333" s="165">
        <v>5.38</v>
      </c>
      <c r="AL333" s="165">
        <v>5.08</v>
      </c>
      <c r="AM333" s="100"/>
    </row>
    <row r="334" spans="1:39" x14ac:dyDescent="0.2">
      <c r="A334" s="105" t="s">
        <v>1355</v>
      </c>
      <c r="B334" s="11" t="s">
        <v>1356</v>
      </c>
      <c r="C334" s="105" t="s">
        <v>1357</v>
      </c>
      <c r="D334" s="156" t="s">
        <v>94</v>
      </c>
      <c r="E334" s="105" t="s">
        <v>78</v>
      </c>
      <c r="F334" s="156" t="s">
        <v>64</v>
      </c>
      <c r="G334" s="106" t="s">
        <v>52</v>
      </c>
      <c r="H334" s="106" t="s">
        <v>52</v>
      </c>
      <c r="I334" s="106" t="s">
        <v>52</v>
      </c>
      <c r="J334" s="106" t="s">
        <v>52</v>
      </c>
      <c r="K334" s="106" t="s">
        <v>52</v>
      </c>
      <c r="L334" s="106" t="s">
        <v>52</v>
      </c>
      <c r="M334" s="106" t="s">
        <v>52</v>
      </c>
      <c r="N334" s="106" t="s">
        <v>52</v>
      </c>
      <c r="O334" s="106" t="s">
        <v>52</v>
      </c>
      <c r="P334" s="106" t="s">
        <v>52</v>
      </c>
      <c r="Q334" s="106" t="s">
        <v>52</v>
      </c>
      <c r="R334" s="106" t="s">
        <v>52</v>
      </c>
      <c r="S334" s="106" t="s">
        <v>52</v>
      </c>
      <c r="T334" s="106" t="s">
        <v>52</v>
      </c>
      <c r="U334" s="106" t="s">
        <v>52</v>
      </c>
      <c r="V334" s="106" t="s">
        <v>52</v>
      </c>
      <c r="W334" s="106" t="s">
        <v>52</v>
      </c>
      <c r="X334" s="106" t="s">
        <v>52</v>
      </c>
      <c r="Y334" s="106" t="s">
        <v>52</v>
      </c>
      <c r="Z334" s="106" t="s">
        <v>52</v>
      </c>
      <c r="AA334" s="106" t="s">
        <v>52</v>
      </c>
      <c r="AB334" s="165" t="s">
        <v>52</v>
      </c>
      <c r="AC334" s="165" t="s">
        <v>52</v>
      </c>
      <c r="AD334" s="106" t="s">
        <v>52</v>
      </c>
      <c r="AE334" s="106" t="s">
        <v>52</v>
      </c>
      <c r="AF334" s="106" t="s">
        <v>52</v>
      </c>
      <c r="AG334" s="165" t="s">
        <v>52</v>
      </c>
      <c r="AH334" s="165" t="s">
        <v>52</v>
      </c>
      <c r="AI334" s="106" t="s">
        <v>52</v>
      </c>
      <c r="AJ334" s="165" t="s">
        <v>52</v>
      </c>
      <c r="AK334" s="165" t="s">
        <v>52</v>
      </c>
      <c r="AL334" s="165">
        <v>7.13</v>
      </c>
      <c r="AM334" s="100"/>
    </row>
    <row r="335" spans="1:39" x14ac:dyDescent="0.2">
      <c r="A335" s="156" t="s">
        <v>1358</v>
      </c>
      <c r="B335" s="156" t="s">
        <v>1359</v>
      </c>
      <c r="C335" s="156" t="s">
        <v>1360</v>
      </c>
      <c r="D335" s="156" t="s">
        <v>194</v>
      </c>
      <c r="E335" s="156" t="s">
        <v>76</v>
      </c>
      <c r="F335" s="156" t="s">
        <v>64</v>
      </c>
      <c r="G335" s="106" t="s">
        <v>52</v>
      </c>
      <c r="H335" s="164" t="s">
        <v>52</v>
      </c>
      <c r="I335" s="164" t="s">
        <v>52</v>
      </c>
      <c r="J335" s="164" t="s">
        <v>52</v>
      </c>
      <c r="K335" s="164" t="s">
        <v>52</v>
      </c>
      <c r="L335" s="164" t="s">
        <v>52</v>
      </c>
      <c r="M335" s="164" t="s">
        <v>52</v>
      </c>
      <c r="N335" s="164" t="s">
        <v>52</v>
      </c>
      <c r="O335" s="164" t="s">
        <v>52</v>
      </c>
      <c r="P335" s="164" t="s">
        <v>52</v>
      </c>
      <c r="Q335" s="164" t="s">
        <v>52</v>
      </c>
      <c r="R335" s="164" t="s">
        <v>52</v>
      </c>
      <c r="S335" s="164" t="s">
        <v>52</v>
      </c>
      <c r="T335" s="164" t="s">
        <v>52</v>
      </c>
      <c r="U335" s="164" t="s">
        <v>52</v>
      </c>
      <c r="V335" s="164" t="s">
        <v>52</v>
      </c>
      <c r="W335" s="164" t="s">
        <v>52</v>
      </c>
      <c r="X335" s="164" t="s">
        <v>52</v>
      </c>
      <c r="Y335" s="164" t="s">
        <v>52</v>
      </c>
      <c r="Z335" s="164" t="s">
        <v>52</v>
      </c>
      <c r="AA335" s="164" t="s">
        <v>52</v>
      </c>
      <c r="AB335" s="165" t="s">
        <v>52</v>
      </c>
      <c r="AC335" s="165" t="s">
        <v>52</v>
      </c>
      <c r="AD335" s="164" t="s">
        <v>52</v>
      </c>
      <c r="AE335" s="164" t="s">
        <v>52</v>
      </c>
      <c r="AF335" s="164" t="s">
        <v>52</v>
      </c>
      <c r="AG335" s="165" t="s">
        <v>52</v>
      </c>
      <c r="AH335" s="165" t="s">
        <v>52</v>
      </c>
      <c r="AI335" s="164">
        <v>4.74</v>
      </c>
      <c r="AJ335" s="165" t="s">
        <v>52</v>
      </c>
      <c r="AK335" s="165" t="s">
        <v>52</v>
      </c>
      <c r="AL335" s="165" t="s">
        <v>52</v>
      </c>
      <c r="AM335" s="100"/>
    </row>
    <row r="336" spans="1:39" x14ac:dyDescent="0.2">
      <c r="A336" s="156" t="s">
        <v>1361</v>
      </c>
      <c r="B336" s="156" t="s">
        <v>1362</v>
      </c>
      <c r="C336" s="156" t="s">
        <v>1363</v>
      </c>
      <c r="D336" s="156" t="s">
        <v>194</v>
      </c>
      <c r="E336" s="156" t="s">
        <v>76</v>
      </c>
      <c r="F336" s="156" t="s">
        <v>1828</v>
      </c>
      <c r="G336" s="164" t="s">
        <v>52</v>
      </c>
      <c r="H336" s="164">
        <v>7.25</v>
      </c>
      <c r="I336" s="164">
        <v>6.76</v>
      </c>
      <c r="J336" s="164">
        <v>7.81</v>
      </c>
      <c r="K336" s="164">
        <v>18.18</v>
      </c>
      <c r="L336" s="164">
        <v>6.09</v>
      </c>
      <c r="M336" s="164">
        <v>8.49</v>
      </c>
      <c r="N336" s="164">
        <v>5.77</v>
      </c>
      <c r="O336" s="164">
        <v>5.65</v>
      </c>
      <c r="P336" s="164">
        <v>9.1300000000000008</v>
      </c>
      <c r="Q336" s="164">
        <v>11.23</v>
      </c>
      <c r="R336" s="164">
        <v>7.68</v>
      </c>
      <c r="S336" s="164">
        <v>4.75</v>
      </c>
      <c r="T336" s="164">
        <v>4.92</v>
      </c>
      <c r="U336" s="164">
        <v>4.25</v>
      </c>
      <c r="V336" s="164">
        <v>4.38</v>
      </c>
      <c r="W336" s="164" t="s">
        <v>52</v>
      </c>
      <c r="X336" s="164" t="s">
        <v>52</v>
      </c>
      <c r="Y336" s="164" t="s">
        <v>52</v>
      </c>
      <c r="Z336" s="164" t="s">
        <v>52</v>
      </c>
      <c r="AA336" s="164" t="s">
        <v>52</v>
      </c>
      <c r="AB336" s="165" t="s">
        <v>52</v>
      </c>
      <c r="AC336" s="165" t="s">
        <v>52</v>
      </c>
      <c r="AD336" s="164" t="s">
        <v>52</v>
      </c>
      <c r="AE336" s="164" t="s">
        <v>52</v>
      </c>
      <c r="AF336" s="164" t="s">
        <v>52</v>
      </c>
      <c r="AG336" s="165" t="s">
        <v>52</v>
      </c>
      <c r="AH336" s="165" t="s">
        <v>52</v>
      </c>
      <c r="AI336" s="164" t="s">
        <v>52</v>
      </c>
      <c r="AJ336" s="165" t="s">
        <v>52</v>
      </c>
      <c r="AK336" s="165" t="s">
        <v>52</v>
      </c>
      <c r="AL336" s="165" t="s">
        <v>52</v>
      </c>
      <c r="AM336" s="100"/>
    </row>
    <row r="337" spans="1:39" x14ac:dyDescent="0.2">
      <c r="A337" s="156" t="s">
        <v>1364</v>
      </c>
      <c r="B337" s="156" t="s">
        <v>1365</v>
      </c>
      <c r="C337" s="156" t="s">
        <v>1366</v>
      </c>
      <c r="D337" s="156" t="s">
        <v>194</v>
      </c>
      <c r="E337" s="156" t="s">
        <v>76</v>
      </c>
      <c r="F337" s="156" t="s">
        <v>66</v>
      </c>
      <c r="G337" s="164" t="s">
        <v>52</v>
      </c>
      <c r="H337" s="164">
        <v>-0.45</v>
      </c>
      <c r="I337" s="164">
        <v>5.39</v>
      </c>
      <c r="J337" s="164">
        <v>6.13</v>
      </c>
      <c r="K337" s="164">
        <v>7.22</v>
      </c>
      <c r="L337" s="164">
        <v>15.53</v>
      </c>
      <c r="M337" s="164">
        <v>9.15</v>
      </c>
      <c r="N337" s="164">
        <v>7.31</v>
      </c>
      <c r="O337" s="164">
        <v>5.69</v>
      </c>
      <c r="P337" s="164">
        <v>9.6300000000000008</v>
      </c>
      <c r="Q337" s="164">
        <v>15.64</v>
      </c>
      <c r="R337" s="164">
        <v>7.26</v>
      </c>
      <c r="S337" s="164">
        <v>3.97</v>
      </c>
      <c r="T337" s="164">
        <v>5.01</v>
      </c>
      <c r="U337" s="164">
        <v>5.18</v>
      </c>
      <c r="V337" s="164">
        <v>4.51</v>
      </c>
      <c r="W337" s="164">
        <v>3.83</v>
      </c>
      <c r="X337" s="164">
        <v>2.11</v>
      </c>
      <c r="Y337" s="164">
        <v>0.21</v>
      </c>
      <c r="Z337" s="164">
        <v>0</v>
      </c>
      <c r="AA337" s="164">
        <v>0.34</v>
      </c>
      <c r="AB337" s="165" t="s">
        <v>52</v>
      </c>
      <c r="AC337" s="165" t="s">
        <v>52</v>
      </c>
      <c r="AD337" s="164">
        <v>3.7</v>
      </c>
      <c r="AE337" s="164">
        <v>3.7</v>
      </c>
      <c r="AF337" s="164">
        <v>5.87</v>
      </c>
      <c r="AG337" s="165" t="s">
        <v>52</v>
      </c>
      <c r="AH337" s="165" t="s">
        <v>52</v>
      </c>
      <c r="AI337" s="164" t="s">
        <v>52</v>
      </c>
      <c r="AJ337" s="165" t="s">
        <v>52</v>
      </c>
      <c r="AK337" s="165" t="s">
        <v>52</v>
      </c>
      <c r="AL337" s="165" t="s">
        <v>52</v>
      </c>
      <c r="AM337" s="100"/>
    </row>
    <row r="338" spans="1:39" x14ac:dyDescent="0.2">
      <c r="A338" s="156" t="s">
        <v>1367</v>
      </c>
      <c r="B338" s="156" t="s">
        <v>1368</v>
      </c>
      <c r="C338" s="156" t="s">
        <v>1369</v>
      </c>
      <c r="D338" s="156" t="s">
        <v>94</v>
      </c>
      <c r="E338" s="156" t="s">
        <v>76</v>
      </c>
      <c r="F338" s="156" t="s">
        <v>1828</v>
      </c>
      <c r="G338" s="164" t="s">
        <v>52</v>
      </c>
      <c r="H338" s="164">
        <v>3.55</v>
      </c>
      <c r="I338" s="164">
        <v>5.88</v>
      </c>
      <c r="J338" s="164">
        <v>6.38</v>
      </c>
      <c r="K338" s="164">
        <v>6.19</v>
      </c>
      <c r="L338" s="164">
        <v>8.67</v>
      </c>
      <c r="M338" s="164">
        <v>17.899999999999999</v>
      </c>
      <c r="N338" s="164">
        <v>8.56</v>
      </c>
      <c r="O338" s="164">
        <v>7.3</v>
      </c>
      <c r="P338" s="164">
        <v>13.69</v>
      </c>
      <c r="Q338" s="164">
        <v>9.5399999999999991</v>
      </c>
      <c r="R338" s="164">
        <v>7.74</v>
      </c>
      <c r="S338" s="164">
        <v>6.3</v>
      </c>
      <c r="T338" s="164">
        <v>5.16</v>
      </c>
      <c r="U338" s="164">
        <v>5.22</v>
      </c>
      <c r="V338" s="164">
        <v>4.99</v>
      </c>
      <c r="W338" s="164">
        <v>3.96</v>
      </c>
      <c r="X338" s="164">
        <v>2.94</v>
      </c>
      <c r="Y338" s="164">
        <v>0.25</v>
      </c>
      <c r="Z338" s="164">
        <v>2.63</v>
      </c>
      <c r="AA338" s="164">
        <v>2.8</v>
      </c>
      <c r="AB338" s="165">
        <v>1.94</v>
      </c>
      <c r="AC338" s="165">
        <v>1.62</v>
      </c>
      <c r="AD338" s="164">
        <v>2.13</v>
      </c>
      <c r="AE338" s="164">
        <v>2.13</v>
      </c>
      <c r="AF338" s="164">
        <v>4.97</v>
      </c>
      <c r="AG338" s="165">
        <v>5.45</v>
      </c>
      <c r="AH338" s="165">
        <v>3.59</v>
      </c>
      <c r="AI338" s="164">
        <v>3.37</v>
      </c>
      <c r="AJ338" s="165">
        <v>4.62</v>
      </c>
      <c r="AK338" s="165">
        <v>5.53</v>
      </c>
      <c r="AL338" s="165">
        <v>5.88</v>
      </c>
      <c r="AM338" s="100"/>
    </row>
    <row r="339" spans="1:39" x14ac:dyDescent="0.2">
      <c r="A339" s="156" t="s">
        <v>1370</v>
      </c>
      <c r="B339" s="156" t="s">
        <v>1371</v>
      </c>
      <c r="C339" s="156" t="s">
        <v>1372</v>
      </c>
      <c r="D339" s="156" t="s">
        <v>94</v>
      </c>
      <c r="E339" s="156" t="s">
        <v>76</v>
      </c>
      <c r="F339" s="156" t="s">
        <v>60</v>
      </c>
      <c r="G339" s="164" t="s">
        <v>52</v>
      </c>
      <c r="H339" s="164">
        <v>2.85</v>
      </c>
      <c r="I339" s="164">
        <v>6.1</v>
      </c>
      <c r="J339" s="164">
        <v>4.25</v>
      </c>
      <c r="K339" s="164">
        <v>6.75</v>
      </c>
      <c r="L339" s="164">
        <v>10.15</v>
      </c>
      <c r="M339" s="164">
        <v>8.0299999999999994</v>
      </c>
      <c r="N339" s="164">
        <v>7.04</v>
      </c>
      <c r="O339" s="164">
        <v>6.22</v>
      </c>
      <c r="P339" s="164">
        <v>9.34</v>
      </c>
      <c r="Q339" s="164">
        <v>8.67</v>
      </c>
      <c r="R339" s="164">
        <v>4.58</v>
      </c>
      <c r="S339" s="164">
        <v>2.94</v>
      </c>
      <c r="T339" s="164">
        <v>4.58</v>
      </c>
      <c r="U339" s="164">
        <v>4.04</v>
      </c>
      <c r="V339" s="164">
        <v>3.66</v>
      </c>
      <c r="W339" s="164">
        <v>3.57</v>
      </c>
      <c r="X339" s="164">
        <v>1.56</v>
      </c>
      <c r="Y339" s="164">
        <v>0.05</v>
      </c>
      <c r="Z339" s="164">
        <v>0</v>
      </c>
      <c r="AA339" s="164">
        <v>0.4</v>
      </c>
      <c r="AB339" s="165">
        <v>1.75</v>
      </c>
      <c r="AC339" s="165">
        <v>1.85</v>
      </c>
      <c r="AD339" s="164">
        <v>3.42</v>
      </c>
      <c r="AE339" s="164">
        <v>3.42</v>
      </c>
      <c r="AF339" s="164">
        <v>4.72</v>
      </c>
      <c r="AG339" s="165">
        <v>4.62</v>
      </c>
      <c r="AH339" s="165">
        <v>2.3199999999999998</v>
      </c>
      <c r="AI339" s="164">
        <v>2.96</v>
      </c>
      <c r="AJ339" s="165">
        <v>3.08</v>
      </c>
      <c r="AK339" s="165">
        <v>3.88</v>
      </c>
      <c r="AL339" s="165">
        <v>4.72</v>
      </c>
      <c r="AM339" s="100"/>
    </row>
    <row r="340" spans="1:39" x14ac:dyDescent="0.2">
      <c r="A340" s="156" t="s">
        <v>1373</v>
      </c>
      <c r="B340" s="156" t="s">
        <v>1374</v>
      </c>
      <c r="C340" s="156" t="s">
        <v>1375</v>
      </c>
      <c r="D340" s="156" t="s">
        <v>94</v>
      </c>
      <c r="E340" s="156" t="s">
        <v>78</v>
      </c>
      <c r="F340" s="156" t="s">
        <v>64</v>
      </c>
      <c r="G340" s="164" t="s">
        <v>52</v>
      </c>
      <c r="H340" s="164" t="s">
        <v>52</v>
      </c>
      <c r="I340" s="164" t="s">
        <v>52</v>
      </c>
      <c r="J340" s="164" t="s">
        <v>52</v>
      </c>
      <c r="K340" s="164">
        <v>5.69</v>
      </c>
      <c r="L340" s="164">
        <v>4.01</v>
      </c>
      <c r="M340" s="164">
        <v>8.9600000000000009</v>
      </c>
      <c r="N340" s="164">
        <v>9.94</v>
      </c>
      <c r="O340" s="164">
        <v>5.43</v>
      </c>
      <c r="P340" s="164">
        <v>12.49</v>
      </c>
      <c r="Q340" s="164">
        <v>8.3800000000000008</v>
      </c>
      <c r="R340" s="164">
        <v>7.97</v>
      </c>
      <c r="S340" s="164">
        <v>3.88</v>
      </c>
      <c r="T340" s="164">
        <v>5.18</v>
      </c>
      <c r="U340" s="164">
        <v>5.2</v>
      </c>
      <c r="V340" s="164">
        <v>4.59</v>
      </c>
      <c r="W340" s="164">
        <v>3.88</v>
      </c>
      <c r="X340" s="164">
        <v>2.61</v>
      </c>
      <c r="Y340" s="164">
        <v>0.08</v>
      </c>
      <c r="Z340" s="164">
        <v>0.32</v>
      </c>
      <c r="AA340" s="164">
        <v>0.33</v>
      </c>
      <c r="AB340" s="165">
        <v>0.36</v>
      </c>
      <c r="AC340" s="165">
        <v>0.34</v>
      </c>
      <c r="AD340" s="164">
        <v>3.96</v>
      </c>
      <c r="AE340" s="164">
        <v>3.96</v>
      </c>
      <c r="AF340" s="164">
        <v>5.75</v>
      </c>
      <c r="AG340" s="165">
        <v>3.94</v>
      </c>
      <c r="AH340" s="165">
        <v>4.1100000000000003</v>
      </c>
      <c r="AI340" s="164">
        <v>4.83</v>
      </c>
      <c r="AJ340" s="165">
        <v>3.15</v>
      </c>
      <c r="AK340" s="165">
        <v>5.04</v>
      </c>
      <c r="AL340" s="165">
        <v>5.41</v>
      </c>
      <c r="AM340" s="100"/>
    </row>
    <row r="341" spans="1:39" x14ac:dyDescent="0.2">
      <c r="A341" s="156" t="s">
        <v>1376</v>
      </c>
      <c r="B341" s="156" t="s">
        <v>1377</v>
      </c>
      <c r="C341" s="156" t="s">
        <v>1378</v>
      </c>
      <c r="D341" s="156" t="s">
        <v>94</v>
      </c>
      <c r="E341" s="156" t="s">
        <v>76</v>
      </c>
      <c r="F341" s="156" t="s">
        <v>64</v>
      </c>
      <c r="G341" s="164" t="s">
        <v>52</v>
      </c>
      <c r="H341" s="164">
        <v>10.73</v>
      </c>
      <c r="I341" s="164">
        <v>5.36</v>
      </c>
      <c r="J341" s="164">
        <v>1.92</v>
      </c>
      <c r="K341" s="164">
        <v>6.22</v>
      </c>
      <c r="L341" s="164">
        <v>16.010000000000002</v>
      </c>
      <c r="M341" s="164">
        <v>7.66</v>
      </c>
      <c r="N341" s="164">
        <v>5.54</v>
      </c>
      <c r="O341" s="164">
        <v>6.73</v>
      </c>
      <c r="P341" s="164">
        <v>9.74</v>
      </c>
      <c r="Q341" s="164">
        <v>18.559999999999999</v>
      </c>
      <c r="R341" s="164">
        <v>5.96</v>
      </c>
      <c r="S341" s="164">
        <v>4</v>
      </c>
      <c r="T341" s="164">
        <v>4.92</v>
      </c>
      <c r="U341" s="164">
        <v>4.72</v>
      </c>
      <c r="V341" s="164">
        <v>4.41</v>
      </c>
      <c r="W341" s="164">
        <v>2.87</v>
      </c>
      <c r="X341" s="164">
        <v>2.4700000000000002</v>
      </c>
      <c r="Y341" s="164">
        <v>0.1</v>
      </c>
      <c r="Z341" s="164">
        <v>0.65</v>
      </c>
      <c r="AA341" s="164">
        <v>0.75</v>
      </c>
      <c r="AB341" s="165">
        <v>1.95</v>
      </c>
      <c r="AC341" s="165">
        <v>1.87</v>
      </c>
      <c r="AD341" s="164">
        <v>3.76</v>
      </c>
      <c r="AE341" s="164">
        <v>3.76</v>
      </c>
      <c r="AF341" s="164">
        <v>4.87</v>
      </c>
      <c r="AG341" s="165">
        <v>5</v>
      </c>
      <c r="AH341" s="165">
        <v>4.07</v>
      </c>
      <c r="AI341" s="164">
        <v>5.01</v>
      </c>
      <c r="AJ341" s="165">
        <v>3.1</v>
      </c>
      <c r="AK341" s="165">
        <v>4.91</v>
      </c>
      <c r="AL341" s="165">
        <v>4.91</v>
      </c>
      <c r="AM341" s="100"/>
    </row>
    <row r="342" spans="1:39" x14ac:dyDescent="0.2">
      <c r="A342" s="156" t="s">
        <v>1379</v>
      </c>
      <c r="B342" s="156" t="s">
        <v>52</v>
      </c>
      <c r="C342" s="156" t="s">
        <v>1380</v>
      </c>
      <c r="D342" s="156" t="s">
        <v>194</v>
      </c>
      <c r="E342" s="156" t="s">
        <v>76</v>
      </c>
      <c r="F342" s="156" t="s">
        <v>70</v>
      </c>
      <c r="G342" s="164" t="s">
        <v>52</v>
      </c>
      <c r="H342" s="164">
        <v>6.96</v>
      </c>
      <c r="I342" s="164">
        <v>5.42</v>
      </c>
      <c r="J342" s="164">
        <v>6.21</v>
      </c>
      <c r="K342" s="164">
        <v>5.22</v>
      </c>
      <c r="L342" s="164" t="s">
        <v>52</v>
      </c>
      <c r="M342" s="164" t="s">
        <v>52</v>
      </c>
      <c r="N342" s="164" t="s">
        <v>52</v>
      </c>
      <c r="O342" s="164" t="s">
        <v>52</v>
      </c>
      <c r="P342" s="164" t="s">
        <v>52</v>
      </c>
      <c r="Q342" s="164" t="s">
        <v>52</v>
      </c>
      <c r="R342" s="164" t="s">
        <v>52</v>
      </c>
      <c r="S342" s="164" t="s">
        <v>52</v>
      </c>
      <c r="T342" s="164" t="s">
        <v>52</v>
      </c>
      <c r="U342" s="164" t="s">
        <v>52</v>
      </c>
      <c r="V342" s="164" t="s">
        <v>52</v>
      </c>
      <c r="W342" s="164" t="s">
        <v>52</v>
      </c>
      <c r="X342" s="164" t="s">
        <v>52</v>
      </c>
      <c r="Y342" s="164" t="s">
        <v>52</v>
      </c>
      <c r="Z342" s="164" t="s">
        <v>52</v>
      </c>
      <c r="AA342" s="164" t="s">
        <v>52</v>
      </c>
      <c r="AB342" s="165" t="s">
        <v>52</v>
      </c>
      <c r="AC342" s="165" t="s">
        <v>52</v>
      </c>
      <c r="AD342" s="164" t="s">
        <v>52</v>
      </c>
      <c r="AE342" s="164" t="s">
        <v>52</v>
      </c>
      <c r="AF342" s="164" t="s">
        <v>52</v>
      </c>
      <c r="AG342" s="165" t="s">
        <v>52</v>
      </c>
      <c r="AH342" s="165" t="s">
        <v>52</v>
      </c>
      <c r="AI342" s="164" t="s">
        <v>52</v>
      </c>
      <c r="AJ342" s="165" t="s">
        <v>52</v>
      </c>
      <c r="AK342" s="165" t="s">
        <v>52</v>
      </c>
      <c r="AL342" s="165" t="s">
        <v>52</v>
      </c>
      <c r="AM342" s="100"/>
    </row>
    <row r="343" spans="1:39" x14ac:dyDescent="0.2">
      <c r="A343" s="156" t="s">
        <v>1381</v>
      </c>
      <c r="B343" s="156" t="s">
        <v>1382</v>
      </c>
      <c r="C343" s="156" t="s">
        <v>1383</v>
      </c>
      <c r="D343" s="156" t="s">
        <v>94</v>
      </c>
      <c r="E343" s="156" t="s">
        <v>76</v>
      </c>
      <c r="F343" s="156" t="s">
        <v>60</v>
      </c>
      <c r="G343" s="164" t="s">
        <v>52</v>
      </c>
      <c r="H343" s="164">
        <v>10.94</v>
      </c>
      <c r="I343" s="164">
        <v>7.65</v>
      </c>
      <c r="J343" s="164">
        <v>5.8</v>
      </c>
      <c r="K343" s="164">
        <v>5.52</v>
      </c>
      <c r="L343" s="164">
        <v>11.15</v>
      </c>
      <c r="M343" s="164">
        <v>6.49</v>
      </c>
      <c r="N343" s="164">
        <v>4.8899999999999997</v>
      </c>
      <c r="O343" s="164">
        <v>6.09</v>
      </c>
      <c r="P343" s="164">
        <v>9.14</v>
      </c>
      <c r="Q343" s="164">
        <v>9.15</v>
      </c>
      <c r="R343" s="164">
        <v>6</v>
      </c>
      <c r="S343" s="164">
        <v>5.01</v>
      </c>
      <c r="T343" s="164">
        <v>5.0999999999999996</v>
      </c>
      <c r="U343" s="164">
        <v>4.3899999999999997</v>
      </c>
      <c r="V343" s="164">
        <v>5.8</v>
      </c>
      <c r="W343" s="164">
        <v>2.2799999999999998</v>
      </c>
      <c r="X343" s="164">
        <v>2.58</v>
      </c>
      <c r="Y343" s="164">
        <v>0.05</v>
      </c>
      <c r="Z343" s="164">
        <v>0.55000000000000004</v>
      </c>
      <c r="AA343" s="164">
        <v>0.28999999999999998</v>
      </c>
      <c r="AB343" s="165">
        <v>0.3</v>
      </c>
      <c r="AC343" s="165">
        <v>1.7</v>
      </c>
      <c r="AD343" s="164">
        <v>3.6</v>
      </c>
      <c r="AE343" s="164">
        <v>3.6</v>
      </c>
      <c r="AF343" s="164">
        <v>4.93</v>
      </c>
      <c r="AG343" s="165">
        <v>5.5</v>
      </c>
      <c r="AH343" s="165">
        <v>3.51</v>
      </c>
      <c r="AI343" s="164">
        <v>2.63</v>
      </c>
      <c r="AJ343" s="165">
        <v>4.58</v>
      </c>
      <c r="AK343" s="165">
        <v>4.93</v>
      </c>
      <c r="AL343" s="165">
        <v>4.87</v>
      </c>
      <c r="AM343" s="100"/>
    </row>
    <row r="344" spans="1:39" x14ac:dyDescent="0.2">
      <c r="A344" s="156" t="s">
        <v>1384</v>
      </c>
      <c r="B344" s="156" t="s">
        <v>1385</v>
      </c>
      <c r="C344" s="156" t="s">
        <v>1386</v>
      </c>
      <c r="D344" s="156" t="s">
        <v>94</v>
      </c>
      <c r="E344" s="156" t="s">
        <v>76</v>
      </c>
      <c r="F344" s="156" t="s">
        <v>60</v>
      </c>
      <c r="G344" s="164" t="s">
        <v>52</v>
      </c>
      <c r="H344" s="164">
        <v>7.74</v>
      </c>
      <c r="I344" s="164">
        <v>5.54</v>
      </c>
      <c r="J344" s="164">
        <v>4.6900000000000004</v>
      </c>
      <c r="K344" s="164">
        <v>6.04</v>
      </c>
      <c r="L344" s="164">
        <v>12.47</v>
      </c>
      <c r="M344" s="164">
        <v>6.47</v>
      </c>
      <c r="N344" s="164">
        <v>5.36</v>
      </c>
      <c r="O344" s="164">
        <v>5.57</v>
      </c>
      <c r="P344" s="164">
        <v>9.33</v>
      </c>
      <c r="Q344" s="164">
        <v>10.48</v>
      </c>
      <c r="R344" s="164">
        <v>6.16</v>
      </c>
      <c r="S344" s="164">
        <v>5.03</v>
      </c>
      <c r="T344" s="164">
        <v>4.99</v>
      </c>
      <c r="U344" s="164">
        <v>4.6500000000000004</v>
      </c>
      <c r="V344" s="164">
        <v>6.21</v>
      </c>
      <c r="W344" s="164">
        <v>2.2999999999999998</v>
      </c>
      <c r="X344" s="164">
        <v>2.4700000000000002</v>
      </c>
      <c r="Y344" s="164">
        <v>-0.06</v>
      </c>
      <c r="Z344" s="164">
        <v>0.62</v>
      </c>
      <c r="AA344" s="164">
        <v>0.66</v>
      </c>
      <c r="AB344" s="165">
        <v>0.32</v>
      </c>
      <c r="AC344" s="165">
        <v>1.72</v>
      </c>
      <c r="AD344" s="164">
        <v>3.58</v>
      </c>
      <c r="AE344" s="164">
        <v>3.58</v>
      </c>
      <c r="AF344" s="164">
        <v>4.87</v>
      </c>
      <c r="AG344" s="165">
        <v>5.56</v>
      </c>
      <c r="AH344" s="165">
        <v>3.59</v>
      </c>
      <c r="AI344" s="164">
        <v>2.6</v>
      </c>
      <c r="AJ344" s="165">
        <v>4.59</v>
      </c>
      <c r="AK344" s="165">
        <v>4.87</v>
      </c>
      <c r="AL344" s="165">
        <v>4.9400000000000004</v>
      </c>
      <c r="AM344" s="100"/>
    </row>
    <row r="345" spans="1:39" x14ac:dyDescent="0.2">
      <c r="A345" s="156" t="s">
        <v>1387</v>
      </c>
      <c r="B345" s="156" t="s">
        <v>1388</v>
      </c>
      <c r="C345" s="156" t="s">
        <v>1389</v>
      </c>
      <c r="D345" s="156" t="s">
        <v>194</v>
      </c>
      <c r="E345" s="156" t="s">
        <v>76</v>
      </c>
      <c r="F345" s="156" t="s">
        <v>56</v>
      </c>
      <c r="G345" s="164" t="s">
        <v>52</v>
      </c>
      <c r="H345" s="164">
        <v>3.33</v>
      </c>
      <c r="I345" s="164">
        <v>6.62</v>
      </c>
      <c r="J345" s="164">
        <v>4.54</v>
      </c>
      <c r="K345" s="164">
        <v>6.06</v>
      </c>
      <c r="L345" s="164">
        <v>9.86</v>
      </c>
      <c r="M345" s="164">
        <v>4.83</v>
      </c>
      <c r="N345" s="164">
        <v>6.33</v>
      </c>
      <c r="O345" s="164">
        <v>4.9800000000000004</v>
      </c>
      <c r="P345" s="164">
        <v>8.33</v>
      </c>
      <c r="Q345" s="164">
        <v>13.37</v>
      </c>
      <c r="R345" s="164">
        <v>5.4</v>
      </c>
      <c r="S345" s="164">
        <v>4.4800000000000004</v>
      </c>
      <c r="T345" s="164">
        <v>4.8899999999999997</v>
      </c>
      <c r="U345" s="164">
        <v>4.84</v>
      </c>
      <c r="V345" s="164">
        <v>4.04</v>
      </c>
      <c r="W345" s="164">
        <v>2.94</v>
      </c>
      <c r="X345" s="164">
        <v>2.13</v>
      </c>
      <c r="Y345" s="164">
        <v>0.13</v>
      </c>
      <c r="Z345" s="164">
        <v>0.62</v>
      </c>
      <c r="AA345" s="164">
        <v>0.33</v>
      </c>
      <c r="AB345" s="165" t="s">
        <v>52</v>
      </c>
      <c r="AC345" s="165" t="s">
        <v>52</v>
      </c>
      <c r="AD345" s="164">
        <v>3.6</v>
      </c>
      <c r="AE345" s="164">
        <v>3.6</v>
      </c>
      <c r="AF345" s="164">
        <v>4</v>
      </c>
      <c r="AG345" s="165" t="s">
        <v>52</v>
      </c>
      <c r="AH345" s="165" t="s">
        <v>52</v>
      </c>
      <c r="AI345" s="164">
        <v>3.6</v>
      </c>
      <c r="AJ345" s="165" t="s">
        <v>52</v>
      </c>
      <c r="AK345" s="165" t="s">
        <v>52</v>
      </c>
      <c r="AL345" s="165" t="s">
        <v>52</v>
      </c>
      <c r="AM345" s="100"/>
    </row>
    <row r="346" spans="1:39" x14ac:dyDescent="0.2">
      <c r="A346" s="156" t="s">
        <v>1390</v>
      </c>
      <c r="B346" s="156" t="s">
        <v>1391</v>
      </c>
      <c r="C346" s="156" t="s">
        <v>1392</v>
      </c>
      <c r="D346" s="156" t="s">
        <v>94</v>
      </c>
      <c r="E346" s="156" t="s">
        <v>76</v>
      </c>
      <c r="F346" s="156" t="s">
        <v>1828</v>
      </c>
      <c r="G346" s="164" t="s">
        <v>52</v>
      </c>
      <c r="H346" s="164">
        <v>3.32</v>
      </c>
      <c r="I346" s="164">
        <v>7.3</v>
      </c>
      <c r="J346" s="164">
        <v>4.4000000000000004</v>
      </c>
      <c r="K346" s="164">
        <v>6.07</v>
      </c>
      <c r="L346" s="164">
        <v>14.7</v>
      </c>
      <c r="M346" s="164">
        <v>10.23</v>
      </c>
      <c r="N346" s="164">
        <v>6.7</v>
      </c>
      <c r="O346" s="164">
        <v>7.09</v>
      </c>
      <c r="P346" s="164">
        <v>10.81</v>
      </c>
      <c r="Q346" s="164">
        <v>14.65</v>
      </c>
      <c r="R346" s="164">
        <v>6.8</v>
      </c>
      <c r="S346" s="164">
        <v>3.38</v>
      </c>
      <c r="T346" s="164">
        <v>5.1100000000000003</v>
      </c>
      <c r="U346" s="164">
        <v>4.97</v>
      </c>
      <c r="V346" s="164">
        <v>4.0999999999999996</v>
      </c>
      <c r="W346" s="164">
        <v>3.38</v>
      </c>
      <c r="X346" s="164">
        <v>1.94</v>
      </c>
      <c r="Y346" s="164">
        <v>0.02</v>
      </c>
      <c r="Z346" s="164">
        <v>0.43</v>
      </c>
      <c r="AA346" s="164">
        <v>0.4</v>
      </c>
      <c r="AB346" s="165">
        <v>0.35</v>
      </c>
      <c r="AC346" s="165">
        <v>0.33</v>
      </c>
      <c r="AD346" s="164">
        <v>3.59</v>
      </c>
      <c r="AE346" s="164">
        <v>3.59</v>
      </c>
      <c r="AF346" s="164">
        <v>5.78</v>
      </c>
      <c r="AG346" s="165">
        <v>4.01</v>
      </c>
      <c r="AH346" s="165">
        <v>4</v>
      </c>
      <c r="AI346" s="164">
        <v>4.0199999999999996</v>
      </c>
      <c r="AJ346" s="165">
        <v>3.12</v>
      </c>
      <c r="AK346" s="165">
        <v>4.7</v>
      </c>
      <c r="AL346" s="165">
        <v>4.84</v>
      </c>
      <c r="AM346" s="100"/>
    </row>
    <row r="347" spans="1:39" x14ac:dyDescent="0.2">
      <c r="A347" s="156" t="s">
        <v>1393</v>
      </c>
      <c r="B347" s="156" t="s">
        <v>1394</v>
      </c>
      <c r="C347" s="156" t="s">
        <v>1395</v>
      </c>
      <c r="D347" s="156" t="s">
        <v>194</v>
      </c>
      <c r="E347" s="156" t="s">
        <v>76</v>
      </c>
      <c r="F347" s="156" t="s">
        <v>60</v>
      </c>
      <c r="G347" s="164" t="s">
        <v>52</v>
      </c>
      <c r="H347" s="164">
        <v>5.44</v>
      </c>
      <c r="I347" s="164">
        <v>7.54</v>
      </c>
      <c r="J347" s="164">
        <v>7.48</v>
      </c>
      <c r="K347" s="164">
        <v>4.58</v>
      </c>
      <c r="L347" s="164">
        <v>7.71</v>
      </c>
      <c r="M347" s="164">
        <v>7.99</v>
      </c>
      <c r="N347" s="164">
        <v>5.97</v>
      </c>
      <c r="O347" s="164">
        <v>4.57</v>
      </c>
      <c r="P347" s="164">
        <v>11.87</v>
      </c>
      <c r="Q347" s="164">
        <v>9.57</v>
      </c>
      <c r="R347" s="164">
        <v>6.55</v>
      </c>
      <c r="S347" s="164">
        <v>3.19</v>
      </c>
      <c r="T347" s="164">
        <v>3.6</v>
      </c>
      <c r="U347" s="164">
        <v>4.3600000000000003</v>
      </c>
      <c r="V347" s="164">
        <v>4.5</v>
      </c>
      <c r="W347" s="164">
        <v>4.07</v>
      </c>
      <c r="X347" s="164">
        <v>3.46</v>
      </c>
      <c r="Y347" s="164">
        <v>0.05</v>
      </c>
      <c r="Z347" s="164">
        <v>0.25</v>
      </c>
      <c r="AA347" s="164">
        <v>0.5</v>
      </c>
      <c r="AB347" s="165" t="s">
        <v>52</v>
      </c>
      <c r="AC347" s="165" t="s">
        <v>52</v>
      </c>
      <c r="AD347" s="164">
        <v>3.49</v>
      </c>
      <c r="AE347" s="164">
        <v>3.49</v>
      </c>
      <c r="AF347" s="164">
        <v>5.61</v>
      </c>
      <c r="AG347" s="165" t="s">
        <v>52</v>
      </c>
      <c r="AH347" s="165" t="s">
        <v>52</v>
      </c>
      <c r="AI347" s="164" t="s">
        <v>52</v>
      </c>
      <c r="AJ347" s="165" t="s">
        <v>52</v>
      </c>
      <c r="AK347" s="165" t="s">
        <v>52</v>
      </c>
      <c r="AL347" s="165" t="s">
        <v>52</v>
      </c>
      <c r="AM347" s="100"/>
    </row>
    <row r="348" spans="1:39" x14ac:dyDescent="0.2">
      <c r="A348" s="156" t="s">
        <v>1396</v>
      </c>
      <c r="B348" s="156" t="s">
        <v>1397</v>
      </c>
      <c r="C348" s="156" t="s">
        <v>1398</v>
      </c>
      <c r="D348" s="156" t="s">
        <v>94</v>
      </c>
      <c r="E348" s="156" t="s">
        <v>76</v>
      </c>
      <c r="F348" s="156" t="s">
        <v>66</v>
      </c>
      <c r="G348" s="164" t="s">
        <v>52</v>
      </c>
      <c r="H348" s="164">
        <v>-6.13</v>
      </c>
      <c r="I348" s="164">
        <v>6.95</v>
      </c>
      <c r="J348" s="164">
        <v>7.65</v>
      </c>
      <c r="K348" s="164">
        <v>4.1900000000000004</v>
      </c>
      <c r="L348" s="164">
        <v>9.98</v>
      </c>
      <c r="M348" s="164">
        <v>11.55</v>
      </c>
      <c r="N348" s="164">
        <v>7.7</v>
      </c>
      <c r="O348" s="164">
        <v>6.77</v>
      </c>
      <c r="P348" s="164">
        <v>9.65</v>
      </c>
      <c r="Q348" s="164">
        <v>14.68</v>
      </c>
      <c r="R348" s="164">
        <v>6.64</v>
      </c>
      <c r="S348" s="164">
        <v>4.34</v>
      </c>
      <c r="T348" s="164">
        <v>4</v>
      </c>
      <c r="U348" s="164">
        <v>3.71</v>
      </c>
      <c r="V348" s="164">
        <v>3.92</v>
      </c>
      <c r="W348" s="164">
        <v>3.76</v>
      </c>
      <c r="X348" s="164">
        <v>2.46</v>
      </c>
      <c r="Y348" s="164">
        <v>0.04</v>
      </c>
      <c r="Z348" s="164">
        <v>-0.04</v>
      </c>
      <c r="AA348" s="164">
        <v>1.72</v>
      </c>
      <c r="AB348" s="165">
        <v>1.65</v>
      </c>
      <c r="AC348" s="165">
        <v>1.66</v>
      </c>
      <c r="AD348" s="164">
        <v>3.5</v>
      </c>
      <c r="AE348" s="164">
        <v>3.5</v>
      </c>
      <c r="AF348" s="164">
        <v>5.86</v>
      </c>
      <c r="AG348" s="165">
        <v>4.17</v>
      </c>
      <c r="AH348" s="165">
        <v>4.16</v>
      </c>
      <c r="AI348" s="164">
        <v>3.54</v>
      </c>
      <c r="AJ348" s="165">
        <v>4.83</v>
      </c>
      <c r="AK348" s="165">
        <v>5.01</v>
      </c>
      <c r="AL348" s="165">
        <v>5.2</v>
      </c>
      <c r="AM348" s="100"/>
    </row>
    <row r="349" spans="1:39" x14ac:dyDescent="0.2">
      <c r="A349" s="156" t="s">
        <v>1399</v>
      </c>
      <c r="B349" s="156" t="s">
        <v>1400</v>
      </c>
      <c r="C349" s="156" t="s">
        <v>1401</v>
      </c>
      <c r="D349" s="156" t="s">
        <v>94</v>
      </c>
      <c r="E349" s="156" t="s">
        <v>76</v>
      </c>
      <c r="F349" s="156" t="s">
        <v>56</v>
      </c>
      <c r="G349" s="164" t="s">
        <v>52</v>
      </c>
      <c r="H349" s="164">
        <v>7.63</v>
      </c>
      <c r="I349" s="164">
        <v>-0.86</v>
      </c>
      <c r="J349" s="164">
        <v>7.04</v>
      </c>
      <c r="K349" s="164">
        <v>5.8</v>
      </c>
      <c r="L349" s="164">
        <v>12.82</v>
      </c>
      <c r="M349" s="164">
        <v>8.01</v>
      </c>
      <c r="N349" s="164">
        <v>5.3</v>
      </c>
      <c r="O349" s="164">
        <v>4.07</v>
      </c>
      <c r="P349" s="164">
        <v>9.33</v>
      </c>
      <c r="Q349" s="164">
        <v>11.25</v>
      </c>
      <c r="R349" s="164">
        <v>5.63</v>
      </c>
      <c r="S349" s="164">
        <v>3.3</v>
      </c>
      <c r="T349" s="164">
        <v>4.75</v>
      </c>
      <c r="U349" s="164">
        <v>5.22</v>
      </c>
      <c r="V349" s="164">
        <v>3.58</v>
      </c>
      <c r="W349" s="164">
        <v>3.08</v>
      </c>
      <c r="X349" s="164">
        <v>0.36</v>
      </c>
      <c r="Y349" s="164">
        <v>0</v>
      </c>
      <c r="Z349" s="164">
        <v>0.56000000000000005</v>
      </c>
      <c r="AA349" s="164">
        <v>-1.21</v>
      </c>
      <c r="AB349" s="165">
        <v>1.67</v>
      </c>
      <c r="AC349" s="165">
        <v>1.7</v>
      </c>
      <c r="AD349" s="164">
        <v>3.23</v>
      </c>
      <c r="AE349" s="164">
        <v>3.23</v>
      </c>
      <c r="AF349" s="164">
        <v>5.52</v>
      </c>
      <c r="AG349" s="165">
        <v>4.6900000000000004</v>
      </c>
      <c r="AH349" s="165">
        <v>3.81</v>
      </c>
      <c r="AI349" s="164">
        <v>3.83</v>
      </c>
      <c r="AJ349" s="165">
        <v>3.65</v>
      </c>
      <c r="AK349" s="165">
        <v>3.79</v>
      </c>
      <c r="AL349" s="165">
        <v>4.6500000000000004</v>
      </c>
      <c r="AM349" s="100"/>
    </row>
    <row r="350" spans="1:39" x14ac:dyDescent="0.2">
      <c r="A350" s="156" t="s">
        <v>1402</v>
      </c>
      <c r="B350" s="156" t="s">
        <v>1403</v>
      </c>
      <c r="C350" s="156" t="s">
        <v>1404</v>
      </c>
      <c r="D350" s="156" t="s">
        <v>194</v>
      </c>
      <c r="E350" s="156" t="s">
        <v>76</v>
      </c>
      <c r="F350" s="156" t="s">
        <v>70</v>
      </c>
      <c r="G350" s="164" t="s">
        <v>52</v>
      </c>
      <c r="H350" s="164">
        <v>4.28</v>
      </c>
      <c r="I350" s="164">
        <v>12.73</v>
      </c>
      <c r="J350" s="164">
        <v>0.35</v>
      </c>
      <c r="K350" s="164">
        <v>4.41</v>
      </c>
      <c r="L350" s="164">
        <v>13.18</v>
      </c>
      <c r="M350" s="164">
        <v>9.32</v>
      </c>
      <c r="N350" s="164">
        <v>5.98</v>
      </c>
      <c r="O350" s="164">
        <v>6.96</v>
      </c>
      <c r="P350" s="164">
        <v>13.48</v>
      </c>
      <c r="Q350" s="164">
        <v>15.06</v>
      </c>
      <c r="R350" s="164">
        <v>6.67</v>
      </c>
      <c r="S350" s="164">
        <v>4.67</v>
      </c>
      <c r="T350" s="164">
        <v>4.21</v>
      </c>
      <c r="U350" s="164">
        <v>4.6100000000000003</v>
      </c>
      <c r="V350" s="164">
        <v>4.34</v>
      </c>
      <c r="W350" s="164" t="s">
        <v>52</v>
      </c>
      <c r="X350" s="164" t="s">
        <v>52</v>
      </c>
      <c r="Y350" s="164" t="s">
        <v>52</v>
      </c>
      <c r="Z350" s="164" t="s">
        <v>52</v>
      </c>
      <c r="AA350" s="164" t="s">
        <v>52</v>
      </c>
      <c r="AB350" s="165" t="s">
        <v>52</v>
      </c>
      <c r="AC350" s="165" t="s">
        <v>52</v>
      </c>
      <c r="AD350" s="164" t="s">
        <v>52</v>
      </c>
      <c r="AE350" s="164" t="s">
        <v>52</v>
      </c>
      <c r="AF350" s="164" t="s">
        <v>52</v>
      </c>
      <c r="AG350" s="165" t="s">
        <v>52</v>
      </c>
      <c r="AH350" s="165" t="s">
        <v>52</v>
      </c>
      <c r="AI350" s="164" t="s">
        <v>52</v>
      </c>
      <c r="AJ350" s="165" t="s">
        <v>52</v>
      </c>
      <c r="AK350" s="165" t="s">
        <v>52</v>
      </c>
      <c r="AL350" s="165" t="s">
        <v>52</v>
      </c>
      <c r="AM350" s="100"/>
    </row>
    <row r="351" spans="1:39" x14ac:dyDescent="0.2">
      <c r="A351" s="156" t="s">
        <v>1405</v>
      </c>
      <c r="B351" s="156" t="s">
        <v>1406</v>
      </c>
      <c r="C351" s="156" t="s">
        <v>1407</v>
      </c>
      <c r="D351" s="156" t="s">
        <v>194</v>
      </c>
      <c r="E351" s="156" t="s">
        <v>76</v>
      </c>
      <c r="F351" s="156" t="s">
        <v>64</v>
      </c>
      <c r="G351" s="164" t="s">
        <v>52</v>
      </c>
      <c r="H351" s="164">
        <v>5.0199999999999996</v>
      </c>
      <c r="I351" s="164">
        <v>5.54</v>
      </c>
      <c r="J351" s="164">
        <v>3.14</v>
      </c>
      <c r="K351" s="164">
        <v>4.59</v>
      </c>
      <c r="L351" s="164">
        <v>8.98</v>
      </c>
      <c r="M351" s="164">
        <v>7.03</v>
      </c>
      <c r="N351" s="164">
        <v>7.07</v>
      </c>
      <c r="O351" s="164">
        <v>6.51</v>
      </c>
      <c r="P351" s="164">
        <v>11.63</v>
      </c>
      <c r="Q351" s="164">
        <v>13.27</v>
      </c>
      <c r="R351" s="164">
        <v>6.53</v>
      </c>
      <c r="S351" s="164">
        <v>3.65</v>
      </c>
      <c r="T351" s="164">
        <v>4.88</v>
      </c>
      <c r="U351" s="164">
        <v>4.33</v>
      </c>
      <c r="V351" s="164">
        <v>4.1399999999999997</v>
      </c>
      <c r="W351" s="164">
        <v>3.21</v>
      </c>
      <c r="X351" s="164">
        <v>1.03</v>
      </c>
      <c r="Y351" s="164">
        <v>0.2</v>
      </c>
      <c r="Z351" s="164">
        <v>0.32</v>
      </c>
      <c r="AA351" s="164">
        <v>0.32</v>
      </c>
      <c r="AB351" s="165" t="s">
        <v>52</v>
      </c>
      <c r="AC351" s="165" t="s">
        <v>52</v>
      </c>
      <c r="AD351" s="164">
        <v>4.55</v>
      </c>
      <c r="AE351" s="164">
        <v>4.55</v>
      </c>
      <c r="AF351" s="164">
        <v>5.47</v>
      </c>
      <c r="AG351" s="165" t="s">
        <v>52</v>
      </c>
      <c r="AH351" s="165" t="s">
        <v>52</v>
      </c>
      <c r="AI351" s="164">
        <v>4.67</v>
      </c>
      <c r="AJ351" s="165" t="s">
        <v>52</v>
      </c>
      <c r="AK351" s="165" t="s">
        <v>52</v>
      </c>
      <c r="AL351" s="165" t="s">
        <v>52</v>
      </c>
      <c r="AM351" s="100"/>
    </row>
    <row r="352" spans="1:39" x14ac:dyDescent="0.2">
      <c r="A352" s="156" t="s">
        <v>1408</v>
      </c>
      <c r="B352" s="156" t="s">
        <v>1409</v>
      </c>
      <c r="C352" s="156" t="s">
        <v>1410</v>
      </c>
      <c r="D352" s="156" t="s">
        <v>94</v>
      </c>
      <c r="E352" s="156" t="s">
        <v>76</v>
      </c>
      <c r="F352" s="156" t="s">
        <v>70</v>
      </c>
      <c r="G352" s="164" t="s">
        <v>52</v>
      </c>
      <c r="H352" s="164">
        <v>1.1599999999999999</v>
      </c>
      <c r="I352" s="164">
        <v>3.43</v>
      </c>
      <c r="J352" s="164">
        <v>4.08</v>
      </c>
      <c r="K352" s="164">
        <v>6.92</v>
      </c>
      <c r="L352" s="164">
        <v>11.74</v>
      </c>
      <c r="M352" s="164">
        <v>8.8800000000000008</v>
      </c>
      <c r="N352" s="164">
        <v>5.93</v>
      </c>
      <c r="O352" s="164">
        <v>12.94</v>
      </c>
      <c r="P352" s="164">
        <v>10.72</v>
      </c>
      <c r="Q352" s="164">
        <v>16.02</v>
      </c>
      <c r="R352" s="164">
        <v>7.18</v>
      </c>
      <c r="S352" s="164">
        <v>4.4800000000000004</v>
      </c>
      <c r="T352" s="164">
        <v>4.75</v>
      </c>
      <c r="U352" s="164">
        <v>4.83</v>
      </c>
      <c r="V352" s="164">
        <v>3.92</v>
      </c>
      <c r="W352" s="164">
        <v>2.7</v>
      </c>
      <c r="X352" s="164">
        <v>2.13</v>
      </c>
      <c r="Y352" s="164">
        <v>0.02</v>
      </c>
      <c r="Z352" s="164">
        <v>0.04</v>
      </c>
      <c r="AA352" s="164">
        <v>-0.11</v>
      </c>
      <c r="AB352" s="165">
        <v>-0.08</v>
      </c>
      <c r="AC352" s="165">
        <v>1.62</v>
      </c>
      <c r="AD352" s="164">
        <v>3.45</v>
      </c>
      <c r="AE352" s="164">
        <v>3.45</v>
      </c>
      <c r="AF352" s="164">
        <v>5.64</v>
      </c>
      <c r="AG352" s="165">
        <v>4.2300000000000004</v>
      </c>
      <c r="AH352" s="165">
        <v>4.03</v>
      </c>
      <c r="AI352" s="164">
        <v>4.76</v>
      </c>
      <c r="AJ352" s="165">
        <v>3.15</v>
      </c>
      <c r="AK352" s="165">
        <v>4.9400000000000004</v>
      </c>
      <c r="AL352" s="165">
        <v>4.8499999999999996</v>
      </c>
      <c r="AM352" s="100"/>
    </row>
    <row r="353" spans="1:39" x14ac:dyDescent="0.2">
      <c r="A353" s="156" t="s">
        <v>1411</v>
      </c>
      <c r="B353" s="156" t="s">
        <v>1412</v>
      </c>
      <c r="C353" s="156" t="s">
        <v>1413</v>
      </c>
      <c r="D353" s="156" t="s">
        <v>94</v>
      </c>
      <c r="E353" s="156" t="s">
        <v>74</v>
      </c>
      <c r="F353" s="156" t="s">
        <v>58</v>
      </c>
      <c r="G353" s="164" t="s">
        <v>52</v>
      </c>
      <c r="H353" s="164">
        <v>-6.19</v>
      </c>
      <c r="I353" s="164">
        <v>4.21</v>
      </c>
      <c r="J353" s="164">
        <v>10.71</v>
      </c>
      <c r="K353" s="164">
        <v>7.7</v>
      </c>
      <c r="L353" s="164">
        <v>9.8000000000000007</v>
      </c>
      <c r="M353" s="164">
        <v>5.52</v>
      </c>
      <c r="N353" s="164">
        <v>5.12</v>
      </c>
      <c r="O353" s="164">
        <v>4.6100000000000003</v>
      </c>
      <c r="P353" s="164">
        <v>7.9</v>
      </c>
      <c r="Q353" s="164">
        <v>7.5</v>
      </c>
      <c r="R353" s="164">
        <v>4.99</v>
      </c>
      <c r="S353" s="164">
        <v>4.88</v>
      </c>
      <c r="T353" s="164">
        <v>3.73</v>
      </c>
      <c r="U353" s="164">
        <v>3.29</v>
      </c>
      <c r="V353" s="164">
        <v>3.03</v>
      </c>
      <c r="W353" s="164">
        <v>2.87</v>
      </c>
      <c r="X353" s="164">
        <v>2.71</v>
      </c>
      <c r="Y353" s="164">
        <v>0</v>
      </c>
      <c r="Z353" s="164">
        <v>0</v>
      </c>
      <c r="AA353" s="164">
        <v>0.2</v>
      </c>
      <c r="AB353" s="165">
        <v>0</v>
      </c>
      <c r="AC353" s="165">
        <v>1.95</v>
      </c>
      <c r="AD353" s="164">
        <v>3.95</v>
      </c>
      <c r="AE353" s="164">
        <v>3.95</v>
      </c>
      <c r="AF353" s="164">
        <v>5.3</v>
      </c>
      <c r="AG353" s="165">
        <v>5.0599999999999996</v>
      </c>
      <c r="AH353" s="165">
        <v>3.71</v>
      </c>
      <c r="AI353" s="164">
        <v>3.94</v>
      </c>
      <c r="AJ353" s="165">
        <v>3.21</v>
      </c>
      <c r="AK353" s="165">
        <v>5.36</v>
      </c>
      <c r="AL353" s="165">
        <v>5.09</v>
      </c>
      <c r="AM353" s="100"/>
    </row>
    <row r="354" spans="1:39" x14ac:dyDescent="0.2">
      <c r="A354" s="156" t="s">
        <v>1414</v>
      </c>
      <c r="B354" s="156" t="s">
        <v>52</v>
      </c>
      <c r="C354" s="156" t="s">
        <v>1415</v>
      </c>
      <c r="D354" s="156" t="s">
        <v>194</v>
      </c>
      <c r="E354" s="156" t="s">
        <v>76</v>
      </c>
      <c r="F354" s="156" t="s">
        <v>66</v>
      </c>
      <c r="G354" s="164" t="s">
        <v>52</v>
      </c>
      <c r="H354" s="164" t="s">
        <v>52</v>
      </c>
      <c r="I354" s="164" t="s">
        <v>52</v>
      </c>
      <c r="J354" s="164" t="s">
        <v>52</v>
      </c>
      <c r="K354" s="164" t="s">
        <v>52</v>
      </c>
      <c r="L354" s="164" t="s">
        <v>52</v>
      </c>
      <c r="M354" s="164" t="s">
        <v>52</v>
      </c>
      <c r="N354" s="164" t="s">
        <v>52</v>
      </c>
      <c r="O354" s="164" t="s">
        <v>52</v>
      </c>
      <c r="P354" s="164" t="s">
        <v>52</v>
      </c>
      <c r="Q354" s="164" t="s">
        <v>52</v>
      </c>
      <c r="R354" s="164" t="s">
        <v>52</v>
      </c>
      <c r="S354" s="164" t="s">
        <v>52</v>
      </c>
      <c r="T354" s="164" t="s">
        <v>52</v>
      </c>
      <c r="U354" s="164" t="s">
        <v>52</v>
      </c>
      <c r="V354" s="164" t="s">
        <v>52</v>
      </c>
      <c r="W354" s="164" t="s">
        <v>52</v>
      </c>
      <c r="X354" s="164" t="s">
        <v>52</v>
      </c>
      <c r="Y354" s="164" t="s">
        <v>52</v>
      </c>
      <c r="Z354" s="164" t="s">
        <v>52</v>
      </c>
      <c r="AA354" s="164" t="s">
        <v>52</v>
      </c>
      <c r="AB354" s="165" t="s">
        <v>52</v>
      </c>
      <c r="AC354" s="165" t="s">
        <v>52</v>
      </c>
      <c r="AD354" s="164" t="s">
        <v>52</v>
      </c>
      <c r="AE354" s="164" t="s">
        <v>52</v>
      </c>
      <c r="AF354" s="164" t="s">
        <v>52</v>
      </c>
      <c r="AG354" s="165" t="s">
        <v>52</v>
      </c>
      <c r="AH354" s="165" t="s">
        <v>52</v>
      </c>
      <c r="AI354" s="164" t="s">
        <v>52</v>
      </c>
      <c r="AJ354" s="165" t="s">
        <v>52</v>
      </c>
      <c r="AK354" s="165" t="s">
        <v>52</v>
      </c>
      <c r="AL354" s="165" t="s">
        <v>52</v>
      </c>
      <c r="AM354" s="100"/>
    </row>
    <row r="355" spans="1:39" x14ac:dyDescent="0.2">
      <c r="A355" s="156" t="s">
        <v>1425</v>
      </c>
      <c r="B355" s="156" t="s">
        <v>52</v>
      </c>
      <c r="C355" s="156" t="s">
        <v>1426</v>
      </c>
      <c r="D355" s="156" t="s">
        <v>194</v>
      </c>
      <c r="E355" s="156" t="s">
        <v>76</v>
      </c>
      <c r="F355" s="156" t="s">
        <v>66</v>
      </c>
      <c r="G355" s="164" t="s">
        <v>52</v>
      </c>
      <c r="H355" s="164">
        <v>13.22</v>
      </c>
      <c r="I355" s="164">
        <v>10.83</v>
      </c>
      <c r="J355" s="164">
        <v>0.89</v>
      </c>
      <c r="K355" s="164" t="s">
        <v>52</v>
      </c>
      <c r="L355" s="164" t="s">
        <v>52</v>
      </c>
      <c r="M355" s="164" t="s">
        <v>52</v>
      </c>
      <c r="N355" s="164" t="s">
        <v>52</v>
      </c>
      <c r="O355" s="164" t="s">
        <v>52</v>
      </c>
      <c r="P355" s="164" t="s">
        <v>52</v>
      </c>
      <c r="Q355" s="164" t="s">
        <v>52</v>
      </c>
      <c r="R355" s="164" t="s">
        <v>52</v>
      </c>
      <c r="S355" s="164" t="s">
        <v>52</v>
      </c>
      <c r="T355" s="164" t="s">
        <v>52</v>
      </c>
      <c r="U355" s="164" t="s">
        <v>52</v>
      </c>
      <c r="V355" s="164" t="s">
        <v>52</v>
      </c>
      <c r="W355" s="164" t="s">
        <v>52</v>
      </c>
      <c r="X355" s="164" t="s">
        <v>52</v>
      </c>
      <c r="Y355" s="164" t="s">
        <v>52</v>
      </c>
      <c r="Z355" s="164" t="s">
        <v>52</v>
      </c>
      <c r="AA355" s="164" t="s">
        <v>52</v>
      </c>
      <c r="AB355" s="165" t="s">
        <v>52</v>
      </c>
      <c r="AC355" s="165" t="s">
        <v>52</v>
      </c>
      <c r="AD355" s="164" t="s">
        <v>52</v>
      </c>
      <c r="AE355" s="164" t="s">
        <v>52</v>
      </c>
      <c r="AF355" s="164" t="s">
        <v>52</v>
      </c>
      <c r="AG355" s="165" t="s">
        <v>52</v>
      </c>
      <c r="AH355" s="165" t="s">
        <v>52</v>
      </c>
      <c r="AI355" s="164" t="s">
        <v>52</v>
      </c>
      <c r="AJ355" s="165" t="s">
        <v>52</v>
      </c>
      <c r="AK355" s="165" t="s">
        <v>52</v>
      </c>
      <c r="AL355" s="165" t="s">
        <v>52</v>
      </c>
      <c r="AM355" s="100"/>
    </row>
    <row r="356" spans="1:39" x14ac:dyDescent="0.2">
      <c r="A356" s="156" t="s">
        <v>1427</v>
      </c>
      <c r="B356" s="156" t="s">
        <v>1428</v>
      </c>
      <c r="C356" s="156" t="s">
        <v>1429</v>
      </c>
      <c r="D356" s="156" t="s">
        <v>94</v>
      </c>
      <c r="E356" s="156" t="s">
        <v>78</v>
      </c>
      <c r="F356" s="156" t="s">
        <v>66</v>
      </c>
      <c r="G356" s="164" t="s">
        <v>52</v>
      </c>
      <c r="H356" s="164">
        <v>13.22</v>
      </c>
      <c r="I356" s="164">
        <v>10.83</v>
      </c>
      <c r="J356" s="164">
        <v>0.89</v>
      </c>
      <c r="K356" s="164">
        <v>1.77</v>
      </c>
      <c r="L356" s="164">
        <v>10.07</v>
      </c>
      <c r="M356" s="164">
        <v>6.83</v>
      </c>
      <c r="N356" s="164">
        <v>6.03</v>
      </c>
      <c r="O356" s="164">
        <v>10.67</v>
      </c>
      <c r="P356" s="164">
        <v>9.19</v>
      </c>
      <c r="Q356" s="164">
        <v>19.46</v>
      </c>
      <c r="R356" s="164">
        <v>8.42</v>
      </c>
      <c r="S356" s="164">
        <v>3.98</v>
      </c>
      <c r="T356" s="164">
        <v>3.96</v>
      </c>
      <c r="U356" s="164">
        <v>3.51</v>
      </c>
      <c r="V356" s="164">
        <v>3.95</v>
      </c>
      <c r="W356" s="164">
        <v>3.15</v>
      </c>
      <c r="X356" s="164">
        <v>2.5099999999999998</v>
      </c>
      <c r="Y356" s="164">
        <v>0</v>
      </c>
      <c r="Z356" s="164">
        <v>0</v>
      </c>
      <c r="AA356" s="164">
        <v>1.98</v>
      </c>
      <c r="AB356" s="165">
        <v>1.91</v>
      </c>
      <c r="AC356" s="165">
        <v>1.91</v>
      </c>
      <c r="AD356" s="164">
        <v>2</v>
      </c>
      <c r="AE356" s="164">
        <v>2</v>
      </c>
      <c r="AF356" s="164">
        <v>6</v>
      </c>
      <c r="AG356" s="165">
        <v>4.07</v>
      </c>
      <c r="AH356" s="165">
        <v>2.33</v>
      </c>
      <c r="AI356" s="164">
        <v>5.12</v>
      </c>
      <c r="AJ356" s="165">
        <v>0.77</v>
      </c>
      <c r="AK356" s="165">
        <v>5.22</v>
      </c>
      <c r="AL356" s="165">
        <v>4.79</v>
      </c>
      <c r="AM356" s="100"/>
    </row>
    <row r="357" spans="1:39" x14ac:dyDescent="0.2">
      <c r="A357" s="156" t="s">
        <v>1430</v>
      </c>
      <c r="B357" s="156" t="s">
        <v>52</v>
      </c>
      <c r="C357" s="156" t="s">
        <v>1431</v>
      </c>
      <c r="D357" s="156" t="s">
        <v>194</v>
      </c>
      <c r="E357" s="156" t="s">
        <v>76</v>
      </c>
      <c r="F357" s="156" t="s">
        <v>1828</v>
      </c>
      <c r="G357" s="164" t="s">
        <v>52</v>
      </c>
      <c r="H357" s="164">
        <v>3.27</v>
      </c>
      <c r="I357" s="164">
        <v>2.11</v>
      </c>
      <c r="J357" s="164">
        <v>5.47</v>
      </c>
      <c r="K357" s="164">
        <v>7.51</v>
      </c>
      <c r="L357" s="164" t="s">
        <v>52</v>
      </c>
      <c r="M357" s="164" t="s">
        <v>52</v>
      </c>
      <c r="N357" s="164" t="s">
        <v>52</v>
      </c>
      <c r="O357" s="164" t="s">
        <v>52</v>
      </c>
      <c r="P357" s="164" t="s">
        <v>52</v>
      </c>
      <c r="Q357" s="164" t="s">
        <v>52</v>
      </c>
      <c r="R357" s="164" t="s">
        <v>52</v>
      </c>
      <c r="S357" s="164" t="s">
        <v>52</v>
      </c>
      <c r="T357" s="164" t="s">
        <v>52</v>
      </c>
      <c r="U357" s="164" t="s">
        <v>52</v>
      </c>
      <c r="V357" s="164" t="s">
        <v>52</v>
      </c>
      <c r="W357" s="164" t="s">
        <v>52</v>
      </c>
      <c r="X357" s="164" t="s">
        <v>52</v>
      </c>
      <c r="Y357" s="164" t="s">
        <v>52</v>
      </c>
      <c r="Z357" s="164" t="s">
        <v>52</v>
      </c>
      <c r="AA357" s="164" t="s">
        <v>52</v>
      </c>
      <c r="AB357" s="165" t="s">
        <v>52</v>
      </c>
      <c r="AC357" s="165" t="s">
        <v>52</v>
      </c>
      <c r="AD357" s="164" t="s">
        <v>52</v>
      </c>
      <c r="AE357" s="164" t="s">
        <v>52</v>
      </c>
      <c r="AF357" s="164" t="s">
        <v>52</v>
      </c>
      <c r="AG357" s="165" t="s">
        <v>52</v>
      </c>
      <c r="AH357" s="165" t="s">
        <v>52</v>
      </c>
      <c r="AI357" s="164" t="s">
        <v>52</v>
      </c>
      <c r="AJ357" s="165" t="s">
        <v>52</v>
      </c>
      <c r="AK357" s="165" t="s">
        <v>52</v>
      </c>
      <c r="AL357" s="165" t="s">
        <v>52</v>
      </c>
      <c r="AM357" s="100"/>
    </row>
    <row r="358" spans="1:39" x14ac:dyDescent="0.2">
      <c r="A358" s="156" t="s">
        <v>1432</v>
      </c>
      <c r="B358" s="156" t="s">
        <v>1433</v>
      </c>
      <c r="C358" s="156" t="s">
        <v>1434</v>
      </c>
      <c r="D358" s="156" t="s">
        <v>94</v>
      </c>
      <c r="E358" s="156" t="s">
        <v>78</v>
      </c>
      <c r="F358" s="156" t="s">
        <v>1828</v>
      </c>
      <c r="G358" s="164" t="s">
        <v>52</v>
      </c>
      <c r="H358" s="164">
        <v>3.27</v>
      </c>
      <c r="I358" s="164">
        <v>2.11</v>
      </c>
      <c r="J358" s="164">
        <v>5.47</v>
      </c>
      <c r="K358" s="164">
        <v>7.51</v>
      </c>
      <c r="L358" s="164">
        <v>5.21</v>
      </c>
      <c r="M358" s="164">
        <v>4.26</v>
      </c>
      <c r="N358" s="164">
        <v>8.5500000000000007</v>
      </c>
      <c r="O358" s="164">
        <v>4.99</v>
      </c>
      <c r="P358" s="164">
        <v>5.33</v>
      </c>
      <c r="Q358" s="164">
        <v>16.07</v>
      </c>
      <c r="R358" s="164">
        <v>7.68</v>
      </c>
      <c r="S358" s="164">
        <v>5.0999999999999996</v>
      </c>
      <c r="T358" s="164">
        <v>4.88</v>
      </c>
      <c r="U358" s="164">
        <v>4.84</v>
      </c>
      <c r="V358" s="164">
        <v>4.9000000000000004</v>
      </c>
      <c r="W358" s="164">
        <v>4.03</v>
      </c>
      <c r="X358" s="164">
        <v>2.98</v>
      </c>
      <c r="Y358" s="164">
        <v>0</v>
      </c>
      <c r="Z358" s="164">
        <v>0.35</v>
      </c>
      <c r="AA358" s="164">
        <v>2.04</v>
      </c>
      <c r="AB358" s="165">
        <v>0.17</v>
      </c>
      <c r="AC358" s="165">
        <v>1.92</v>
      </c>
      <c r="AD358" s="164">
        <v>3.83</v>
      </c>
      <c r="AE358" s="164">
        <v>3.83</v>
      </c>
      <c r="AF358" s="164">
        <v>4.6900000000000004</v>
      </c>
      <c r="AG358" s="165">
        <v>5.45</v>
      </c>
      <c r="AH358" s="165">
        <v>3.79</v>
      </c>
      <c r="AI358" s="164">
        <v>3.91</v>
      </c>
      <c r="AJ358" s="165">
        <v>3.99</v>
      </c>
      <c r="AK358" s="165">
        <v>5.25</v>
      </c>
      <c r="AL358" s="165">
        <v>4.95</v>
      </c>
      <c r="AM358" s="100"/>
    </row>
    <row r="359" spans="1:39" x14ac:dyDescent="0.2">
      <c r="A359" s="156" t="s">
        <v>1435</v>
      </c>
      <c r="B359" s="156" t="s">
        <v>1436</v>
      </c>
      <c r="C359" s="156" t="s">
        <v>1437</v>
      </c>
      <c r="D359" s="156" t="s">
        <v>94</v>
      </c>
      <c r="E359" s="156" t="s">
        <v>401</v>
      </c>
      <c r="F359" s="156" t="s">
        <v>72</v>
      </c>
      <c r="G359" s="164" t="s">
        <v>52</v>
      </c>
      <c r="H359" s="164">
        <v>-8.83</v>
      </c>
      <c r="I359" s="164">
        <v>3.56</v>
      </c>
      <c r="J359" s="164">
        <v>23.99</v>
      </c>
      <c r="K359" s="164">
        <v>2.2999999999999998</v>
      </c>
      <c r="L359" s="164">
        <v>5.2</v>
      </c>
      <c r="M359" s="164">
        <v>2.8</v>
      </c>
      <c r="N359" s="164">
        <v>4.5599999999999996</v>
      </c>
      <c r="O359" s="164">
        <v>6.39</v>
      </c>
      <c r="P359" s="164">
        <v>5.61</v>
      </c>
      <c r="Q359" s="164">
        <v>8.86</v>
      </c>
      <c r="R359" s="164">
        <v>3.52</v>
      </c>
      <c r="S359" s="164">
        <v>2.64</v>
      </c>
      <c r="T359" s="164">
        <v>3.09</v>
      </c>
      <c r="U359" s="164">
        <v>4.25</v>
      </c>
      <c r="V359" s="164">
        <v>3.47</v>
      </c>
      <c r="W359" s="164">
        <v>0</v>
      </c>
      <c r="X359" s="164">
        <v>0</v>
      </c>
      <c r="Y359" s="164">
        <v>0</v>
      </c>
      <c r="Z359" s="164">
        <v>-0.25</v>
      </c>
      <c r="AA359" s="164">
        <v>-0.32</v>
      </c>
      <c r="AB359" s="165">
        <v>-0.32</v>
      </c>
      <c r="AC359" s="165">
        <v>-0.33</v>
      </c>
      <c r="AD359" s="164">
        <v>-0.06</v>
      </c>
      <c r="AE359" s="164">
        <v>-0.06</v>
      </c>
      <c r="AF359" s="164">
        <v>5.79</v>
      </c>
      <c r="AG359" s="165">
        <v>4.3099999999999996</v>
      </c>
      <c r="AH359" s="165">
        <v>3.9</v>
      </c>
      <c r="AI359" s="164">
        <v>6.03</v>
      </c>
      <c r="AJ359" s="165">
        <v>4.37</v>
      </c>
      <c r="AK359" s="165">
        <v>6.17</v>
      </c>
      <c r="AL359" s="165">
        <v>5.91</v>
      </c>
      <c r="AM359" s="100"/>
    </row>
    <row r="360" spans="1:39" x14ac:dyDescent="0.2">
      <c r="A360" s="156" t="s">
        <v>1438</v>
      </c>
      <c r="B360" s="156" t="s">
        <v>1439</v>
      </c>
      <c r="C360" s="156" t="s">
        <v>1440</v>
      </c>
      <c r="D360" s="156" t="s">
        <v>94</v>
      </c>
      <c r="E360" s="156" t="s">
        <v>76</v>
      </c>
      <c r="F360" s="156" t="s">
        <v>66</v>
      </c>
      <c r="G360" s="164" t="s">
        <v>52</v>
      </c>
      <c r="H360" s="164">
        <v>2.5499999999999998</v>
      </c>
      <c r="I360" s="164">
        <v>2.2799999999999998</v>
      </c>
      <c r="J360" s="164">
        <v>6.7</v>
      </c>
      <c r="K360" s="164">
        <v>6.59</v>
      </c>
      <c r="L360" s="164">
        <v>12.16</v>
      </c>
      <c r="M360" s="164">
        <v>7.62</v>
      </c>
      <c r="N360" s="164">
        <v>5.1100000000000003</v>
      </c>
      <c r="O360" s="164">
        <v>4.55</v>
      </c>
      <c r="P360" s="164">
        <v>11.2</v>
      </c>
      <c r="Q360" s="164">
        <v>18.8</v>
      </c>
      <c r="R360" s="164">
        <v>5.92</v>
      </c>
      <c r="S360" s="164">
        <v>3.87</v>
      </c>
      <c r="T360" s="164">
        <v>5.0999999999999996</v>
      </c>
      <c r="U360" s="164">
        <v>4.4400000000000004</v>
      </c>
      <c r="V360" s="164">
        <v>5.32</v>
      </c>
      <c r="W360" s="164">
        <v>3.17</v>
      </c>
      <c r="X360" s="164">
        <v>2.2000000000000002</v>
      </c>
      <c r="Y360" s="164">
        <v>0</v>
      </c>
      <c r="Z360" s="164">
        <v>2.91</v>
      </c>
      <c r="AA360" s="164">
        <v>1.98</v>
      </c>
      <c r="AB360" s="165">
        <v>1.98</v>
      </c>
      <c r="AC360" s="165">
        <v>1.99</v>
      </c>
      <c r="AD360" s="164">
        <v>3.58</v>
      </c>
      <c r="AE360" s="164">
        <v>3.58</v>
      </c>
      <c r="AF360" s="164">
        <v>5.53</v>
      </c>
      <c r="AG360" s="165">
        <v>3.86</v>
      </c>
      <c r="AH360" s="165">
        <v>3.68</v>
      </c>
      <c r="AI360" s="164">
        <v>2.65</v>
      </c>
      <c r="AJ360" s="165">
        <v>4.53</v>
      </c>
      <c r="AK360" s="165">
        <v>3.27</v>
      </c>
      <c r="AL360" s="165">
        <v>4.67</v>
      </c>
      <c r="AM360" s="100"/>
    </row>
    <row r="361" spans="1:39" x14ac:dyDescent="0.2">
      <c r="A361" s="156" t="s">
        <v>1441</v>
      </c>
      <c r="B361" s="156" t="s">
        <v>1442</v>
      </c>
      <c r="C361" s="156" t="s">
        <v>1443</v>
      </c>
      <c r="D361" s="156" t="s">
        <v>94</v>
      </c>
      <c r="E361" s="156" t="s">
        <v>76</v>
      </c>
      <c r="F361" s="156" t="s">
        <v>1828</v>
      </c>
      <c r="G361" s="164" t="s">
        <v>52</v>
      </c>
      <c r="H361" s="164">
        <v>1.91</v>
      </c>
      <c r="I361" s="164">
        <v>2.08</v>
      </c>
      <c r="J361" s="164">
        <v>7.29</v>
      </c>
      <c r="K361" s="164">
        <v>7.03</v>
      </c>
      <c r="L361" s="164">
        <v>11.5</v>
      </c>
      <c r="M361" s="164">
        <v>8.92</v>
      </c>
      <c r="N361" s="164">
        <v>5.97</v>
      </c>
      <c r="O361" s="164">
        <v>5.95</v>
      </c>
      <c r="P361" s="164">
        <v>10.68</v>
      </c>
      <c r="Q361" s="164">
        <v>16.670000000000002</v>
      </c>
      <c r="R361" s="164">
        <v>6.02</v>
      </c>
      <c r="S361" s="164">
        <v>4.9000000000000004</v>
      </c>
      <c r="T361" s="164">
        <v>4.63</v>
      </c>
      <c r="U361" s="164">
        <v>4.7300000000000004</v>
      </c>
      <c r="V361" s="164">
        <v>4.5199999999999996</v>
      </c>
      <c r="W361" s="164">
        <v>3.22</v>
      </c>
      <c r="X361" s="164">
        <v>0.34</v>
      </c>
      <c r="Y361" s="164">
        <v>-0.13</v>
      </c>
      <c r="Z361" s="164">
        <v>0.04</v>
      </c>
      <c r="AA361" s="164">
        <v>0.09</v>
      </c>
      <c r="AB361" s="165">
        <v>0.01</v>
      </c>
      <c r="AC361" s="165">
        <v>1.56</v>
      </c>
      <c r="AD361" s="164">
        <v>3</v>
      </c>
      <c r="AE361" s="164">
        <v>3</v>
      </c>
      <c r="AF361" s="164">
        <v>5.62</v>
      </c>
      <c r="AG361" s="165">
        <v>4.0199999999999996</v>
      </c>
      <c r="AH361" s="165">
        <v>4.03</v>
      </c>
      <c r="AI361" s="164">
        <v>4.26</v>
      </c>
      <c r="AJ361" s="165">
        <v>3.95</v>
      </c>
      <c r="AK361" s="165">
        <v>5.01</v>
      </c>
      <c r="AL361" s="165">
        <v>4.99</v>
      </c>
      <c r="AM361" s="100"/>
    </row>
    <row r="362" spans="1:39" x14ac:dyDescent="0.2">
      <c r="A362" s="156" t="s">
        <v>1444</v>
      </c>
      <c r="B362" s="156" t="s">
        <v>1445</v>
      </c>
      <c r="C362" s="156" t="s">
        <v>1446</v>
      </c>
      <c r="D362" s="156" t="s">
        <v>194</v>
      </c>
      <c r="E362" s="156" t="s">
        <v>76</v>
      </c>
      <c r="F362" s="156" t="s">
        <v>1828</v>
      </c>
      <c r="G362" s="164" t="s">
        <v>52</v>
      </c>
      <c r="H362" s="164">
        <v>9.4600000000000009</v>
      </c>
      <c r="I362" s="164">
        <v>3.29</v>
      </c>
      <c r="J362" s="164">
        <v>5.73</v>
      </c>
      <c r="K362" s="164">
        <v>6.59</v>
      </c>
      <c r="L362" s="164">
        <v>8.8800000000000008</v>
      </c>
      <c r="M362" s="164">
        <v>7.44</v>
      </c>
      <c r="N362" s="164">
        <v>7.55</v>
      </c>
      <c r="O362" s="164">
        <v>7.53</v>
      </c>
      <c r="P362" s="164">
        <v>13.12</v>
      </c>
      <c r="Q362" s="164">
        <v>18.940000000000001</v>
      </c>
      <c r="R362" s="164">
        <v>4.82</v>
      </c>
      <c r="S362" s="164">
        <v>3.12</v>
      </c>
      <c r="T362" s="164">
        <v>4.84</v>
      </c>
      <c r="U362" s="164">
        <v>4.3899999999999997</v>
      </c>
      <c r="V362" s="164">
        <v>4.34</v>
      </c>
      <c r="W362" s="164">
        <v>2.31</v>
      </c>
      <c r="X362" s="164">
        <v>2.59</v>
      </c>
      <c r="Y362" s="164">
        <v>0.3</v>
      </c>
      <c r="Z362" s="164">
        <v>0.46</v>
      </c>
      <c r="AA362" s="164">
        <v>-0.04</v>
      </c>
      <c r="AB362" s="165" t="s">
        <v>52</v>
      </c>
      <c r="AC362" s="165" t="s">
        <v>52</v>
      </c>
      <c r="AD362" s="164">
        <v>2.25</v>
      </c>
      <c r="AE362" s="164">
        <v>2.25</v>
      </c>
      <c r="AF362" s="164">
        <v>4.75</v>
      </c>
      <c r="AG362" s="165" t="s">
        <v>52</v>
      </c>
      <c r="AH362" s="165" t="s">
        <v>52</v>
      </c>
      <c r="AI362" s="164" t="s">
        <v>52</v>
      </c>
      <c r="AJ362" s="165" t="s">
        <v>52</v>
      </c>
      <c r="AK362" s="165" t="s">
        <v>52</v>
      </c>
      <c r="AL362" s="165" t="s">
        <v>52</v>
      </c>
      <c r="AM362" s="100"/>
    </row>
    <row r="363" spans="1:39" x14ac:dyDescent="0.2">
      <c r="A363" s="156" t="s">
        <v>1447</v>
      </c>
      <c r="B363" s="156" t="s">
        <v>1448</v>
      </c>
      <c r="C363" s="156" t="s">
        <v>1449</v>
      </c>
      <c r="D363" s="156" t="s">
        <v>94</v>
      </c>
      <c r="E363" s="156" t="s">
        <v>74</v>
      </c>
      <c r="F363" s="156" t="s">
        <v>56</v>
      </c>
      <c r="G363" s="164" t="s">
        <v>52</v>
      </c>
      <c r="H363" s="164">
        <v>5.85</v>
      </c>
      <c r="I363" s="164">
        <v>14.85</v>
      </c>
      <c r="J363" s="164">
        <v>4.4400000000000004</v>
      </c>
      <c r="K363" s="164">
        <v>12.84</v>
      </c>
      <c r="L363" s="164">
        <v>6.96</v>
      </c>
      <c r="M363" s="164">
        <v>2.5099999999999998</v>
      </c>
      <c r="N363" s="164">
        <v>4.42</v>
      </c>
      <c r="O363" s="164">
        <v>5.77</v>
      </c>
      <c r="P363" s="164">
        <v>3.35</v>
      </c>
      <c r="Q363" s="164">
        <v>3.49</v>
      </c>
      <c r="R363" s="164">
        <v>3.15</v>
      </c>
      <c r="S363" s="164">
        <v>2.79</v>
      </c>
      <c r="T363" s="164">
        <v>2.78</v>
      </c>
      <c r="U363" s="164">
        <v>2.78</v>
      </c>
      <c r="V363" s="164">
        <v>2.8</v>
      </c>
      <c r="W363" s="164">
        <v>2.82</v>
      </c>
      <c r="X363" s="164">
        <v>1.02</v>
      </c>
      <c r="Y363" s="164">
        <v>0</v>
      </c>
      <c r="Z363" s="164">
        <v>2.2000000000000002</v>
      </c>
      <c r="AA363" s="164">
        <v>-0.1</v>
      </c>
      <c r="AB363" s="165">
        <v>1.99</v>
      </c>
      <c r="AC363" s="165">
        <v>1.99</v>
      </c>
      <c r="AD363" s="164">
        <v>3.65</v>
      </c>
      <c r="AE363" s="164">
        <v>3.65</v>
      </c>
      <c r="AF363" s="164">
        <v>5.96</v>
      </c>
      <c r="AG363" s="165">
        <v>5.24</v>
      </c>
      <c r="AH363" s="165">
        <v>3.95</v>
      </c>
      <c r="AI363" s="164">
        <v>5.03</v>
      </c>
      <c r="AJ363" s="165">
        <v>3.07</v>
      </c>
      <c r="AK363" s="165">
        <v>5.16</v>
      </c>
      <c r="AL363" s="165">
        <v>4.87</v>
      </c>
      <c r="AM363" s="100"/>
    </row>
    <row r="364" spans="1:39" x14ac:dyDescent="0.2">
      <c r="A364" s="156" t="s">
        <v>1450</v>
      </c>
      <c r="B364" s="156" t="s">
        <v>1451</v>
      </c>
      <c r="C364" s="156" t="s">
        <v>1452</v>
      </c>
      <c r="D364" s="156" t="s">
        <v>94</v>
      </c>
      <c r="E364" s="156" t="s">
        <v>76</v>
      </c>
      <c r="F364" s="156" t="s">
        <v>70</v>
      </c>
      <c r="G364" s="164" t="s">
        <v>52</v>
      </c>
      <c r="H364" s="164">
        <v>5.66</v>
      </c>
      <c r="I364" s="164">
        <v>-1.03</v>
      </c>
      <c r="J364" s="164">
        <v>8.51</v>
      </c>
      <c r="K364" s="164">
        <v>7.97</v>
      </c>
      <c r="L364" s="164">
        <v>11.45</v>
      </c>
      <c r="M364" s="164">
        <v>8.18</v>
      </c>
      <c r="N364" s="164">
        <v>6.02</v>
      </c>
      <c r="O364" s="164">
        <v>8.76</v>
      </c>
      <c r="P364" s="164">
        <v>6.84</v>
      </c>
      <c r="Q364" s="164">
        <v>14.83</v>
      </c>
      <c r="R364" s="164">
        <v>6.84</v>
      </c>
      <c r="S364" s="164">
        <v>4.4400000000000004</v>
      </c>
      <c r="T364" s="164">
        <v>4.7300000000000004</v>
      </c>
      <c r="U364" s="164">
        <v>4.7</v>
      </c>
      <c r="V364" s="164">
        <v>3.99</v>
      </c>
      <c r="W364" s="164">
        <v>2.91</v>
      </c>
      <c r="X364" s="164">
        <v>1.94</v>
      </c>
      <c r="Y364" s="164">
        <v>0.02</v>
      </c>
      <c r="Z364" s="164">
        <v>-0.05</v>
      </c>
      <c r="AA364" s="164">
        <v>-0.08</v>
      </c>
      <c r="AB364" s="165">
        <v>-0.19</v>
      </c>
      <c r="AC364" s="165">
        <v>1.48</v>
      </c>
      <c r="AD364" s="164">
        <v>3.1</v>
      </c>
      <c r="AE364" s="164">
        <v>3.1</v>
      </c>
      <c r="AF364" s="164">
        <v>5.47</v>
      </c>
      <c r="AG364" s="165">
        <v>3.97</v>
      </c>
      <c r="AH364" s="165">
        <v>3.78</v>
      </c>
      <c r="AI364" s="164">
        <v>4.71</v>
      </c>
      <c r="AJ364" s="165">
        <v>3.01</v>
      </c>
      <c r="AK364" s="165">
        <v>4.68</v>
      </c>
      <c r="AL364" s="165">
        <v>4.7699999999999996</v>
      </c>
      <c r="AM364" s="100"/>
    </row>
    <row r="365" spans="1:39" x14ac:dyDescent="0.2">
      <c r="A365" s="156" t="s">
        <v>1459</v>
      </c>
      <c r="B365" s="156" t="s">
        <v>1460</v>
      </c>
      <c r="C365" s="156" t="s">
        <v>1461</v>
      </c>
      <c r="D365" s="156" t="s">
        <v>94</v>
      </c>
      <c r="E365" s="156" t="s">
        <v>76</v>
      </c>
      <c r="F365" s="156" t="s">
        <v>70</v>
      </c>
      <c r="G365" s="164" t="s">
        <v>52</v>
      </c>
      <c r="H365" s="164">
        <v>3.25</v>
      </c>
      <c r="I365" s="164">
        <v>2.17</v>
      </c>
      <c r="J365" s="164">
        <v>1.76</v>
      </c>
      <c r="K365" s="164">
        <v>10.06</v>
      </c>
      <c r="L365" s="164">
        <v>11.65</v>
      </c>
      <c r="M365" s="164">
        <v>8.09</v>
      </c>
      <c r="N365" s="164">
        <v>5.67</v>
      </c>
      <c r="O365" s="164">
        <v>8.3000000000000007</v>
      </c>
      <c r="P365" s="164">
        <v>6.15</v>
      </c>
      <c r="Q365" s="164">
        <v>14.27</v>
      </c>
      <c r="R365" s="164">
        <v>6.86</v>
      </c>
      <c r="S365" s="164">
        <v>4.58</v>
      </c>
      <c r="T365" s="164">
        <v>4.5199999999999996</v>
      </c>
      <c r="U365" s="164">
        <v>4.7699999999999996</v>
      </c>
      <c r="V365" s="164">
        <v>3.62</v>
      </c>
      <c r="W365" s="164">
        <v>2.79</v>
      </c>
      <c r="X365" s="164">
        <v>1.89</v>
      </c>
      <c r="Y365" s="164">
        <v>-0.03</v>
      </c>
      <c r="Z365" s="164">
        <v>0.05</v>
      </c>
      <c r="AA365" s="164">
        <v>0.03</v>
      </c>
      <c r="AB365" s="165">
        <v>0</v>
      </c>
      <c r="AC365" s="165">
        <v>1.46</v>
      </c>
      <c r="AD365" s="164">
        <v>2.94</v>
      </c>
      <c r="AE365" s="164">
        <v>2.94</v>
      </c>
      <c r="AF365" s="164">
        <v>5.52</v>
      </c>
      <c r="AG365" s="165">
        <v>4.1100000000000003</v>
      </c>
      <c r="AH365" s="165">
        <v>3.77</v>
      </c>
      <c r="AI365" s="164">
        <v>4.71</v>
      </c>
      <c r="AJ365" s="165">
        <v>3.14</v>
      </c>
      <c r="AK365" s="165">
        <v>4.53</v>
      </c>
      <c r="AL365" s="165">
        <v>4.75</v>
      </c>
      <c r="AM365" s="100"/>
    </row>
    <row r="366" spans="1:39" x14ac:dyDescent="0.2">
      <c r="A366" s="156" t="s">
        <v>1465</v>
      </c>
      <c r="B366" s="156" t="s">
        <v>1466</v>
      </c>
      <c r="C366" s="156" t="s">
        <v>1467</v>
      </c>
      <c r="D366" s="156" t="s">
        <v>94</v>
      </c>
      <c r="E366" s="156" t="s">
        <v>76</v>
      </c>
      <c r="F366" s="156" t="s">
        <v>1828</v>
      </c>
      <c r="G366" s="164" t="s">
        <v>52</v>
      </c>
      <c r="H366" s="164">
        <v>-2.97</v>
      </c>
      <c r="I366" s="164">
        <v>1.34</v>
      </c>
      <c r="J366" s="164">
        <v>5</v>
      </c>
      <c r="K366" s="164">
        <v>4.5999999999999996</v>
      </c>
      <c r="L366" s="164">
        <v>7.7</v>
      </c>
      <c r="M366" s="164">
        <v>8.0399999999999991</v>
      </c>
      <c r="N366" s="164">
        <v>5.54</v>
      </c>
      <c r="O366" s="164">
        <v>6.48</v>
      </c>
      <c r="P366" s="164">
        <v>9.7100000000000009</v>
      </c>
      <c r="Q366" s="164">
        <v>17.12</v>
      </c>
      <c r="R366" s="164">
        <v>6.06</v>
      </c>
      <c r="S366" s="164">
        <v>4.79</v>
      </c>
      <c r="T366" s="164">
        <v>4.62</v>
      </c>
      <c r="U366" s="164">
        <v>4.66</v>
      </c>
      <c r="V366" s="164">
        <v>4.5</v>
      </c>
      <c r="W366" s="164">
        <v>3.64</v>
      </c>
      <c r="X366" s="164">
        <v>0.34</v>
      </c>
      <c r="Y366" s="164">
        <v>0</v>
      </c>
      <c r="Z366" s="164">
        <v>0</v>
      </c>
      <c r="AA366" s="164">
        <v>0</v>
      </c>
      <c r="AB366" s="165">
        <v>0</v>
      </c>
      <c r="AC366" s="165">
        <v>1.53</v>
      </c>
      <c r="AD366" s="164">
        <v>3.36</v>
      </c>
      <c r="AE366" s="164">
        <v>3.36</v>
      </c>
      <c r="AF366" s="164">
        <v>5.8</v>
      </c>
      <c r="AG366" s="165">
        <v>4.12</v>
      </c>
      <c r="AH366" s="165">
        <v>3.94</v>
      </c>
      <c r="AI366" s="164">
        <v>4.18</v>
      </c>
      <c r="AJ366" s="165">
        <v>3.87</v>
      </c>
      <c r="AK366" s="165">
        <v>4.96</v>
      </c>
      <c r="AL366" s="165">
        <v>4.82</v>
      </c>
      <c r="AM366" s="100"/>
    </row>
    <row r="367" spans="1:39" x14ac:dyDescent="0.2">
      <c r="A367" s="156" t="s">
        <v>1468</v>
      </c>
      <c r="B367" s="156" t="s">
        <v>1469</v>
      </c>
      <c r="C367" s="156" t="s">
        <v>1470</v>
      </c>
      <c r="D367" s="156" t="s">
        <v>94</v>
      </c>
      <c r="E367" s="156" t="s">
        <v>74</v>
      </c>
      <c r="F367" s="156" t="s">
        <v>56</v>
      </c>
      <c r="G367" s="164" t="s">
        <v>52</v>
      </c>
      <c r="H367" s="164">
        <v>6.8</v>
      </c>
      <c r="I367" s="164">
        <v>11.26</v>
      </c>
      <c r="J367" s="164">
        <v>4.72</v>
      </c>
      <c r="K367" s="164">
        <v>4.4400000000000004</v>
      </c>
      <c r="L367" s="164">
        <v>3.82</v>
      </c>
      <c r="M367" s="164">
        <v>5.21</v>
      </c>
      <c r="N367" s="164">
        <v>3.94</v>
      </c>
      <c r="O367" s="164">
        <v>6.92</v>
      </c>
      <c r="P367" s="164">
        <v>5.94</v>
      </c>
      <c r="Q367" s="164">
        <v>6.6</v>
      </c>
      <c r="R367" s="164">
        <v>4.12</v>
      </c>
      <c r="S367" s="164">
        <v>4.55</v>
      </c>
      <c r="T367" s="164">
        <v>4.9400000000000004</v>
      </c>
      <c r="U367" s="164">
        <v>4.7300000000000004</v>
      </c>
      <c r="V367" s="164">
        <v>4.7300000000000004</v>
      </c>
      <c r="W367" s="164">
        <v>4.5</v>
      </c>
      <c r="X367" s="164">
        <v>3.6</v>
      </c>
      <c r="Y367" s="164">
        <v>-0.04</v>
      </c>
      <c r="Z367" s="164">
        <v>0</v>
      </c>
      <c r="AA367" s="164">
        <v>2.82</v>
      </c>
      <c r="AB367" s="165">
        <v>0.19</v>
      </c>
      <c r="AC367" s="165">
        <v>0</v>
      </c>
      <c r="AD367" s="164">
        <v>3.64</v>
      </c>
      <c r="AE367" s="164">
        <v>3.64</v>
      </c>
      <c r="AF367" s="164">
        <v>5.5</v>
      </c>
      <c r="AG367" s="165">
        <v>4.18</v>
      </c>
      <c r="AH367" s="165">
        <v>3.81</v>
      </c>
      <c r="AI367" s="164">
        <v>3.48</v>
      </c>
      <c r="AJ367" s="165">
        <v>4.04</v>
      </c>
      <c r="AK367" s="165">
        <v>4.3099999999999996</v>
      </c>
      <c r="AL367" s="165">
        <v>5.01</v>
      </c>
      <c r="AM367" s="100"/>
    </row>
    <row r="368" spans="1:39" x14ac:dyDescent="0.2">
      <c r="A368" s="156" t="s">
        <v>1471</v>
      </c>
      <c r="B368" s="156" t="s">
        <v>52</v>
      </c>
      <c r="C368" s="156" t="s">
        <v>1472</v>
      </c>
      <c r="D368" s="156" t="s">
        <v>194</v>
      </c>
      <c r="E368" s="156" t="s">
        <v>76</v>
      </c>
      <c r="F368" s="156" t="s">
        <v>58</v>
      </c>
      <c r="G368" s="164" t="s">
        <v>52</v>
      </c>
      <c r="H368" s="164">
        <v>5.18</v>
      </c>
      <c r="I368" s="164">
        <v>3.9</v>
      </c>
      <c r="J368" s="164" t="s">
        <v>52</v>
      </c>
      <c r="K368" s="164" t="s">
        <v>52</v>
      </c>
      <c r="L368" s="164" t="s">
        <v>52</v>
      </c>
      <c r="M368" s="164" t="s">
        <v>52</v>
      </c>
      <c r="N368" s="164" t="s">
        <v>52</v>
      </c>
      <c r="O368" s="164" t="s">
        <v>52</v>
      </c>
      <c r="P368" s="164" t="s">
        <v>52</v>
      </c>
      <c r="Q368" s="164" t="s">
        <v>52</v>
      </c>
      <c r="R368" s="164" t="s">
        <v>52</v>
      </c>
      <c r="S368" s="164" t="s">
        <v>52</v>
      </c>
      <c r="T368" s="164" t="s">
        <v>52</v>
      </c>
      <c r="U368" s="164" t="s">
        <v>52</v>
      </c>
      <c r="V368" s="164" t="s">
        <v>52</v>
      </c>
      <c r="W368" s="164" t="s">
        <v>52</v>
      </c>
      <c r="X368" s="164" t="s">
        <v>52</v>
      </c>
      <c r="Y368" s="164" t="s">
        <v>52</v>
      </c>
      <c r="Z368" s="164" t="s">
        <v>52</v>
      </c>
      <c r="AA368" s="164" t="s">
        <v>52</v>
      </c>
      <c r="AB368" s="165" t="s">
        <v>52</v>
      </c>
      <c r="AC368" s="165" t="s">
        <v>52</v>
      </c>
      <c r="AD368" s="164" t="s">
        <v>52</v>
      </c>
      <c r="AE368" s="164" t="s">
        <v>52</v>
      </c>
      <c r="AF368" s="164" t="s">
        <v>52</v>
      </c>
      <c r="AG368" s="165" t="s">
        <v>52</v>
      </c>
      <c r="AH368" s="165" t="s">
        <v>52</v>
      </c>
      <c r="AI368" s="164" t="s">
        <v>52</v>
      </c>
      <c r="AJ368" s="165" t="s">
        <v>52</v>
      </c>
      <c r="AK368" s="165" t="s">
        <v>52</v>
      </c>
      <c r="AL368" s="165" t="s">
        <v>52</v>
      </c>
      <c r="AM368" s="100"/>
    </row>
    <row r="369" spans="1:39" x14ac:dyDescent="0.2">
      <c r="A369" s="156" t="s">
        <v>1473</v>
      </c>
      <c r="B369" s="156" t="s">
        <v>1474</v>
      </c>
      <c r="C369" s="156" t="s">
        <v>1475</v>
      </c>
      <c r="D369" s="156" t="s">
        <v>94</v>
      </c>
      <c r="E369" s="156" t="s">
        <v>78</v>
      </c>
      <c r="F369" s="156" t="s">
        <v>58</v>
      </c>
      <c r="G369" s="164" t="s">
        <v>52</v>
      </c>
      <c r="H369" s="164">
        <v>5.18</v>
      </c>
      <c r="I369" s="164">
        <v>3.9</v>
      </c>
      <c r="J369" s="164">
        <v>8.73</v>
      </c>
      <c r="K369" s="164">
        <v>6.94</v>
      </c>
      <c r="L369" s="164">
        <v>0.52</v>
      </c>
      <c r="M369" s="164">
        <v>5.98</v>
      </c>
      <c r="N369" s="164">
        <v>5.94</v>
      </c>
      <c r="O369" s="164">
        <v>5.47</v>
      </c>
      <c r="P369" s="164">
        <v>7.01</v>
      </c>
      <c r="Q369" s="164">
        <v>6.77</v>
      </c>
      <c r="R369" s="164">
        <v>6.98</v>
      </c>
      <c r="S369" s="164">
        <v>4.13</v>
      </c>
      <c r="T369" s="164">
        <v>4.57</v>
      </c>
      <c r="U369" s="164">
        <v>4.16</v>
      </c>
      <c r="V369" s="164">
        <v>5.27</v>
      </c>
      <c r="W369" s="164">
        <v>4.37</v>
      </c>
      <c r="X369" s="164">
        <v>2.2000000000000002</v>
      </c>
      <c r="Y369" s="164">
        <v>0.01</v>
      </c>
      <c r="Z369" s="164">
        <v>3.51</v>
      </c>
      <c r="AA369" s="164">
        <v>1.95</v>
      </c>
      <c r="AB369" s="165">
        <v>1.93</v>
      </c>
      <c r="AC369" s="165">
        <v>1.95</v>
      </c>
      <c r="AD369" s="164">
        <v>3.58</v>
      </c>
      <c r="AE369" s="164">
        <v>3.58</v>
      </c>
      <c r="AF369" s="164">
        <v>5.77</v>
      </c>
      <c r="AG369" s="165">
        <v>3.84</v>
      </c>
      <c r="AH369" s="165">
        <v>3.82</v>
      </c>
      <c r="AI369" s="164">
        <v>3.51</v>
      </c>
      <c r="AJ369" s="165">
        <v>2.99</v>
      </c>
      <c r="AK369" s="165">
        <v>5</v>
      </c>
      <c r="AL369" s="165">
        <v>4.79</v>
      </c>
      <c r="AM369" s="100"/>
    </row>
    <row r="370" spans="1:39" x14ac:dyDescent="0.2">
      <c r="A370" s="156" t="s">
        <v>1476</v>
      </c>
      <c r="B370" s="156" t="s">
        <v>52</v>
      </c>
      <c r="C370" s="156" t="s">
        <v>1829</v>
      </c>
      <c r="D370" s="156" t="s">
        <v>194</v>
      </c>
      <c r="E370" s="156" t="s">
        <v>76</v>
      </c>
      <c r="F370" s="156" t="s">
        <v>70</v>
      </c>
      <c r="G370" s="164" t="s">
        <v>52</v>
      </c>
      <c r="H370" s="164">
        <v>7.4</v>
      </c>
      <c r="I370" s="164">
        <v>3.35</v>
      </c>
      <c r="J370" s="164">
        <v>3.24</v>
      </c>
      <c r="K370" s="164" t="s">
        <v>52</v>
      </c>
      <c r="L370" s="164" t="s">
        <v>52</v>
      </c>
      <c r="M370" s="164" t="s">
        <v>52</v>
      </c>
      <c r="N370" s="164" t="s">
        <v>52</v>
      </c>
      <c r="O370" s="164" t="s">
        <v>52</v>
      </c>
      <c r="P370" s="164" t="s">
        <v>52</v>
      </c>
      <c r="Q370" s="164" t="s">
        <v>52</v>
      </c>
      <c r="R370" s="164" t="s">
        <v>52</v>
      </c>
      <c r="S370" s="164" t="s">
        <v>52</v>
      </c>
      <c r="T370" s="164" t="s">
        <v>52</v>
      </c>
      <c r="U370" s="164" t="s">
        <v>52</v>
      </c>
      <c r="V370" s="164" t="s">
        <v>52</v>
      </c>
      <c r="W370" s="164" t="s">
        <v>52</v>
      </c>
      <c r="X370" s="164" t="s">
        <v>52</v>
      </c>
      <c r="Y370" s="164" t="s">
        <v>52</v>
      </c>
      <c r="Z370" s="164" t="s">
        <v>52</v>
      </c>
      <c r="AA370" s="164" t="s">
        <v>52</v>
      </c>
      <c r="AB370" s="165" t="s">
        <v>52</v>
      </c>
      <c r="AC370" s="165" t="s">
        <v>52</v>
      </c>
      <c r="AD370" s="164" t="s">
        <v>52</v>
      </c>
      <c r="AE370" s="164" t="s">
        <v>52</v>
      </c>
      <c r="AF370" s="164" t="s">
        <v>52</v>
      </c>
      <c r="AG370" s="165" t="s">
        <v>52</v>
      </c>
      <c r="AH370" s="165" t="s">
        <v>52</v>
      </c>
      <c r="AI370" s="164" t="s">
        <v>52</v>
      </c>
      <c r="AJ370" s="165" t="s">
        <v>52</v>
      </c>
      <c r="AK370" s="165" t="s">
        <v>52</v>
      </c>
      <c r="AL370" s="165" t="s">
        <v>52</v>
      </c>
      <c r="AM370" s="100"/>
    </row>
    <row r="371" spans="1:39" x14ac:dyDescent="0.2">
      <c r="A371" s="156" t="s">
        <v>1478</v>
      </c>
      <c r="B371" s="156" t="s">
        <v>1479</v>
      </c>
      <c r="C371" s="156" t="s">
        <v>1480</v>
      </c>
      <c r="D371" s="156" t="s">
        <v>94</v>
      </c>
      <c r="E371" s="156" t="s">
        <v>78</v>
      </c>
      <c r="F371" s="156" t="s">
        <v>70</v>
      </c>
      <c r="G371" s="164" t="s">
        <v>52</v>
      </c>
      <c r="H371" s="164">
        <v>7.4</v>
      </c>
      <c r="I371" s="164">
        <v>3.35</v>
      </c>
      <c r="J371" s="164">
        <v>3.24</v>
      </c>
      <c r="K371" s="164">
        <v>0</v>
      </c>
      <c r="L371" s="164">
        <v>9.6999999999999993</v>
      </c>
      <c r="M371" s="164">
        <v>6.19</v>
      </c>
      <c r="N371" s="164">
        <v>4.83</v>
      </c>
      <c r="O371" s="164">
        <v>8.36</v>
      </c>
      <c r="P371" s="164">
        <v>7.44</v>
      </c>
      <c r="Q371" s="164">
        <v>12.29</v>
      </c>
      <c r="R371" s="164">
        <v>6.16</v>
      </c>
      <c r="S371" s="164">
        <v>4.91</v>
      </c>
      <c r="T371" s="164">
        <v>4.91</v>
      </c>
      <c r="U371" s="164">
        <v>4.92</v>
      </c>
      <c r="V371" s="164">
        <v>2.94</v>
      </c>
      <c r="W371" s="164">
        <v>3.95</v>
      </c>
      <c r="X371" s="164">
        <v>2.88</v>
      </c>
      <c r="Y371" s="164">
        <v>0</v>
      </c>
      <c r="Z371" s="164">
        <v>2.87</v>
      </c>
      <c r="AA371" s="164">
        <v>0</v>
      </c>
      <c r="AB371" s="165">
        <v>0</v>
      </c>
      <c r="AC371" s="165">
        <v>0.09</v>
      </c>
      <c r="AD371" s="164">
        <v>0.1</v>
      </c>
      <c r="AE371" s="164">
        <v>0.1</v>
      </c>
      <c r="AF371" s="164">
        <v>4.22</v>
      </c>
      <c r="AG371" s="165">
        <v>4.18</v>
      </c>
      <c r="AH371" s="165">
        <v>3.89</v>
      </c>
      <c r="AI371" s="164">
        <v>4.99</v>
      </c>
      <c r="AJ371" s="165">
        <v>3.11</v>
      </c>
      <c r="AK371" s="165">
        <v>4.96</v>
      </c>
      <c r="AL371" s="165">
        <v>4.9000000000000004</v>
      </c>
      <c r="AM371" s="100"/>
    </row>
    <row r="372" spans="1:39" x14ac:dyDescent="0.2">
      <c r="A372" s="156" t="s">
        <v>1481</v>
      </c>
      <c r="B372" s="156" t="s">
        <v>1482</v>
      </c>
      <c r="C372" s="156" t="s">
        <v>1483</v>
      </c>
      <c r="D372" s="156" t="s">
        <v>94</v>
      </c>
      <c r="E372" s="156" t="s">
        <v>76</v>
      </c>
      <c r="F372" s="156" t="s">
        <v>70</v>
      </c>
      <c r="G372" s="164" t="s">
        <v>52</v>
      </c>
      <c r="H372" s="164">
        <v>3.9</v>
      </c>
      <c r="I372" s="164">
        <v>2.63</v>
      </c>
      <c r="J372" s="164">
        <v>5.45</v>
      </c>
      <c r="K372" s="164">
        <v>5.0599999999999996</v>
      </c>
      <c r="L372" s="164">
        <v>7.6</v>
      </c>
      <c r="M372" s="164">
        <v>7.67</v>
      </c>
      <c r="N372" s="164">
        <v>6.84</v>
      </c>
      <c r="O372" s="164">
        <v>5.68</v>
      </c>
      <c r="P372" s="164">
        <v>12.01</v>
      </c>
      <c r="Q372" s="164">
        <v>12.04</v>
      </c>
      <c r="R372" s="164">
        <v>6.38</v>
      </c>
      <c r="S372" s="164">
        <v>3.34</v>
      </c>
      <c r="T372" s="164">
        <v>5.0599999999999996</v>
      </c>
      <c r="U372" s="164">
        <v>4.8499999999999996</v>
      </c>
      <c r="V372" s="164">
        <v>5.03</v>
      </c>
      <c r="W372" s="164">
        <v>3.75</v>
      </c>
      <c r="X372" s="164">
        <v>2.25</v>
      </c>
      <c r="Y372" s="164">
        <v>-0.03</v>
      </c>
      <c r="Z372" s="164">
        <v>0.43</v>
      </c>
      <c r="AA372" s="164">
        <v>0.02</v>
      </c>
      <c r="AB372" s="165">
        <v>1.78</v>
      </c>
      <c r="AC372" s="165">
        <v>1.86</v>
      </c>
      <c r="AD372" s="164">
        <v>3.7</v>
      </c>
      <c r="AE372" s="164">
        <v>3.7</v>
      </c>
      <c r="AF372" s="164">
        <v>4.6900000000000004</v>
      </c>
      <c r="AG372" s="165">
        <v>5.44</v>
      </c>
      <c r="AH372" s="165">
        <v>3.95</v>
      </c>
      <c r="AI372" s="164">
        <v>3.48</v>
      </c>
      <c r="AJ372" s="165">
        <v>3.65</v>
      </c>
      <c r="AK372" s="165">
        <v>4.09</v>
      </c>
      <c r="AL372" s="165">
        <v>4.87</v>
      </c>
      <c r="AM372" s="100"/>
    </row>
    <row r="373" spans="1:39" x14ac:dyDescent="0.2">
      <c r="A373" s="156" t="s">
        <v>1484</v>
      </c>
      <c r="B373" s="156" t="s">
        <v>1485</v>
      </c>
      <c r="C373" s="156" t="s">
        <v>1486</v>
      </c>
      <c r="D373" s="156" t="s">
        <v>94</v>
      </c>
      <c r="E373" s="156" t="s">
        <v>76</v>
      </c>
      <c r="F373" s="156" t="s">
        <v>64</v>
      </c>
      <c r="G373" s="164" t="s">
        <v>52</v>
      </c>
      <c r="H373" s="164">
        <v>7.56</v>
      </c>
      <c r="I373" s="164">
        <v>1.62</v>
      </c>
      <c r="J373" s="164">
        <v>2.08</v>
      </c>
      <c r="K373" s="164">
        <v>6.74</v>
      </c>
      <c r="L373" s="164">
        <v>9.5299999999999994</v>
      </c>
      <c r="M373" s="164">
        <v>7.98</v>
      </c>
      <c r="N373" s="164">
        <v>8.9499999999999993</v>
      </c>
      <c r="O373" s="164">
        <v>5.99</v>
      </c>
      <c r="P373" s="164">
        <v>9.1</v>
      </c>
      <c r="Q373" s="164">
        <v>14.83</v>
      </c>
      <c r="R373" s="164">
        <v>5.41</v>
      </c>
      <c r="S373" s="164">
        <v>3.7</v>
      </c>
      <c r="T373" s="164">
        <v>3.66</v>
      </c>
      <c r="U373" s="164">
        <v>3.56</v>
      </c>
      <c r="V373" s="164">
        <v>4.75</v>
      </c>
      <c r="W373" s="164">
        <v>2.9</v>
      </c>
      <c r="X373" s="164">
        <v>2.38</v>
      </c>
      <c r="Y373" s="164">
        <v>0.23</v>
      </c>
      <c r="Z373" s="164">
        <v>0.12</v>
      </c>
      <c r="AA373" s="164">
        <v>0.54</v>
      </c>
      <c r="AB373" s="165">
        <v>0.39</v>
      </c>
      <c r="AC373" s="165">
        <v>0.19</v>
      </c>
      <c r="AD373" s="164">
        <v>3.54</v>
      </c>
      <c r="AE373" s="164">
        <v>3.54</v>
      </c>
      <c r="AF373" s="164">
        <v>4.58</v>
      </c>
      <c r="AG373" s="165">
        <v>5.53</v>
      </c>
      <c r="AH373" s="165">
        <v>3.76</v>
      </c>
      <c r="AI373" s="164">
        <v>4.37</v>
      </c>
      <c r="AJ373" s="165">
        <v>3.05</v>
      </c>
      <c r="AK373" s="165">
        <v>4.93</v>
      </c>
      <c r="AL373" s="165">
        <v>4.88</v>
      </c>
      <c r="AM373" s="100"/>
    </row>
    <row r="374" spans="1:39" x14ac:dyDescent="0.2">
      <c r="A374" s="156" t="s">
        <v>1490</v>
      </c>
      <c r="B374" s="156" t="s">
        <v>1491</v>
      </c>
      <c r="C374" s="156" t="s">
        <v>1492</v>
      </c>
      <c r="D374" s="156" t="s">
        <v>194</v>
      </c>
      <c r="E374" s="156" t="s">
        <v>76</v>
      </c>
      <c r="F374" s="156" t="s">
        <v>1828</v>
      </c>
      <c r="G374" s="164" t="s">
        <v>52</v>
      </c>
      <c r="H374" s="164">
        <v>10.5</v>
      </c>
      <c r="I374" s="164">
        <v>5.99</v>
      </c>
      <c r="J374" s="164">
        <v>5.42</v>
      </c>
      <c r="K374" s="164">
        <v>5.59</v>
      </c>
      <c r="L374" s="164">
        <v>8.6300000000000008</v>
      </c>
      <c r="M374" s="164">
        <v>7.88</v>
      </c>
      <c r="N374" s="164">
        <v>6.78</v>
      </c>
      <c r="O374" s="164">
        <v>6.82</v>
      </c>
      <c r="P374" s="164">
        <v>12.46</v>
      </c>
      <c r="Q374" s="164">
        <v>18.18</v>
      </c>
      <c r="R374" s="164">
        <v>4.53</v>
      </c>
      <c r="S374" s="164">
        <v>3.04</v>
      </c>
      <c r="T374" s="164">
        <v>4.57</v>
      </c>
      <c r="U374" s="164">
        <v>4.4000000000000004</v>
      </c>
      <c r="V374" s="164">
        <v>4.45</v>
      </c>
      <c r="W374" s="164">
        <v>2.82</v>
      </c>
      <c r="X374" s="164">
        <v>2.64</v>
      </c>
      <c r="Y374" s="164">
        <v>0.16</v>
      </c>
      <c r="Z374" s="164">
        <v>0.66</v>
      </c>
      <c r="AA374" s="164">
        <v>0.46</v>
      </c>
      <c r="AB374" s="165" t="s">
        <v>52</v>
      </c>
      <c r="AC374" s="165" t="s">
        <v>52</v>
      </c>
      <c r="AD374" s="164">
        <v>2.0699999999999998</v>
      </c>
      <c r="AE374" s="164">
        <v>2.0699999999999998</v>
      </c>
      <c r="AF374" s="164">
        <v>4.97</v>
      </c>
      <c r="AG374" s="165" t="s">
        <v>52</v>
      </c>
      <c r="AH374" s="165" t="s">
        <v>52</v>
      </c>
      <c r="AI374" s="164" t="s">
        <v>52</v>
      </c>
      <c r="AJ374" s="165" t="s">
        <v>52</v>
      </c>
      <c r="AK374" s="165" t="s">
        <v>52</v>
      </c>
      <c r="AL374" s="165" t="s">
        <v>52</v>
      </c>
      <c r="AM374" s="100"/>
    </row>
    <row r="375" spans="1:39" x14ac:dyDescent="0.2">
      <c r="A375" s="156" t="s">
        <v>1496</v>
      </c>
      <c r="B375" s="156" t="s">
        <v>1497</v>
      </c>
      <c r="C375" s="156" t="s">
        <v>1498</v>
      </c>
      <c r="D375" s="156" t="s">
        <v>94</v>
      </c>
      <c r="E375" s="156" t="s">
        <v>74</v>
      </c>
      <c r="F375" s="156" t="s">
        <v>58</v>
      </c>
      <c r="G375" s="164" t="s">
        <v>52</v>
      </c>
      <c r="H375" s="164">
        <v>-9.92</v>
      </c>
      <c r="I375" s="164">
        <v>9.35</v>
      </c>
      <c r="J375" s="164">
        <v>10.26</v>
      </c>
      <c r="K375" s="164">
        <v>7.97</v>
      </c>
      <c r="L375" s="164">
        <v>7.97</v>
      </c>
      <c r="M375" s="164">
        <v>7.14</v>
      </c>
      <c r="N375" s="164">
        <v>5.1100000000000003</v>
      </c>
      <c r="O375" s="164">
        <v>6.44</v>
      </c>
      <c r="P375" s="164">
        <v>6.87</v>
      </c>
      <c r="Q375" s="164">
        <v>7.69</v>
      </c>
      <c r="R375" s="164">
        <v>4.9400000000000004</v>
      </c>
      <c r="S375" s="164">
        <v>4.79</v>
      </c>
      <c r="T375" s="164">
        <v>4.46</v>
      </c>
      <c r="U375" s="164">
        <v>3.47</v>
      </c>
      <c r="V375" s="164">
        <v>3.39</v>
      </c>
      <c r="W375" s="164">
        <v>2.87</v>
      </c>
      <c r="X375" s="164">
        <v>1.29</v>
      </c>
      <c r="Y375" s="164">
        <v>0</v>
      </c>
      <c r="Z375" s="164">
        <v>0</v>
      </c>
      <c r="AA375" s="164">
        <v>0.22</v>
      </c>
      <c r="AB375" s="165">
        <v>0</v>
      </c>
      <c r="AC375" s="165">
        <v>0.24</v>
      </c>
      <c r="AD375" s="164">
        <v>3.99</v>
      </c>
      <c r="AE375" s="164">
        <v>3.99</v>
      </c>
      <c r="AF375" s="164">
        <v>5.37</v>
      </c>
      <c r="AG375" s="165">
        <v>5.2</v>
      </c>
      <c r="AH375" s="165">
        <v>3.72</v>
      </c>
      <c r="AI375" s="164">
        <v>4.84</v>
      </c>
      <c r="AJ375" s="165">
        <v>3.26</v>
      </c>
      <c r="AK375" s="165">
        <v>3.69</v>
      </c>
      <c r="AL375" s="165">
        <v>5.13</v>
      </c>
      <c r="AM375" s="100"/>
    </row>
    <row r="376" spans="1:39" x14ac:dyDescent="0.2">
      <c r="A376" s="156" t="s">
        <v>1502</v>
      </c>
      <c r="B376" s="156" t="s">
        <v>1503</v>
      </c>
      <c r="C376" s="156" t="s">
        <v>1504</v>
      </c>
      <c r="D376" s="156" t="s">
        <v>94</v>
      </c>
      <c r="E376" s="156" t="s">
        <v>76</v>
      </c>
      <c r="F376" s="156" t="s">
        <v>66</v>
      </c>
      <c r="G376" s="164" t="s">
        <v>52</v>
      </c>
      <c r="H376" s="164">
        <v>2.76</v>
      </c>
      <c r="I376" s="164">
        <v>2.4700000000000002</v>
      </c>
      <c r="J376" s="164">
        <v>5.77</v>
      </c>
      <c r="K376" s="164">
        <v>4.9800000000000004</v>
      </c>
      <c r="L376" s="164">
        <v>13.26</v>
      </c>
      <c r="M376" s="164">
        <v>7.99</v>
      </c>
      <c r="N376" s="164">
        <v>5.78</v>
      </c>
      <c r="O376" s="164">
        <v>5.27</v>
      </c>
      <c r="P376" s="164">
        <v>12.68</v>
      </c>
      <c r="Q376" s="164">
        <v>19.600000000000001</v>
      </c>
      <c r="R376" s="164">
        <v>5.15</v>
      </c>
      <c r="S376" s="164">
        <v>3.83</v>
      </c>
      <c r="T376" s="164">
        <v>5.04</v>
      </c>
      <c r="U376" s="164">
        <v>4.2300000000000004</v>
      </c>
      <c r="V376" s="164">
        <v>5.39</v>
      </c>
      <c r="W376" s="164">
        <v>3.21</v>
      </c>
      <c r="X376" s="164">
        <v>2.4500000000000002</v>
      </c>
      <c r="Y376" s="164">
        <v>0.01</v>
      </c>
      <c r="Z376" s="164">
        <v>2.5</v>
      </c>
      <c r="AA376" s="164">
        <v>2</v>
      </c>
      <c r="AB376" s="165">
        <v>1.98</v>
      </c>
      <c r="AC376" s="165">
        <v>1.99</v>
      </c>
      <c r="AD376" s="164">
        <v>3.54</v>
      </c>
      <c r="AE376" s="164">
        <v>3.54</v>
      </c>
      <c r="AF376" s="164">
        <v>5.51</v>
      </c>
      <c r="AG376" s="165">
        <v>3.87</v>
      </c>
      <c r="AH376" s="165">
        <v>3.74</v>
      </c>
      <c r="AI376" s="164">
        <v>2.84</v>
      </c>
      <c r="AJ376" s="165">
        <v>4.47</v>
      </c>
      <c r="AK376" s="165">
        <v>3.27</v>
      </c>
      <c r="AL376" s="165">
        <v>4.82</v>
      </c>
      <c r="AM376" s="100"/>
    </row>
    <row r="377" spans="1:39" x14ac:dyDescent="0.2">
      <c r="A377" s="156" t="s">
        <v>1511</v>
      </c>
      <c r="B377" s="156" t="s">
        <v>1512</v>
      </c>
      <c r="C377" s="156" t="s">
        <v>1513</v>
      </c>
      <c r="D377" s="156" t="s">
        <v>94</v>
      </c>
      <c r="E377" s="156" t="s">
        <v>227</v>
      </c>
      <c r="F377" s="156" t="s">
        <v>72</v>
      </c>
      <c r="G377" s="164" t="s">
        <v>52</v>
      </c>
      <c r="H377" s="164">
        <v>3.89</v>
      </c>
      <c r="I377" s="164">
        <v>5.82</v>
      </c>
      <c r="J377" s="164">
        <v>4.2699999999999996</v>
      </c>
      <c r="K377" s="164">
        <v>6.1</v>
      </c>
      <c r="L377" s="164">
        <v>10.77</v>
      </c>
      <c r="M377" s="164">
        <v>6.68</v>
      </c>
      <c r="N377" s="164">
        <v>6.27</v>
      </c>
      <c r="O377" s="164">
        <v>9.69</v>
      </c>
      <c r="P377" s="164">
        <v>9.4499999999999993</v>
      </c>
      <c r="Q377" s="164">
        <v>15.02</v>
      </c>
      <c r="R377" s="164">
        <v>7.43</v>
      </c>
      <c r="S377" s="164">
        <v>4.9400000000000004</v>
      </c>
      <c r="T377" s="164">
        <v>5.84</v>
      </c>
      <c r="U377" s="164">
        <v>4.9800000000000004</v>
      </c>
      <c r="V377" s="164">
        <v>3.08</v>
      </c>
      <c r="W377" s="164">
        <v>2.2599999999999998</v>
      </c>
      <c r="X377" s="164">
        <v>0</v>
      </c>
      <c r="Y377" s="164">
        <v>0</v>
      </c>
      <c r="Z377" s="164">
        <v>-0.21</v>
      </c>
      <c r="AA377" s="164">
        <v>-0.26</v>
      </c>
      <c r="AB377" s="165">
        <v>-0.28000000000000003</v>
      </c>
      <c r="AC377" s="165">
        <v>1.3</v>
      </c>
      <c r="AD377" s="164">
        <v>1.88</v>
      </c>
      <c r="AE377" s="164">
        <v>1.88</v>
      </c>
      <c r="AF377" s="164">
        <v>4.1900000000000004</v>
      </c>
      <c r="AG377" s="165">
        <v>5.71</v>
      </c>
      <c r="AH377" s="165">
        <v>3.92</v>
      </c>
      <c r="AI377" s="164">
        <v>5.45</v>
      </c>
      <c r="AJ377" s="165">
        <v>4.12</v>
      </c>
      <c r="AK377" s="165">
        <v>5.96</v>
      </c>
      <c r="AL377" s="165">
        <v>5.75</v>
      </c>
      <c r="AM377" s="100"/>
    </row>
    <row r="378" spans="1:39" x14ac:dyDescent="0.2">
      <c r="A378" s="156" t="s">
        <v>1514</v>
      </c>
      <c r="B378" s="156" t="s">
        <v>1515</v>
      </c>
      <c r="C378" s="156" t="s">
        <v>1516</v>
      </c>
      <c r="D378" s="156" t="s">
        <v>94</v>
      </c>
      <c r="E378" s="156" t="s">
        <v>76</v>
      </c>
      <c r="F378" s="156" t="s">
        <v>66</v>
      </c>
      <c r="G378" s="164" t="s">
        <v>52</v>
      </c>
      <c r="H378" s="164">
        <v>3.66</v>
      </c>
      <c r="I378" s="164">
        <v>4.8600000000000003</v>
      </c>
      <c r="J378" s="164">
        <v>5.55</v>
      </c>
      <c r="K378" s="164">
        <v>9.24</v>
      </c>
      <c r="L378" s="164">
        <v>11.53</v>
      </c>
      <c r="M378" s="164">
        <v>8.32</v>
      </c>
      <c r="N378" s="164">
        <v>8</v>
      </c>
      <c r="O378" s="164">
        <v>8.65</v>
      </c>
      <c r="P378" s="164">
        <v>10.08</v>
      </c>
      <c r="Q378" s="164">
        <v>11.63</v>
      </c>
      <c r="R378" s="164">
        <v>6.45</v>
      </c>
      <c r="S378" s="164">
        <v>3.95</v>
      </c>
      <c r="T378" s="164">
        <v>4.76</v>
      </c>
      <c r="U378" s="164">
        <v>4.72</v>
      </c>
      <c r="V378" s="164">
        <v>4.1399999999999997</v>
      </c>
      <c r="W378" s="164">
        <v>3.03</v>
      </c>
      <c r="X378" s="164">
        <v>2.33</v>
      </c>
      <c r="Y378" s="164">
        <v>-0.01</v>
      </c>
      <c r="Z378" s="164">
        <v>0.01</v>
      </c>
      <c r="AA378" s="164">
        <v>0.28999999999999998</v>
      </c>
      <c r="AB378" s="165">
        <v>1.96</v>
      </c>
      <c r="AC378" s="165">
        <v>1.8</v>
      </c>
      <c r="AD378" s="164">
        <v>3.5</v>
      </c>
      <c r="AE378" s="164">
        <v>3.5</v>
      </c>
      <c r="AF378" s="164">
        <v>4.92</v>
      </c>
      <c r="AG378" s="165">
        <v>5.75</v>
      </c>
      <c r="AH378" s="165">
        <v>4.07</v>
      </c>
      <c r="AI378" s="164">
        <v>4.82</v>
      </c>
      <c r="AJ378" s="165">
        <v>3.11</v>
      </c>
      <c r="AK378" s="165">
        <v>4.99</v>
      </c>
      <c r="AL378" s="165">
        <v>4.87</v>
      </c>
      <c r="AM378" s="100"/>
    </row>
    <row r="379" spans="1:39" x14ac:dyDescent="0.2">
      <c r="A379" s="156" t="s">
        <v>1517</v>
      </c>
      <c r="B379" s="156" t="s">
        <v>1518</v>
      </c>
      <c r="C379" s="156" t="s">
        <v>1519</v>
      </c>
      <c r="D379" s="156" t="s">
        <v>94</v>
      </c>
      <c r="E379" s="156" t="s">
        <v>78</v>
      </c>
      <c r="F379" s="156" t="s">
        <v>64</v>
      </c>
      <c r="G379" s="164" t="s">
        <v>52</v>
      </c>
      <c r="H379" s="164">
        <v>6.3</v>
      </c>
      <c r="I379" s="164">
        <v>3.44</v>
      </c>
      <c r="J379" s="164">
        <v>1.82</v>
      </c>
      <c r="K379" s="164">
        <v>-2.16</v>
      </c>
      <c r="L379" s="164">
        <v>5.05</v>
      </c>
      <c r="M379" s="164">
        <v>9.77</v>
      </c>
      <c r="N379" s="164">
        <v>6.11</v>
      </c>
      <c r="O379" s="164">
        <v>6.9</v>
      </c>
      <c r="P379" s="164">
        <v>14.64</v>
      </c>
      <c r="Q379" s="164">
        <v>15.31</v>
      </c>
      <c r="R379" s="164">
        <v>7.84</v>
      </c>
      <c r="S379" s="164">
        <v>3.51</v>
      </c>
      <c r="T379" s="164">
        <v>4.78</v>
      </c>
      <c r="U379" s="164">
        <v>3.67</v>
      </c>
      <c r="V379" s="164">
        <v>3.61</v>
      </c>
      <c r="W379" s="164">
        <v>3.74</v>
      </c>
      <c r="X379" s="164">
        <v>2.0099999999999998</v>
      </c>
      <c r="Y379" s="164">
        <v>-0.03</v>
      </c>
      <c r="Z379" s="164">
        <v>-0.03</v>
      </c>
      <c r="AA379" s="164">
        <v>0.12</v>
      </c>
      <c r="AB379" s="165">
        <v>0.33</v>
      </c>
      <c r="AC379" s="165">
        <v>0.36</v>
      </c>
      <c r="AD379" s="164">
        <v>3.98</v>
      </c>
      <c r="AE379" s="164">
        <v>3.98</v>
      </c>
      <c r="AF379" s="164">
        <v>5.09</v>
      </c>
      <c r="AG379" s="165">
        <v>4.95</v>
      </c>
      <c r="AH379" s="165">
        <v>4.1500000000000004</v>
      </c>
      <c r="AI379" s="164">
        <v>5.13</v>
      </c>
      <c r="AJ379" s="165">
        <v>3.13</v>
      </c>
      <c r="AK379" s="165">
        <v>5.26</v>
      </c>
      <c r="AL379" s="165">
        <v>5.36</v>
      </c>
      <c r="AM379" s="100"/>
    </row>
    <row r="380" spans="1:39" x14ac:dyDescent="0.2">
      <c r="A380" s="156" t="s">
        <v>1520</v>
      </c>
      <c r="B380" s="156" t="s">
        <v>1521</v>
      </c>
      <c r="C380" s="156" t="s">
        <v>1522</v>
      </c>
      <c r="D380" s="156" t="s">
        <v>94</v>
      </c>
      <c r="E380" s="156" t="s">
        <v>74</v>
      </c>
      <c r="F380" s="156" t="s">
        <v>56</v>
      </c>
      <c r="G380" s="164" t="s">
        <v>52</v>
      </c>
      <c r="H380" s="164">
        <v>-1.61</v>
      </c>
      <c r="I380" s="164">
        <v>2.95</v>
      </c>
      <c r="J380" s="164">
        <v>6.84</v>
      </c>
      <c r="K380" s="164">
        <v>7.74</v>
      </c>
      <c r="L380" s="164">
        <v>5.86</v>
      </c>
      <c r="M380" s="164">
        <v>4.21</v>
      </c>
      <c r="N380" s="164">
        <v>4.45</v>
      </c>
      <c r="O380" s="164">
        <v>5.29</v>
      </c>
      <c r="P380" s="164">
        <v>3.67</v>
      </c>
      <c r="Q380" s="164">
        <v>6.36</v>
      </c>
      <c r="R380" s="164">
        <v>3.16</v>
      </c>
      <c r="S380" s="164">
        <v>4.95</v>
      </c>
      <c r="T380" s="164">
        <v>2.97</v>
      </c>
      <c r="U380" s="164">
        <v>2.96</v>
      </c>
      <c r="V380" s="164">
        <v>2.93</v>
      </c>
      <c r="W380" s="164">
        <v>3.55</v>
      </c>
      <c r="X380" s="164">
        <v>2.48</v>
      </c>
      <c r="Y380" s="164">
        <v>0</v>
      </c>
      <c r="Z380" s="164">
        <v>0</v>
      </c>
      <c r="AA380" s="164">
        <v>3.72</v>
      </c>
      <c r="AB380" s="165">
        <v>0.21</v>
      </c>
      <c r="AC380" s="165">
        <v>1.62</v>
      </c>
      <c r="AD380" s="164">
        <v>3.84</v>
      </c>
      <c r="AE380" s="164">
        <v>3.84</v>
      </c>
      <c r="AF380" s="164">
        <v>5.56</v>
      </c>
      <c r="AG380" s="165">
        <v>5.4</v>
      </c>
      <c r="AH380" s="165">
        <v>4.7300000000000004</v>
      </c>
      <c r="AI380" s="164">
        <v>4.72</v>
      </c>
      <c r="AJ380" s="165">
        <v>3.66</v>
      </c>
      <c r="AK380" s="165">
        <v>5.16</v>
      </c>
      <c r="AL380" s="165">
        <v>5.01</v>
      </c>
      <c r="AM380" s="100"/>
    </row>
    <row r="381" spans="1:39" x14ac:dyDescent="0.2">
      <c r="A381" s="156" t="s">
        <v>1523</v>
      </c>
      <c r="B381" s="156" t="s">
        <v>1524</v>
      </c>
      <c r="C381" s="156" t="s">
        <v>1525</v>
      </c>
      <c r="D381" s="156" t="s">
        <v>94</v>
      </c>
      <c r="E381" s="156" t="s">
        <v>76</v>
      </c>
      <c r="F381" s="156" t="s">
        <v>70</v>
      </c>
      <c r="G381" s="164" t="s">
        <v>52</v>
      </c>
      <c r="H381" s="164">
        <v>5.76</v>
      </c>
      <c r="I381" s="164">
        <v>2.72</v>
      </c>
      <c r="J381" s="164">
        <v>3.68</v>
      </c>
      <c r="K381" s="164">
        <v>6.2</v>
      </c>
      <c r="L381" s="164">
        <v>11.46</v>
      </c>
      <c r="M381" s="164">
        <v>8.8000000000000007</v>
      </c>
      <c r="N381" s="164">
        <v>5.89</v>
      </c>
      <c r="O381" s="164">
        <v>9.42</v>
      </c>
      <c r="P381" s="164">
        <v>6.94</v>
      </c>
      <c r="Q381" s="164">
        <v>15.18</v>
      </c>
      <c r="R381" s="164">
        <v>7.43</v>
      </c>
      <c r="S381" s="164">
        <v>4.6399999999999997</v>
      </c>
      <c r="T381" s="164">
        <v>4.95</v>
      </c>
      <c r="U381" s="164">
        <v>4.95</v>
      </c>
      <c r="V381" s="164">
        <v>4.0999999999999996</v>
      </c>
      <c r="W381" s="164">
        <v>2.92</v>
      </c>
      <c r="X381" s="164">
        <v>2.15</v>
      </c>
      <c r="Y381" s="164">
        <v>0</v>
      </c>
      <c r="Z381" s="164">
        <v>0</v>
      </c>
      <c r="AA381" s="164">
        <v>0.1</v>
      </c>
      <c r="AB381" s="165">
        <v>0.21</v>
      </c>
      <c r="AC381" s="165">
        <v>1.71</v>
      </c>
      <c r="AD381" s="164">
        <v>3.16</v>
      </c>
      <c r="AE381" s="164">
        <v>3.16</v>
      </c>
      <c r="AF381" s="164">
        <v>5.53</v>
      </c>
      <c r="AG381" s="165">
        <v>4.07</v>
      </c>
      <c r="AH381" s="165">
        <v>3.78</v>
      </c>
      <c r="AI381" s="164">
        <v>4.76</v>
      </c>
      <c r="AJ381" s="165">
        <v>3.07</v>
      </c>
      <c r="AK381" s="165">
        <v>4.7300000000000004</v>
      </c>
      <c r="AL381" s="165">
        <v>4.71</v>
      </c>
      <c r="AM381" s="100"/>
    </row>
    <row r="382" spans="1:39" x14ac:dyDescent="0.2">
      <c r="A382" s="156" t="s">
        <v>1526</v>
      </c>
      <c r="B382" s="156" t="s">
        <v>1527</v>
      </c>
      <c r="C382" s="156" t="s">
        <v>1528</v>
      </c>
      <c r="D382" s="156" t="s">
        <v>94</v>
      </c>
      <c r="E382" s="156" t="s">
        <v>76</v>
      </c>
      <c r="F382" s="156" t="s">
        <v>66</v>
      </c>
      <c r="G382" s="164" t="s">
        <v>52</v>
      </c>
      <c r="H382" s="164">
        <v>0.62</v>
      </c>
      <c r="I382" s="164">
        <v>1.64</v>
      </c>
      <c r="J382" s="164">
        <v>7.01</v>
      </c>
      <c r="K382" s="164">
        <v>6.1</v>
      </c>
      <c r="L382" s="164">
        <v>12.48</v>
      </c>
      <c r="M382" s="164">
        <v>8.27</v>
      </c>
      <c r="N382" s="164">
        <v>5.36</v>
      </c>
      <c r="O382" s="164">
        <v>5.33</v>
      </c>
      <c r="P382" s="164">
        <v>11.55</v>
      </c>
      <c r="Q382" s="164">
        <v>19.5</v>
      </c>
      <c r="R382" s="164">
        <v>4.99</v>
      </c>
      <c r="S382" s="164">
        <v>3.87</v>
      </c>
      <c r="T382" s="164">
        <v>5.09</v>
      </c>
      <c r="U382" s="164">
        <v>4.41</v>
      </c>
      <c r="V382" s="164">
        <v>5.27</v>
      </c>
      <c r="W382" s="164">
        <v>3.21</v>
      </c>
      <c r="X382" s="164">
        <v>2.52</v>
      </c>
      <c r="Y382" s="164">
        <v>0.12</v>
      </c>
      <c r="Z382" s="164">
        <v>2.63</v>
      </c>
      <c r="AA382" s="164">
        <v>1.81</v>
      </c>
      <c r="AB382" s="165">
        <v>1.81</v>
      </c>
      <c r="AC382" s="165">
        <v>1.74</v>
      </c>
      <c r="AD382" s="164">
        <v>3.63</v>
      </c>
      <c r="AE382" s="164">
        <v>3.63</v>
      </c>
      <c r="AF382" s="164">
        <v>5.51</v>
      </c>
      <c r="AG382" s="165">
        <v>3.95</v>
      </c>
      <c r="AH382" s="165">
        <v>3.76</v>
      </c>
      <c r="AI382" s="164">
        <v>2.93</v>
      </c>
      <c r="AJ382" s="165">
        <v>4.46</v>
      </c>
      <c r="AK382" s="165">
        <v>3.3</v>
      </c>
      <c r="AL382" s="165">
        <v>4.71</v>
      </c>
      <c r="AM382" s="100"/>
    </row>
    <row r="383" spans="1:39" x14ac:dyDescent="0.2">
      <c r="A383" s="156" t="s">
        <v>1529</v>
      </c>
      <c r="B383" s="156" t="s">
        <v>1530</v>
      </c>
      <c r="C383" s="156" t="s">
        <v>1531</v>
      </c>
      <c r="D383" s="156" t="s">
        <v>194</v>
      </c>
      <c r="E383" s="156" t="s">
        <v>76</v>
      </c>
      <c r="F383" s="156" t="s">
        <v>64</v>
      </c>
      <c r="G383" s="164" t="s">
        <v>52</v>
      </c>
      <c r="H383" s="164">
        <v>4.3099999999999996</v>
      </c>
      <c r="I383" s="164">
        <v>3.91</v>
      </c>
      <c r="J383" s="164">
        <v>11.98</v>
      </c>
      <c r="K383" s="164">
        <v>5.17</v>
      </c>
      <c r="L383" s="164">
        <v>10.85</v>
      </c>
      <c r="M383" s="164">
        <v>7.16</v>
      </c>
      <c r="N383" s="164">
        <v>6.59</v>
      </c>
      <c r="O383" s="164">
        <v>6.84</v>
      </c>
      <c r="P383" s="164">
        <v>12.65</v>
      </c>
      <c r="Q383" s="164">
        <v>12.68</v>
      </c>
      <c r="R383" s="164">
        <v>6.44</v>
      </c>
      <c r="S383" s="164">
        <v>3.76</v>
      </c>
      <c r="T383" s="164">
        <v>4.78</v>
      </c>
      <c r="U383" s="164">
        <v>4.2300000000000004</v>
      </c>
      <c r="V383" s="164">
        <v>3.88</v>
      </c>
      <c r="W383" s="164">
        <v>2.77</v>
      </c>
      <c r="X383" s="164">
        <v>0.97</v>
      </c>
      <c r="Y383" s="164">
        <v>0.06</v>
      </c>
      <c r="Z383" s="164">
        <v>0.18</v>
      </c>
      <c r="AA383" s="164">
        <v>0.18</v>
      </c>
      <c r="AB383" s="165" t="s">
        <v>52</v>
      </c>
      <c r="AC383" s="165" t="s">
        <v>52</v>
      </c>
      <c r="AD383" s="164">
        <v>4.79</v>
      </c>
      <c r="AE383" s="164">
        <v>4.79</v>
      </c>
      <c r="AF383" s="164">
        <v>5.64</v>
      </c>
      <c r="AG383" s="165" t="s">
        <v>52</v>
      </c>
      <c r="AH383" s="165" t="s">
        <v>52</v>
      </c>
      <c r="AI383" s="164" t="s">
        <v>52</v>
      </c>
      <c r="AJ383" s="165" t="s">
        <v>52</v>
      </c>
      <c r="AK383" s="165" t="s">
        <v>52</v>
      </c>
      <c r="AL383" s="165" t="s">
        <v>52</v>
      </c>
      <c r="AM383" s="100"/>
    </row>
    <row r="384" spans="1:39" x14ac:dyDescent="0.2">
      <c r="A384" s="156" t="s">
        <v>1532</v>
      </c>
      <c r="B384" s="156" t="s">
        <v>1533</v>
      </c>
      <c r="C384" s="156" t="s">
        <v>1534</v>
      </c>
      <c r="D384" s="156" t="s">
        <v>194</v>
      </c>
      <c r="E384" s="156" t="s">
        <v>76</v>
      </c>
      <c r="F384" s="156" t="s">
        <v>58</v>
      </c>
      <c r="G384" s="164" t="s">
        <v>52</v>
      </c>
      <c r="H384" s="164">
        <v>-2.16</v>
      </c>
      <c r="I384" s="164">
        <v>12.25</v>
      </c>
      <c r="J384" s="164">
        <v>4.3</v>
      </c>
      <c r="K384" s="164">
        <v>11.42</v>
      </c>
      <c r="L384" s="164">
        <v>10.67</v>
      </c>
      <c r="M384" s="164">
        <v>4.4400000000000004</v>
      </c>
      <c r="N384" s="164">
        <v>4.9800000000000004</v>
      </c>
      <c r="O384" s="164">
        <v>4.62</v>
      </c>
      <c r="P384" s="164">
        <v>14.12</v>
      </c>
      <c r="Q384" s="164">
        <v>9.5</v>
      </c>
      <c r="R384" s="164">
        <v>7.18</v>
      </c>
      <c r="S384" s="164">
        <v>4.46</v>
      </c>
      <c r="T384" s="164">
        <v>4.3899999999999997</v>
      </c>
      <c r="U384" s="164">
        <v>5.78</v>
      </c>
      <c r="V384" s="164">
        <v>2.99</v>
      </c>
      <c r="W384" s="164" t="s">
        <v>52</v>
      </c>
      <c r="X384" s="164" t="s">
        <v>52</v>
      </c>
      <c r="Y384" s="164" t="s">
        <v>52</v>
      </c>
      <c r="Z384" s="164" t="s">
        <v>52</v>
      </c>
      <c r="AA384" s="164" t="s">
        <v>52</v>
      </c>
      <c r="AB384" s="165" t="s">
        <v>52</v>
      </c>
      <c r="AC384" s="165" t="s">
        <v>52</v>
      </c>
      <c r="AD384" s="164" t="s">
        <v>52</v>
      </c>
      <c r="AE384" s="164" t="s">
        <v>52</v>
      </c>
      <c r="AF384" s="164" t="s">
        <v>52</v>
      </c>
      <c r="AG384" s="165" t="s">
        <v>52</v>
      </c>
      <c r="AH384" s="165" t="s">
        <v>52</v>
      </c>
      <c r="AI384" s="164" t="s">
        <v>52</v>
      </c>
      <c r="AJ384" s="165" t="s">
        <v>52</v>
      </c>
      <c r="AK384" s="165" t="s">
        <v>52</v>
      </c>
      <c r="AL384" s="165" t="s">
        <v>52</v>
      </c>
      <c r="AM384" s="100"/>
    </row>
    <row r="385" spans="1:39" x14ac:dyDescent="0.2">
      <c r="A385" s="156" t="s">
        <v>1538</v>
      </c>
      <c r="B385" s="156" t="s">
        <v>1539</v>
      </c>
      <c r="C385" s="156" t="s">
        <v>1540</v>
      </c>
      <c r="D385" s="156" t="s">
        <v>94</v>
      </c>
      <c r="E385" s="156" t="s">
        <v>76</v>
      </c>
      <c r="F385" s="156" t="s">
        <v>64</v>
      </c>
      <c r="G385" s="164" t="s">
        <v>52</v>
      </c>
      <c r="H385" s="164">
        <v>5.49</v>
      </c>
      <c r="I385" s="164">
        <v>-1.93</v>
      </c>
      <c r="J385" s="164">
        <v>2.79</v>
      </c>
      <c r="K385" s="164">
        <v>6.66</v>
      </c>
      <c r="L385" s="164">
        <v>15.55</v>
      </c>
      <c r="M385" s="164">
        <v>7.9</v>
      </c>
      <c r="N385" s="164">
        <v>5.82</v>
      </c>
      <c r="O385" s="164">
        <v>7.02</v>
      </c>
      <c r="P385" s="164">
        <v>10.15</v>
      </c>
      <c r="Q385" s="164">
        <v>18.38</v>
      </c>
      <c r="R385" s="164">
        <v>5.69</v>
      </c>
      <c r="S385" s="164">
        <v>3.46</v>
      </c>
      <c r="T385" s="164">
        <v>4.6100000000000003</v>
      </c>
      <c r="U385" s="164">
        <v>4.5999999999999996</v>
      </c>
      <c r="V385" s="164">
        <v>4.68</v>
      </c>
      <c r="W385" s="164">
        <v>3.45</v>
      </c>
      <c r="X385" s="164">
        <v>2.76</v>
      </c>
      <c r="Y385" s="164">
        <v>0.06</v>
      </c>
      <c r="Z385" s="164">
        <v>0.47</v>
      </c>
      <c r="AA385" s="164">
        <v>0.47</v>
      </c>
      <c r="AB385" s="165">
        <v>1.84</v>
      </c>
      <c r="AC385" s="165">
        <v>1.87</v>
      </c>
      <c r="AD385" s="164">
        <v>3.89</v>
      </c>
      <c r="AE385" s="164">
        <v>3.89</v>
      </c>
      <c r="AF385" s="164">
        <v>4.91</v>
      </c>
      <c r="AG385" s="165">
        <v>4.79</v>
      </c>
      <c r="AH385" s="165">
        <v>4.0599999999999996</v>
      </c>
      <c r="AI385" s="164">
        <v>4.92</v>
      </c>
      <c r="AJ385" s="165">
        <v>3.21</v>
      </c>
      <c r="AK385" s="165">
        <v>5.19</v>
      </c>
      <c r="AL385" s="165">
        <v>5.0599999999999996</v>
      </c>
      <c r="AM385" s="100"/>
    </row>
    <row r="386" spans="1:39" x14ac:dyDescent="0.2">
      <c r="A386" s="156" t="s">
        <v>1541</v>
      </c>
      <c r="B386" s="156" t="s">
        <v>1542</v>
      </c>
      <c r="C386" s="156" t="s">
        <v>1543</v>
      </c>
      <c r="D386" s="156" t="s">
        <v>94</v>
      </c>
      <c r="E386" s="156" t="s">
        <v>78</v>
      </c>
      <c r="F386" s="156" t="s">
        <v>70</v>
      </c>
      <c r="G386" s="164" t="s">
        <v>52</v>
      </c>
      <c r="H386" s="164" t="s">
        <v>52</v>
      </c>
      <c r="I386" s="164" t="s">
        <v>52</v>
      </c>
      <c r="J386" s="164" t="s">
        <v>52</v>
      </c>
      <c r="K386" s="164" t="s">
        <v>52</v>
      </c>
      <c r="L386" s="164" t="s">
        <v>52</v>
      </c>
      <c r="M386" s="164">
        <v>9.5299999999999994</v>
      </c>
      <c r="N386" s="164">
        <v>5.48</v>
      </c>
      <c r="O386" s="164">
        <v>12.7</v>
      </c>
      <c r="P386" s="164">
        <v>9.9600000000000009</v>
      </c>
      <c r="Q386" s="164">
        <v>5.79</v>
      </c>
      <c r="R386" s="164">
        <v>9.27</v>
      </c>
      <c r="S386" s="164">
        <v>4.54</v>
      </c>
      <c r="T386" s="164">
        <v>4.74</v>
      </c>
      <c r="U386" s="164">
        <v>3.44</v>
      </c>
      <c r="V386" s="164">
        <v>4.32</v>
      </c>
      <c r="W386" s="164">
        <v>2.89</v>
      </c>
      <c r="X386" s="164">
        <v>2.0299999999999998</v>
      </c>
      <c r="Y386" s="164">
        <v>-0.02</v>
      </c>
      <c r="Z386" s="164">
        <v>2.2999999999999998</v>
      </c>
      <c r="AA386" s="164">
        <v>1.8</v>
      </c>
      <c r="AB386" s="165">
        <v>0.56999999999999995</v>
      </c>
      <c r="AC386" s="165">
        <v>0.42</v>
      </c>
      <c r="AD386" s="164">
        <v>3.37</v>
      </c>
      <c r="AE386" s="164">
        <v>3.37</v>
      </c>
      <c r="AF386" s="164">
        <v>3.22</v>
      </c>
      <c r="AG386" s="165">
        <v>3.92</v>
      </c>
      <c r="AH386" s="165">
        <v>4.0599999999999996</v>
      </c>
      <c r="AI386" s="164">
        <v>4.9800000000000004</v>
      </c>
      <c r="AJ386" s="165">
        <v>1.35</v>
      </c>
      <c r="AK386" s="165">
        <v>2.6</v>
      </c>
      <c r="AL386" s="165">
        <v>5.26</v>
      </c>
      <c r="AM386" s="100"/>
    </row>
    <row r="387" spans="1:39" x14ac:dyDescent="0.2">
      <c r="A387" s="156" t="s">
        <v>1544</v>
      </c>
      <c r="B387" s="156" t="s">
        <v>1545</v>
      </c>
      <c r="C387" s="156" t="s">
        <v>1546</v>
      </c>
      <c r="D387" s="156" t="s">
        <v>94</v>
      </c>
      <c r="E387" s="156" t="s">
        <v>76</v>
      </c>
      <c r="F387" s="156" t="s">
        <v>1828</v>
      </c>
      <c r="G387" s="164" t="s">
        <v>52</v>
      </c>
      <c r="H387" s="164">
        <v>1.06</v>
      </c>
      <c r="I387" s="164">
        <v>5.24</v>
      </c>
      <c r="J387" s="164">
        <v>5.68</v>
      </c>
      <c r="K387" s="164">
        <v>6.33</v>
      </c>
      <c r="L387" s="164">
        <v>13.82</v>
      </c>
      <c r="M387" s="164">
        <v>6.52</v>
      </c>
      <c r="N387" s="164">
        <v>7.28</v>
      </c>
      <c r="O387" s="164">
        <v>7.23</v>
      </c>
      <c r="P387" s="164">
        <v>9.64</v>
      </c>
      <c r="Q387" s="164">
        <v>15.24</v>
      </c>
      <c r="R387" s="164">
        <v>6.28</v>
      </c>
      <c r="S387" s="164">
        <v>3.2</v>
      </c>
      <c r="T387" s="164">
        <v>4.83</v>
      </c>
      <c r="U387" s="164">
        <v>4.54</v>
      </c>
      <c r="V387" s="164">
        <v>4.37</v>
      </c>
      <c r="W387" s="164">
        <v>2.4</v>
      </c>
      <c r="X387" s="164">
        <v>1.84</v>
      </c>
      <c r="Y387" s="164">
        <v>-0.04</v>
      </c>
      <c r="Z387" s="164">
        <v>0.35</v>
      </c>
      <c r="AA387" s="164">
        <v>0.36</v>
      </c>
      <c r="AB387" s="165">
        <v>0.21</v>
      </c>
      <c r="AC387" s="165">
        <v>0.21</v>
      </c>
      <c r="AD387" s="164">
        <v>3.78</v>
      </c>
      <c r="AE387" s="164">
        <v>3.78</v>
      </c>
      <c r="AF387" s="164">
        <v>4.92</v>
      </c>
      <c r="AG387" s="165">
        <v>4.99</v>
      </c>
      <c r="AH387" s="165">
        <v>3.76</v>
      </c>
      <c r="AI387" s="164">
        <v>1.98</v>
      </c>
      <c r="AJ387" s="165">
        <v>4.2699999999999996</v>
      </c>
      <c r="AK387" s="165">
        <v>3.92</v>
      </c>
      <c r="AL387" s="165">
        <v>4.79</v>
      </c>
      <c r="AM387" s="100"/>
    </row>
    <row r="388" spans="1:39" x14ac:dyDescent="0.2">
      <c r="A388" s="156" t="s">
        <v>1547</v>
      </c>
      <c r="B388" s="156" t="s">
        <v>1548</v>
      </c>
      <c r="C388" s="156" t="s">
        <v>1549</v>
      </c>
      <c r="D388" s="156" t="s">
        <v>94</v>
      </c>
      <c r="E388" s="156" t="s">
        <v>76</v>
      </c>
      <c r="F388" s="156" t="s">
        <v>66</v>
      </c>
      <c r="G388" s="164" t="s">
        <v>52</v>
      </c>
      <c r="H388" s="164">
        <v>10.88</v>
      </c>
      <c r="I388" s="164">
        <v>11.87</v>
      </c>
      <c r="J388" s="164">
        <v>4.0599999999999996</v>
      </c>
      <c r="K388" s="164">
        <v>11.04</v>
      </c>
      <c r="L388" s="164">
        <v>9.39</v>
      </c>
      <c r="M388" s="164">
        <v>8.44</v>
      </c>
      <c r="N388" s="164">
        <v>5.16</v>
      </c>
      <c r="O388" s="164">
        <v>5.34</v>
      </c>
      <c r="P388" s="164">
        <v>9.24</v>
      </c>
      <c r="Q388" s="164">
        <v>15.09</v>
      </c>
      <c r="R388" s="164">
        <v>6.29</v>
      </c>
      <c r="S388" s="164">
        <v>3.53</v>
      </c>
      <c r="T388" s="164">
        <v>4.6500000000000004</v>
      </c>
      <c r="U388" s="164">
        <v>4.84</v>
      </c>
      <c r="V388" s="164">
        <v>4.8499999999999996</v>
      </c>
      <c r="W388" s="164">
        <v>2.54</v>
      </c>
      <c r="X388" s="164">
        <v>2.31</v>
      </c>
      <c r="Y388" s="164">
        <v>-0.03</v>
      </c>
      <c r="Z388" s="164">
        <v>0.01</v>
      </c>
      <c r="AA388" s="164">
        <v>0.73</v>
      </c>
      <c r="AB388" s="165">
        <v>0.28000000000000003</v>
      </c>
      <c r="AC388" s="165">
        <v>0.26</v>
      </c>
      <c r="AD388" s="164">
        <v>3.82</v>
      </c>
      <c r="AE388" s="164">
        <v>3.82</v>
      </c>
      <c r="AF388" s="164">
        <v>5.76</v>
      </c>
      <c r="AG388" s="165">
        <v>3.95</v>
      </c>
      <c r="AH388" s="165">
        <v>3.99</v>
      </c>
      <c r="AI388" s="164">
        <v>4.75</v>
      </c>
      <c r="AJ388" s="165">
        <v>3.34</v>
      </c>
      <c r="AK388" s="165">
        <v>5.08</v>
      </c>
      <c r="AL388" s="165">
        <v>4.67</v>
      </c>
      <c r="AM388" s="100"/>
    </row>
    <row r="389" spans="1:39" x14ac:dyDescent="0.2">
      <c r="A389" s="156" t="s">
        <v>1550</v>
      </c>
      <c r="B389" s="156" t="s">
        <v>1551</v>
      </c>
      <c r="C389" s="156" t="s">
        <v>1552</v>
      </c>
      <c r="D389" s="156" t="s">
        <v>94</v>
      </c>
      <c r="E389" s="156" t="s">
        <v>76</v>
      </c>
      <c r="F389" s="156" t="s">
        <v>64</v>
      </c>
      <c r="G389" s="164" t="s">
        <v>52</v>
      </c>
      <c r="H389" s="164">
        <v>6.7</v>
      </c>
      <c r="I389" s="164">
        <v>13.07</v>
      </c>
      <c r="J389" s="164">
        <v>2.65</v>
      </c>
      <c r="K389" s="164">
        <v>10.050000000000001</v>
      </c>
      <c r="L389" s="164">
        <v>13.35</v>
      </c>
      <c r="M389" s="164">
        <v>11.98</v>
      </c>
      <c r="N389" s="164">
        <v>9.77</v>
      </c>
      <c r="O389" s="164">
        <v>6.9</v>
      </c>
      <c r="P389" s="164">
        <v>10.52</v>
      </c>
      <c r="Q389" s="164">
        <v>15.67</v>
      </c>
      <c r="R389" s="164">
        <v>5.63</v>
      </c>
      <c r="S389" s="164">
        <v>3.98</v>
      </c>
      <c r="T389" s="164">
        <v>3.76</v>
      </c>
      <c r="U389" s="164">
        <v>3.83</v>
      </c>
      <c r="V389" s="164">
        <v>5.09</v>
      </c>
      <c r="W389" s="164">
        <v>3.1</v>
      </c>
      <c r="X389" s="164">
        <v>2.5299999999999998</v>
      </c>
      <c r="Y389" s="164">
        <v>0.18</v>
      </c>
      <c r="Z389" s="164">
        <v>0.16</v>
      </c>
      <c r="AA389" s="164">
        <v>0.46</v>
      </c>
      <c r="AB389" s="165">
        <v>0.39</v>
      </c>
      <c r="AC389" s="165">
        <v>0.23</v>
      </c>
      <c r="AD389" s="164">
        <v>3.49</v>
      </c>
      <c r="AE389" s="164">
        <v>3.49</v>
      </c>
      <c r="AF389" s="164">
        <v>4.59</v>
      </c>
      <c r="AG389" s="165">
        <v>5.71</v>
      </c>
      <c r="AH389" s="165">
        <v>3.72</v>
      </c>
      <c r="AI389" s="164">
        <v>4.72</v>
      </c>
      <c r="AJ389" s="165">
        <v>3.3</v>
      </c>
      <c r="AK389" s="165">
        <v>4.92</v>
      </c>
      <c r="AL389" s="165">
        <v>4.79</v>
      </c>
      <c r="AM389" s="100"/>
    </row>
    <row r="390" spans="1:39" x14ac:dyDescent="0.2">
      <c r="A390" s="156" t="s">
        <v>1556</v>
      </c>
      <c r="B390" s="156" t="s">
        <v>52</v>
      </c>
      <c r="C390" s="156" t="s">
        <v>1557</v>
      </c>
      <c r="D390" s="156" t="s">
        <v>194</v>
      </c>
      <c r="E390" s="156" t="s">
        <v>76</v>
      </c>
      <c r="F390" s="156" t="s">
        <v>64</v>
      </c>
      <c r="G390" s="164" t="s">
        <v>52</v>
      </c>
      <c r="H390" s="164">
        <v>6.3</v>
      </c>
      <c r="I390" s="164">
        <v>3.44</v>
      </c>
      <c r="J390" s="164">
        <v>1.82</v>
      </c>
      <c r="K390" s="164" t="s">
        <v>52</v>
      </c>
      <c r="L390" s="164" t="s">
        <v>52</v>
      </c>
      <c r="M390" s="164" t="s">
        <v>52</v>
      </c>
      <c r="N390" s="164" t="s">
        <v>52</v>
      </c>
      <c r="O390" s="164" t="s">
        <v>52</v>
      </c>
      <c r="P390" s="164" t="s">
        <v>52</v>
      </c>
      <c r="Q390" s="164" t="s">
        <v>52</v>
      </c>
      <c r="R390" s="164" t="s">
        <v>52</v>
      </c>
      <c r="S390" s="164" t="s">
        <v>52</v>
      </c>
      <c r="T390" s="164" t="s">
        <v>52</v>
      </c>
      <c r="U390" s="164" t="s">
        <v>52</v>
      </c>
      <c r="V390" s="164" t="s">
        <v>52</v>
      </c>
      <c r="W390" s="164" t="s">
        <v>52</v>
      </c>
      <c r="X390" s="164" t="s">
        <v>52</v>
      </c>
      <c r="Y390" s="164" t="s">
        <v>52</v>
      </c>
      <c r="Z390" s="164" t="s">
        <v>52</v>
      </c>
      <c r="AA390" s="164" t="s">
        <v>52</v>
      </c>
      <c r="AB390" s="165" t="s">
        <v>52</v>
      </c>
      <c r="AC390" s="165" t="s">
        <v>52</v>
      </c>
      <c r="AD390" s="164" t="s">
        <v>52</v>
      </c>
      <c r="AE390" s="164" t="s">
        <v>52</v>
      </c>
      <c r="AF390" s="164" t="s">
        <v>52</v>
      </c>
      <c r="AG390" s="165" t="s">
        <v>52</v>
      </c>
      <c r="AH390" s="165" t="s">
        <v>52</v>
      </c>
      <c r="AI390" s="164" t="s">
        <v>52</v>
      </c>
      <c r="AJ390" s="165" t="s">
        <v>52</v>
      </c>
      <c r="AK390" s="165" t="s">
        <v>52</v>
      </c>
      <c r="AL390" s="165" t="s">
        <v>52</v>
      </c>
      <c r="AM390" s="100"/>
    </row>
    <row r="391" spans="1:39" x14ac:dyDescent="0.2">
      <c r="A391" s="156" t="s">
        <v>1558</v>
      </c>
      <c r="B391" s="156" t="s">
        <v>1559</v>
      </c>
      <c r="C391" s="156" t="s">
        <v>1560</v>
      </c>
      <c r="D391" s="156" t="s">
        <v>94</v>
      </c>
      <c r="E391" s="156" t="s">
        <v>76</v>
      </c>
      <c r="F391" s="156" t="s">
        <v>66</v>
      </c>
      <c r="G391" s="164" t="s">
        <v>52</v>
      </c>
      <c r="H391" s="164">
        <v>10.43</v>
      </c>
      <c r="I391" s="164">
        <v>4.82</v>
      </c>
      <c r="J391" s="164">
        <v>4.5</v>
      </c>
      <c r="K391" s="164">
        <v>2.16</v>
      </c>
      <c r="L391" s="164">
        <v>9.7899999999999991</v>
      </c>
      <c r="M391" s="164">
        <v>8.19</v>
      </c>
      <c r="N391" s="164">
        <v>8.36</v>
      </c>
      <c r="O391" s="164">
        <v>6.04</v>
      </c>
      <c r="P391" s="164">
        <v>10.31</v>
      </c>
      <c r="Q391" s="164">
        <v>12.48</v>
      </c>
      <c r="R391" s="164">
        <v>6.78</v>
      </c>
      <c r="S391" s="164">
        <v>3.92</v>
      </c>
      <c r="T391" s="164">
        <v>4.68</v>
      </c>
      <c r="U391" s="164">
        <v>4.83</v>
      </c>
      <c r="V391" s="164">
        <v>4.07</v>
      </c>
      <c r="W391" s="164">
        <v>3.07</v>
      </c>
      <c r="X391" s="164">
        <v>2.4300000000000002</v>
      </c>
      <c r="Y391" s="164">
        <v>-0.03</v>
      </c>
      <c r="Z391" s="164">
        <v>0.09</v>
      </c>
      <c r="AA391" s="164">
        <v>0.27</v>
      </c>
      <c r="AB391" s="165">
        <v>1.79</v>
      </c>
      <c r="AC391" s="165">
        <v>1.78</v>
      </c>
      <c r="AD391" s="164">
        <v>4.01</v>
      </c>
      <c r="AE391" s="164">
        <v>4.01</v>
      </c>
      <c r="AF391" s="164">
        <v>5.24</v>
      </c>
      <c r="AG391" s="165">
        <v>5.52</v>
      </c>
      <c r="AH391" s="165">
        <v>4.05</v>
      </c>
      <c r="AI391" s="164">
        <v>4.6399999999999997</v>
      </c>
      <c r="AJ391" s="165">
        <v>3.03</v>
      </c>
      <c r="AK391" s="165">
        <v>4.97</v>
      </c>
      <c r="AL391" s="165">
        <v>4.75</v>
      </c>
      <c r="AM391" s="100"/>
    </row>
    <row r="392" spans="1:39" x14ac:dyDescent="0.2">
      <c r="A392" s="156" t="s">
        <v>1561</v>
      </c>
      <c r="B392" s="156" t="s">
        <v>52</v>
      </c>
      <c r="C392" s="156" t="s">
        <v>1562</v>
      </c>
      <c r="D392" s="156" t="s">
        <v>194</v>
      </c>
      <c r="E392" s="156" t="s">
        <v>76</v>
      </c>
      <c r="F392" s="156" t="s">
        <v>70</v>
      </c>
      <c r="G392" s="164" t="s">
        <v>52</v>
      </c>
      <c r="H392" s="164">
        <v>-0.35</v>
      </c>
      <c r="I392" s="164">
        <v>9.2799999999999994</v>
      </c>
      <c r="J392" s="164">
        <v>-4.21</v>
      </c>
      <c r="K392" s="164">
        <v>3.73</v>
      </c>
      <c r="L392" s="164" t="s">
        <v>52</v>
      </c>
      <c r="M392" s="164" t="s">
        <v>52</v>
      </c>
      <c r="N392" s="164" t="s">
        <v>52</v>
      </c>
      <c r="O392" s="164" t="s">
        <v>52</v>
      </c>
      <c r="P392" s="164" t="s">
        <v>52</v>
      </c>
      <c r="Q392" s="164" t="s">
        <v>52</v>
      </c>
      <c r="R392" s="164" t="s">
        <v>52</v>
      </c>
      <c r="S392" s="164" t="s">
        <v>52</v>
      </c>
      <c r="T392" s="164" t="s">
        <v>52</v>
      </c>
      <c r="U392" s="164" t="s">
        <v>52</v>
      </c>
      <c r="V392" s="164" t="s">
        <v>52</v>
      </c>
      <c r="W392" s="164" t="s">
        <v>52</v>
      </c>
      <c r="X392" s="164" t="s">
        <v>52</v>
      </c>
      <c r="Y392" s="164" t="s">
        <v>52</v>
      </c>
      <c r="Z392" s="164" t="s">
        <v>52</v>
      </c>
      <c r="AA392" s="164" t="s">
        <v>52</v>
      </c>
      <c r="AB392" s="165" t="s">
        <v>52</v>
      </c>
      <c r="AC392" s="165" t="s">
        <v>52</v>
      </c>
      <c r="AD392" s="164" t="s">
        <v>52</v>
      </c>
      <c r="AE392" s="164" t="s">
        <v>52</v>
      </c>
      <c r="AF392" s="164" t="s">
        <v>52</v>
      </c>
      <c r="AG392" s="165" t="s">
        <v>52</v>
      </c>
      <c r="AH392" s="165" t="s">
        <v>52</v>
      </c>
      <c r="AI392" s="164" t="s">
        <v>52</v>
      </c>
      <c r="AJ392" s="165" t="s">
        <v>52</v>
      </c>
      <c r="AK392" s="165" t="s">
        <v>52</v>
      </c>
      <c r="AL392" s="165" t="s">
        <v>52</v>
      </c>
      <c r="AM392" s="100"/>
    </row>
    <row r="393" spans="1:39" x14ac:dyDescent="0.2">
      <c r="A393" s="156" t="s">
        <v>1563</v>
      </c>
      <c r="B393" s="156" t="s">
        <v>1564</v>
      </c>
      <c r="C393" s="156" t="s">
        <v>1565</v>
      </c>
      <c r="D393" s="156" t="s">
        <v>94</v>
      </c>
      <c r="E393" s="156" t="s">
        <v>76</v>
      </c>
      <c r="F393" s="156" t="s">
        <v>1828</v>
      </c>
      <c r="G393" s="164" t="s">
        <v>52</v>
      </c>
      <c r="H393" s="164">
        <v>-1.97</v>
      </c>
      <c r="I393" s="164">
        <v>1.61</v>
      </c>
      <c r="J393" s="164">
        <v>7.14</v>
      </c>
      <c r="K393" s="164">
        <v>5.23</v>
      </c>
      <c r="L393" s="164">
        <v>10.23</v>
      </c>
      <c r="M393" s="164">
        <v>8.4700000000000006</v>
      </c>
      <c r="N393" s="164">
        <v>6.26</v>
      </c>
      <c r="O393" s="164">
        <v>6.02</v>
      </c>
      <c r="P393" s="164">
        <v>9.61</v>
      </c>
      <c r="Q393" s="164">
        <v>17.91</v>
      </c>
      <c r="R393" s="164">
        <v>5.71</v>
      </c>
      <c r="S393" s="164">
        <v>4.54</v>
      </c>
      <c r="T393" s="164">
        <v>4.66</v>
      </c>
      <c r="U393" s="164">
        <v>4.7</v>
      </c>
      <c r="V393" s="164">
        <v>3.95</v>
      </c>
      <c r="W393" s="164">
        <v>3.43</v>
      </c>
      <c r="X393" s="164">
        <v>0.32</v>
      </c>
      <c r="Y393" s="164">
        <v>-0.03</v>
      </c>
      <c r="Z393" s="164">
        <v>-0.04</v>
      </c>
      <c r="AA393" s="164">
        <v>0.19</v>
      </c>
      <c r="AB393" s="165">
        <v>0.13</v>
      </c>
      <c r="AC393" s="165">
        <v>1.57</v>
      </c>
      <c r="AD393" s="164">
        <v>3.45</v>
      </c>
      <c r="AE393" s="164">
        <v>3.45</v>
      </c>
      <c r="AF393" s="164">
        <v>5.81</v>
      </c>
      <c r="AG393" s="165">
        <v>4.0199999999999996</v>
      </c>
      <c r="AH393" s="165">
        <v>4.05</v>
      </c>
      <c r="AI393" s="164">
        <v>4.25</v>
      </c>
      <c r="AJ393" s="165">
        <v>3.95</v>
      </c>
      <c r="AK393" s="165">
        <v>5.03</v>
      </c>
      <c r="AL393" s="165">
        <v>4.83</v>
      </c>
      <c r="AM393" s="100"/>
    </row>
    <row r="394" spans="1:39" x14ac:dyDescent="0.2">
      <c r="A394" s="156" t="s">
        <v>1566</v>
      </c>
      <c r="B394" s="156" t="s">
        <v>52</v>
      </c>
      <c r="C394" s="156" t="s">
        <v>1567</v>
      </c>
      <c r="D394" s="156" t="s">
        <v>194</v>
      </c>
      <c r="E394" s="156" t="s">
        <v>76</v>
      </c>
      <c r="F394" s="156" t="s">
        <v>1828</v>
      </c>
      <c r="G394" s="164" t="s">
        <v>52</v>
      </c>
      <c r="H394" s="164">
        <v>0.82</v>
      </c>
      <c r="I394" s="164">
        <v>1.83</v>
      </c>
      <c r="J394" s="164">
        <v>7.4</v>
      </c>
      <c r="K394" s="164">
        <v>6.04</v>
      </c>
      <c r="L394" s="164" t="s">
        <v>52</v>
      </c>
      <c r="M394" s="164" t="s">
        <v>52</v>
      </c>
      <c r="N394" s="164" t="s">
        <v>52</v>
      </c>
      <c r="O394" s="164" t="s">
        <v>52</v>
      </c>
      <c r="P394" s="164" t="s">
        <v>52</v>
      </c>
      <c r="Q394" s="164" t="s">
        <v>52</v>
      </c>
      <c r="R394" s="164" t="s">
        <v>52</v>
      </c>
      <c r="S394" s="164" t="s">
        <v>52</v>
      </c>
      <c r="T394" s="164" t="s">
        <v>52</v>
      </c>
      <c r="U394" s="164" t="s">
        <v>52</v>
      </c>
      <c r="V394" s="164" t="s">
        <v>52</v>
      </c>
      <c r="W394" s="164" t="s">
        <v>52</v>
      </c>
      <c r="X394" s="164" t="s">
        <v>52</v>
      </c>
      <c r="Y394" s="164" t="s">
        <v>52</v>
      </c>
      <c r="Z394" s="164" t="s">
        <v>52</v>
      </c>
      <c r="AA394" s="164" t="s">
        <v>52</v>
      </c>
      <c r="AB394" s="165" t="s">
        <v>52</v>
      </c>
      <c r="AC394" s="165" t="s">
        <v>52</v>
      </c>
      <c r="AD394" s="164" t="s">
        <v>52</v>
      </c>
      <c r="AE394" s="164" t="s">
        <v>52</v>
      </c>
      <c r="AF394" s="164" t="s">
        <v>52</v>
      </c>
      <c r="AG394" s="165" t="s">
        <v>52</v>
      </c>
      <c r="AH394" s="165" t="s">
        <v>52</v>
      </c>
      <c r="AI394" s="164" t="s">
        <v>52</v>
      </c>
      <c r="AJ394" s="165" t="s">
        <v>52</v>
      </c>
      <c r="AK394" s="165" t="s">
        <v>52</v>
      </c>
      <c r="AL394" s="165" t="s">
        <v>52</v>
      </c>
      <c r="AM394" s="100"/>
    </row>
    <row r="395" spans="1:39" x14ac:dyDescent="0.2">
      <c r="A395" s="156" t="s">
        <v>1568</v>
      </c>
      <c r="B395" s="156" t="s">
        <v>1569</v>
      </c>
      <c r="C395" s="156" t="s">
        <v>1570</v>
      </c>
      <c r="D395" s="156" t="s">
        <v>94</v>
      </c>
      <c r="E395" s="156" t="s">
        <v>78</v>
      </c>
      <c r="F395" s="156" t="s">
        <v>1828</v>
      </c>
      <c r="G395" s="164" t="s">
        <v>52</v>
      </c>
      <c r="H395" s="164">
        <v>0.82</v>
      </c>
      <c r="I395" s="164">
        <v>1.83</v>
      </c>
      <c r="J395" s="164">
        <v>7.4</v>
      </c>
      <c r="K395" s="164">
        <v>6.04</v>
      </c>
      <c r="L395" s="164">
        <v>-1.81</v>
      </c>
      <c r="M395" s="164">
        <v>6.7</v>
      </c>
      <c r="N395" s="164">
        <v>6.53</v>
      </c>
      <c r="O395" s="164">
        <v>7.4</v>
      </c>
      <c r="P395" s="164">
        <v>9.67</v>
      </c>
      <c r="Q395" s="164">
        <v>19.64</v>
      </c>
      <c r="R395" s="164">
        <v>4.97</v>
      </c>
      <c r="S395" s="164">
        <v>3.7</v>
      </c>
      <c r="T395" s="164">
        <v>4.05</v>
      </c>
      <c r="U395" s="164">
        <v>3.91</v>
      </c>
      <c r="V395" s="164">
        <v>2.81</v>
      </c>
      <c r="W395" s="164">
        <v>3.66</v>
      </c>
      <c r="X395" s="164">
        <v>2.99</v>
      </c>
      <c r="Y395" s="164">
        <v>-0.21</v>
      </c>
      <c r="Z395" s="164">
        <v>0.35</v>
      </c>
      <c r="AA395" s="164">
        <v>2.04</v>
      </c>
      <c r="AB395" s="165">
        <v>0.21</v>
      </c>
      <c r="AC395" s="165">
        <v>0.22</v>
      </c>
      <c r="AD395" s="164">
        <v>3.81</v>
      </c>
      <c r="AE395" s="164">
        <v>3.81</v>
      </c>
      <c r="AF395" s="164">
        <v>5.13</v>
      </c>
      <c r="AG395" s="165">
        <v>1.7</v>
      </c>
      <c r="AH395" s="165">
        <v>3.35</v>
      </c>
      <c r="AI395" s="164">
        <v>4.76</v>
      </c>
      <c r="AJ395" s="165">
        <v>3.17</v>
      </c>
      <c r="AK395" s="165">
        <v>9.44</v>
      </c>
      <c r="AL395" s="165">
        <v>7.46</v>
      </c>
      <c r="AM395" s="100"/>
    </row>
    <row r="396" spans="1:39" x14ac:dyDescent="0.2">
      <c r="A396" s="156" t="s">
        <v>1571</v>
      </c>
      <c r="B396" s="156" t="s">
        <v>1572</v>
      </c>
      <c r="C396" s="156" t="s">
        <v>1573</v>
      </c>
      <c r="D396" s="156" t="s">
        <v>94</v>
      </c>
      <c r="E396" s="156" t="s">
        <v>76</v>
      </c>
      <c r="F396" s="156" t="s">
        <v>66</v>
      </c>
      <c r="G396" s="164" t="s">
        <v>52</v>
      </c>
      <c r="H396" s="164">
        <v>2.77</v>
      </c>
      <c r="I396" s="164">
        <v>4.76</v>
      </c>
      <c r="J396" s="164">
        <v>7.44</v>
      </c>
      <c r="K396" s="164">
        <v>5.46</v>
      </c>
      <c r="L396" s="164">
        <v>10.8</v>
      </c>
      <c r="M396" s="164">
        <v>7.91</v>
      </c>
      <c r="N396" s="164">
        <v>7.44</v>
      </c>
      <c r="O396" s="164">
        <v>6.21</v>
      </c>
      <c r="P396" s="164">
        <v>10.68</v>
      </c>
      <c r="Q396" s="164">
        <v>13.03</v>
      </c>
      <c r="R396" s="164">
        <v>6.05</v>
      </c>
      <c r="S396" s="164">
        <v>3.91</v>
      </c>
      <c r="T396" s="164">
        <v>4.7</v>
      </c>
      <c r="U396" s="164">
        <v>4.87</v>
      </c>
      <c r="V396" s="164">
        <v>4.13</v>
      </c>
      <c r="W396" s="164">
        <v>3.06</v>
      </c>
      <c r="X396" s="164">
        <v>2.36</v>
      </c>
      <c r="Y396" s="164">
        <v>0.19</v>
      </c>
      <c r="Z396" s="164">
        <v>0.32</v>
      </c>
      <c r="AA396" s="164">
        <v>0.57999999999999996</v>
      </c>
      <c r="AB396" s="165">
        <v>2</v>
      </c>
      <c r="AC396" s="165">
        <v>1.99</v>
      </c>
      <c r="AD396" s="164">
        <v>3.78</v>
      </c>
      <c r="AE396" s="164">
        <v>3.78</v>
      </c>
      <c r="AF396" s="164">
        <v>4.82</v>
      </c>
      <c r="AG396" s="165">
        <v>5.51</v>
      </c>
      <c r="AH396" s="165">
        <v>3.91</v>
      </c>
      <c r="AI396" s="164">
        <v>4.8600000000000003</v>
      </c>
      <c r="AJ396" s="165">
        <v>3.11</v>
      </c>
      <c r="AK396" s="165">
        <v>4.96</v>
      </c>
      <c r="AL396" s="165">
        <v>4.59</v>
      </c>
      <c r="AM396" s="100"/>
    </row>
    <row r="397" spans="1:39" x14ac:dyDescent="0.2">
      <c r="A397" s="156" t="s">
        <v>1574</v>
      </c>
      <c r="B397" s="156" t="s">
        <v>52</v>
      </c>
      <c r="C397" s="156" t="s">
        <v>1575</v>
      </c>
      <c r="D397" s="156" t="s">
        <v>194</v>
      </c>
      <c r="E397" s="156" t="s">
        <v>76</v>
      </c>
      <c r="F397" s="156" t="s">
        <v>64</v>
      </c>
      <c r="G397" s="164" t="s">
        <v>52</v>
      </c>
      <c r="H397" s="164">
        <v>2.93</v>
      </c>
      <c r="I397" s="164">
        <v>1.83</v>
      </c>
      <c r="J397" s="164">
        <v>0.95</v>
      </c>
      <c r="K397" s="164">
        <v>5.77</v>
      </c>
      <c r="L397" s="164" t="s">
        <v>52</v>
      </c>
      <c r="M397" s="164" t="s">
        <v>52</v>
      </c>
      <c r="N397" s="164" t="s">
        <v>52</v>
      </c>
      <c r="O397" s="164" t="s">
        <v>52</v>
      </c>
      <c r="P397" s="164" t="s">
        <v>52</v>
      </c>
      <c r="Q397" s="164" t="s">
        <v>52</v>
      </c>
      <c r="R397" s="164" t="s">
        <v>52</v>
      </c>
      <c r="S397" s="164" t="s">
        <v>52</v>
      </c>
      <c r="T397" s="164" t="s">
        <v>52</v>
      </c>
      <c r="U397" s="164" t="s">
        <v>52</v>
      </c>
      <c r="V397" s="164" t="s">
        <v>52</v>
      </c>
      <c r="W397" s="164" t="s">
        <v>52</v>
      </c>
      <c r="X397" s="164" t="s">
        <v>52</v>
      </c>
      <c r="Y397" s="164" t="s">
        <v>52</v>
      </c>
      <c r="Z397" s="164" t="s">
        <v>52</v>
      </c>
      <c r="AA397" s="164" t="s">
        <v>52</v>
      </c>
      <c r="AB397" s="165" t="s">
        <v>52</v>
      </c>
      <c r="AC397" s="165" t="s">
        <v>52</v>
      </c>
      <c r="AD397" s="164" t="s">
        <v>52</v>
      </c>
      <c r="AE397" s="164" t="s">
        <v>52</v>
      </c>
      <c r="AF397" s="164" t="s">
        <v>52</v>
      </c>
      <c r="AG397" s="165" t="s">
        <v>52</v>
      </c>
      <c r="AH397" s="165" t="s">
        <v>52</v>
      </c>
      <c r="AI397" s="164" t="s">
        <v>52</v>
      </c>
      <c r="AJ397" s="165" t="s">
        <v>52</v>
      </c>
      <c r="AK397" s="165" t="s">
        <v>52</v>
      </c>
      <c r="AL397" s="165" t="s">
        <v>52</v>
      </c>
      <c r="AM397" s="100"/>
    </row>
    <row r="398" spans="1:39" x14ac:dyDescent="0.2">
      <c r="A398" s="156" t="s">
        <v>1576</v>
      </c>
      <c r="B398" s="156" t="s">
        <v>1577</v>
      </c>
      <c r="C398" s="156" t="s">
        <v>1578</v>
      </c>
      <c r="D398" s="156" t="s">
        <v>94</v>
      </c>
      <c r="E398" s="156" t="s">
        <v>78</v>
      </c>
      <c r="F398" s="156" t="s">
        <v>64</v>
      </c>
      <c r="G398" s="164" t="s">
        <v>52</v>
      </c>
      <c r="H398" s="164">
        <v>2.93</v>
      </c>
      <c r="I398" s="164">
        <v>1.83</v>
      </c>
      <c r="J398" s="164">
        <v>0.95</v>
      </c>
      <c r="K398" s="164">
        <v>5.77</v>
      </c>
      <c r="L398" s="164">
        <v>7.43</v>
      </c>
      <c r="M398" s="164">
        <v>16.54</v>
      </c>
      <c r="N398" s="164">
        <v>5.26</v>
      </c>
      <c r="O398" s="164">
        <v>7.24</v>
      </c>
      <c r="P398" s="164">
        <v>11.56</v>
      </c>
      <c r="Q398" s="164">
        <v>12.03</v>
      </c>
      <c r="R398" s="164">
        <v>8.86</v>
      </c>
      <c r="S398" s="164">
        <v>4.93</v>
      </c>
      <c r="T398" s="164">
        <v>4.8600000000000003</v>
      </c>
      <c r="U398" s="164">
        <v>4.8499999999999996</v>
      </c>
      <c r="V398" s="164">
        <v>4.55</v>
      </c>
      <c r="W398" s="164">
        <v>4.0599999999999996</v>
      </c>
      <c r="X398" s="164">
        <v>3.02</v>
      </c>
      <c r="Y398" s="164">
        <v>0</v>
      </c>
      <c r="Z398" s="164">
        <v>0.36</v>
      </c>
      <c r="AA398" s="164">
        <v>0.3</v>
      </c>
      <c r="AB398" s="165">
        <v>0.38</v>
      </c>
      <c r="AC398" s="165">
        <v>0.36</v>
      </c>
      <c r="AD398" s="164">
        <v>3.66</v>
      </c>
      <c r="AE398" s="164">
        <v>3.66</v>
      </c>
      <c r="AF398" s="164">
        <v>5.94</v>
      </c>
      <c r="AG398" s="165">
        <v>4.08</v>
      </c>
      <c r="AH398" s="165">
        <v>3.97</v>
      </c>
      <c r="AI398" s="164">
        <v>5.04</v>
      </c>
      <c r="AJ398" s="165">
        <v>3.1</v>
      </c>
      <c r="AK398" s="165">
        <v>5.13</v>
      </c>
      <c r="AL398" s="165">
        <v>4.75</v>
      </c>
      <c r="AM398" s="100"/>
    </row>
    <row r="399" spans="1:39" x14ac:dyDescent="0.2">
      <c r="A399" s="156" t="s">
        <v>1579</v>
      </c>
      <c r="B399" s="156" t="s">
        <v>1580</v>
      </c>
      <c r="C399" s="156" t="s">
        <v>1581</v>
      </c>
      <c r="D399" s="156" t="s">
        <v>94</v>
      </c>
      <c r="E399" s="156" t="s">
        <v>76</v>
      </c>
      <c r="F399" s="156" t="s">
        <v>64</v>
      </c>
      <c r="G399" s="164" t="s">
        <v>52</v>
      </c>
      <c r="H399" s="164">
        <v>2.15</v>
      </c>
      <c r="I399" s="164">
        <v>-1.68</v>
      </c>
      <c r="J399" s="164">
        <v>3.75</v>
      </c>
      <c r="K399" s="164">
        <v>12.26</v>
      </c>
      <c r="L399" s="164">
        <v>16.52</v>
      </c>
      <c r="M399" s="164">
        <v>8.1999999999999993</v>
      </c>
      <c r="N399" s="164">
        <v>5.72</v>
      </c>
      <c r="O399" s="164">
        <v>6.87</v>
      </c>
      <c r="P399" s="164">
        <v>9.82</v>
      </c>
      <c r="Q399" s="164">
        <v>18.14</v>
      </c>
      <c r="R399" s="164">
        <v>6.15</v>
      </c>
      <c r="S399" s="164">
        <v>4.04</v>
      </c>
      <c r="T399" s="164">
        <v>5.22</v>
      </c>
      <c r="U399" s="164">
        <v>5.18</v>
      </c>
      <c r="V399" s="164">
        <v>4.43</v>
      </c>
      <c r="W399" s="164">
        <v>2.8</v>
      </c>
      <c r="X399" s="164">
        <v>2.4300000000000002</v>
      </c>
      <c r="Y399" s="164">
        <v>0.06</v>
      </c>
      <c r="Z399" s="164">
        <v>0.53</v>
      </c>
      <c r="AA399" s="164">
        <v>0.48</v>
      </c>
      <c r="AB399" s="165">
        <v>2.16</v>
      </c>
      <c r="AC399" s="165">
        <v>1.87</v>
      </c>
      <c r="AD399" s="164">
        <v>3.61</v>
      </c>
      <c r="AE399" s="164">
        <v>3.61</v>
      </c>
      <c r="AF399" s="164">
        <v>5.05</v>
      </c>
      <c r="AG399" s="165">
        <v>4.8499999999999996</v>
      </c>
      <c r="AH399" s="165">
        <v>3.91</v>
      </c>
      <c r="AI399" s="164">
        <v>4.79</v>
      </c>
      <c r="AJ399" s="165">
        <v>3.15</v>
      </c>
      <c r="AK399" s="165">
        <v>5.15</v>
      </c>
      <c r="AL399" s="165">
        <v>4.7699999999999996</v>
      </c>
      <c r="AM399" s="100"/>
    </row>
    <row r="400" spans="1:39" x14ac:dyDescent="0.2">
      <c r="A400" s="156" t="s">
        <v>1582</v>
      </c>
      <c r="B400" s="156" t="s">
        <v>1583</v>
      </c>
      <c r="C400" s="156" t="s">
        <v>1584</v>
      </c>
      <c r="D400" s="156" t="s">
        <v>94</v>
      </c>
      <c r="E400" s="156" t="s">
        <v>401</v>
      </c>
      <c r="F400" s="156" t="s">
        <v>72</v>
      </c>
      <c r="G400" s="164" t="s">
        <v>52</v>
      </c>
      <c r="H400" s="164">
        <v>0</v>
      </c>
      <c r="I400" s="164">
        <v>5.28</v>
      </c>
      <c r="J400" s="164">
        <v>15.06</v>
      </c>
      <c r="K400" s="164">
        <v>0</v>
      </c>
      <c r="L400" s="164">
        <v>1.99</v>
      </c>
      <c r="M400" s="164">
        <v>2.31</v>
      </c>
      <c r="N400" s="164">
        <v>7.79</v>
      </c>
      <c r="O400" s="164">
        <v>7.44</v>
      </c>
      <c r="P400" s="164">
        <v>4.5599999999999996</v>
      </c>
      <c r="Q400" s="164">
        <v>17.21</v>
      </c>
      <c r="R400" s="164">
        <v>5.37</v>
      </c>
      <c r="S400" s="164">
        <v>4.3499999999999996</v>
      </c>
      <c r="T400" s="164">
        <v>3.23</v>
      </c>
      <c r="U400" s="164">
        <v>5.01</v>
      </c>
      <c r="V400" s="164">
        <v>3.09</v>
      </c>
      <c r="W400" s="164">
        <v>1.69</v>
      </c>
      <c r="X400" s="164">
        <v>0</v>
      </c>
      <c r="Y400" s="164">
        <v>0</v>
      </c>
      <c r="Z400" s="164">
        <v>-0.26</v>
      </c>
      <c r="AA400" s="164">
        <v>-0.31</v>
      </c>
      <c r="AB400" s="165">
        <v>-0.34</v>
      </c>
      <c r="AC400" s="165">
        <v>-0.34</v>
      </c>
      <c r="AD400" s="164">
        <v>1.38</v>
      </c>
      <c r="AE400" s="164">
        <v>1.38</v>
      </c>
      <c r="AF400" s="164">
        <v>2.69</v>
      </c>
      <c r="AG400" s="165">
        <v>4.67</v>
      </c>
      <c r="AH400" s="165">
        <v>3.9</v>
      </c>
      <c r="AI400" s="164">
        <v>6.07</v>
      </c>
      <c r="AJ400" s="165">
        <v>2.92</v>
      </c>
      <c r="AK400" s="165">
        <v>4.0199999999999996</v>
      </c>
      <c r="AL400" s="165">
        <v>5.98</v>
      </c>
      <c r="AM400" s="100"/>
    </row>
    <row r="401" spans="1:39" x14ac:dyDescent="0.2">
      <c r="A401" s="156" t="s">
        <v>1585</v>
      </c>
      <c r="B401" s="156" t="s">
        <v>1586</v>
      </c>
      <c r="C401" s="156" t="s">
        <v>1587</v>
      </c>
      <c r="D401" s="156" t="s">
        <v>94</v>
      </c>
      <c r="E401" s="156" t="s">
        <v>74</v>
      </c>
      <c r="F401" s="156" t="s">
        <v>56</v>
      </c>
      <c r="G401" s="164" t="s">
        <v>52</v>
      </c>
      <c r="H401" s="164">
        <v>6.14</v>
      </c>
      <c r="I401" s="164">
        <v>3.31</v>
      </c>
      <c r="J401" s="164">
        <v>5.18</v>
      </c>
      <c r="K401" s="164">
        <v>4.8499999999999996</v>
      </c>
      <c r="L401" s="164">
        <v>5.9</v>
      </c>
      <c r="M401" s="164">
        <v>4.9000000000000004</v>
      </c>
      <c r="N401" s="164">
        <v>4.9000000000000004</v>
      </c>
      <c r="O401" s="164">
        <v>6.68</v>
      </c>
      <c r="P401" s="164">
        <v>5.91</v>
      </c>
      <c r="Q401" s="164">
        <v>12.9</v>
      </c>
      <c r="R401" s="164">
        <v>7.38</v>
      </c>
      <c r="S401" s="164">
        <v>5.61</v>
      </c>
      <c r="T401" s="164">
        <v>5.03</v>
      </c>
      <c r="U401" s="164">
        <v>4.84</v>
      </c>
      <c r="V401" s="164">
        <v>5.13</v>
      </c>
      <c r="W401" s="164">
        <v>5.0199999999999996</v>
      </c>
      <c r="X401" s="164">
        <v>2.5</v>
      </c>
      <c r="Y401" s="164">
        <v>0</v>
      </c>
      <c r="Z401" s="164">
        <v>0</v>
      </c>
      <c r="AA401" s="164">
        <v>0.74</v>
      </c>
      <c r="AB401" s="165">
        <v>0.23</v>
      </c>
      <c r="AC401" s="165">
        <v>0</v>
      </c>
      <c r="AD401" s="164">
        <v>2.15</v>
      </c>
      <c r="AE401" s="164">
        <v>2.15</v>
      </c>
      <c r="AF401" s="164">
        <v>5.6</v>
      </c>
      <c r="AG401" s="165">
        <v>5.56</v>
      </c>
      <c r="AH401" s="165">
        <v>4.83</v>
      </c>
      <c r="AI401" s="164">
        <v>4.6900000000000004</v>
      </c>
      <c r="AJ401" s="165">
        <v>3.73</v>
      </c>
      <c r="AK401" s="165">
        <v>5.18</v>
      </c>
      <c r="AL401" s="165">
        <v>5.03</v>
      </c>
      <c r="AM401" s="100"/>
    </row>
    <row r="402" spans="1:39" x14ac:dyDescent="0.2">
      <c r="A402" s="156" t="s">
        <v>1588</v>
      </c>
      <c r="B402" s="156" t="s">
        <v>1589</v>
      </c>
      <c r="C402" s="156" t="s">
        <v>1590</v>
      </c>
      <c r="D402" s="156" t="s">
        <v>94</v>
      </c>
      <c r="E402" s="156" t="s">
        <v>76</v>
      </c>
      <c r="F402" s="156" t="s">
        <v>66</v>
      </c>
      <c r="G402" s="164" t="s">
        <v>52</v>
      </c>
      <c r="H402" s="164">
        <v>4.55</v>
      </c>
      <c r="I402" s="164">
        <v>4.9800000000000004</v>
      </c>
      <c r="J402" s="164">
        <v>5.1100000000000003</v>
      </c>
      <c r="K402" s="164">
        <v>5.84</v>
      </c>
      <c r="L402" s="164">
        <v>10.74</v>
      </c>
      <c r="M402" s="164">
        <v>8.11</v>
      </c>
      <c r="N402" s="164">
        <v>7.49</v>
      </c>
      <c r="O402" s="164">
        <v>6.11</v>
      </c>
      <c r="P402" s="164">
        <v>9.5</v>
      </c>
      <c r="Q402" s="164">
        <v>13.41</v>
      </c>
      <c r="R402" s="164">
        <v>6.54</v>
      </c>
      <c r="S402" s="164">
        <v>3.87</v>
      </c>
      <c r="T402" s="164">
        <v>4.7</v>
      </c>
      <c r="U402" s="164">
        <v>4.96</v>
      </c>
      <c r="V402" s="164">
        <v>4.13</v>
      </c>
      <c r="W402" s="164">
        <v>3</v>
      </c>
      <c r="X402" s="164">
        <v>2.46</v>
      </c>
      <c r="Y402" s="164">
        <v>-7.0000000000000007E-2</v>
      </c>
      <c r="Z402" s="164">
        <v>0.47</v>
      </c>
      <c r="AA402" s="164">
        <v>0.71</v>
      </c>
      <c r="AB402" s="165">
        <v>2.0099999999999998</v>
      </c>
      <c r="AC402" s="165">
        <v>2.19</v>
      </c>
      <c r="AD402" s="164">
        <v>3.73</v>
      </c>
      <c r="AE402" s="164">
        <v>3.73</v>
      </c>
      <c r="AF402" s="164">
        <v>4.87</v>
      </c>
      <c r="AG402" s="165">
        <v>5.58</v>
      </c>
      <c r="AH402" s="165">
        <v>3.94</v>
      </c>
      <c r="AI402" s="164">
        <v>4.91</v>
      </c>
      <c r="AJ402" s="165">
        <v>3.15</v>
      </c>
      <c r="AK402" s="165">
        <v>5.19</v>
      </c>
      <c r="AL402" s="165">
        <v>4.8</v>
      </c>
      <c r="AM402" s="100"/>
    </row>
    <row r="403" spans="1:39" x14ac:dyDescent="0.2">
      <c r="A403" s="156" t="s">
        <v>1594</v>
      </c>
      <c r="B403" s="156" t="s">
        <v>1595</v>
      </c>
      <c r="C403" s="156" t="s">
        <v>1596</v>
      </c>
      <c r="D403" s="156" t="s">
        <v>194</v>
      </c>
      <c r="E403" s="156" t="s">
        <v>76</v>
      </c>
      <c r="F403" s="156" t="s">
        <v>58</v>
      </c>
      <c r="G403" s="164" t="s">
        <v>52</v>
      </c>
      <c r="H403" s="164">
        <v>-8.08</v>
      </c>
      <c r="I403" s="164">
        <v>11.52</v>
      </c>
      <c r="J403" s="164">
        <v>5.69</v>
      </c>
      <c r="K403" s="164">
        <v>7.94</v>
      </c>
      <c r="L403" s="164">
        <v>13.73</v>
      </c>
      <c r="M403" s="164">
        <v>8.4</v>
      </c>
      <c r="N403" s="164">
        <v>6.08</v>
      </c>
      <c r="O403" s="164">
        <v>5.78</v>
      </c>
      <c r="P403" s="164">
        <v>6.86</v>
      </c>
      <c r="Q403" s="164">
        <v>11.99</v>
      </c>
      <c r="R403" s="164">
        <v>4.5199999999999996</v>
      </c>
      <c r="S403" s="164">
        <v>4.7699999999999996</v>
      </c>
      <c r="T403" s="164">
        <v>2.0099999999999998</v>
      </c>
      <c r="U403" s="164">
        <v>1.87</v>
      </c>
      <c r="V403" s="164">
        <v>1.35</v>
      </c>
      <c r="W403" s="164" t="s">
        <v>52</v>
      </c>
      <c r="X403" s="164" t="s">
        <v>52</v>
      </c>
      <c r="Y403" s="164" t="s">
        <v>52</v>
      </c>
      <c r="Z403" s="164" t="s">
        <v>52</v>
      </c>
      <c r="AA403" s="164" t="s">
        <v>52</v>
      </c>
      <c r="AB403" s="165" t="s">
        <v>52</v>
      </c>
      <c r="AC403" s="165" t="s">
        <v>52</v>
      </c>
      <c r="AD403" s="164" t="s">
        <v>52</v>
      </c>
      <c r="AE403" s="164" t="s">
        <v>52</v>
      </c>
      <c r="AF403" s="164" t="s">
        <v>52</v>
      </c>
      <c r="AG403" s="165" t="s">
        <v>52</v>
      </c>
      <c r="AH403" s="165" t="s">
        <v>52</v>
      </c>
      <c r="AI403" s="164" t="s">
        <v>52</v>
      </c>
      <c r="AJ403" s="165" t="s">
        <v>52</v>
      </c>
      <c r="AK403" s="165" t="s">
        <v>52</v>
      </c>
      <c r="AL403" s="165" t="s">
        <v>52</v>
      </c>
      <c r="AM403" s="100"/>
    </row>
    <row r="404" spans="1:39" x14ac:dyDescent="0.2">
      <c r="A404" s="156" t="s">
        <v>1597</v>
      </c>
      <c r="B404" s="156" t="s">
        <v>1598</v>
      </c>
      <c r="C404" s="156" t="s">
        <v>1599</v>
      </c>
      <c r="D404" s="156" t="s">
        <v>94</v>
      </c>
      <c r="E404" s="156" t="s">
        <v>76</v>
      </c>
      <c r="F404" s="156" t="s">
        <v>1828</v>
      </c>
      <c r="G404" s="164" t="s">
        <v>52</v>
      </c>
      <c r="H404" s="164">
        <v>3.62</v>
      </c>
      <c r="I404" s="164">
        <v>2.2599999999999998</v>
      </c>
      <c r="J404" s="164">
        <v>5.63</v>
      </c>
      <c r="K404" s="164">
        <v>8.02</v>
      </c>
      <c r="L404" s="164">
        <v>14.88</v>
      </c>
      <c r="M404" s="164">
        <v>6.63</v>
      </c>
      <c r="N404" s="164">
        <v>7.42</v>
      </c>
      <c r="O404" s="164">
        <v>7.09</v>
      </c>
      <c r="P404" s="164">
        <v>9.3000000000000007</v>
      </c>
      <c r="Q404" s="164">
        <v>15.64</v>
      </c>
      <c r="R404" s="164">
        <v>5.93</v>
      </c>
      <c r="S404" s="164">
        <v>3.64</v>
      </c>
      <c r="T404" s="164">
        <v>4.8</v>
      </c>
      <c r="U404" s="164">
        <v>4.08</v>
      </c>
      <c r="V404" s="164">
        <v>4.33</v>
      </c>
      <c r="W404" s="164">
        <v>2.56</v>
      </c>
      <c r="X404" s="164">
        <v>2.4700000000000002</v>
      </c>
      <c r="Y404" s="164">
        <v>0.06</v>
      </c>
      <c r="Z404" s="164">
        <v>0.64</v>
      </c>
      <c r="AA404" s="164">
        <v>0.55000000000000004</v>
      </c>
      <c r="AB404" s="165">
        <v>0.01</v>
      </c>
      <c r="AC404" s="165">
        <v>-0.04</v>
      </c>
      <c r="AD404" s="164">
        <v>3.68</v>
      </c>
      <c r="AE404" s="164">
        <v>3.68</v>
      </c>
      <c r="AF404" s="164">
        <v>5.01</v>
      </c>
      <c r="AG404" s="165">
        <v>4.92</v>
      </c>
      <c r="AH404" s="165">
        <v>3.86</v>
      </c>
      <c r="AI404" s="164">
        <v>2.0099999999999998</v>
      </c>
      <c r="AJ404" s="165">
        <v>4.29</v>
      </c>
      <c r="AK404" s="165">
        <v>4.0199999999999996</v>
      </c>
      <c r="AL404" s="165">
        <v>5.0999999999999996</v>
      </c>
      <c r="AM404" s="100"/>
    </row>
    <row r="405" spans="1:39" x14ac:dyDescent="0.2">
      <c r="A405" s="156" t="s">
        <v>1600</v>
      </c>
      <c r="B405" s="156" t="s">
        <v>1601</v>
      </c>
      <c r="C405" s="156" t="s">
        <v>1602</v>
      </c>
      <c r="D405" s="156" t="s">
        <v>94</v>
      </c>
      <c r="E405" s="156" t="s">
        <v>76</v>
      </c>
      <c r="F405" s="156" t="s">
        <v>66</v>
      </c>
      <c r="G405" s="164" t="s">
        <v>52</v>
      </c>
      <c r="H405" s="164">
        <v>-4.18</v>
      </c>
      <c r="I405" s="164">
        <v>5.75</v>
      </c>
      <c r="J405" s="164">
        <v>11.64</v>
      </c>
      <c r="K405" s="164">
        <v>6.31</v>
      </c>
      <c r="L405" s="164">
        <v>9.7100000000000009</v>
      </c>
      <c r="M405" s="164">
        <v>11.09</v>
      </c>
      <c r="N405" s="164">
        <v>8.32</v>
      </c>
      <c r="O405" s="164">
        <v>7.34</v>
      </c>
      <c r="P405" s="164">
        <v>9.6</v>
      </c>
      <c r="Q405" s="164">
        <v>14.99</v>
      </c>
      <c r="R405" s="164">
        <v>6.97</v>
      </c>
      <c r="S405" s="164">
        <v>4.5199999999999996</v>
      </c>
      <c r="T405" s="164">
        <v>4.59</v>
      </c>
      <c r="U405" s="164">
        <v>4.17</v>
      </c>
      <c r="V405" s="164">
        <v>4.1900000000000004</v>
      </c>
      <c r="W405" s="164">
        <v>3.94</v>
      </c>
      <c r="X405" s="164">
        <v>3.13</v>
      </c>
      <c r="Y405" s="164">
        <v>7.0000000000000007E-2</v>
      </c>
      <c r="Z405" s="164">
        <v>-0.01</v>
      </c>
      <c r="AA405" s="164">
        <v>1.82</v>
      </c>
      <c r="AB405" s="165">
        <v>1.83</v>
      </c>
      <c r="AC405" s="165">
        <v>1.83</v>
      </c>
      <c r="AD405" s="164">
        <v>3.72</v>
      </c>
      <c r="AE405" s="164">
        <v>3.72</v>
      </c>
      <c r="AF405" s="164">
        <v>5.82</v>
      </c>
      <c r="AG405" s="165">
        <v>4</v>
      </c>
      <c r="AH405" s="165">
        <v>4.13</v>
      </c>
      <c r="AI405" s="164">
        <v>3.46</v>
      </c>
      <c r="AJ405" s="165">
        <v>4.71</v>
      </c>
      <c r="AK405" s="165">
        <v>5.01</v>
      </c>
      <c r="AL405" s="165">
        <v>4.97</v>
      </c>
      <c r="AM405" s="100"/>
    </row>
    <row r="406" spans="1:39" x14ac:dyDescent="0.2">
      <c r="A406" s="156" t="s">
        <v>1603</v>
      </c>
      <c r="B406" s="156" t="s">
        <v>1604</v>
      </c>
      <c r="C406" s="156" t="s">
        <v>1605</v>
      </c>
      <c r="D406" s="156" t="s">
        <v>194</v>
      </c>
      <c r="E406" s="156" t="s">
        <v>76</v>
      </c>
      <c r="F406" s="156" t="s">
        <v>56</v>
      </c>
      <c r="G406" s="164" t="s">
        <v>52</v>
      </c>
      <c r="H406" s="164">
        <v>1.79</v>
      </c>
      <c r="I406" s="164">
        <v>3.69</v>
      </c>
      <c r="J406" s="164">
        <v>4.05</v>
      </c>
      <c r="K406" s="164">
        <v>4.08</v>
      </c>
      <c r="L406" s="164">
        <v>15.99</v>
      </c>
      <c r="M406" s="164">
        <v>4.58</v>
      </c>
      <c r="N406" s="164">
        <v>6.03</v>
      </c>
      <c r="O406" s="164">
        <v>5.95</v>
      </c>
      <c r="P406" s="164">
        <v>5.89</v>
      </c>
      <c r="Q406" s="164">
        <v>9.84</v>
      </c>
      <c r="R406" s="164">
        <v>5.1100000000000003</v>
      </c>
      <c r="S406" s="164">
        <v>3.28</v>
      </c>
      <c r="T406" s="164">
        <v>4.9000000000000004</v>
      </c>
      <c r="U406" s="164">
        <v>4.62</v>
      </c>
      <c r="V406" s="164">
        <v>4.6100000000000003</v>
      </c>
      <c r="W406" s="164" t="s">
        <v>52</v>
      </c>
      <c r="X406" s="164" t="s">
        <v>52</v>
      </c>
      <c r="Y406" s="164" t="s">
        <v>52</v>
      </c>
      <c r="Z406" s="164" t="s">
        <v>52</v>
      </c>
      <c r="AA406" s="164" t="s">
        <v>52</v>
      </c>
      <c r="AB406" s="165" t="s">
        <v>52</v>
      </c>
      <c r="AC406" s="165" t="s">
        <v>52</v>
      </c>
      <c r="AD406" s="164" t="s">
        <v>52</v>
      </c>
      <c r="AE406" s="164" t="s">
        <v>52</v>
      </c>
      <c r="AF406" s="164" t="s">
        <v>52</v>
      </c>
      <c r="AG406" s="165" t="s">
        <v>52</v>
      </c>
      <c r="AH406" s="165" t="s">
        <v>52</v>
      </c>
      <c r="AI406" s="164" t="s">
        <v>52</v>
      </c>
      <c r="AJ406" s="165" t="s">
        <v>52</v>
      </c>
      <c r="AK406" s="165" t="s">
        <v>52</v>
      </c>
      <c r="AL406" s="165" t="s">
        <v>52</v>
      </c>
      <c r="AM406" s="100"/>
    </row>
    <row r="407" spans="1:39" x14ac:dyDescent="0.2">
      <c r="A407" s="156" t="s">
        <v>1606</v>
      </c>
      <c r="B407" s="156" t="s">
        <v>1607</v>
      </c>
      <c r="C407" s="156" t="s">
        <v>1608</v>
      </c>
      <c r="D407" s="156" t="s">
        <v>94</v>
      </c>
      <c r="E407" s="156" t="s">
        <v>74</v>
      </c>
      <c r="F407" s="156" t="s">
        <v>68</v>
      </c>
      <c r="G407" s="164" t="s">
        <v>52</v>
      </c>
      <c r="H407" s="164">
        <v>-14.24</v>
      </c>
      <c r="I407" s="164">
        <v>0.81</v>
      </c>
      <c r="J407" s="164">
        <v>5.77</v>
      </c>
      <c r="K407" s="164">
        <v>9.65</v>
      </c>
      <c r="L407" s="164">
        <v>11.63</v>
      </c>
      <c r="M407" s="164">
        <v>4.18</v>
      </c>
      <c r="N407" s="164">
        <v>5.49</v>
      </c>
      <c r="O407" s="164">
        <v>4.5599999999999996</v>
      </c>
      <c r="P407" s="164">
        <v>6.93</v>
      </c>
      <c r="Q407" s="164">
        <v>12.83</v>
      </c>
      <c r="R407" s="164">
        <v>4.1900000000000004</v>
      </c>
      <c r="S407" s="164">
        <v>4.0199999999999996</v>
      </c>
      <c r="T407" s="164">
        <v>3.69</v>
      </c>
      <c r="U407" s="164">
        <v>3.7</v>
      </c>
      <c r="V407" s="164">
        <v>4.96</v>
      </c>
      <c r="W407" s="164">
        <v>3.63</v>
      </c>
      <c r="X407" s="164">
        <v>2.4300000000000002</v>
      </c>
      <c r="Y407" s="164">
        <v>0.03</v>
      </c>
      <c r="Z407" s="164">
        <v>0.13</v>
      </c>
      <c r="AA407" s="164">
        <v>2.59</v>
      </c>
      <c r="AB407" s="165">
        <v>1.89</v>
      </c>
      <c r="AC407" s="165">
        <v>1.94</v>
      </c>
      <c r="AD407" s="164">
        <v>3.78</v>
      </c>
      <c r="AE407" s="164">
        <v>3.78</v>
      </c>
      <c r="AF407" s="164">
        <v>5.12</v>
      </c>
      <c r="AG407" s="165">
        <v>4.96</v>
      </c>
      <c r="AH407" s="165">
        <v>3.94</v>
      </c>
      <c r="AI407" s="164">
        <v>4.25</v>
      </c>
      <c r="AJ407" s="165">
        <v>4.0999999999999996</v>
      </c>
      <c r="AK407" s="165">
        <v>5.2</v>
      </c>
      <c r="AL407" s="165">
        <v>5.01</v>
      </c>
      <c r="AM407" s="100"/>
    </row>
    <row r="408" spans="1:39" x14ac:dyDescent="0.2">
      <c r="A408" s="156" t="s">
        <v>1609</v>
      </c>
      <c r="B408" s="156" t="s">
        <v>1610</v>
      </c>
      <c r="C408" s="156" t="s">
        <v>1611</v>
      </c>
      <c r="D408" s="156" t="s">
        <v>94</v>
      </c>
      <c r="E408" s="156" t="s">
        <v>74</v>
      </c>
      <c r="F408" s="156" t="s">
        <v>70</v>
      </c>
      <c r="G408" s="164" t="s">
        <v>52</v>
      </c>
      <c r="H408" s="164">
        <v>-6.46</v>
      </c>
      <c r="I408" s="164">
        <v>-2.23</v>
      </c>
      <c r="J408" s="164">
        <v>8.64</v>
      </c>
      <c r="K408" s="164">
        <v>12.64</v>
      </c>
      <c r="L408" s="164">
        <v>11.93</v>
      </c>
      <c r="M408" s="164">
        <v>8.33</v>
      </c>
      <c r="N408" s="164">
        <v>6.84</v>
      </c>
      <c r="O408" s="164">
        <v>7.66</v>
      </c>
      <c r="P408" s="164">
        <v>8</v>
      </c>
      <c r="Q408" s="164">
        <v>19.3</v>
      </c>
      <c r="R408" s="164">
        <v>3.63</v>
      </c>
      <c r="S408" s="164">
        <v>3.96</v>
      </c>
      <c r="T408" s="164">
        <v>3.83</v>
      </c>
      <c r="U408" s="164">
        <v>3.9</v>
      </c>
      <c r="V408" s="164">
        <v>2.94</v>
      </c>
      <c r="W408" s="164">
        <v>3.8</v>
      </c>
      <c r="X408" s="164">
        <v>3.68</v>
      </c>
      <c r="Y408" s="164">
        <v>0</v>
      </c>
      <c r="Z408" s="164">
        <v>0</v>
      </c>
      <c r="AA408" s="164">
        <v>2.19</v>
      </c>
      <c r="AB408" s="165">
        <v>0.2</v>
      </c>
      <c r="AC408" s="165">
        <v>1.99</v>
      </c>
      <c r="AD408" s="164">
        <v>3.97</v>
      </c>
      <c r="AE408" s="164">
        <v>3.97</v>
      </c>
      <c r="AF408" s="164">
        <v>5.28</v>
      </c>
      <c r="AG408" s="165">
        <v>4.99</v>
      </c>
      <c r="AH408" s="165">
        <v>4.13</v>
      </c>
      <c r="AI408" s="164">
        <v>5.24</v>
      </c>
      <c r="AJ408" s="165">
        <v>3.36</v>
      </c>
      <c r="AK408" s="165">
        <v>3.56</v>
      </c>
      <c r="AL408" s="165">
        <v>5.05</v>
      </c>
      <c r="AM408" s="100"/>
    </row>
    <row r="409" spans="1:39" x14ac:dyDescent="0.2">
      <c r="A409" s="156" t="s">
        <v>1612</v>
      </c>
      <c r="B409" s="156" t="s">
        <v>1613</v>
      </c>
      <c r="C409" s="156" t="s">
        <v>1614</v>
      </c>
      <c r="D409" s="156" t="s">
        <v>94</v>
      </c>
      <c r="E409" s="156" t="s">
        <v>227</v>
      </c>
      <c r="F409" s="156" t="s">
        <v>72</v>
      </c>
      <c r="G409" s="164" t="s">
        <v>52</v>
      </c>
      <c r="H409" s="164">
        <v>-0.38</v>
      </c>
      <c r="I409" s="164">
        <v>14.37</v>
      </c>
      <c r="J409" s="164">
        <v>9.86</v>
      </c>
      <c r="K409" s="164">
        <v>12.04</v>
      </c>
      <c r="L409" s="164">
        <v>-1.57</v>
      </c>
      <c r="M409" s="164">
        <v>3.27</v>
      </c>
      <c r="N409" s="164">
        <v>4.4400000000000004</v>
      </c>
      <c r="O409" s="164">
        <v>5.76</v>
      </c>
      <c r="P409" s="164">
        <v>5.48</v>
      </c>
      <c r="Q409" s="164">
        <v>19.57</v>
      </c>
      <c r="R409" s="164">
        <v>6.34</v>
      </c>
      <c r="S409" s="164">
        <v>4.8099999999999996</v>
      </c>
      <c r="T409" s="164">
        <v>4.62</v>
      </c>
      <c r="U409" s="164">
        <v>3.09</v>
      </c>
      <c r="V409" s="164">
        <v>2.38</v>
      </c>
      <c r="W409" s="164">
        <v>1.49</v>
      </c>
      <c r="X409" s="164">
        <v>0</v>
      </c>
      <c r="Y409" s="164">
        <v>0</v>
      </c>
      <c r="Z409" s="164">
        <v>-0.21</v>
      </c>
      <c r="AA409" s="164">
        <v>-0.25</v>
      </c>
      <c r="AB409" s="165">
        <v>-0.27</v>
      </c>
      <c r="AC409" s="165">
        <v>-0.28000000000000003</v>
      </c>
      <c r="AD409" s="164">
        <v>1.86</v>
      </c>
      <c r="AE409" s="164">
        <v>1.86</v>
      </c>
      <c r="AF409" s="164">
        <v>5.01</v>
      </c>
      <c r="AG409" s="165">
        <v>4.8899999999999997</v>
      </c>
      <c r="AH409" s="165">
        <v>3.92</v>
      </c>
      <c r="AI409" s="164">
        <v>5.84</v>
      </c>
      <c r="AJ409" s="165">
        <v>4.12</v>
      </c>
      <c r="AK409" s="165">
        <v>5.96</v>
      </c>
      <c r="AL409" s="165">
        <v>5.75</v>
      </c>
      <c r="AM409" s="100"/>
    </row>
    <row r="410" spans="1:39" x14ac:dyDescent="0.2">
      <c r="A410" s="156" t="s">
        <v>1615</v>
      </c>
      <c r="B410" s="156" t="s">
        <v>1616</v>
      </c>
      <c r="C410" s="156" t="s">
        <v>1617</v>
      </c>
      <c r="D410" s="156" t="s">
        <v>94</v>
      </c>
      <c r="E410" s="156" t="s">
        <v>401</v>
      </c>
      <c r="F410" s="156" t="s">
        <v>72</v>
      </c>
      <c r="G410" s="164" t="s">
        <v>52</v>
      </c>
      <c r="H410" s="164">
        <v>-23.31</v>
      </c>
      <c r="I410" s="164">
        <v>26.47</v>
      </c>
      <c r="J410" s="164">
        <v>-0.24</v>
      </c>
      <c r="K410" s="164">
        <v>-2.7</v>
      </c>
      <c r="L410" s="164">
        <v>-23.8</v>
      </c>
      <c r="M410" s="164">
        <v>15.95</v>
      </c>
      <c r="N410" s="164">
        <v>7.43</v>
      </c>
      <c r="O410" s="164">
        <v>13.63</v>
      </c>
      <c r="P410" s="164">
        <v>-11.68</v>
      </c>
      <c r="Q410" s="164">
        <v>45.08</v>
      </c>
      <c r="R410" s="164">
        <v>2.9</v>
      </c>
      <c r="S410" s="164">
        <v>2.21</v>
      </c>
      <c r="T410" s="164">
        <v>5.53</v>
      </c>
      <c r="U410" s="164">
        <v>5.07</v>
      </c>
      <c r="V410" s="164">
        <v>0.87</v>
      </c>
      <c r="W410" s="164">
        <v>0</v>
      </c>
      <c r="X410" s="164">
        <v>-0.03</v>
      </c>
      <c r="Y410" s="164">
        <v>0</v>
      </c>
      <c r="Z410" s="164">
        <v>-0.46</v>
      </c>
      <c r="AA410" s="164">
        <v>1.1399999999999999</v>
      </c>
      <c r="AB410" s="165">
        <v>-0.6</v>
      </c>
      <c r="AC410" s="165">
        <v>-0.57999999999999996</v>
      </c>
      <c r="AD410" s="164">
        <v>-0.51</v>
      </c>
      <c r="AE410" s="164">
        <v>-0.51</v>
      </c>
      <c r="AF410" s="164">
        <v>3.23</v>
      </c>
      <c r="AG410" s="165">
        <v>6.6</v>
      </c>
      <c r="AH410" s="165">
        <v>3.83</v>
      </c>
      <c r="AI410" s="164">
        <v>5.7</v>
      </c>
      <c r="AJ410" s="165">
        <v>3.21</v>
      </c>
      <c r="AK410" s="165">
        <v>5.59</v>
      </c>
      <c r="AL410" s="165">
        <v>5.15</v>
      </c>
      <c r="AM410" s="100"/>
    </row>
    <row r="411" spans="1:39" x14ac:dyDescent="0.2">
      <c r="A411" s="156" t="s">
        <v>1618</v>
      </c>
      <c r="B411" s="156" t="s">
        <v>1619</v>
      </c>
      <c r="C411" s="156" t="s">
        <v>1620</v>
      </c>
      <c r="D411" s="156" t="s">
        <v>194</v>
      </c>
      <c r="E411" s="156" t="s">
        <v>76</v>
      </c>
      <c r="F411" s="156" t="s">
        <v>58</v>
      </c>
      <c r="G411" s="164" t="s">
        <v>52</v>
      </c>
      <c r="H411" s="164">
        <v>-14.47</v>
      </c>
      <c r="I411" s="164">
        <v>7.04</v>
      </c>
      <c r="J411" s="164">
        <v>9.08</v>
      </c>
      <c r="K411" s="164">
        <v>10.69</v>
      </c>
      <c r="L411" s="164">
        <v>8.8000000000000007</v>
      </c>
      <c r="M411" s="164">
        <v>8.41</v>
      </c>
      <c r="N411" s="164">
        <v>6.1</v>
      </c>
      <c r="O411" s="164">
        <v>6.19</v>
      </c>
      <c r="P411" s="164">
        <v>5.97</v>
      </c>
      <c r="Q411" s="164">
        <v>10.82</v>
      </c>
      <c r="R411" s="164">
        <v>4.62</v>
      </c>
      <c r="S411" s="164">
        <v>4.58</v>
      </c>
      <c r="T411" s="164">
        <v>1.8</v>
      </c>
      <c r="U411" s="164">
        <v>2</v>
      </c>
      <c r="V411" s="164">
        <v>1.0900000000000001</v>
      </c>
      <c r="W411" s="164" t="s">
        <v>52</v>
      </c>
      <c r="X411" s="164" t="s">
        <v>52</v>
      </c>
      <c r="Y411" s="164" t="s">
        <v>52</v>
      </c>
      <c r="Z411" s="164" t="s">
        <v>52</v>
      </c>
      <c r="AA411" s="164" t="s">
        <v>52</v>
      </c>
      <c r="AB411" s="165" t="s">
        <v>52</v>
      </c>
      <c r="AC411" s="165" t="s">
        <v>52</v>
      </c>
      <c r="AD411" s="164" t="s">
        <v>52</v>
      </c>
      <c r="AE411" s="164" t="s">
        <v>52</v>
      </c>
      <c r="AF411" s="164" t="s">
        <v>52</v>
      </c>
      <c r="AG411" s="165" t="s">
        <v>52</v>
      </c>
      <c r="AH411" s="165" t="s">
        <v>52</v>
      </c>
      <c r="AI411" s="164" t="s">
        <v>52</v>
      </c>
      <c r="AJ411" s="165" t="s">
        <v>52</v>
      </c>
      <c r="AK411" s="165" t="s">
        <v>52</v>
      </c>
      <c r="AL411" s="165" t="s">
        <v>52</v>
      </c>
      <c r="AM411" s="100"/>
    </row>
    <row r="412" spans="1:39" x14ac:dyDescent="0.2">
      <c r="A412" s="156" t="s">
        <v>1621</v>
      </c>
      <c r="B412" s="156" t="s">
        <v>52</v>
      </c>
      <c r="C412" s="156" t="s">
        <v>1622</v>
      </c>
      <c r="D412" s="156" t="s">
        <v>194</v>
      </c>
      <c r="E412" s="156" t="s">
        <v>76</v>
      </c>
      <c r="F412" s="156" t="s">
        <v>64</v>
      </c>
      <c r="G412" s="164" t="s">
        <v>52</v>
      </c>
      <c r="H412" s="164">
        <v>6.02</v>
      </c>
      <c r="I412" s="164">
        <v>3.27</v>
      </c>
      <c r="J412" s="164" t="s">
        <v>52</v>
      </c>
      <c r="K412" s="164" t="s">
        <v>52</v>
      </c>
      <c r="L412" s="164" t="s">
        <v>52</v>
      </c>
      <c r="M412" s="164" t="s">
        <v>52</v>
      </c>
      <c r="N412" s="164" t="s">
        <v>52</v>
      </c>
      <c r="O412" s="164" t="s">
        <v>52</v>
      </c>
      <c r="P412" s="164" t="s">
        <v>52</v>
      </c>
      <c r="Q412" s="164" t="s">
        <v>52</v>
      </c>
      <c r="R412" s="164" t="s">
        <v>52</v>
      </c>
      <c r="S412" s="164" t="s">
        <v>52</v>
      </c>
      <c r="T412" s="164" t="s">
        <v>52</v>
      </c>
      <c r="U412" s="164" t="s">
        <v>52</v>
      </c>
      <c r="V412" s="164" t="s">
        <v>52</v>
      </c>
      <c r="W412" s="164" t="s">
        <v>52</v>
      </c>
      <c r="X412" s="164" t="s">
        <v>52</v>
      </c>
      <c r="Y412" s="164" t="s">
        <v>52</v>
      </c>
      <c r="Z412" s="164" t="s">
        <v>52</v>
      </c>
      <c r="AA412" s="164" t="s">
        <v>52</v>
      </c>
      <c r="AB412" s="165" t="s">
        <v>52</v>
      </c>
      <c r="AC412" s="165" t="s">
        <v>52</v>
      </c>
      <c r="AD412" s="164" t="s">
        <v>52</v>
      </c>
      <c r="AE412" s="164" t="s">
        <v>52</v>
      </c>
      <c r="AF412" s="164" t="s">
        <v>52</v>
      </c>
      <c r="AG412" s="165" t="s">
        <v>52</v>
      </c>
      <c r="AH412" s="165" t="s">
        <v>52</v>
      </c>
      <c r="AI412" s="164" t="s">
        <v>52</v>
      </c>
      <c r="AJ412" s="165" t="s">
        <v>52</v>
      </c>
      <c r="AK412" s="165" t="s">
        <v>52</v>
      </c>
      <c r="AL412" s="165" t="s">
        <v>52</v>
      </c>
      <c r="AM412" s="100"/>
    </row>
    <row r="413" spans="1:39" x14ac:dyDescent="0.2">
      <c r="A413" s="156" t="s">
        <v>1623</v>
      </c>
      <c r="B413" s="156" t="s">
        <v>52</v>
      </c>
      <c r="C413" s="156" t="s">
        <v>1624</v>
      </c>
      <c r="D413" s="156" t="s">
        <v>194</v>
      </c>
      <c r="E413" s="156" t="s">
        <v>76</v>
      </c>
      <c r="F413" s="156" t="s">
        <v>56</v>
      </c>
      <c r="G413" s="164" t="s">
        <v>52</v>
      </c>
      <c r="H413" s="164">
        <v>4.04</v>
      </c>
      <c r="I413" s="164">
        <v>6.1</v>
      </c>
      <c r="J413" s="164">
        <v>7.13</v>
      </c>
      <c r="K413" s="164">
        <v>4.3</v>
      </c>
      <c r="L413" s="164" t="s">
        <v>52</v>
      </c>
      <c r="M413" s="164" t="s">
        <v>52</v>
      </c>
      <c r="N413" s="164" t="s">
        <v>52</v>
      </c>
      <c r="O413" s="164" t="s">
        <v>52</v>
      </c>
      <c r="P413" s="164" t="s">
        <v>52</v>
      </c>
      <c r="Q413" s="164" t="s">
        <v>52</v>
      </c>
      <c r="R413" s="164" t="s">
        <v>52</v>
      </c>
      <c r="S413" s="164" t="s">
        <v>52</v>
      </c>
      <c r="T413" s="164" t="s">
        <v>52</v>
      </c>
      <c r="U413" s="164" t="s">
        <v>52</v>
      </c>
      <c r="V413" s="164" t="s">
        <v>52</v>
      </c>
      <c r="W413" s="164" t="s">
        <v>52</v>
      </c>
      <c r="X413" s="164" t="s">
        <v>52</v>
      </c>
      <c r="Y413" s="164" t="s">
        <v>52</v>
      </c>
      <c r="Z413" s="164" t="s">
        <v>52</v>
      </c>
      <c r="AA413" s="164" t="s">
        <v>52</v>
      </c>
      <c r="AB413" s="165" t="s">
        <v>52</v>
      </c>
      <c r="AC413" s="165" t="s">
        <v>52</v>
      </c>
      <c r="AD413" s="164" t="s">
        <v>52</v>
      </c>
      <c r="AE413" s="164" t="s">
        <v>52</v>
      </c>
      <c r="AF413" s="164" t="s">
        <v>52</v>
      </c>
      <c r="AG413" s="165" t="s">
        <v>52</v>
      </c>
      <c r="AH413" s="165" t="s">
        <v>52</v>
      </c>
      <c r="AI413" s="164" t="s">
        <v>52</v>
      </c>
      <c r="AJ413" s="165" t="s">
        <v>52</v>
      </c>
      <c r="AK413" s="165" t="s">
        <v>52</v>
      </c>
      <c r="AL413" s="165" t="s">
        <v>52</v>
      </c>
      <c r="AM413" s="100"/>
    </row>
    <row r="414" spans="1:39" x14ac:dyDescent="0.2">
      <c r="A414" s="156" t="s">
        <v>1625</v>
      </c>
      <c r="B414" s="156" t="s">
        <v>1626</v>
      </c>
      <c r="C414" s="156" t="s">
        <v>1627</v>
      </c>
      <c r="D414" s="156" t="s">
        <v>94</v>
      </c>
      <c r="E414" s="156" t="s">
        <v>78</v>
      </c>
      <c r="F414" s="156" t="s">
        <v>56</v>
      </c>
      <c r="G414" s="164" t="s">
        <v>52</v>
      </c>
      <c r="H414" s="164">
        <v>4.04</v>
      </c>
      <c r="I414" s="164">
        <v>6.1</v>
      </c>
      <c r="J414" s="164">
        <v>7.13</v>
      </c>
      <c r="K414" s="164">
        <v>4.3</v>
      </c>
      <c r="L414" s="164">
        <v>-2.94</v>
      </c>
      <c r="M414" s="164">
        <v>4.28</v>
      </c>
      <c r="N414" s="164">
        <v>6.16</v>
      </c>
      <c r="O414" s="164">
        <v>6.16</v>
      </c>
      <c r="P414" s="164">
        <v>8.33</v>
      </c>
      <c r="Q414" s="164">
        <v>11.55</v>
      </c>
      <c r="R414" s="164">
        <v>5.91</v>
      </c>
      <c r="S414" s="164">
        <v>4.96</v>
      </c>
      <c r="T414" s="164">
        <v>4.88</v>
      </c>
      <c r="U414" s="164">
        <v>4.9400000000000004</v>
      </c>
      <c r="V414" s="164">
        <v>5.72</v>
      </c>
      <c r="W414" s="164">
        <v>3.88</v>
      </c>
      <c r="X414" s="164">
        <v>2.46</v>
      </c>
      <c r="Y414" s="164">
        <v>0</v>
      </c>
      <c r="Z414" s="164">
        <v>0.43</v>
      </c>
      <c r="AA414" s="164">
        <v>1.95</v>
      </c>
      <c r="AB414" s="165">
        <v>1.79</v>
      </c>
      <c r="AC414" s="165">
        <v>2</v>
      </c>
      <c r="AD414" s="164">
        <v>3.75</v>
      </c>
      <c r="AE414" s="164">
        <v>3.75</v>
      </c>
      <c r="AF414" s="164">
        <v>5.97</v>
      </c>
      <c r="AG414" s="165">
        <v>4.32</v>
      </c>
      <c r="AH414" s="165">
        <v>4</v>
      </c>
      <c r="AI414" s="164">
        <v>5.0599999999999996</v>
      </c>
      <c r="AJ414" s="165">
        <v>3.14</v>
      </c>
      <c r="AK414" s="165">
        <v>5.12</v>
      </c>
      <c r="AL414" s="165">
        <v>4.8899999999999997</v>
      </c>
      <c r="AM414" s="100"/>
    </row>
    <row r="415" spans="1:39" x14ac:dyDescent="0.2">
      <c r="A415" s="156" t="s">
        <v>1628</v>
      </c>
      <c r="B415" s="156" t="s">
        <v>1629</v>
      </c>
      <c r="C415" s="156" t="s">
        <v>1630</v>
      </c>
      <c r="D415" s="156" t="s">
        <v>94</v>
      </c>
      <c r="E415" s="156" t="s">
        <v>76</v>
      </c>
      <c r="F415" s="156" t="s">
        <v>70</v>
      </c>
      <c r="G415" s="164" t="s">
        <v>52</v>
      </c>
      <c r="H415" s="164">
        <v>3.9</v>
      </c>
      <c r="I415" s="164">
        <v>2.63</v>
      </c>
      <c r="J415" s="164">
        <v>6.31</v>
      </c>
      <c r="K415" s="164">
        <v>6.21</v>
      </c>
      <c r="L415" s="164">
        <v>8.56</v>
      </c>
      <c r="M415" s="164">
        <v>6.55</v>
      </c>
      <c r="N415" s="164">
        <v>5.68</v>
      </c>
      <c r="O415" s="164">
        <v>5.97</v>
      </c>
      <c r="P415" s="164">
        <v>12.84</v>
      </c>
      <c r="Q415" s="164">
        <v>8.49</v>
      </c>
      <c r="R415" s="164">
        <v>6.94</v>
      </c>
      <c r="S415" s="164">
        <v>3.4</v>
      </c>
      <c r="T415" s="164">
        <v>5</v>
      </c>
      <c r="U415" s="164">
        <v>4.93</v>
      </c>
      <c r="V415" s="164">
        <v>4.92</v>
      </c>
      <c r="W415" s="164">
        <v>3.86</v>
      </c>
      <c r="X415" s="164">
        <v>2.33</v>
      </c>
      <c r="Y415" s="164">
        <v>0.04</v>
      </c>
      <c r="Z415" s="164">
        <v>0.52</v>
      </c>
      <c r="AA415" s="164">
        <v>0.08</v>
      </c>
      <c r="AB415" s="165">
        <v>1.84</v>
      </c>
      <c r="AC415" s="165">
        <v>1.74</v>
      </c>
      <c r="AD415" s="164">
        <v>3.69</v>
      </c>
      <c r="AE415" s="164">
        <v>3.69</v>
      </c>
      <c r="AF415" s="164">
        <v>4.99</v>
      </c>
      <c r="AG415" s="165">
        <v>5.56</v>
      </c>
      <c r="AH415" s="165">
        <v>3.98</v>
      </c>
      <c r="AI415" s="164">
        <v>3.45</v>
      </c>
      <c r="AJ415" s="165">
        <v>3.5</v>
      </c>
      <c r="AK415" s="165">
        <v>3.79</v>
      </c>
      <c r="AL415" s="165">
        <v>4.82</v>
      </c>
      <c r="AM415" s="100"/>
    </row>
    <row r="416" spans="1:39" x14ac:dyDescent="0.2">
      <c r="A416" s="156" t="s">
        <v>1637</v>
      </c>
      <c r="B416" s="156" t="s">
        <v>1638</v>
      </c>
      <c r="C416" s="156" t="s">
        <v>1639</v>
      </c>
      <c r="D416" s="156" t="s">
        <v>94</v>
      </c>
      <c r="E416" s="156" t="s">
        <v>76</v>
      </c>
      <c r="F416" s="156" t="s">
        <v>1828</v>
      </c>
      <c r="G416" s="164" t="s">
        <v>52</v>
      </c>
      <c r="H416" s="164">
        <v>6.9</v>
      </c>
      <c r="I416" s="164">
        <v>2.58</v>
      </c>
      <c r="J416" s="164">
        <v>6.55</v>
      </c>
      <c r="K416" s="164">
        <v>5.14</v>
      </c>
      <c r="L416" s="164">
        <v>9.64</v>
      </c>
      <c r="M416" s="164">
        <v>8.23</v>
      </c>
      <c r="N416" s="164">
        <v>5.08</v>
      </c>
      <c r="O416" s="164">
        <v>6.04</v>
      </c>
      <c r="P416" s="164">
        <v>9.7799999999999994</v>
      </c>
      <c r="Q416" s="164">
        <v>15.42</v>
      </c>
      <c r="R416" s="164">
        <v>5.55</v>
      </c>
      <c r="S416" s="164">
        <v>4.3499999999999996</v>
      </c>
      <c r="T416" s="164">
        <v>4.2300000000000004</v>
      </c>
      <c r="U416" s="164">
        <v>4.57</v>
      </c>
      <c r="V416" s="164">
        <v>4.2300000000000004</v>
      </c>
      <c r="W416" s="164">
        <v>3.16</v>
      </c>
      <c r="X416" s="164">
        <v>0.09</v>
      </c>
      <c r="Y416" s="164">
        <v>0</v>
      </c>
      <c r="Z416" s="164">
        <v>0</v>
      </c>
      <c r="AA416" s="164">
        <v>0</v>
      </c>
      <c r="AB416" s="165">
        <v>0</v>
      </c>
      <c r="AC416" s="165">
        <v>1.47</v>
      </c>
      <c r="AD416" s="164">
        <v>2.91</v>
      </c>
      <c r="AE416" s="164">
        <v>2.91</v>
      </c>
      <c r="AF416" s="164">
        <v>5.7</v>
      </c>
      <c r="AG416" s="165">
        <v>3.96</v>
      </c>
      <c r="AH416" s="165">
        <v>3.83</v>
      </c>
      <c r="AI416" s="164">
        <v>4.03</v>
      </c>
      <c r="AJ416" s="165">
        <v>3.71</v>
      </c>
      <c r="AK416" s="165">
        <v>4.9000000000000004</v>
      </c>
      <c r="AL416" s="165">
        <v>4.7699999999999996</v>
      </c>
      <c r="AM416" s="100"/>
    </row>
    <row r="417" spans="1:39" x14ac:dyDescent="0.2">
      <c r="A417" s="156" t="s">
        <v>1640</v>
      </c>
      <c r="B417" s="156" t="s">
        <v>1641</v>
      </c>
      <c r="C417" s="156" t="s">
        <v>1642</v>
      </c>
      <c r="D417" s="156" t="s">
        <v>194</v>
      </c>
      <c r="E417" s="156" t="s">
        <v>76</v>
      </c>
      <c r="F417" s="156" t="s">
        <v>1828</v>
      </c>
      <c r="G417" s="164" t="s">
        <v>52</v>
      </c>
      <c r="H417" s="164">
        <v>10.73</v>
      </c>
      <c r="I417" s="164">
        <v>5.36</v>
      </c>
      <c r="J417" s="164">
        <v>3.29</v>
      </c>
      <c r="K417" s="164">
        <v>4.92</v>
      </c>
      <c r="L417" s="164">
        <v>8.36</v>
      </c>
      <c r="M417" s="164">
        <v>8.1199999999999992</v>
      </c>
      <c r="N417" s="164">
        <v>7.45</v>
      </c>
      <c r="O417" s="164">
        <v>6.92</v>
      </c>
      <c r="P417" s="164">
        <v>12.05</v>
      </c>
      <c r="Q417" s="164">
        <v>19.41</v>
      </c>
      <c r="R417" s="164">
        <v>4.54</v>
      </c>
      <c r="S417" s="164">
        <v>2.93</v>
      </c>
      <c r="T417" s="164">
        <v>4.67</v>
      </c>
      <c r="U417" s="164">
        <v>4.26</v>
      </c>
      <c r="V417" s="164">
        <v>4.1399999999999997</v>
      </c>
      <c r="W417" s="164">
        <v>2.81</v>
      </c>
      <c r="X417" s="164">
        <v>2.5499999999999998</v>
      </c>
      <c r="Y417" s="164">
        <v>0.11</v>
      </c>
      <c r="Z417" s="164">
        <v>0.43</v>
      </c>
      <c r="AA417" s="164">
        <v>0.2</v>
      </c>
      <c r="AB417" s="165" t="s">
        <v>52</v>
      </c>
      <c r="AC417" s="165" t="s">
        <v>52</v>
      </c>
      <c r="AD417" s="164">
        <v>2.37</v>
      </c>
      <c r="AE417" s="164">
        <v>2.37</v>
      </c>
      <c r="AF417" s="164">
        <v>5.17</v>
      </c>
      <c r="AG417" s="165" t="s">
        <v>52</v>
      </c>
      <c r="AH417" s="165" t="s">
        <v>52</v>
      </c>
      <c r="AI417" s="164" t="s">
        <v>52</v>
      </c>
      <c r="AJ417" s="165" t="s">
        <v>52</v>
      </c>
      <c r="AK417" s="165" t="s">
        <v>52</v>
      </c>
      <c r="AL417" s="165" t="s">
        <v>52</v>
      </c>
      <c r="AM417" s="100"/>
    </row>
    <row r="418" spans="1:39" x14ac:dyDescent="0.2">
      <c r="A418" s="156" t="s">
        <v>1643</v>
      </c>
      <c r="B418" s="156" t="s">
        <v>1644</v>
      </c>
      <c r="C418" s="156" t="s">
        <v>1645</v>
      </c>
      <c r="D418" s="156" t="s">
        <v>94</v>
      </c>
      <c r="E418" s="156" t="s">
        <v>76</v>
      </c>
      <c r="F418" s="156" t="s">
        <v>66</v>
      </c>
      <c r="G418" s="164" t="s">
        <v>52</v>
      </c>
      <c r="H418" s="164">
        <v>2.5099999999999998</v>
      </c>
      <c r="I418" s="164">
        <v>2.25</v>
      </c>
      <c r="J418" s="164">
        <v>7.09</v>
      </c>
      <c r="K418" s="164">
        <v>6.03</v>
      </c>
      <c r="L418" s="164">
        <v>13.09</v>
      </c>
      <c r="M418" s="164">
        <v>8.08</v>
      </c>
      <c r="N418" s="164">
        <v>5.86</v>
      </c>
      <c r="O418" s="164">
        <v>4.55</v>
      </c>
      <c r="P418" s="164">
        <v>11.15</v>
      </c>
      <c r="Q418" s="164">
        <v>18.82</v>
      </c>
      <c r="R418" s="164">
        <v>5.0999999999999996</v>
      </c>
      <c r="S418" s="164">
        <v>3.87</v>
      </c>
      <c r="T418" s="164">
        <v>4.8899999999999997</v>
      </c>
      <c r="U418" s="164">
        <v>4.24</v>
      </c>
      <c r="V418" s="164">
        <v>5.36</v>
      </c>
      <c r="W418" s="164">
        <v>3.08</v>
      </c>
      <c r="X418" s="164">
        <v>2.48</v>
      </c>
      <c r="Y418" s="164">
        <v>0.02</v>
      </c>
      <c r="Z418" s="164">
        <v>2.63</v>
      </c>
      <c r="AA418" s="164">
        <v>1.89</v>
      </c>
      <c r="AB418" s="165">
        <v>1.79</v>
      </c>
      <c r="AC418" s="165">
        <v>1.8</v>
      </c>
      <c r="AD418" s="164">
        <v>3.68</v>
      </c>
      <c r="AE418" s="164">
        <v>3.68</v>
      </c>
      <c r="AF418" s="164">
        <v>5.63</v>
      </c>
      <c r="AG418" s="165">
        <v>3.9</v>
      </c>
      <c r="AH418" s="165">
        <v>3.85</v>
      </c>
      <c r="AI418" s="164">
        <v>2.95</v>
      </c>
      <c r="AJ418" s="165">
        <v>4.62</v>
      </c>
      <c r="AK418" s="165">
        <v>3.41</v>
      </c>
      <c r="AL418" s="165">
        <v>4.79</v>
      </c>
      <c r="AM418" s="100"/>
    </row>
    <row r="419" spans="1:39" x14ac:dyDescent="0.2">
      <c r="A419" s="156" t="s">
        <v>1646</v>
      </c>
      <c r="B419" s="156" t="s">
        <v>1647</v>
      </c>
      <c r="C419" s="156" t="s">
        <v>1648</v>
      </c>
      <c r="D419" s="156" t="s">
        <v>94</v>
      </c>
      <c r="E419" s="156" t="s">
        <v>76</v>
      </c>
      <c r="F419" s="156" t="s">
        <v>66</v>
      </c>
      <c r="G419" s="164" t="s">
        <v>52</v>
      </c>
      <c r="H419" s="164">
        <v>8.81</v>
      </c>
      <c r="I419" s="164">
        <v>0.19</v>
      </c>
      <c r="J419" s="164">
        <v>8.18</v>
      </c>
      <c r="K419" s="164">
        <v>8.67</v>
      </c>
      <c r="L419" s="164">
        <v>8.4499999999999993</v>
      </c>
      <c r="M419" s="164">
        <v>7.71</v>
      </c>
      <c r="N419" s="164">
        <v>7.81</v>
      </c>
      <c r="O419" s="164">
        <v>8.77</v>
      </c>
      <c r="P419" s="164">
        <v>6.44</v>
      </c>
      <c r="Q419" s="164">
        <v>18.38</v>
      </c>
      <c r="R419" s="164">
        <v>5.92</v>
      </c>
      <c r="S419" s="164">
        <v>4.38</v>
      </c>
      <c r="T419" s="164">
        <v>4.7699999999999996</v>
      </c>
      <c r="U419" s="164">
        <v>4.49</v>
      </c>
      <c r="V419" s="164">
        <v>4.25</v>
      </c>
      <c r="W419" s="164">
        <v>3.54</v>
      </c>
      <c r="X419" s="164">
        <v>2.66</v>
      </c>
      <c r="Y419" s="164">
        <v>0.17</v>
      </c>
      <c r="Z419" s="164">
        <v>7.0000000000000007E-2</v>
      </c>
      <c r="AA419" s="164">
        <v>0.13</v>
      </c>
      <c r="AB419" s="165">
        <v>1.82</v>
      </c>
      <c r="AC419" s="165">
        <v>2.0099999999999998</v>
      </c>
      <c r="AD419" s="164">
        <v>3.57</v>
      </c>
      <c r="AE419" s="164">
        <v>3.57</v>
      </c>
      <c r="AF419" s="164">
        <v>5.53</v>
      </c>
      <c r="AG419" s="165">
        <v>3.96</v>
      </c>
      <c r="AH419" s="165">
        <v>3.97</v>
      </c>
      <c r="AI419" s="164">
        <v>3.41</v>
      </c>
      <c r="AJ419" s="165">
        <v>4.13</v>
      </c>
      <c r="AK419" s="165">
        <v>4.93</v>
      </c>
      <c r="AL419" s="165">
        <v>5.12</v>
      </c>
      <c r="AM419" s="100"/>
    </row>
    <row r="420" spans="1:39" x14ac:dyDescent="0.2">
      <c r="A420" s="156" t="s">
        <v>1649</v>
      </c>
      <c r="B420" s="156" t="s">
        <v>1650</v>
      </c>
      <c r="C420" s="156" t="s">
        <v>1651</v>
      </c>
      <c r="D420" s="156" t="s">
        <v>194</v>
      </c>
      <c r="E420" s="156" t="s">
        <v>76</v>
      </c>
      <c r="F420" s="156" t="s">
        <v>58</v>
      </c>
      <c r="G420" s="164" t="s">
        <v>52</v>
      </c>
      <c r="H420" s="164">
        <v>-5.55</v>
      </c>
      <c r="I420" s="164">
        <v>13.07</v>
      </c>
      <c r="J420" s="164">
        <v>6.46</v>
      </c>
      <c r="K420" s="164">
        <v>10.63</v>
      </c>
      <c r="L420" s="164">
        <v>5.43</v>
      </c>
      <c r="M420" s="164">
        <v>4.18</v>
      </c>
      <c r="N420" s="164">
        <v>4.3</v>
      </c>
      <c r="O420" s="164">
        <v>4.32</v>
      </c>
      <c r="P420" s="164">
        <v>13.72</v>
      </c>
      <c r="Q420" s="164">
        <v>8.5299999999999994</v>
      </c>
      <c r="R420" s="164">
        <v>6.07</v>
      </c>
      <c r="S420" s="164">
        <v>4.2300000000000004</v>
      </c>
      <c r="T420" s="164">
        <v>4.3899999999999997</v>
      </c>
      <c r="U420" s="164">
        <v>5.67</v>
      </c>
      <c r="V420" s="164">
        <v>2.87</v>
      </c>
      <c r="W420" s="164" t="s">
        <v>52</v>
      </c>
      <c r="X420" s="164" t="s">
        <v>52</v>
      </c>
      <c r="Y420" s="164" t="s">
        <v>52</v>
      </c>
      <c r="Z420" s="164" t="s">
        <v>52</v>
      </c>
      <c r="AA420" s="164" t="s">
        <v>52</v>
      </c>
      <c r="AB420" s="165" t="s">
        <v>52</v>
      </c>
      <c r="AC420" s="165" t="s">
        <v>52</v>
      </c>
      <c r="AD420" s="164" t="s">
        <v>52</v>
      </c>
      <c r="AE420" s="164" t="s">
        <v>52</v>
      </c>
      <c r="AF420" s="164" t="s">
        <v>52</v>
      </c>
      <c r="AG420" s="165" t="s">
        <v>52</v>
      </c>
      <c r="AH420" s="165" t="s">
        <v>52</v>
      </c>
      <c r="AI420" s="164" t="s">
        <v>52</v>
      </c>
      <c r="AJ420" s="165" t="s">
        <v>52</v>
      </c>
      <c r="AK420" s="165" t="s">
        <v>52</v>
      </c>
      <c r="AL420" s="165" t="s">
        <v>52</v>
      </c>
      <c r="AM420" s="100"/>
    </row>
    <row r="421" spans="1:39" x14ac:dyDescent="0.2">
      <c r="A421" s="156" t="s">
        <v>1652</v>
      </c>
      <c r="B421" s="156" t="s">
        <v>1653</v>
      </c>
      <c r="C421" s="156" t="s">
        <v>1654</v>
      </c>
      <c r="D421" s="156" t="s">
        <v>194</v>
      </c>
      <c r="E421" s="156" t="s">
        <v>76</v>
      </c>
      <c r="F421" s="156" t="s">
        <v>60</v>
      </c>
      <c r="G421" s="164" t="s">
        <v>52</v>
      </c>
      <c r="H421" s="164">
        <v>19.73</v>
      </c>
      <c r="I421" s="164">
        <v>7.28</v>
      </c>
      <c r="J421" s="164">
        <v>58.57</v>
      </c>
      <c r="K421" s="164">
        <v>17.079999999999998</v>
      </c>
      <c r="L421" s="164">
        <v>7.46</v>
      </c>
      <c r="M421" s="164">
        <v>8.6</v>
      </c>
      <c r="N421" s="164">
        <v>9.3800000000000008</v>
      </c>
      <c r="O421" s="164">
        <v>7.92</v>
      </c>
      <c r="P421" s="164">
        <v>17.809999999999999</v>
      </c>
      <c r="Q421" s="164">
        <v>9.3000000000000007</v>
      </c>
      <c r="R421" s="164">
        <v>6.46</v>
      </c>
      <c r="S421" s="164">
        <v>3.13</v>
      </c>
      <c r="T421" s="164">
        <v>3.46</v>
      </c>
      <c r="U421" s="164">
        <v>4.1399999999999997</v>
      </c>
      <c r="V421" s="164">
        <v>4.24</v>
      </c>
      <c r="W421" s="164">
        <v>3.52</v>
      </c>
      <c r="X421" s="164">
        <v>3.42</v>
      </c>
      <c r="Y421" s="164">
        <v>-0.01</v>
      </c>
      <c r="Z421" s="164">
        <v>-0.02</v>
      </c>
      <c r="AA421" s="164">
        <v>0.04</v>
      </c>
      <c r="AB421" s="165" t="s">
        <v>52</v>
      </c>
      <c r="AC421" s="165" t="s">
        <v>52</v>
      </c>
      <c r="AD421" s="164">
        <v>3.65</v>
      </c>
      <c r="AE421" s="164">
        <v>3.65</v>
      </c>
      <c r="AF421" s="164">
        <v>5.73</v>
      </c>
      <c r="AG421" s="165" t="s">
        <v>52</v>
      </c>
      <c r="AH421" s="165" t="s">
        <v>52</v>
      </c>
      <c r="AI421" s="164" t="s">
        <v>52</v>
      </c>
      <c r="AJ421" s="165" t="s">
        <v>52</v>
      </c>
      <c r="AK421" s="165" t="s">
        <v>52</v>
      </c>
      <c r="AL421" s="165" t="s">
        <v>52</v>
      </c>
      <c r="AM421" s="100"/>
    </row>
    <row r="422" spans="1:39" x14ac:dyDescent="0.2">
      <c r="A422" s="156" t="s">
        <v>1655</v>
      </c>
      <c r="B422" s="156" t="s">
        <v>1656</v>
      </c>
      <c r="C422" s="156" t="s">
        <v>1657</v>
      </c>
      <c r="D422" s="156" t="s">
        <v>94</v>
      </c>
      <c r="E422" s="156" t="s">
        <v>76</v>
      </c>
      <c r="F422" s="156" t="s">
        <v>1828</v>
      </c>
      <c r="G422" s="164" t="s">
        <v>52</v>
      </c>
      <c r="H422" s="164">
        <v>-8.27</v>
      </c>
      <c r="I422" s="164">
        <v>3.81</v>
      </c>
      <c r="J422" s="164">
        <v>5.0999999999999996</v>
      </c>
      <c r="K422" s="164">
        <v>5.84</v>
      </c>
      <c r="L422" s="164">
        <v>10.82</v>
      </c>
      <c r="M422" s="164">
        <v>8.7200000000000006</v>
      </c>
      <c r="N422" s="164">
        <v>6.25</v>
      </c>
      <c r="O422" s="164">
        <v>5.9</v>
      </c>
      <c r="P422" s="164">
        <v>8.99</v>
      </c>
      <c r="Q422" s="164">
        <v>18.03</v>
      </c>
      <c r="R422" s="164">
        <v>6.24</v>
      </c>
      <c r="S422" s="164">
        <v>4.8899999999999997</v>
      </c>
      <c r="T422" s="164">
        <v>4.91</v>
      </c>
      <c r="U422" s="164">
        <v>4.6100000000000003</v>
      </c>
      <c r="V422" s="164">
        <v>4.26</v>
      </c>
      <c r="W422" s="164">
        <v>3.5</v>
      </c>
      <c r="X422" s="164">
        <v>0.43</v>
      </c>
      <c r="Y422" s="164">
        <v>0</v>
      </c>
      <c r="Z422" s="164">
        <v>0.09</v>
      </c>
      <c r="AA422" s="164">
        <v>0.08</v>
      </c>
      <c r="AB422" s="165">
        <v>0.06</v>
      </c>
      <c r="AC422" s="165">
        <v>1.49</v>
      </c>
      <c r="AD422" s="164">
        <v>2.97</v>
      </c>
      <c r="AE422" s="164">
        <v>2.97</v>
      </c>
      <c r="AF422" s="164">
        <v>5.52</v>
      </c>
      <c r="AG422" s="165">
        <v>3.99</v>
      </c>
      <c r="AH422" s="165">
        <v>3.75</v>
      </c>
      <c r="AI422" s="164">
        <v>4.12</v>
      </c>
      <c r="AJ422" s="165">
        <v>3.91</v>
      </c>
      <c r="AK422" s="165">
        <v>4.99</v>
      </c>
      <c r="AL422" s="165">
        <v>4.91</v>
      </c>
      <c r="AM422" s="100"/>
    </row>
    <row r="423" spans="1:39" x14ac:dyDescent="0.2">
      <c r="A423" s="156" t="s">
        <v>1658</v>
      </c>
      <c r="B423" s="156" t="s">
        <v>1659</v>
      </c>
      <c r="C423" s="156" t="s">
        <v>1660</v>
      </c>
      <c r="D423" s="156" t="s">
        <v>94</v>
      </c>
      <c r="E423" s="156" t="s">
        <v>78</v>
      </c>
      <c r="F423" s="156" t="s">
        <v>66</v>
      </c>
      <c r="G423" s="164" t="s">
        <v>52</v>
      </c>
      <c r="H423" s="164">
        <v>4.26</v>
      </c>
      <c r="I423" s="164">
        <v>1.43</v>
      </c>
      <c r="J423" s="164">
        <v>9.27</v>
      </c>
      <c r="K423" s="164">
        <v>6.3</v>
      </c>
      <c r="L423" s="164">
        <v>27.18</v>
      </c>
      <c r="M423" s="164">
        <v>0.17</v>
      </c>
      <c r="N423" s="164">
        <v>6.54</v>
      </c>
      <c r="O423" s="164">
        <v>6.62</v>
      </c>
      <c r="P423" s="164">
        <v>8.75</v>
      </c>
      <c r="Q423" s="164">
        <v>10.93</v>
      </c>
      <c r="R423" s="164">
        <v>8.44</v>
      </c>
      <c r="S423" s="164">
        <v>4.12</v>
      </c>
      <c r="T423" s="164">
        <v>3.24</v>
      </c>
      <c r="U423" s="164">
        <v>3.09</v>
      </c>
      <c r="V423" s="164">
        <v>3.96</v>
      </c>
      <c r="W423" s="164">
        <v>3.96</v>
      </c>
      <c r="X423" s="164">
        <v>1.92</v>
      </c>
      <c r="Y423" s="164">
        <v>-0.03</v>
      </c>
      <c r="Z423" s="164">
        <v>0.19</v>
      </c>
      <c r="AA423" s="164">
        <v>2.2999999999999998</v>
      </c>
      <c r="AB423" s="165">
        <v>0.31</v>
      </c>
      <c r="AC423" s="165">
        <v>0.24</v>
      </c>
      <c r="AD423" s="164">
        <v>3.73</v>
      </c>
      <c r="AE423" s="164">
        <v>3.73</v>
      </c>
      <c r="AF423" s="164">
        <v>5.82</v>
      </c>
      <c r="AG423" s="165">
        <v>3.97</v>
      </c>
      <c r="AH423" s="165">
        <v>4.0199999999999996</v>
      </c>
      <c r="AI423" s="164">
        <v>2.54</v>
      </c>
      <c r="AJ423" s="165">
        <v>4.1100000000000003</v>
      </c>
      <c r="AK423" s="165">
        <v>5.19</v>
      </c>
      <c r="AL423" s="165">
        <v>5.16</v>
      </c>
      <c r="AM423" s="100"/>
    </row>
    <row r="424" spans="1:39" x14ac:dyDescent="0.2">
      <c r="A424" s="156" t="s">
        <v>1661</v>
      </c>
      <c r="B424" s="156" t="s">
        <v>1662</v>
      </c>
      <c r="C424" s="156" t="s">
        <v>1663</v>
      </c>
      <c r="D424" s="156" t="s">
        <v>94</v>
      </c>
      <c r="E424" s="156" t="s">
        <v>76</v>
      </c>
      <c r="F424" s="156" t="s">
        <v>64</v>
      </c>
      <c r="G424" s="164" t="s">
        <v>52</v>
      </c>
      <c r="H424" s="164">
        <v>8.7899999999999991</v>
      </c>
      <c r="I424" s="164">
        <v>2.12</v>
      </c>
      <c r="J424" s="164">
        <v>0.97</v>
      </c>
      <c r="K424" s="164">
        <v>6.07</v>
      </c>
      <c r="L424" s="164">
        <v>16.28</v>
      </c>
      <c r="M424" s="164">
        <v>7.79</v>
      </c>
      <c r="N424" s="164">
        <v>9.18</v>
      </c>
      <c r="O424" s="164">
        <v>3.55</v>
      </c>
      <c r="P424" s="164">
        <v>10.6</v>
      </c>
      <c r="Q424" s="164">
        <v>17.399999999999999</v>
      </c>
      <c r="R424" s="164">
        <v>6.62</v>
      </c>
      <c r="S424" s="164">
        <v>4.01</v>
      </c>
      <c r="T424" s="164">
        <v>4.8499999999999996</v>
      </c>
      <c r="U424" s="164">
        <v>4.74</v>
      </c>
      <c r="V424" s="164">
        <v>4.75</v>
      </c>
      <c r="W424" s="164">
        <v>3.15</v>
      </c>
      <c r="X424" s="164">
        <v>2.36</v>
      </c>
      <c r="Y424" s="164">
        <v>-0.09</v>
      </c>
      <c r="Z424" s="164">
        <v>1.08</v>
      </c>
      <c r="AA424" s="164">
        <v>0.61</v>
      </c>
      <c r="AB424" s="165">
        <v>2.02</v>
      </c>
      <c r="AC424" s="165">
        <v>2.12</v>
      </c>
      <c r="AD424" s="164">
        <v>3.44</v>
      </c>
      <c r="AE424" s="164">
        <v>3.44</v>
      </c>
      <c r="AF424" s="164">
        <v>4.84</v>
      </c>
      <c r="AG424" s="165">
        <v>4.7699999999999996</v>
      </c>
      <c r="AH424" s="165">
        <v>4.03</v>
      </c>
      <c r="AI424" s="164">
        <v>4.82</v>
      </c>
      <c r="AJ424" s="165">
        <v>2.96</v>
      </c>
      <c r="AK424" s="165">
        <v>5.21</v>
      </c>
      <c r="AL424" s="165">
        <v>4.7</v>
      </c>
      <c r="AM424" s="100"/>
    </row>
    <row r="425" spans="1:39" x14ac:dyDescent="0.2">
      <c r="A425" s="156" t="s">
        <v>1664</v>
      </c>
      <c r="B425" s="156" t="s">
        <v>1665</v>
      </c>
      <c r="C425" s="156" t="s">
        <v>1666</v>
      </c>
      <c r="D425" s="156" t="s">
        <v>194</v>
      </c>
      <c r="E425" s="156" t="s">
        <v>76</v>
      </c>
      <c r="F425" s="156" t="s">
        <v>64</v>
      </c>
      <c r="G425" s="164" t="s">
        <v>52</v>
      </c>
      <c r="H425" s="164">
        <v>6.25</v>
      </c>
      <c r="I425" s="164">
        <v>3.99</v>
      </c>
      <c r="J425" s="164">
        <v>6.36</v>
      </c>
      <c r="K425" s="164">
        <v>19.77</v>
      </c>
      <c r="L425" s="164">
        <v>8.5399999999999991</v>
      </c>
      <c r="M425" s="164">
        <v>7.98</v>
      </c>
      <c r="N425" s="164">
        <v>6.02</v>
      </c>
      <c r="O425" s="164">
        <v>5.98</v>
      </c>
      <c r="P425" s="164">
        <v>9.5500000000000007</v>
      </c>
      <c r="Q425" s="164">
        <v>15.63</v>
      </c>
      <c r="R425" s="164">
        <v>6</v>
      </c>
      <c r="S425" s="164">
        <v>4.1500000000000004</v>
      </c>
      <c r="T425" s="164">
        <v>4.75</v>
      </c>
      <c r="U425" s="164">
        <v>4.6500000000000004</v>
      </c>
      <c r="V425" s="164">
        <v>4.57</v>
      </c>
      <c r="W425" s="164">
        <v>3.64</v>
      </c>
      <c r="X425" s="164">
        <v>2.98</v>
      </c>
      <c r="Y425" s="164">
        <v>0.05</v>
      </c>
      <c r="Z425" s="164">
        <v>0.28000000000000003</v>
      </c>
      <c r="AA425" s="164">
        <v>0.71</v>
      </c>
      <c r="AB425" s="165" t="s">
        <v>52</v>
      </c>
      <c r="AC425" s="165" t="s">
        <v>52</v>
      </c>
      <c r="AD425" s="164">
        <v>3.77</v>
      </c>
      <c r="AE425" s="164">
        <v>3.77</v>
      </c>
      <c r="AF425" s="164">
        <v>5.68</v>
      </c>
      <c r="AG425" s="165" t="s">
        <v>52</v>
      </c>
      <c r="AH425" s="165" t="s">
        <v>52</v>
      </c>
      <c r="AI425" s="164" t="s">
        <v>52</v>
      </c>
      <c r="AJ425" s="165" t="s">
        <v>52</v>
      </c>
      <c r="AK425" s="165" t="s">
        <v>52</v>
      </c>
      <c r="AL425" s="165" t="s">
        <v>52</v>
      </c>
      <c r="AM425" s="100"/>
    </row>
    <row r="426" spans="1:39" x14ac:dyDescent="0.2">
      <c r="A426" s="156" t="s">
        <v>1667</v>
      </c>
      <c r="B426" s="156" t="s">
        <v>1668</v>
      </c>
      <c r="C426" s="156" t="s">
        <v>1669</v>
      </c>
      <c r="D426" s="156" t="s">
        <v>94</v>
      </c>
      <c r="E426" s="156" t="s">
        <v>76</v>
      </c>
      <c r="F426" s="156" t="s">
        <v>56</v>
      </c>
      <c r="G426" s="164" t="s">
        <v>52</v>
      </c>
      <c r="H426" s="164">
        <v>7.72</v>
      </c>
      <c r="I426" s="164">
        <v>2.0499999999999998</v>
      </c>
      <c r="J426" s="164">
        <v>6.11</v>
      </c>
      <c r="K426" s="164">
        <v>5.29</v>
      </c>
      <c r="L426" s="164">
        <v>11.34</v>
      </c>
      <c r="M426" s="164">
        <v>8.8699999999999992</v>
      </c>
      <c r="N426" s="164">
        <v>5.28</v>
      </c>
      <c r="O426" s="164">
        <v>5.27</v>
      </c>
      <c r="P426" s="164">
        <v>7.57</v>
      </c>
      <c r="Q426" s="164">
        <v>9.56</v>
      </c>
      <c r="R426" s="164">
        <v>4.6900000000000004</v>
      </c>
      <c r="S426" s="164">
        <v>3.07</v>
      </c>
      <c r="T426" s="164">
        <v>4.66</v>
      </c>
      <c r="U426" s="164">
        <v>5.41</v>
      </c>
      <c r="V426" s="164">
        <v>3.54</v>
      </c>
      <c r="W426" s="164">
        <v>2.93</v>
      </c>
      <c r="X426" s="164">
        <v>0.37</v>
      </c>
      <c r="Y426" s="164">
        <v>0</v>
      </c>
      <c r="Z426" s="164">
        <v>0.24</v>
      </c>
      <c r="AA426" s="164">
        <v>-1.21</v>
      </c>
      <c r="AB426" s="165">
        <v>1.66</v>
      </c>
      <c r="AC426" s="165">
        <v>1.74</v>
      </c>
      <c r="AD426" s="164">
        <v>3.46</v>
      </c>
      <c r="AE426" s="164">
        <v>3.46</v>
      </c>
      <c r="AF426" s="164">
        <v>5.62</v>
      </c>
      <c r="AG426" s="165">
        <v>4.7699999999999996</v>
      </c>
      <c r="AH426" s="165">
        <v>3.81</v>
      </c>
      <c r="AI426" s="164">
        <v>4.05</v>
      </c>
      <c r="AJ426" s="165">
        <v>3.97</v>
      </c>
      <c r="AK426" s="165">
        <v>4.2699999999999996</v>
      </c>
      <c r="AL426" s="165">
        <v>4.67</v>
      </c>
      <c r="AM426" s="100"/>
    </row>
    <row r="427" spans="1:39" x14ac:dyDescent="0.2">
      <c r="A427" s="156" t="s">
        <v>1670</v>
      </c>
      <c r="B427" s="156" t="s">
        <v>1671</v>
      </c>
      <c r="C427" s="156" t="s">
        <v>1672</v>
      </c>
      <c r="D427" s="156" t="s">
        <v>94</v>
      </c>
      <c r="E427" s="156" t="s">
        <v>76</v>
      </c>
      <c r="F427" s="156" t="s">
        <v>60</v>
      </c>
      <c r="G427" s="164" t="s">
        <v>52</v>
      </c>
      <c r="H427" s="164">
        <v>2.97</v>
      </c>
      <c r="I427" s="164">
        <v>7.42</v>
      </c>
      <c r="J427" s="164">
        <v>8.39</v>
      </c>
      <c r="K427" s="164">
        <v>7.37</v>
      </c>
      <c r="L427" s="164">
        <v>11.12</v>
      </c>
      <c r="M427" s="164">
        <v>6.27</v>
      </c>
      <c r="N427" s="164">
        <v>5.22</v>
      </c>
      <c r="O427" s="164">
        <v>6.03</v>
      </c>
      <c r="P427" s="164">
        <v>9.27</v>
      </c>
      <c r="Q427" s="164">
        <v>10.18</v>
      </c>
      <c r="R427" s="164">
        <v>6.51</v>
      </c>
      <c r="S427" s="164">
        <v>5.49</v>
      </c>
      <c r="T427" s="164">
        <v>4.78</v>
      </c>
      <c r="U427" s="164">
        <v>4.3600000000000003</v>
      </c>
      <c r="V427" s="164">
        <v>5.82</v>
      </c>
      <c r="W427" s="164">
        <v>2.35</v>
      </c>
      <c r="X427" s="164">
        <v>2.88</v>
      </c>
      <c r="Y427" s="164">
        <v>0.18</v>
      </c>
      <c r="Z427" s="164">
        <v>0.5</v>
      </c>
      <c r="AA427" s="164">
        <v>0.45</v>
      </c>
      <c r="AB427" s="165">
        <v>0.42</v>
      </c>
      <c r="AC427" s="165">
        <v>1.72</v>
      </c>
      <c r="AD427" s="164">
        <v>3.43</v>
      </c>
      <c r="AE427" s="164">
        <v>3.43</v>
      </c>
      <c r="AF427" s="164">
        <v>4.68</v>
      </c>
      <c r="AG427" s="165">
        <v>5.47</v>
      </c>
      <c r="AH427" s="165">
        <v>3.43</v>
      </c>
      <c r="AI427" s="164">
        <v>2.5499999999999998</v>
      </c>
      <c r="AJ427" s="165">
        <v>4.45</v>
      </c>
      <c r="AK427" s="165">
        <v>4.9400000000000004</v>
      </c>
      <c r="AL427" s="165">
        <v>4.6399999999999997</v>
      </c>
      <c r="AM427" s="100"/>
    </row>
    <row r="428" spans="1:39" x14ac:dyDescent="0.2">
      <c r="A428" s="156" t="s">
        <v>1685</v>
      </c>
      <c r="B428" s="156" t="s">
        <v>1686</v>
      </c>
      <c r="C428" s="156" t="s">
        <v>1687</v>
      </c>
      <c r="D428" s="156" t="s">
        <v>94</v>
      </c>
      <c r="E428" s="156" t="s">
        <v>78</v>
      </c>
      <c r="F428" s="156" t="s">
        <v>60</v>
      </c>
      <c r="G428" s="165" t="s">
        <v>52</v>
      </c>
      <c r="H428" s="164" t="s">
        <v>52</v>
      </c>
      <c r="I428" s="164" t="s">
        <v>52</v>
      </c>
      <c r="J428" s="164" t="s">
        <v>52</v>
      </c>
      <c r="K428" s="164" t="s">
        <v>52</v>
      </c>
      <c r="L428" s="164" t="s">
        <v>52</v>
      </c>
      <c r="M428" s="164" t="s">
        <v>52</v>
      </c>
      <c r="N428" s="164" t="s">
        <v>52</v>
      </c>
      <c r="O428" s="164" t="s">
        <v>52</v>
      </c>
      <c r="P428" s="165" t="s">
        <v>52</v>
      </c>
      <c r="Q428" s="164" t="s">
        <v>52</v>
      </c>
      <c r="R428" s="164" t="s">
        <v>52</v>
      </c>
      <c r="S428" s="164" t="s">
        <v>52</v>
      </c>
      <c r="T428" s="164" t="s">
        <v>52</v>
      </c>
      <c r="U428" s="164" t="s">
        <v>52</v>
      </c>
      <c r="V428" s="164" t="s">
        <v>52</v>
      </c>
      <c r="W428" s="164" t="s">
        <v>52</v>
      </c>
      <c r="X428" s="164" t="s">
        <v>52</v>
      </c>
      <c r="Y428" s="165" t="s">
        <v>52</v>
      </c>
      <c r="Z428" s="164" t="s">
        <v>52</v>
      </c>
      <c r="AA428" s="164" t="s">
        <v>52</v>
      </c>
      <c r="AB428" s="165" t="s">
        <v>52</v>
      </c>
      <c r="AC428" s="165" t="s">
        <v>52</v>
      </c>
      <c r="AD428" s="164" t="s">
        <v>52</v>
      </c>
      <c r="AE428" s="164" t="s">
        <v>52</v>
      </c>
      <c r="AF428" s="164" t="s">
        <v>52</v>
      </c>
      <c r="AG428" s="165" t="s">
        <v>52</v>
      </c>
      <c r="AH428" s="165" t="s">
        <v>52</v>
      </c>
      <c r="AI428" s="164" t="s">
        <v>52</v>
      </c>
      <c r="AJ428" s="165">
        <v>3.32</v>
      </c>
      <c r="AK428" s="165">
        <v>5.15</v>
      </c>
      <c r="AL428" s="165">
        <v>4.88</v>
      </c>
      <c r="AM428" s="100"/>
    </row>
    <row r="429" spans="1:39" x14ac:dyDescent="0.2">
      <c r="A429" s="156" t="s">
        <v>1688</v>
      </c>
      <c r="B429" s="156" t="s">
        <v>1689</v>
      </c>
      <c r="C429" s="156" t="s">
        <v>1690</v>
      </c>
      <c r="D429" s="156" t="s">
        <v>94</v>
      </c>
      <c r="E429" s="156" t="s">
        <v>76</v>
      </c>
      <c r="F429" s="156" t="s">
        <v>66</v>
      </c>
      <c r="G429" s="164" t="s">
        <v>52</v>
      </c>
      <c r="H429" s="164">
        <v>-1.1499999999999999</v>
      </c>
      <c r="I429" s="164">
        <v>7.64</v>
      </c>
      <c r="J429" s="164">
        <v>5.75</v>
      </c>
      <c r="K429" s="164">
        <v>7.15</v>
      </c>
      <c r="L429" s="164">
        <v>10.74</v>
      </c>
      <c r="M429" s="164">
        <v>10.82</v>
      </c>
      <c r="N429" s="164">
        <v>8.4</v>
      </c>
      <c r="O429" s="164">
        <v>6.66</v>
      </c>
      <c r="P429" s="164">
        <v>9.31</v>
      </c>
      <c r="Q429" s="164">
        <v>17.100000000000001</v>
      </c>
      <c r="R429" s="164">
        <v>7.23</v>
      </c>
      <c r="S429" s="164">
        <v>4.4400000000000004</v>
      </c>
      <c r="T429" s="164">
        <v>4.28</v>
      </c>
      <c r="U429" s="164">
        <v>4.1500000000000004</v>
      </c>
      <c r="V429" s="164">
        <v>4</v>
      </c>
      <c r="W429" s="164">
        <v>3.89</v>
      </c>
      <c r="X429" s="164">
        <v>2.76</v>
      </c>
      <c r="Y429" s="164">
        <v>0.04</v>
      </c>
      <c r="Z429" s="164">
        <v>0.16</v>
      </c>
      <c r="AA429" s="164">
        <v>2.31</v>
      </c>
      <c r="AB429" s="165">
        <v>2.14</v>
      </c>
      <c r="AC429" s="165">
        <v>1.94</v>
      </c>
      <c r="AD429" s="164">
        <v>3.96</v>
      </c>
      <c r="AE429" s="164">
        <v>3.96</v>
      </c>
      <c r="AF429" s="164">
        <v>5.73</v>
      </c>
      <c r="AG429" s="165">
        <v>3.98</v>
      </c>
      <c r="AH429" s="165">
        <v>4.29</v>
      </c>
      <c r="AI429" s="164">
        <v>3.51</v>
      </c>
      <c r="AJ429" s="165">
        <v>4.9000000000000004</v>
      </c>
      <c r="AK429" s="165">
        <v>4.9800000000000004</v>
      </c>
      <c r="AL429" s="165">
        <v>5.09</v>
      </c>
      <c r="AM429" s="100"/>
    </row>
    <row r="430" spans="1:39" x14ac:dyDescent="0.2">
      <c r="A430" s="156" t="s">
        <v>1691</v>
      </c>
      <c r="B430" s="156" t="s">
        <v>1692</v>
      </c>
      <c r="C430" s="156" t="s">
        <v>1693</v>
      </c>
      <c r="D430" s="156" t="s">
        <v>194</v>
      </c>
      <c r="E430" s="156" t="s">
        <v>76</v>
      </c>
      <c r="F430" s="156" t="s">
        <v>64</v>
      </c>
      <c r="G430" s="164" t="s">
        <v>52</v>
      </c>
      <c r="H430" s="164">
        <v>13.54</v>
      </c>
      <c r="I430" s="164">
        <v>3.65</v>
      </c>
      <c r="J430" s="164">
        <v>4.92</v>
      </c>
      <c r="K430" s="164">
        <v>3.91</v>
      </c>
      <c r="L430" s="164">
        <v>10.050000000000001</v>
      </c>
      <c r="M430" s="164">
        <v>6.75</v>
      </c>
      <c r="N430" s="164">
        <v>7.12</v>
      </c>
      <c r="O430" s="164">
        <v>6.53</v>
      </c>
      <c r="P430" s="164">
        <v>11.57</v>
      </c>
      <c r="Q430" s="164">
        <v>12.55</v>
      </c>
      <c r="R430" s="164">
        <v>5.76</v>
      </c>
      <c r="S430" s="164">
        <v>3.69</v>
      </c>
      <c r="T430" s="164">
        <v>4.71</v>
      </c>
      <c r="U430" s="164">
        <v>4.3899999999999997</v>
      </c>
      <c r="V430" s="164">
        <v>4.18</v>
      </c>
      <c r="W430" s="164">
        <v>3.2</v>
      </c>
      <c r="X430" s="164">
        <v>1</v>
      </c>
      <c r="Y430" s="164">
        <v>0.28999999999999998</v>
      </c>
      <c r="Z430" s="164">
        <v>0.44</v>
      </c>
      <c r="AA430" s="164">
        <v>0.65</v>
      </c>
      <c r="AB430" s="165" t="s">
        <v>52</v>
      </c>
      <c r="AC430" s="165" t="s">
        <v>52</v>
      </c>
      <c r="AD430" s="164">
        <v>4.5999999999999996</v>
      </c>
      <c r="AE430" s="164">
        <v>4.5999999999999996</v>
      </c>
      <c r="AF430" s="164">
        <v>5.57</v>
      </c>
      <c r="AG430" s="165" t="s">
        <v>52</v>
      </c>
      <c r="AH430" s="165" t="s">
        <v>52</v>
      </c>
      <c r="AI430" s="164" t="s">
        <v>52</v>
      </c>
      <c r="AJ430" s="165" t="s">
        <v>52</v>
      </c>
      <c r="AK430" s="165" t="s">
        <v>52</v>
      </c>
      <c r="AL430" s="165" t="s">
        <v>52</v>
      </c>
      <c r="AM430" s="100"/>
    </row>
    <row r="431" spans="1:39" x14ac:dyDescent="0.2">
      <c r="A431" s="156" t="s">
        <v>1694</v>
      </c>
      <c r="B431" s="156" t="s">
        <v>1695</v>
      </c>
      <c r="C431" s="156" t="s">
        <v>1696</v>
      </c>
      <c r="D431" s="156" t="s">
        <v>94</v>
      </c>
      <c r="E431" s="156" t="s">
        <v>76</v>
      </c>
      <c r="F431" s="156" t="s">
        <v>1828</v>
      </c>
      <c r="G431" s="164" t="s">
        <v>52</v>
      </c>
      <c r="H431" s="164" t="s">
        <v>52</v>
      </c>
      <c r="I431" s="164" t="s">
        <v>52</v>
      </c>
      <c r="J431" s="164" t="s">
        <v>52</v>
      </c>
      <c r="K431" s="164" t="s">
        <v>52</v>
      </c>
      <c r="L431" s="164" t="s">
        <v>52</v>
      </c>
      <c r="M431" s="164" t="s">
        <v>52</v>
      </c>
      <c r="N431" s="164" t="s">
        <v>52</v>
      </c>
      <c r="O431" s="164" t="s">
        <v>52</v>
      </c>
      <c r="P431" s="164" t="s">
        <v>52</v>
      </c>
      <c r="Q431" s="164" t="s">
        <v>52</v>
      </c>
      <c r="R431" s="164" t="s">
        <v>52</v>
      </c>
      <c r="S431" s="164" t="s">
        <v>52</v>
      </c>
      <c r="T431" s="164" t="s">
        <v>52</v>
      </c>
      <c r="U431" s="164" t="s">
        <v>52</v>
      </c>
      <c r="V431" s="164" t="s">
        <v>52</v>
      </c>
      <c r="W431" s="164" t="s">
        <v>52</v>
      </c>
      <c r="X431" s="164" t="s">
        <v>52</v>
      </c>
      <c r="Y431" s="164" t="s">
        <v>52</v>
      </c>
      <c r="Z431" s="164" t="s">
        <v>52</v>
      </c>
      <c r="AA431" s="164" t="s">
        <v>52</v>
      </c>
      <c r="AB431" s="165" t="s">
        <v>52</v>
      </c>
      <c r="AC431" s="165" t="s">
        <v>52</v>
      </c>
      <c r="AD431" s="164" t="s">
        <v>52</v>
      </c>
      <c r="AE431" s="164" t="s">
        <v>52</v>
      </c>
      <c r="AF431" s="164" t="s">
        <v>52</v>
      </c>
      <c r="AG431" s="165" t="s">
        <v>52</v>
      </c>
      <c r="AH431" s="165">
        <v>4.12</v>
      </c>
      <c r="AI431" s="164">
        <v>4.1100000000000003</v>
      </c>
      <c r="AJ431" s="165">
        <v>3.19</v>
      </c>
      <c r="AK431" s="165">
        <v>4.3600000000000003</v>
      </c>
      <c r="AL431" s="165">
        <v>4.8099999999999996</v>
      </c>
      <c r="AM431" s="100"/>
    </row>
    <row r="432" spans="1:39" x14ac:dyDescent="0.2">
      <c r="A432" s="156" t="s">
        <v>1700</v>
      </c>
      <c r="B432" s="156" t="s">
        <v>1701</v>
      </c>
      <c r="C432" s="156" t="s">
        <v>1702</v>
      </c>
      <c r="D432" s="156" t="s">
        <v>194</v>
      </c>
      <c r="E432" s="156" t="s">
        <v>76</v>
      </c>
      <c r="F432" s="156" t="s">
        <v>64</v>
      </c>
      <c r="G432" s="164" t="s">
        <v>52</v>
      </c>
      <c r="H432" s="164">
        <v>6.54</v>
      </c>
      <c r="I432" s="164">
        <v>4.3600000000000003</v>
      </c>
      <c r="J432" s="164">
        <v>0.35</v>
      </c>
      <c r="K432" s="164">
        <v>9.4700000000000006</v>
      </c>
      <c r="L432" s="164">
        <v>13.47</v>
      </c>
      <c r="M432" s="164">
        <v>7.06</v>
      </c>
      <c r="N432" s="164">
        <v>7.43</v>
      </c>
      <c r="O432" s="164">
        <v>8.07</v>
      </c>
      <c r="P432" s="164">
        <v>10.01</v>
      </c>
      <c r="Q432" s="164">
        <v>10.67</v>
      </c>
      <c r="R432" s="164">
        <v>6.74</v>
      </c>
      <c r="S432" s="164">
        <v>4.17</v>
      </c>
      <c r="T432" s="164">
        <v>5.83</v>
      </c>
      <c r="U432" s="164">
        <v>4.01</v>
      </c>
      <c r="V432" s="164">
        <v>4.3499999999999996</v>
      </c>
      <c r="W432" s="164" t="s">
        <v>52</v>
      </c>
      <c r="X432" s="164" t="s">
        <v>52</v>
      </c>
      <c r="Y432" s="164" t="s">
        <v>52</v>
      </c>
      <c r="Z432" s="164" t="s">
        <v>52</v>
      </c>
      <c r="AA432" s="164" t="s">
        <v>52</v>
      </c>
      <c r="AB432" s="165" t="s">
        <v>52</v>
      </c>
      <c r="AC432" s="165" t="s">
        <v>52</v>
      </c>
      <c r="AD432" s="164" t="s">
        <v>52</v>
      </c>
      <c r="AE432" s="164" t="s">
        <v>52</v>
      </c>
      <c r="AF432" s="164" t="s">
        <v>52</v>
      </c>
      <c r="AG432" s="165" t="s">
        <v>52</v>
      </c>
      <c r="AH432" s="165" t="s">
        <v>52</v>
      </c>
      <c r="AI432" s="164" t="s">
        <v>52</v>
      </c>
      <c r="AJ432" s="165" t="s">
        <v>52</v>
      </c>
      <c r="AK432" s="165" t="s">
        <v>52</v>
      </c>
      <c r="AL432" s="165" t="s">
        <v>52</v>
      </c>
      <c r="AM432" s="100"/>
    </row>
    <row r="433" spans="1:39" x14ac:dyDescent="0.2">
      <c r="A433" s="156" t="s">
        <v>1713</v>
      </c>
      <c r="B433" s="156" t="s">
        <v>1714</v>
      </c>
      <c r="C433" s="156" t="s">
        <v>1715</v>
      </c>
      <c r="D433" s="156" t="s">
        <v>94</v>
      </c>
      <c r="E433" s="156" t="s">
        <v>401</v>
      </c>
      <c r="F433" s="156" t="s">
        <v>72</v>
      </c>
      <c r="G433" s="164" t="s">
        <v>52</v>
      </c>
      <c r="H433" s="164">
        <v>-16.79</v>
      </c>
      <c r="I433" s="164">
        <v>12.39</v>
      </c>
      <c r="J433" s="164">
        <v>7.06</v>
      </c>
      <c r="K433" s="164">
        <v>3.06</v>
      </c>
      <c r="L433" s="164">
        <v>6.92</v>
      </c>
      <c r="M433" s="164">
        <v>7.69</v>
      </c>
      <c r="N433" s="164">
        <v>7.15</v>
      </c>
      <c r="O433" s="164">
        <v>9.33</v>
      </c>
      <c r="P433" s="164">
        <v>8.5299999999999994</v>
      </c>
      <c r="Q433" s="164">
        <v>28.08</v>
      </c>
      <c r="R433" s="164">
        <v>6.14</v>
      </c>
      <c r="S433" s="164">
        <v>2.15</v>
      </c>
      <c r="T433" s="164">
        <v>6.63</v>
      </c>
      <c r="U433" s="164">
        <v>3.44</v>
      </c>
      <c r="V433" s="164">
        <v>0.87</v>
      </c>
      <c r="W433" s="164">
        <v>0.01</v>
      </c>
      <c r="X433" s="164">
        <v>0.01</v>
      </c>
      <c r="Y433" s="164">
        <v>0</v>
      </c>
      <c r="Z433" s="164">
        <v>-0.46</v>
      </c>
      <c r="AA433" s="164">
        <v>-0.54</v>
      </c>
      <c r="AB433" s="165">
        <v>-0.42</v>
      </c>
      <c r="AC433" s="165">
        <v>-0.59</v>
      </c>
      <c r="AD433" s="164">
        <v>-0.76</v>
      </c>
      <c r="AE433" s="164">
        <v>-0.76</v>
      </c>
      <c r="AF433" s="164">
        <v>3.48</v>
      </c>
      <c r="AG433" s="165">
        <v>6.09</v>
      </c>
      <c r="AH433" s="165">
        <v>3.51</v>
      </c>
      <c r="AI433" s="164">
        <v>6.05</v>
      </c>
      <c r="AJ433" s="165">
        <v>4.4000000000000004</v>
      </c>
      <c r="AK433" s="165">
        <v>5.54</v>
      </c>
      <c r="AL433" s="165">
        <v>6.7</v>
      </c>
      <c r="AM433" s="100"/>
    </row>
    <row r="434" spans="1:39" x14ac:dyDescent="0.2">
      <c r="A434" s="105" t="s">
        <v>1716</v>
      </c>
      <c r="B434" s="105" t="s">
        <v>1717</v>
      </c>
      <c r="C434" s="105" t="s">
        <v>1718</v>
      </c>
      <c r="D434" s="156" t="s">
        <v>94</v>
      </c>
      <c r="E434" s="105" t="s">
        <v>78</v>
      </c>
      <c r="F434" s="156" t="s">
        <v>56</v>
      </c>
      <c r="G434" s="106" t="s">
        <v>52</v>
      </c>
      <c r="H434" s="106" t="s">
        <v>52</v>
      </c>
      <c r="I434" s="106" t="s">
        <v>52</v>
      </c>
      <c r="J434" s="106" t="s">
        <v>52</v>
      </c>
      <c r="K434" s="106" t="s">
        <v>52</v>
      </c>
      <c r="L434" s="106" t="s">
        <v>52</v>
      </c>
      <c r="M434" s="106" t="s">
        <v>52</v>
      </c>
      <c r="N434" s="106" t="s">
        <v>52</v>
      </c>
      <c r="O434" s="106" t="s">
        <v>52</v>
      </c>
      <c r="P434" s="106" t="s">
        <v>52</v>
      </c>
      <c r="Q434" s="106" t="s">
        <v>52</v>
      </c>
      <c r="R434" s="106" t="s">
        <v>52</v>
      </c>
      <c r="S434" s="106" t="s">
        <v>52</v>
      </c>
      <c r="T434" s="106" t="s">
        <v>52</v>
      </c>
      <c r="U434" s="106" t="s">
        <v>52</v>
      </c>
      <c r="V434" s="106" t="s">
        <v>52</v>
      </c>
      <c r="W434" s="106" t="s">
        <v>52</v>
      </c>
      <c r="X434" s="106" t="s">
        <v>52</v>
      </c>
      <c r="Y434" s="106" t="s">
        <v>52</v>
      </c>
      <c r="Z434" s="106" t="s">
        <v>52</v>
      </c>
      <c r="AA434" s="106" t="s">
        <v>52</v>
      </c>
      <c r="AB434" s="165" t="s">
        <v>52</v>
      </c>
      <c r="AC434" s="165" t="s">
        <v>52</v>
      </c>
      <c r="AD434" s="106" t="s">
        <v>52</v>
      </c>
      <c r="AE434" s="106" t="s">
        <v>52</v>
      </c>
      <c r="AF434" s="106" t="s">
        <v>52</v>
      </c>
      <c r="AG434" s="165" t="s">
        <v>52</v>
      </c>
      <c r="AH434" s="165" t="s">
        <v>52</v>
      </c>
      <c r="AI434" s="106" t="s">
        <v>52</v>
      </c>
      <c r="AJ434" s="165" t="s">
        <v>52</v>
      </c>
      <c r="AK434" s="165" t="s">
        <v>52</v>
      </c>
      <c r="AL434" s="165">
        <v>4.8</v>
      </c>
      <c r="AM434" s="100"/>
    </row>
    <row r="435" spans="1:39" x14ac:dyDescent="0.2">
      <c r="A435" s="156" t="s">
        <v>1719</v>
      </c>
      <c r="B435" s="156" t="s">
        <v>1720</v>
      </c>
      <c r="C435" s="156" t="s">
        <v>1721</v>
      </c>
      <c r="D435" s="156" t="s">
        <v>194</v>
      </c>
      <c r="E435" s="156" t="s">
        <v>76</v>
      </c>
      <c r="F435" s="156" t="s">
        <v>64</v>
      </c>
      <c r="G435" s="164" t="s">
        <v>52</v>
      </c>
      <c r="H435" s="164">
        <v>2.94</v>
      </c>
      <c r="I435" s="164">
        <v>3.27</v>
      </c>
      <c r="J435" s="164">
        <v>2.33</v>
      </c>
      <c r="K435" s="164">
        <v>21.31</v>
      </c>
      <c r="L435" s="164">
        <v>9.0500000000000007</v>
      </c>
      <c r="M435" s="164">
        <v>8.26</v>
      </c>
      <c r="N435" s="164">
        <v>6.08</v>
      </c>
      <c r="O435" s="164">
        <v>5.99</v>
      </c>
      <c r="P435" s="164">
        <v>9.57</v>
      </c>
      <c r="Q435" s="164">
        <v>20.68</v>
      </c>
      <c r="R435" s="164">
        <v>6.03</v>
      </c>
      <c r="S435" s="164">
        <v>3.94</v>
      </c>
      <c r="T435" s="164">
        <v>4.7699999999999996</v>
      </c>
      <c r="U435" s="164">
        <v>4.83</v>
      </c>
      <c r="V435" s="164">
        <v>4.43</v>
      </c>
      <c r="W435" s="164">
        <v>3.92</v>
      </c>
      <c r="X435" s="164">
        <v>2.97</v>
      </c>
      <c r="Y435" s="164">
        <v>0</v>
      </c>
      <c r="Z435" s="164">
        <v>0</v>
      </c>
      <c r="AA435" s="164">
        <v>0.88</v>
      </c>
      <c r="AB435" s="165" t="s">
        <v>52</v>
      </c>
      <c r="AC435" s="165" t="s">
        <v>52</v>
      </c>
      <c r="AD435" s="164">
        <v>3.41</v>
      </c>
      <c r="AE435" s="164">
        <v>3.41</v>
      </c>
      <c r="AF435" s="164">
        <v>5.27</v>
      </c>
      <c r="AG435" s="165" t="s">
        <v>52</v>
      </c>
      <c r="AH435" s="165" t="s">
        <v>52</v>
      </c>
      <c r="AI435" s="164" t="s">
        <v>52</v>
      </c>
      <c r="AJ435" s="165" t="s">
        <v>52</v>
      </c>
      <c r="AK435" s="165" t="s">
        <v>52</v>
      </c>
      <c r="AL435" s="165" t="s">
        <v>52</v>
      </c>
      <c r="AM435" s="100"/>
    </row>
    <row r="436" spans="1:39" x14ac:dyDescent="0.2">
      <c r="A436" s="156" t="s">
        <v>1722</v>
      </c>
      <c r="B436" s="156" t="s">
        <v>1723</v>
      </c>
      <c r="C436" s="156" t="s">
        <v>1724</v>
      </c>
      <c r="D436" s="156" t="s">
        <v>94</v>
      </c>
      <c r="E436" s="156" t="s">
        <v>74</v>
      </c>
      <c r="F436" s="156" t="s">
        <v>56</v>
      </c>
      <c r="G436" s="164" t="s">
        <v>52</v>
      </c>
      <c r="H436" s="164">
        <v>-8.65</v>
      </c>
      <c r="I436" s="164">
        <v>4.3600000000000003</v>
      </c>
      <c r="J436" s="164">
        <v>12.93</v>
      </c>
      <c r="K436" s="164">
        <v>6.86</v>
      </c>
      <c r="L436" s="164">
        <v>3.5</v>
      </c>
      <c r="M436" s="164">
        <v>7.84</v>
      </c>
      <c r="N436" s="164">
        <v>6.26</v>
      </c>
      <c r="O436" s="164">
        <v>8.32</v>
      </c>
      <c r="P436" s="164">
        <v>5</v>
      </c>
      <c r="Q436" s="164">
        <v>8.86</v>
      </c>
      <c r="R436" s="164">
        <v>3.42</v>
      </c>
      <c r="S436" s="164">
        <v>4.95</v>
      </c>
      <c r="T436" s="164">
        <v>3.38</v>
      </c>
      <c r="U436" s="164">
        <v>3.63</v>
      </c>
      <c r="V436" s="164">
        <v>2.56</v>
      </c>
      <c r="W436" s="164">
        <v>2.58</v>
      </c>
      <c r="X436" s="164">
        <v>1.95</v>
      </c>
      <c r="Y436" s="164">
        <v>-0.03</v>
      </c>
      <c r="Z436" s="164">
        <v>0</v>
      </c>
      <c r="AA436" s="164">
        <v>2.4500000000000002</v>
      </c>
      <c r="AB436" s="165">
        <v>0</v>
      </c>
      <c r="AC436" s="165">
        <v>0</v>
      </c>
      <c r="AD436" s="164">
        <v>2.14</v>
      </c>
      <c r="AE436" s="164">
        <v>2.14</v>
      </c>
      <c r="AF436" s="164">
        <v>3.9</v>
      </c>
      <c r="AG436" s="165">
        <v>2.15</v>
      </c>
      <c r="AH436" s="165">
        <v>3.18</v>
      </c>
      <c r="AI436" s="164">
        <v>3.87</v>
      </c>
      <c r="AJ436" s="165">
        <v>3.75</v>
      </c>
      <c r="AK436" s="165">
        <v>5.19</v>
      </c>
      <c r="AL436" s="165">
        <v>5.0199999999999996</v>
      </c>
      <c r="AM436" s="100"/>
    </row>
    <row r="437" spans="1:39" x14ac:dyDescent="0.2">
      <c r="A437" s="156" t="s">
        <v>1728</v>
      </c>
      <c r="B437" s="156" t="s">
        <v>1729</v>
      </c>
      <c r="C437" s="156" t="s">
        <v>1730</v>
      </c>
      <c r="D437" s="156" t="s">
        <v>94</v>
      </c>
      <c r="E437" s="156" t="s">
        <v>78</v>
      </c>
      <c r="F437" s="156" t="s">
        <v>64</v>
      </c>
      <c r="G437" s="164" t="s">
        <v>52</v>
      </c>
      <c r="H437" s="164" t="s">
        <v>52</v>
      </c>
      <c r="I437" s="164" t="s">
        <v>52</v>
      </c>
      <c r="J437" s="164" t="s">
        <v>52</v>
      </c>
      <c r="K437" s="164" t="s">
        <v>52</v>
      </c>
      <c r="L437" s="164" t="s">
        <v>52</v>
      </c>
      <c r="M437" s="164" t="s">
        <v>52</v>
      </c>
      <c r="N437" s="164" t="s">
        <v>52</v>
      </c>
      <c r="O437" s="164" t="s">
        <v>52</v>
      </c>
      <c r="P437" s="164" t="s">
        <v>52</v>
      </c>
      <c r="Q437" s="164" t="s">
        <v>52</v>
      </c>
      <c r="R437" s="164" t="s">
        <v>52</v>
      </c>
      <c r="S437" s="164" t="s">
        <v>52</v>
      </c>
      <c r="T437" s="164" t="s">
        <v>52</v>
      </c>
      <c r="U437" s="164" t="s">
        <v>52</v>
      </c>
      <c r="V437" s="164" t="s">
        <v>52</v>
      </c>
      <c r="W437" s="164" t="s">
        <v>52</v>
      </c>
      <c r="X437" s="164">
        <v>2.5</v>
      </c>
      <c r="Y437" s="164">
        <v>0.11</v>
      </c>
      <c r="Z437" s="164">
        <v>0.11</v>
      </c>
      <c r="AA437" s="164">
        <v>0.09</v>
      </c>
      <c r="AB437" s="165">
        <v>0.72</v>
      </c>
      <c r="AC437" s="165">
        <v>0.46</v>
      </c>
      <c r="AD437" s="164">
        <v>3.93</v>
      </c>
      <c r="AE437" s="164">
        <v>3.93</v>
      </c>
      <c r="AF437" s="164">
        <v>6.41</v>
      </c>
      <c r="AG437" s="165">
        <v>4.32</v>
      </c>
      <c r="AH437" s="165">
        <v>4.32</v>
      </c>
      <c r="AI437" s="164">
        <v>4.9800000000000004</v>
      </c>
      <c r="AJ437" s="165">
        <v>3.41</v>
      </c>
      <c r="AK437" s="165">
        <v>5.53</v>
      </c>
      <c r="AL437" s="165">
        <v>5.14</v>
      </c>
      <c r="AM437" s="100"/>
    </row>
    <row r="438" spans="1:39" x14ac:dyDescent="0.2">
      <c r="A438" s="156" t="s">
        <v>1737</v>
      </c>
      <c r="B438" s="156" t="s">
        <v>1738</v>
      </c>
      <c r="C438" s="156" t="s">
        <v>1739</v>
      </c>
      <c r="D438" s="156" t="s">
        <v>94</v>
      </c>
      <c r="E438" s="156" t="s">
        <v>76</v>
      </c>
      <c r="F438" s="156" t="s">
        <v>66</v>
      </c>
      <c r="G438" s="164" t="s">
        <v>52</v>
      </c>
      <c r="H438" s="164">
        <v>7.62</v>
      </c>
      <c r="I438" s="164">
        <v>16.440000000000001</v>
      </c>
      <c r="J438" s="164">
        <v>4.55</v>
      </c>
      <c r="K438" s="164">
        <v>9.7799999999999994</v>
      </c>
      <c r="L438" s="164">
        <v>8.8800000000000008</v>
      </c>
      <c r="M438" s="164">
        <v>8.01</v>
      </c>
      <c r="N438" s="164">
        <v>5.39</v>
      </c>
      <c r="O438" s="164">
        <v>5.7</v>
      </c>
      <c r="P438" s="164">
        <v>9.35</v>
      </c>
      <c r="Q438" s="164">
        <v>14.81</v>
      </c>
      <c r="R438" s="164">
        <v>5.95</v>
      </c>
      <c r="S438" s="164">
        <v>3.59</v>
      </c>
      <c r="T438" s="164">
        <v>4.97</v>
      </c>
      <c r="U438" s="164">
        <v>4.79</v>
      </c>
      <c r="V438" s="164">
        <v>4.92</v>
      </c>
      <c r="W438" s="164">
        <v>2.42</v>
      </c>
      <c r="X438" s="164">
        <v>2.0499999999999998</v>
      </c>
      <c r="Y438" s="164">
        <v>0.13</v>
      </c>
      <c r="Z438" s="164">
        <v>0.1</v>
      </c>
      <c r="AA438" s="164">
        <v>0.4</v>
      </c>
      <c r="AB438" s="165">
        <v>0.27</v>
      </c>
      <c r="AC438" s="165">
        <v>0.37</v>
      </c>
      <c r="AD438" s="164">
        <v>3.63</v>
      </c>
      <c r="AE438" s="164">
        <v>3.63</v>
      </c>
      <c r="AF438" s="164">
        <v>5.84</v>
      </c>
      <c r="AG438" s="165">
        <v>3.93</v>
      </c>
      <c r="AH438" s="165">
        <v>3.92</v>
      </c>
      <c r="AI438" s="164">
        <v>4.82</v>
      </c>
      <c r="AJ438" s="165">
        <v>3.41</v>
      </c>
      <c r="AK438" s="165">
        <v>5.04</v>
      </c>
      <c r="AL438" s="165">
        <v>4.68</v>
      </c>
      <c r="AM438" s="100"/>
    </row>
    <row r="439" spans="1:39" x14ac:dyDescent="0.2">
      <c r="A439" s="156" t="s">
        <v>1740</v>
      </c>
      <c r="B439" s="156" t="s">
        <v>52</v>
      </c>
      <c r="C439" s="156" t="s">
        <v>1741</v>
      </c>
      <c r="D439" s="156" t="s">
        <v>194</v>
      </c>
      <c r="E439" s="156" t="s">
        <v>76</v>
      </c>
      <c r="F439" s="156" t="s">
        <v>66</v>
      </c>
      <c r="G439" s="164" t="s">
        <v>52</v>
      </c>
      <c r="H439" s="164">
        <v>6.31</v>
      </c>
      <c r="I439" s="164">
        <v>1.69</v>
      </c>
      <c r="J439" s="164">
        <v>9.48</v>
      </c>
      <c r="K439" s="164">
        <v>6.18</v>
      </c>
      <c r="L439" s="164" t="s">
        <v>52</v>
      </c>
      <c r="M439" s="164" t="s">
        <v>52</v>
      </c>
      <c r="N439" s="164" t="s">
        <v>52</v>
      </c>
      <c r="O439" s="164" t="s">
        <v>52</v>
      </c>
      <c r="P439" s="164" t="s">
        <v>52</v>
      </c>
      <c r="Q439" s="164" t="s">
        <v>52</v>
      </c>
      <c r="R439" s="164" t="s">
        <v>52</v>
      </c>
      <c r="S439" s="164" t="s">
        <v>52</v>
      </c>
      <c r="T439" s="164" t="s">
        <v>52</v>
      </c>
      <c r="U439" s="164" t="s">
        <v>52</v>
      </c>
      <c r="V439" s="164" t="s">
        <v>52</v>
      </c>
      <c r="W439" s="164" t="s">
        <v>52</v>
      </c>
      <c r="X439" s="164" t="s">
        <v>52</v>
      </c>
      <c r="Y439" s="164" t="s">
        <v>52</v>
      </c>
      <c r="Z439" s="164" t="s">
        <v>52</v>
      </c>
      <c r="AA439" s="164" t="s">
        <v>52</v>
      </c>
      <c r="AB439" s="165" t="s">
        <v>52</v>
      </c>
      <c r="AC439" s="165" t="s">
        <v>52</v>
      </c>
      <c r="AD439" s="164" t="s">
        <v>52</v>
      </c>
      <c r="AE439" s="164" t="s">
        <v>52</v>
      </c>
      <c r="AF439" s="164" t="s">
        <v>52</v>
      </c>
      <c r="AG439" s="165" t="s">
        <v>52</v>
      </c>
      <c r="AH439" s="165" t="s">
        <v>52</v>
      </c>
      <c r="AI439" s="164" t="s">
        <v>52</v>
      </c>
      <c r="AJ439" s="165" t="s">
        <v>52</v>
      </c>
      <c r="AK439" s="165" t="s">
        <v>52</v>
      </c>
      <c r="AL439" s="165" t="s">
        <v>52</v>
      </c>
      <c r="AM439" s="100"/>
    </row>
    <row r="440" spans="1:39" ht="18" x14ac:dyDescent="0.2">
      <c r="A440" s="156" t="s">
        <v>1742</v>
      </c>
      <c r="B440" s="156" t="s">
        <v>1743</v>
      </c>
      <c r="C440" s="156" t="s">
        <v>1744</v>
      </c>
      <c r="D440" s="156" t="s">
        <v>94</v>
      </c>
      <c r="E440" s="156" t="s">
        <v>78</v>
      </c>
      <c r="F440" s="156" t="s">
        <v>66</v>
      </c>
      <c r="G440" s="164" t="s">
        <v>52</v>
      </c>
      <c r="H440" s="164">
        <v>6.31</v>
      </c>
      <c r="I440" s="164">
        <v>1.69</v>
      </c>
      <c r="J440" s="164">
        <v>9.48</v>
      </c>
      <c r="K440" s="164">
        <v>6.18</v>
      </c>
      <c r="L440" s="164">
        <v>12.91</v>
      </c>
      <c r="M440" s="164">
        <v>4.9000000000000004</v>
      </c>
      <c r="N440" s="164">
        <v>4.57</v>
      </c>
      <c r="O440" s="164">
        <v>10.48</v>
      </c>
      <c r="P440" s="164">
        <v>3.43</v>
      </c>
      <c r="Q440" s="164">
        <v>9.26</v>
      </c>
      <c r="R440" s="164">
        <v>9.35</v>
      </c>
      <c r="S440" s="164">
        <v>4.76</v>
      </c>
      <c r="T440" s="164">
        <v>5</v>
      </c>
      <c r="U440" s="164">
        <v>4.03</v>
      </c>
      <c r="V440" s="164">
        <v>2.75</v>
      </c>
      <c r="W440" s="164">
        <v>2.35</v>
      </c>
      <c r="X440" s="164">
        <v>-4.26</v>
      </c>
      <c r="Y440" s="164">
        <v>-0.42</v>
      </c>
      <c r="Z440" s="164">
        <v>7.0000000000000007E-2</v>
      </c>
      <c r="AA440" s="164">
        <v>-1.77</v>
      </c>
      <c r="AB440" s="165">
        <v>-1.3</v>
      </c>
      <c r="AC440" s="165">
        <v>-1.39</v>
      </c>
      <c r="AD440" s="164">
        <v>1.9</v>
      </c>
      <c r="AE440" s="164">
        <v>3.53</v>
      </c>
      <c r="AF440" s="164">
        <v>5.01</v>
      </c>
      <c r="AG440" s="165">
        <v>4.28</v>
      </c>
      <c r="AH440" s="165">
        <v>4.17</v>
      </c>
      <c r="AI440" s="164">
        <v>5.0599999999999996</v>
      </c>
      <c r="AJ440" s="165">
        <v>3.43</v>
      </c>
      <c r="AK440" s="165">
        <v>5.28</v>
      </c>
      <c r="AL440" s="165">
        <v>4.9800000000000004</v>
      </c>
      <c r="AM440" s="173"/>
    </row>
    <row r="441" spans="1:39" x14ac:dyDescent="0.2">
      <c r="A441" s="156" t="s">
        <v>1745</v>
      </c>
      <c r="B441" s="156" t="s">
        <v>1746</v>
      </c>
      <c r="C441" s="156" t="s">
        <v>1747</v>
      </c>
      <c r="D441" s="156" t="s">
        <v>94</v>
      </c>
      <c r="E441" s="156" t="s">
        <v>74</v>
      </c>
      <c r="F441" s="156" t="s">
        <v>56</v>
      </c>
      <c r="G441" s="164" t="s">
        <v>52</v>
      </c>
      <c r="H441" s="164">
        <v>-0.82</v>
      </c>
      <c r="I441" s="164">
        <v>9.2100000000000009</v>
      </c>
      <c r="J441" s="164">
        <v>6.05</v>
      </c>
      <c r="K441" s="164">
        <v>8.3000000000000007</v>
      </c>
      <c r="L441" s="164">
        <v>6.53</v>
      </c>
      <c r="M441" s="164">
        <v>6.89</v>
      </c>
      <c r="N441" s="164">
        <v>5.5</v>
      </c>
      <c r="O441" s="164">
        <v>4.51</v>
      </c>
      <c r="P441" s="164">
        <v>0</v>
      </c>
      <c r="Q441" s="164">
        <v>6.89</v>
      </c>
      <c r="R441" s="164">
        <v>2.06</v>
      </c>
      <c r="S441" s="164">
        <v>3.98</v>
      </c>
      <c r="T441" s="164">
        <v>4.47</v>
      </c>
      <c r="U441" s="164">
        <v>4.18</v>
      </c>
      <c r="V441" s="164">
        <v>3.66</v>
      </c>
      <c r="W441" s="164">
        <v>4.46</v>
      </c>
      <c r="X441" s="164">
        <v>1.67</v>
      </c>
      <c r="Y441" s="164">
        <v>0</v>
      </c>
      <c r="Z441" s="164">
        <v>0.48</v>
      </c>
      <c r="AA441" s="164">
        <v>2</v>
      </c>
      <c r="AB441" s="165">
        <v>0.28999999999999998</v>
      </c>
      <c r="AC441" s="165">
        <v>0.3</v>
      </c>
      <c r="AD441" s="164">
        <v>3.68</v>
      </c>
      <c r="AE441" s="164">
        <v>3.68</v>
      </c>
      <c r="AF441" s="164">
        <v>5.98</v>
      </c>
      <c r="AG441" s="165">
        <v>5.16</v>
      </c>
      <c r="AH441" s="165">
        <v>3.97</v>
      </c>
      <c r="AI441" s="164">
        <v>5.05</v>
      </c>
      <c r="AJ441" s="165">
        <v>3.08</v>
      </c>
      <c r="AK441" s="165">
        <v>5.14</v>
      </c>
      <c r="AL441" s="165">
        <v>4.88</v>
      </c>
      <c r="AM441" s="100"/>
    </row>
    <row r="442" spans="1:39" x14ac:dyDescent="0.2">
      <c r="A442" s="156" t="s">
        <v>1748</v>
      </c>
      <c r="B442" s="156" t="s">
        <v>1749</v>
      </c>
      <c r="C442" s="156" t="s">
        <v>1750</v>
      </c>
      <c r="D442" s="156" t="s">
        <v>94</v>
      </c>
      <c r="E442" s="156" t="s">
        <v>76</v>
      </c>
      <c r="F442" s="156" t="s">
        <v>66</v>
      </c>
      <c r="G442" s="164" t="s">
        <v>52</v>
      </c>
      <c r="H442" s="164">
        <v>-0.63</v>
      </c>
      <c r="I442" s="164">
        <v>2.5499999999999998</v>
      </c>
      <c r="J442" s="164">
        <v>5.87</v>
      </c>
      <c r="K442" s="164">
        <v>9.34</v>
      </c>
      <c r="L442" s="164">
        <v>13.07</v>
      </c>
      <c r="M442" s="164">
        <v>11.14</v>
      </c>
      <c r="N442" s="164">
        <v>5.82</v>
      </c>
      <c r="O442" s="164">
        <v>4.84</v>
      </c>
      <c r="P442" s="164">
        <v>10.68</v>
      </c>
      <c r="Q442" s="164">
        <v>18.18</v>
      </c>
      <c r="R442" s="164">
        <v>4.8899999999999997</v>
      </c>
      <c r="S442" s="164">
        <v>3.81</v>
      </c>
      <c r="T442" s="164">
        <v>5.08</v>
      </c>
      <c r="U442" s="164">
        <v>4.5</v>
      </c>
      <c r="V442" s="164">
        <v>4.74</v>
      </c>
      <c r="W442" s="164">
        <v>3.22</v>
      </c>
      <c r="X442" s="164">
        <v>2.48</v>
      </c>
      <c r="Y442" s="164">
        <v>0</v>
      </c>
      <c r="Z442" s="164">
        <v>2.52</v>
      </c>
      <c r="AA442" s="164">
        <v>1.98</v>
      </c>
      <c r="AB442" s="165">
        <v>1.98</v>
      </c>
      <c r="AC442" s="165">
        <v>1.98</v>
      </c>
      <c r="AD442" s="164">
        <v>3.5</v>
      </c>
      <c r="AE442" s="164">
        <v>3.5</v>
      </c>
      <c r="AF442" s="164">
        <v>5.52</v>
      </c>
      <c r="AG442" s="165">
        <v>3.89</v>
      </c>
      <c r="AH442" s="165">
        <v>3.73</v>
      </c>
      <c r="AI442" s="164">
        <v>2.84</v>
      </c>
      <c r="AJ442" s="165">
        <v>4.43</v>
      </c>
      <c r="AK442" s="165">
        <v>3.28</v>
      </c>
      <c r="AL442" s="165">
        <v>5.46</v>
      </c>
      <c r="AM442" s="100"/>
    </row>
    <row r="443" spans="1:39" x14ac:dyDescent="0.2">
      <c r="A443" s="156" t="s">
        <v>1751</v>
      </c>
      <c r="B443" s="156" t="s">
        <v>52</v>
      </c>
      <c r="C443" s="156" t="s">
        <v>1752</v>
      </c>
      <c r="D443" s="156" t="s">
        <v>194</v>
      </c>
      <c r="E443" s="156" t="s">
        <v>76</v>
      </c>
      <c r="F443" s="156" t="s">
        <v>66</v>
      </c>
      <c r="G443" s="164" t="s">
        <v>52</v>
      </c>
      <c r="H443" s="164">
        <v>2.04</v>
      </c>
      <c r="I443" s="164">
        <v>0.8</v>
      </c>
      <c r="J443" s="164">
        <v>10.23</v>
      </c>
      <c r="K443" s="164">
        <v>6.64</v>
      </c>
      <c r="L443" s="164" t="s">
        <v>52</v>
      </c>
      <c r="M443" s="164" t="s">
        <v>52</v>
      </c>
      <c r="N443" s="164" t="s">
        <v>52</v>
      </c>
      <c r="O443" s="164" t="s">
        <v>52</v>
      </c>
      <c r="P443" s="164" t="s">
        <v>52</v>
      </c>
      <c r="Q443" s="164" t="s">
        <v>52</v>
      </c>
      <c r="R443" s="164" t="s">
        <v>52</v>
      </c>
      <c r="S443" s="164" t="s">
        <v>52</v>
      </c>
      <c r="T443" s="164" t="s">
        <v>52</v>
      </c>
      <c r="U443" s="164" t="s">
        <v>52</v>
      </c>
      <c r="V443" s="164" t="s">
        <v>52</v>
      </c>
      <c r="W443" s="164" t="s">
        <v>52</v>
      </c>
      <c r="X443" s="164" t="s">
        <v>52</v>
      </c>
      <c r="Y443" s="164" t="s">
        <v>52</v>
      </c>
      <c r="Z443" s="164" t="s">
        <v>52</v>
      </c>
      <c r="AA443" s="164" t="s">
        <v>52</v>
      </c>
      <c r="AB443" s="165" t="s">
        <v>52</v>
      </c>
      <c r="AC443" s="165" t="s">
        <v>52</v>
      </c>
      <c r="AD443" s="164" t="s">
        <v>52</v>
      </c>
      <c r="AE443" s="164" t="s">
        <v>52</v>
      </c>
      <c r="AF443" s="164" t="s">
        <v>52</v>
      </c>
      <c r="AG443" s="165" t="s">
        <v>52</v>
      </c>
      <c r="AH443" s="165" t="s">
        <v>52</v>
      </c>
      <c r="AI443" s="164" t="s">
        <v>52</v>
      </c>
      <c r="AJ443" s="165" t="s">
        <v>52</v>
      </c>
      <c r="AK443" s="165" t="s">
        <v>52</v>
      </c>
      <c r="AL443" s="165" t="s">
        <v>52</v>
      </c>
      <c r="AM443" s="100"/>
    </row>
    <row r="444" spans="1:39" x14ac:dyDescent="0.2">
      <c r="A444" s="156" t="s">
        <v>1753</v>
      </c>
      <c r="B444" s="156" t="s">
        <v>1754</v>
      </c>
      <c r="C444" s="156" t="s">
        <v>1755</v>
      </c>
      <c r="D444" s="156" t="s">
        <v>94</v>
      </c>
      <c r="E444" s="156" t="s">
        <v>78</v>
      </c>
      <c r="F444" s="156" t="s">
        <v>66</v>
      </c>
      <c r="G444" s="164" t="s">
        <v>52</v>
      </c>
      <c r="H444" s="164">
        <v>2.04</v>
      </c>
      <c r="I444" s="164">
        <v>0.8</v>
      </c>
      <c r="J444" s="164">
        <v>10.23</v>
      </c>
      <c r="K444" s="164">
        <v>6.64</v>
      </c>
      <c r="L444" s="164">
        <v>23.58</v>
      </c>
      <c r="M444" s="164">
        <v>0.38</v>
      </c>
      <c r="N444" s="164">
        <v>7.68</v>
      </c>
      <c r="O444" s="164">
        <v>6.7</v>
      </c>
      <c r="P444" s="164">
        <v>7.29</v>
      </c>
      <c r="Q444" s="164">
        <v>11.93</v>
      </c>
      <c r="R444" s="164">
        <v>4.99</v>
      </c>
      <c r="S444" s="164">
        <v>2.4500000000000002</v>
      </c>
      <c r="T444" s="164">
        <v>3.2</v>
      </c>
      <c r="U444" s="164">
        <v>3.48</v>
      </c>
      <c r="V444" s="164">
        <v>4.8</v>
      </c>
      <c r="W444" s="164">
        <v>4.68</v>
      </c>
      <c r="X444" s="164">
        <v>1.88</v>
      </c>
      <c r="Y444" s="164">
        <v>0</v>
      </c>
      <c r="Z444" s="164">
        <v>0.02</v>
      </c>
      <c r="AA444" s="164">
        <v>2.19</v>
      </c>
      <c r="AB444" s="165">
        <v>1.86</v>
      </c>
      <c r="AC444" s="165">
        <v>0.23</v>
      </c>
      <c r="AD444" s="164">
        <v>3.6</v>
      </c>
      <c r="AE444" s="164">
        <v>3.6</v>
      </c>
      <c r="AF444" s="164">
        <v>5.49</v>
      </c>
      <c r="AG444" s="165">
        <v>4.47</v>
      </c>
      <c r="AH444" s="165">
        <v>4.07</v>
      </c>
      <c r="AI444" s="164">
        <v>5.07</v>
      </c>
      <c r="AJ444" s="165">
        <v>3.21</v>
      </c>
      <c r="AK444" s="165">
        <v>5.0999999999999996</v>
      </c>
      <c r="AL444" s="165">
        <v>4.8899999999999997</v>
      </c>
      <c r="AM444" s="100"/>
    </row>
    <row r="445" spans="1:39" x14ac:dyDescent="0.2">
      <c r="A445" s="156" t="s">
        <v>1756</v>
      </c>
      <c r="B445" s="156" t="s">
        <v>1757</v>
      </c>
      <c r="C445" s="156" t="s">
        <v>1758</v>
      </c>
      <c r="D445" s="156" t="s">
        <v>94</v>
      </c>
      <c r="E445" s="156" t="s">
        <v>74</v>
      </c>
      <c r="F445" s="156" t="s">
        <v>70</v>
      </c>
      <c r="G445" s="164" t="s">
        <v>52</v>
      </c>
      <c r="H445" s="164">
        <v>-0.2</v>
      </c>
      <c r="I445" s="164">
        <v>13.62</v>
      </c>
      <c r="J445" s="164">
        <v>15.29</v>
      </c>
      <c r="K445" s="164">
        <v>19.61</v>
      </c>
      <c r="L445" s="164">
        <v>5.35</v>
      </c>
      <c r="M445" s="164">
        <v>4.49</v>
      </c>
      <c r="N445" s="164">
        <v>4.49</v>
      </c>
      <c r="O445" s="164">
        <v>4.51</v>
      </c>
      <c r="P445" s="164">
        <v>4.49</v>
      </c>
      <c r="Q445" s="164">
        <v>3.9</v>
      </c>
      <c r="R445" s="164">
        <v>3.69</v>
      </c>
      <c r="S445" s="164">
        <v>4.51</v>
      </c>
      <c r="T445" s="164">
        <v>4.87</v>
      </c>
      <c r="U445" s="164">
        <v>4.8099999999999996</v>
      </c>
      <c r="V445" s="164">
        <v>4.75</v>
      </c>
      <c r="W445" s="164">
        <v>3.49</v>
      </c>
      <c r="X445" s="164">
        <v>0.16</v>
      </c>
      <c r="Y445" s="164">
        <v>0</v>
      </c>
      <c r="Z445" s="164">
        <v>0</v>
      </c>
      <c r="AA445" s="164">
        <v>0.54</v>
      </c>
      <c r="AB445" s="165">
        <v>1.99</v>
      </c>
      <c r="AC445" s="165">
        <v>1.99</v>
      </c>
      <c r="AD445" s="164">
        <v>3.97</v>
      </c>
      <c r="AE445" s="164">
        <v>3.97</v>
      </c>
      <c r="AF445" s="164">
        <v>4.4000000000000004</v>
      </c>
      <c r="AG445" s="165">
        <v>5.94</v>
      </c>
      <c r="AH445" s="165">
        <v>4.1399999999999997</v>
      </c>
      <c r="AI445" s="164">
        <v>5.25</v>
      </c>
      <c r="AJ445" s="165">
        <v>3.38</v>
      </c>
      <c r="AK445" s="165">
        <v>5.34</v>
      </c>
      <c r="AL445" s="165">
        <v>5.0599999999999996</v>
      </c>
      <c r="AM445" s="100"/>
    </row>
    <row r="446" spans="1:39" x14ac:dyDescent="0.2">
      <c r="A446" s="156" t="s">
        <v>1759</v>
      </c>
      <c r="B446" s="156" t="s">
        <v>52</v>
      </c>
      <c r="C446" s="156" t="s">
        <v>1760</v>
      </c>
      <c r="D446" s="156" t="s">
        <v>194</v>
      </c>
      <c r="E446" s="156" t="s">
        <v>76</v>
      </c>
      <c r="F446" s="156" t="s">
        <v>64</v>
      </c>
      <c r="G446" s="164" t="s">
        <v>52</v>
      </c>
      <c r="H446" s="164">
        <v>6.19</v>
      </c>
      <c r="I446" s="164">
        <v>4.95</v>
      </c>
      <c r="J446" s="164" t="s">
        <v>52</v>
      </c>
      <c r="K446" s="164" t="s">
        <v>52</v>
      </c>
      <c r="L446" s="164" t="s">
        <v>52</v>
      </c>
      <c r="M446" s="164" t="s">
        <v>52</v>
      </c>
      <c r="N446" s="164" t="s">
        <v>52</v>
      </c>
      <c r="O446" s="164" t="s">
        <v>52</v>
      </c>
      <c r="P446" s="164" t="s">
        <v>52</v>
      </c>
      <c r="Q446" s="164" t="s">
        <v>52</v>
      </c>
      <c r="R446" s="164" t="s">
        <v>52</v>
      </c>
      <c r="S446" s="164" t="s">
        <v>52</v>
      </c>
      <c r="T446" s="164" t="s">
        <v>52</v>
      </c>
      <c r="U446" s="164" t="s">
        <v>52</v>
      </c>
      <c r="V446" s="164" t="s">
        <v>52</v>
      </c>
      <c r="W446" s="164" t="s">
        <v>52</v>
      </c>
      <c r="X446" s="164" t="s">
        <v>52</v>
      </c>
      <c r="Y446" s="164" t="s">
        <v>52</v>
      </c>
      <c r="Z446" s="164" t="s">
        <v>52</v>
      </c>
      <c r="AA446" s="164" t="s">
        <v>52</v>
      </c>
      <c r="AB446" s="165" t="s">
        <v>52</v>
      </c>
      <c r="AC446" s="165" t="s">
        <v>52</v>
      </c>
      <c r="AD446" s="164" t="s">
        <v>52</v>
      </c>
      <c r="AE446" s="164" t="s">
        <v>52</v>
      </c>
      <c r="AF446" s="164" t="s">
        <v>52</v>
      </c>
      <c r="AG446" s="165" t="s">
        <v>52</v>
      </c>
      <c r="AH446" s="165" t="s">
        <v>52</v>
      </c>
      <c r="AI446" s="164" t="s">
        <v>52</v>
      </c>
      <c r="AJ446" s="165" t="s">
        <v>52</v>
      </c>
      <c r="AK446" s="165" t="s">
        <v>52</v>
      </c>
      <c r="AL446" s="165" t="s">
        <v>52</v>
      </c>
      <c r="AM446" s="100"/>
    </row>
    <row r="447" spans="1:39" x14ac:dyDescent="0.2">
      <c r="A447" s="156" t="s">
        <v>1761</v>
      </c>
      <c r="B447" s="156" t="s">
        <v>1762</v>
      </c>
      <c r="C447" s="156" t="s">
        <v>1763</v>
      </c>
      <c r="D447" s="156" t="s">
        <v>94</v>
      </c>
      <c r="E447" s="156" t="s">
        <v>76</v>
      </c>
      <c r="F447" s="156" t="s">
        <v>70</v>
      </c>
      <c r="G447" s="164" t="s">
        <v>52</v>
      </c>
      <c r="H447" s="164">
        <v>1.43</v>
      </c>
      <c r="I447" s="164">
        <v>0.2</v>
      </c>
      <c r="J447" s="164">
        <v>4.1399999999999997</v>
      </c>
      <c r="K447" s="164">
        <v>4.3</v>
      </c>
      <c r="L447" s="164">
        <v>8.91</v>
      </c>
      <c r="M447" s="164">
        <v>9.4700000000000006</v>
      </c>
      <c r="N447" s="164">
        <v>9.61</v>
      </c>
      <c r="O447" s="164">
        <v>9.01</v>
      </c>
      <c r="P447" s="164">
        <v>10.050000000000001</v>
      </c>
      <c r="Q447" s="164">
        <v>12.71</v>
      </c>
      <c r="R447" s="164">
        <v>7.43</v>
      </c>
      <c r="S447" s="164">
        <v>3.62</v>
      </c>
      <c r="T447" s="164">
        <v>4.87</v>
      </c>
      <c r="U447" s="164">
        <v>4.68</v>
      </c>
      <c r="V447" s="164">
        <v>4.4400000000000004</v>
      </c>
      <c r="W447" s="164">
        <v>3.49</v>
      </c>
      <c r="X447" s="164">
        <v>2.58</v>
      </c>
      <c r="Y447" s="164">
        <v>0</v>
      </c>
      <c r="Z447" s="164">
        <v>0.03</v>
      </c>
      <c r="AA447" s="164">
        <v>0.03</v>
      </c>
      <c r="AB447" s="165">
        <v>1.96</v>
      </c>
      <c r="AC447" s="165">
        <v>1.72</v>
      </c>
      <c r="AD447" s="164">
        <v>3.5</v>
      </c>
      <c r="AE447" s="164">
        <v>3.5</v>
      </c>
      <c r="AF447" s="164">
        <v>4.5</v>
      </c>
      <c r="AG447" s="165">
        <v>4.53</v>
      </c>
      <c r="AH447" s="165">
        <v>3.74</v>
      </c>
      <c r="AI447" s="164">
        <v>3</v>
      </c>
      <c r="AJ447" s="165">
        <v>3.69</v>
      </c>
      <c r="AK447" s="165">
        <v>4.8899999999999997</v>
      </c>
      <c r="AL447" s="165">
        <v>4.68</v>
      </c>
      <c r="AM447" s="100"/>
    </row>
    <row r="448" spans="1:39" x14ac:dyDescent="0.2">
      <c r="A448" s="156" t="s">
        <v>1767</v>
      </c>
      <c r="B448" s="156" t="s">
        <v>1768</v>
      </c>
      <c r="C448" s="156" t="s">
        <v>1769</v>
      </c>
      <c r="D448" s="156" t="s">
        <v>94</v>
      </c>
      <c r="E448" s="156" t="s">
        <v>76</v>
      </c>
      <c r="F448" s="156" t="s">
        <v>66</v>
      </c>
      <c r="G448" s="164" t="s">
        <v>52</v>
      </c>
      <c r="H448" s="164">
        <v>6.02</v>
      </c>
      <c r="I448" s="164">
        <v>3.25</v>
      </c>
      <c r="J448" s="164">
        <v>6.55</v>
      </c>
      <c r="K448" s="164">
        <v>7.27</v>
      </c>
      <c r="L448" s="164">
        <v>8.3699999999999992</v>
      </c>
      <c r="M448" s="164">
        <v>6.7</v>
      </c>
      <c r="N448" s="164">
        <v>5.52</v>
      </c>
      <c r="O448" s="164">
        <v>6.38</v>
      </c>
      <c r="P448" s="164">
        <v>10.33</v>
      </c>
      <c r="Q448" s="164">
        <v>18.600000000000001</v>
      </c>
      <c r="R448" s="164">
        <v>6.61</v>
      </c>
      <c r="S448" s="164">
        <v>4.82</v>
      </c>
      <c r="T448" s="164">
        <v>4.93</v>
      </c>
      <c r="U448" s="164">
        <v>4.8899999999999997</v>
      </c>
      <c r="V448" s="164">
        <v>4.58</v>
      </c>
      <c r="W448" s="164">
        <v>3.46</v>
      </c>
      <c r="X448" s="164">
        <v>2.52</v>
      </c>
      <c r="Y448" s="164">
        <v>0</v>
      </c>
      <c r="Z448" s="164">
        <v>0</v>
      </c>
      <c r="AA448" s="164">
        <v>0</v>
      </c>
      <c r="AB448" s="165">
        <v>0.18</v>
      </c>
      <c r="AC448" s="165">
        <v>0.18</v>
      </c>
      <c r="AD448" s="164">
        <v>3.62</v>
      </c>
      <c r="AE448" s="164">
        <v>3.62</v>
      </c>
      <c r="AF448" s="164">
        <v>4.95</v>
      </c>
      <c r="AG448" s="165">
        <v>5.61</v>
      </c>
      <c r="AH448" s="165">
        <v>3.86</v>
      </c>
      <c r="AI448" s="164">
        <v>4.87</v>
      </c>
      <c r="AJ448" s="165">
        <v>3.05</v>
      </c>
      <c r="AK448" s="165">
        <v>4.93</v>
      </c>
      <c r="AL448" s="165">
        <v>4.79</v>
      </c>
      <c r="AM448" s="100"/>
    </row>
    <row r="449" spans="1:39" x14ac:dyDescent="0.2">
      <c r="A449" s="156" t="s">
        <v>1770</v>
      </c>
      <c r="B449" s="156" t="s">
        <v>1771</v>
      </c>
      <c r="C449" s="156" t="s">
        <v>1772</v>
      </c>
      <c r="D449" s="156" t="s">
        <v>94</v>
      </c>
      <c r="E449" s="156" t="s">
        <v>76</v>
      </c>
      <c r="F449" s="156" t="s">
        <v>70</v>
      </c>
      <c r="G449" s="164" t="s">
        <v>52</v>
      </c>
      <c r="H449" s="164">
        <v>6.52</v>
      </c>
      <c r="I449" s="164">
        <v>-11.63</v>
      </c>
      <c r="J449" s="164">
        <v>18.82</v>
      </c>
      <c r="K449" s="164">
        <v>4.82</v>
      </c>
      <c r="L449" s="164">
        <v>9.98</v>
      </c>
      <c r="M449" s="164">
        <v>9.15</v>
      </c>
      <c r="N449" s="164">
        <v>9.48</v>
      </c>
      <c r="O449" s="164">
        <v>8.42</v>
      </c>
      <c r="P449" s="164">
        <v>9.8000000000000007</v>
      </c>
      <c r="Q449" s="164">
        <v>11.99</v>
      </c>
      <c r="R449" s="164">
        <v>7.47</v>
      </c>
      <c r="S449" s="164">
        <v>3.97</v>
      </c>
      <c r="T449" s="164">
        <v>4.82</v>
      </c>
      <c r="U449" s="164">
        <v>4.8099999999999996</v>
      </c>
      <c r="V449" s="164">
        <v>4.33</v>
      </c>
      <c r="W449" s="164">
        <v>3.24</v>
      </c>
      <c r="X449" s="164">
        <v>2.4900000000000002</v>
      </c>
      <c r="Y449" s="164">
        <v>0</v>
      </c>
      <c r="Z449" s="164">
        <v>0.04</v>
      </c>
      <c r="AA449" s="164">
        <v>-0.01</v>
      </c>
      <c r="AB449" s="165">
        <v>1.91</v>
      </c>
      <c r="AC449" s="165">
        <v>1.97</v>
      </c>
      <c r="AD449" s="164">
        <v>3.6</v>
      </c>
      <c r="AE449" s="164">
        <v>3.6</v>
      </c>
      <c r="AF449" s="164">
        <v>4.33</v>
      </c>
      <c r="AG449" s="165">
        <v>4.3499999999999996</v>
      </c>
      <c r="AH449" s="165">
        <v>3.63</v>
      </c>
      <c r="AI449" s="164">
        <v>2.83</v>
      </c>
      <c r="AJ449" s="165">
        <v>3.54</v>
      </c>
      <c r="AK449" s="165">
        <v>4.88</v>
      </c>
      <c r="AL449" s="165">
        <v>4.91</v>
      </c>
      <c r="AM449" s="100"/>
    </row>
    <row r="450" spans="1:39" x14ac:dyDescent="0.2">
      <c r="A450" s="156" t="s">
        <v>1773</v>
      </c>
      <c r="B450" s="156" t="s">
        <v>1774</v>
      </c>
      <c r="C450" s="156" t="s">
        <v>1775</v>
      </c>
      <c r="D450" s="156" t="s">
        <v>194</v>
      </c>
      <c r="E450" s="156" t="s">
        <v>76</v>
      </c>
      <c r="F450" s="156" t="s">
        <v>66</v>
      </c>
      <c r="G450" s="164" t="s">
        <v>52</v>
      </c>
      <c r="H450" s="164">
        <v>-9.85</v>
      </c>
      <c r="I450" s="164">
        <v>5.25</v>
      </c>
      <c r="J450" s="164">
        <v>7.08</v>
      </c>
      <c r="K450" s="164">
        <v>6.87</v>
      </c>
      <c r="L450" s="164">
        <v>9.19</v>
      </c>
      <c r="M450" s="164">
        <v>9.16</v>
      </c>
      <c r="N450" s="164">
        <v>6.73</v>
      </c>
      <c r="O450" s="164">
        <v>6.01</v>
      </c>
      <c r="P450" s="164">
        <v>8.7200000000000006</v>
      </c>
      <c r="Q450" s="164">
        <v>15.63</v>
      </c>
      <c r="R450" s="164">
        <v>6.35</v>
      </c>
      <c r="S450" s="164">
        <v>3.8</v>
      </c>
      <c r="T450" s="164">
        <v>4.78</v>
      </c>
      <c r="U450" s="164">
        <v>4.3600000000000003</v>
      </c>
      <c r="V450" s="164">
        <v>4.32</v>
      </c>
      <c r="W450" s="164">
        <v>3.76</v>
      </c>
      <c r="X450" s="164">
        <v>1.97</v>
      </c>
      <c r="Y450" s="164">
        <v>0</v>
      </c>
      <c r="Z450" s="164">
        <v>0.02</v>
      </c>
      <c r="AA450" s="164">
        <v>0.25</v>
      </c>
      <c r="AB450" s="165" t="s">
        <v>52</v>
      </c>
      <c r="AC450" s="165" t="s">
        <v>52</v>
      </c>
      <c r="AD450" s="164">
        <v>3.69</v>
      </c>
      <c r="AE450" s="164">
        <v>3.69</v>
      </c>
      <c r="AF450" s="164">
        <v>5.68</v>
      </c>
      <c r="AG450" s="165" t="s">
        <v>52</v>
      </c>
      <c r="AH450" s="165" t="s">
        <v>52</v>
      </c>
      <c r="AI450" s="164" t="s">
        <v>52</v>
      </c>
      <c r="AJ450" s="165" t="s">
        <v>52</v>
      </c>
      <c r="AK450" s="165" t="s">
        <v>52</v>
      </c>
      <c r="AL450" s="165" t="s">
        <v>52</v>
      </c>
      <c r="AM450" s="100"/>
    </row>
    <row r="451" spans="1:39" x14ac:dyDescent="0.2">
      <c r="A451" s="156" t="s">
        <v>1776</v>
      </c>
      <c r="B451" s="156" t="s">
        <v>1777</v>
      </c>
      <c r="C451" s="156" t="s">
        <v>1778</v>
      </c>
      <c r="D451" s="156" t="s">
        <v>94</v>
      </c>
      <c r="E451" s="156" t="s">
        <v>76</v>
      </c>
      <c r="F451" s="156" t="s">
        <v>56</v>
      </c>
      <c r="G451" s="164" t="s">
        <v>52</v>
      </c>
      <c r="H451" s="164">
        <v>7.85</v>
      </c>
      <c r="I451" s="164">
        <v>0.52</v>
      </c>
      <c r="J451" s="164">
        <v>6.55</v>
      </c>
      <c r="K451" s="164">
        <v>6.26</v>
      </c>
      <c r="L451" s="164">
        <v>12.35</v>
      </c>
      <c r="M451" s="164">
        <v>7.88</v>
      </c>
      <c r="N451" s="164">
        <v>5.32</v>
      </c>
      <c r="O451" s="164">
        <v>3.95</v>
      </c>
      <c r="P451" s="164">
        <v>8.1300000000000008</v>
      </c>
      <c r="Q451" s="164">
        <v>9.33</v>
      </c>
      <c r="R451" s="164">
        <v>5.58</v>
      </c>
      <c r="S451" s="164">
        <v>3.26</v>
      </c>
      <c r="T451" s="164">
        <v>4.8600000000000003</v>
      </c>
      <c r="U451" s="164">
        <v>5.46</v>
      </c>
      <c r="V451" s="164">
        <v>3.62</v>
      </c>
      <c r="W451" s="164">
        <v>3.25</v>
      </c>
      <c r="X451" s="164">
        <v>0.82</v>
      </c>
      <c r="Y451" s="164">
        <v>0</v>
      </c>
      <c r="Z451" s="164">
        <v>0.26</v>
      </c>
      <c r="AA451" s="164">
        <v>-1.1100000000000001</v>
      </c>
      <c r="AB451" s="165">
        <v>1.81</v>
      </c>
      <c r="AC451" s="165">
        <v>1.75</v>
      </c>
      <c r="AD451" s="164">
        <v>3.55</v>
      </c>
      <c r="AE451" s="164">
        <v>3.55</v>
      </c>
      <c r="AF451" s="164">
        <v>5.59</v>
      </c>
      <c r="AG451" s="165">
        <v>4.82</v>
      </c>
      <c r="AH451" s="165">
        <v>3.91</v>
      </c>
      <c r="AI451" s="164">
        <v>4.09</v>
      </c>
      <c r="AJ451" s="165">
        <v>4.01</v>
      </c>
      <c r="AK451" s="165">
        <v>4.18</v>
      </c>
      <c r="AL451" s="165">
        <v>4.72</v>
      </c>
      <c r="AM451" s="100"/>
    </row>
    <row r="452" spans="1:39" x14ac:dyDescent="0.2">
      <c r="A452" s="156" t="s">
        <v>1779</v>
      </c>
      <c r="B452" s="156" t="s">
        <v>1780</v>
      </c>
      <c r="C452" s="156" t="s">
        <v>1781</v>
      </c>
      <c r="D452" s="156" t="s">
        <v>94</v>
      </c>
      <c r="E452" s="156" t="s">
        <v>76</v>
      </c>
      <c r="F452" s="156" t="s">
        <v>70</v>
      </c>
      <c r="G452" s="164" t="s">
        <v>52</v>
      </c>
      <c r="H452" s="164">
        <v>-1.42</v>
      </c>
      <c r="I452" s="164">
        <v>4.33</v>
      </c>
      <c r="J452" s="164">
        <v>5.55</v>
      </c>
      <c r="K452" s="164">
        <v>5.82</v>
      </c>
      <c r="L452" s="164">
        <v>8.68</v>
      </c>
      <c r="M452" s="164">
        <v>9.51</v>
      </c>
      <c r="N452" s="164">
        <v>9.85</v>
      </c>
      <c r="O452" s="164">
        <v>8.7200000000000006</v>
      </c>
      <c r="P452" s="164">
        <v>9.9600000000000009</v>
      </c>
      <c r="Q452" s="164">
        <v>11.84</v>
      </c>
      <c r="R452" s="164">
        <v>7.62</v>
      </c>
      <c r="S452" s="164">
        <v>3.99</v>
      </c>
      <c r="T452" s="164">
        <v>4.58</v>
      </c>
      <c r="U452" s="164">
        <v>4.6500000000000004</v>
      </c>
      <c r="V452" s="164">
        <v>4.22</v>
      </c>
      <c r="W452" s="164">
        <v>3.23</v>
      </c>
      <c r="X452" s="164">
        <v>2.57</v>
      </c>
      <c r="Y452" s="164">
        <v>0</v>
      </c>
      <c r="Z452" s="164">
        <v>0</v>
      </c>
      <c r="AA452" s="164">
        <v>0.11</v>
      </c>
      <c r="AB452" s="165">
        <v>1.95</v>
      </c>
      <c r="AC452" s="165">
        <v>1.94</v>
      </c>
      <c r="AD452" s="164">
        <v>3.87</v>
      </c>
      <c r="AE452" s="164">
        <v>3.87</v>
      </c>
      <c r="AF452" s="164">
        <v>4.4000000000000004</v>
      </c>
      <c r="AG452" s="165">
        <v>4.58</v>
      </c>
      <c r="AH452" s="165">
        <v>3.79</v>
      </c>
      <c r="AI452" s="164">
        <v>3.13</v>
      </c>
      <c r="AJ452" s="165">
        <v>3.73</v>
      </c>
      <c r="AK452" s="165">
        <v>4.97</v>
      </c>
      <c r="AL452" s="165">
        <v>4.88</v>
      </c>
      <c r="AM452" s="100"/>
    </row>
    <row r="453" spans="1:39" x14ac:dyDescent="0.2">
      <c r="A453" s="156" t="s">
        <v>1784</v>
      </c>
      <c r="B453" s="156" t="s">
        <v>1785</v>
      </c>
      <c r="C453" s="156" t="s">
        <v>1786</v>
      </c>
      <c r="D453" s="156" t="s">
        <v>94</v>
      </c>
      <c r="E453" s="156" t="s">
        <v>78</v>
      </c>
      <c r="F453" s="156" t="s">
        <v>68</v>
      </c>
      <c r="G453" s="164" t="s">
        <v>52</v>
      </c>
      <c r="H453" s="164">
        <v>6.54</v>
      </c>
      <c r="I453" s="164">
        <v>5.93</v>
      </c>
      <c r="J453" s="164">
        <v>-0.26</v>
      </c>
      <c r="K453" s="164">
        <v>4.09</v>
      </c>
      <c r="L453" s="164">
        <v>11.13</v>
      </c>
      <c r="M453" s="164">
        <v>3.3</v>
      </c>
      <c r="N453" s="164">
        <v>7.67</v>
      </c>
      <c r="O453" s="164">
        <v>6.53</v>
      </c>
      <c r="P453" s="164">
        <v>9.68</v>
      </c>
      <c r="Q453" s="164">
        <v>13.12</v>
      </c>
      <c r="R453" s="164">
        <v>9.1199999999999992</v>
      </c>
      <c r="S453" s="164">
        <v>4.51</v>
      </c>
      <c r="T453" s="164">
        <v>4.88</v>
      </c>
      <c r="U453" s="164">
        <v>4.1900000000000004</v>
      </c>
      <c r="V453" s="164">
        <v>4.67</v>
      </c>
      <c r="W453" s="164">
        <v>3.25</v>
      </c>
      <c r="X453" s="164">
        <v>2.64</v>
      </c>
      <c r="Y453" s="164">
        <v>0.02</v>
      </c>
      <c r="Z453" s="164">
        <v>2.33</v>
      </c>
      <c r="AA453" s="164">
        <v>1.55</v>
      </c>
      <c r="AB453" s="165">
        <v>1.92</v>
      </c>
      <c r="AC453" s="165">
        <v>0.39</v>
      </c>
      <c r="AD453" s="164">
        <v>2.82</v>
      </c>
      <c r="AE453" s="164">
        <v>2.82</v>
      </c>
      <c r="AF453" s="164">
        <v>3.7</v>
      </c>
      <c r="AG453" s="165">
        <v>4.1900000000000004</v>
      </c>
      <c r="AH453" s="165">
        <v>3.91</v>
      </c>
      <c r="AI453" s="164">
        <v>4.38</v>
      </c>
      <c r="AJ453" s="165">
        <v>3.07</v>
      </c>
      <c r="AK453" s="165">
        <v>5.07</v>
      </c>
      <c r="AL453" s="165">
        <v>4.7699999999999996</v>
      </c>
      <c r="AM453" s="100"/>
    </row>
  </sheetData>
  <pageMargins left="0.7" right="0.7" top="0.75" bottom="0.75" header="0.3" footer="0.3"/>
  <pageSetup paperSize="0" fitToWidth="0" fitToHeight="0" orientation="portrait" horizontalDpi="0" verticalDpi="0" copies="0"/>
  <headerFooter>
    <oddHeader xml:space="preserve">&amp;C&amp;"Calibri,Regular" OFFICIAL-SENSITIVE - DLUHC USE ONLY&amp;1#
</oddHeader>
    <oddFooter>&amp;C
&amp;1#&amp;"Calibri,Regular"&amp;10 OFFICIAL-SENSITIVE - DLUHC USE ONLY</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F3403-1820-C24F-B12C-A065733FD60E}">
  <dimension ref="A1:AL429"/>
  <sheetViews>
    <sheetView tabSelected="1" topLeftCell="AA31" zoomScale="108" workbookViewId="0">
      <selection activeCell="A62" sqref="A62:XFD62"/>
    </sheetView>
  </sheetViews>
  <sheetFormatPr baseColWidth="10" defaultRowHeight="13" x14ac:dyDescent="0.15"/>
  <cols>
    <col min="2" max="2" width="12.6640625" customWidth="1"/>
    <col min="3" max="3" width="11.1640625" customWidth="1"/>
    <col min="7" max="38" width="14.1640625" customWidth="1"/>
  </cols>
  <sheetData>
    <row r="1" spans="1:38" x14ac:dyDescent="0.15">
      <c r="A1" t="s">
        <v>1791</v>
      </c>
      <c r="B1" t="s">
        <v>1792</v>
      </c>
      <c r="C1" t="s">
        <v>154</v>
      </c>
      <c r="D1" t="s">
        <v>155</v>
      </c>
      <c r="E1" t="s">
        <v>156</v>
      </c>
      <c r="F1" t="s">
        <v>1793</v>
      </c>
      <c r="G1" t="s">
        <v>157</v>
      </c>
      <c r="H1" t="s">
        <v>158</v>
      </c>
      <c r="I1" t="s">
        <v>159</v>
      </c>
      <c r="J1" t="s">
        <v>160</v>
      </c>
      <c r="K1" t="s">
        <v>161</v>
      </c>
      <c r="L1" t="s">
        <v>162</v>
      </c>
      <c r="M1" t="s">
        <v>163</v>
      </c>
      <c r="N1" t="s">
        <v>164</v>
      </c>
      <c r="O1" t="s">
        <v>165</v>
      </c>
      <c r="P1" t="s">
        <v>166</v>
      </c>
      <c r="Q1" t="s">
        <v>167</v>
      </c>
      <c r="R1" t="s">
        <v>168</v>
      </c>
      <c r="S1" t="s">
        <v>169</v>
      </c>
      <c r="T1" t="s">
        <v>170</v>
      </c>
      <c r="U1" t="s">
        <v>171</v>
      </c>
      <c r="V1" t="s">
        <v>172</v>
      </c>
      <c r="W1" t="s">
        <v>173</v>
      </c>
      <c r="X1" t="s">
        <v>174</v>
      </c>
      <c r="Y1" t="s">
        <v>175</v>
      </c>
      <c r="Z1" t="s">
        <v>176</v>
      </c>
      <c r="AA1" t="s">
        <v>177</v>
      </c>
      <c r="AB1" t="s">
        <v>178</v>
      </c>
      <c r="AC1" t="s">
        <v>179</v>
      </c>
      <c r="AD1" t="s">
        <v>180</v>
      </c>
      <c r="AE1" t="s">
        <v>181</v>
      </c>
      <c r="AF1" t="s">
        <v>182</v>
      </c>
      <c r="AG1" t="s">
        <v>183</v>
      </c>
      <c r="AH1" t="s">
        <v>184</v>
      </c>
      <c r="AI1" t="s">
        <v>185</v>
      </c>
      <c r="AJ1" t="s">
        <v>186</v>
      </c>
      <c r="AK1" t="s">
        <v>187</v>
      </c>
      <c r="AL1" t="s">
        <v>188</v>
      </c>
    </row>
    <row r="2" spans="1:38" x14ac:dyDescent="0.15">
      <c r="A2" t="s">
        <v>248</v>
      </c>
      <c r="B2" t="s">
        <v>249</v>
      </c>
      <c r="C2" t="s">
        <v>250</v>
      </c>
      <c r="D2" t="s">
        <v>94</v>
      </c>
      <c r="E2" t="s">
        <v>78</v>
      </c>
      <c r="F2" t="s">
        <v>64</v>
      </c>
      <c r="G2" t="s">
        <v>52</v>
      </c>
      <c r="H2" t="s">
        <v>52</v>
      </c>
      <c r="I2" t="s">
        <v>52</v>
      </c>
      <c r="J2">
        <v>672.97</v>
      </c>
      <c r="K2">
        <v>707.92</v>
      </c>
      <c r="L2">
        <v>762.92</v>
      </c>
      <c r="M2">
        <v>795.21</v>
      </c>
      <c r="N2">
        <v>870.53</v>
      </c>
      <c r="O2">
        <v>923.09</v>
      </c>
      <c r="P2">
        <v>992.71</v>
      </c>
      <c r="Q2">
        <v>1074.69</v>
      </c>
      <c r="R2">
        <v>1140.2</v>
      </c>
      <c r="S2">
        <v>1195.4100000000001</v>
      </c>
      <c r="T2">
        <v>1254.3499999999999</v>
      </c>
      <c r="U2">
        <v>1318.07</v>
      </c>
      <c r="V2">
        <v>1372.76</v>
      </c>
      <c r="W2">
        <v>1422.62</v>
      </c>
      <c r="X2">
        <v>1461.33</v>
      </c>
      <c r="Y2">
        <v>1461.63</v>
      </c>
      <c r="Z2">
        <v>1466.27</v>
      </c>
      <c r="AA2">
        <v>1468.35</v>
      </c>
      <c r="AB2">
        <v>1474.24</v>
      </c>
      <c r="AC2">
        <v>1479.22</v>
      </c>
      <c r="AD2">
        <v>1523.89</v>
      </c>
      <c r="AE2">
        <v>1572.98</v>
      </c>
      <c r="AF2">
        <v>1652.06</v>
      </c>
      <c r="AG2">
        <v>1733.93</v>
      </c>
      <c r="AH2">
        <v>1802.83</v>
      </c>
      <c r="AI2">
        <v>1891.36</v>
      </c>
      <c r="AJ2">
        <v>1949.75</v>
      </c>
      <c r="AK2">
        <v>2052.09</v>
      </c>
      <c r="AL2">
        <v>2155.39</v>
      </c>
    </row>
    <row r="3" spans="1:38" x14ac:dyDescent="0.15">
      <c r="A3" t="s">
        <v>254</v>
      </c>
      <c r="B3" t="s">
        <v>255</v>
      </c>
      <c r="C3" t="s">
        <v>256</v>
      </c>
      <c r="D3" t="s">
        <v>94</v>
      </c>
      <c r="E3" t="s">
        <v>78</v>
      </c>
      <c r="F3" t="s">
        <v>1828</v>
      </c>
      <c r="G3">
        <v>504</v>
      </c>
      <c r="H3">
        <v>533.25</v>
      </c>
      <c r="I3">
        <v>597.38</v>
      </c>
      <c r="J3">
        <v>633.91</v>
      </c>
      <c r="K3">
        <v>761.79</v>
      </c>
      <c r="L3">
        <v>797.07</v>
      </c>
      <c r="M3">
        <v>864.22</v>
      </c>
      <c r="N3">
        <v>909.07</v>
      </c>
      <c r="O3">
        <v>959.98</v>
      </c>
      <c r="P3">
        <v>1049.56</v>
      </c>
      <c r="Q3">
        <v>1169.69</v>
      </c>
      <c r="R3">
        <v>1262.68</v>
      </c>
      <c r="S3">
        <v>1319.23</v>
      </c>
      <c r="T3">
        <v>1383.42</v>
      </c>
      <c r="U3">
        <v>1443.39</v>
      </c>
      <c r="V3">
        <v>1506.58</v>
      </c>
      <c r="W3">
        <v>1527.47</v>
      </c>
      <c r="X3">
        <v>1563.71</v>
      </c>
      <c r="Y3">
        <v>1555.92</v>
      </c>
      <c r="Z3">
        <v>1563.59</v>
      </c>
      <c r="AA3">
        <v>1570.56</v>
      </c>
      <c r="AB3">
        <v>1575.47</v>
      </c>
      <c r="AC3">
        <v>1577.11</v>
      </c>
      <c r="AD3">
        <v>1634.4399999999998</v>
      </c>
      <c r="AE3">
        <v>1704.11</v>
      </c>
      <c r="AF3">
        <v>1772.7999999999997</v>
      </c>
      <c r="AG3">
        <v>1837.04</v>
      </c>
      <c r="AH3">
        <v>1908.16</v>
      </c>
      <c r="AI3">
        <v>1985.33</v>
      </c>
      <c r="AJ3">
        <v>2062.73</v>
      </c>
      <c r="AK3">
        <v>2132.39</v>
      </c>
      <c r="AL3">
        <v>2237.2600000000002</v>
      </c>
    </row>
    <row r="4" spans="1:38" x14ac:dyDescent="0.15">
      <c r="A4" t="s">
        <v>287</v>
      </c>
      <c r="B4" t="s">
        <v>288</v>
      </c>
      <c r="C4" t="s">
        <v>289</v>
      </c>
      <c r="D4" t="s">
        <v>94</v>
      </c>
      <c r="E4" t="s">
        <v>78</v>
      </c>
      <c r="F4" t="s">
        <v>56</v>
      </c>
      <c r="G4">
        <v>621</v>
      </c>
      <c r="H4">
        <v>681.75</v>
      </c>
      <c r="I4">
        <v>662.63</v>
      </c>
      <c r="J4">
        <v>775.99</v>
      </c>
      <c r="K4">
        <v>834.5</v>
      </c>
      <c r="L4">
        <v>871.3</v>
      </c>
      <c r="M4">
        <v>914.84</v>
      </c>
      <c r="N4">
        <v>965.56</v>
      </c>
      <c r="O4">
        <v>1011.52</v>
      </c>
      <c r="P4">
        <v>1059.95</v>
      </c>
      <c r="Q4">
        <v>1161.44</v>
      </c>
      <c r="R4">
        <v>1212.3399999999999</v>
      </c>
      <c r="S4">
        <v>1273.8499999999999</v>
      </c>
      <c r="T4">
        <v>1320.8</v>
      </c>
      <c r="U4">
        <v>1381.44</v>
      </c>
      <c r="V4">
        <v>1417.01</v>
      </c>
      <c r="W4">
        <v>1449.1</v>
      </c>
      <c r="X4">
        <v>1481.3</v>
      </c>
      <c r="Y4">
        <v>1481.31</v>
      </c>
      <c r="Z4">
        <v>1485.03</v>
      </c>
      <c r="AA4">
        <v>1488.45</v>
      </c>
      <c r="AB4">
        <v>1491.34</v>
      </c>
      <c r="AC4">
        <v>1495.41</v>
      </c>
      <c r="AD4">
        <v>1549.77</v>
      </c>
      <c r="AE4">
        <v>1618.64</v>
      </c>
      <c r="AF4">
        <v>1715.46</v>
      </c>
      <c r="AG4">
        <v>1785.24</v>
      </c>
      <c r="AH4">
        <v>1856.95</v>
      </c>
      <c r="AI4">
        <v>1936.09</v>
      </c>
      <c r="AJ4">
        <v>2016.21</v>
      </c>
      <c r="AK4">
        <v>2120.87</v>
      </c>
      <c r="AL4">
        <v>2224.6799999999998</v>
      </c>
    </row>
    <row r="5" spans="1:38" x14ac:dyDescent="0.15">
      <c r="A5" t="s">
        <v>292</v>
      </c>
      <c r="B5" t="s">
        <v>293</v>
      </c>
      <c r="C5" t="s">
        <v>294</v>
      </c>
      <c r="D5" t="s">
        <v>94</v>
      </c>
      <c r="E5" t="s">
        <v>78</v>
      </c>
      <c r="F5" t="s">
        <v>56</v>
      </c>
      <c r="G5">
        <v>649.13</v>
      </c>
      <c r="H5">
        <v>681.75</v>
      </c>
      <c r="I5">
        <v>651.38</v>
      </c>
      <c r="J5">
        <v>665.93</v>
      </c>
      <c r="K5">
        <v>729.14</v>
      </c>
      <c r="L5">
        <v>632.92999999999995</v>
      </c>
      <c r="M5">
        <v>683.07</v>
      </c>
      <c r="N5">
        <v>725.25</v>
      </c>
      <c r="O5">
        <v>810.47</v>
      </c>
      <c r="P5">
        <v>950.89</v>
      </c>
      <c r="Q5">
        <v>1077.98</v>
      </c>
      <c r="R5">
        <v>1178.72</v>
      </c>
      <c r="S5">
        <v>1239.05</v>
      </c>
      <c r="T5">
        <v>1294.82</v>
      </c>
      <c r="U5">
        <v>1359.28</v>
      </c>
      <c r="V5">
        <v>1418.41</v>
      </c>
      <c r="W5">
        <v>1473.28</v>
      </c>
      <c r="X5">
        <v>1516.01</v>
      </c>
      <c r="Y5">
        <v>1516.01</v>
      </c>
      <c r="Z5">
        <v>1519.67</v>
      </c>
      <c r="AA5">
        <v>1522.57</v>
      </c>
      <c r="AB5">
        <v>1525.61</v>
      </c>
      <c r="AC5">
        <v>1529.92</v>
      </c>
      <c r="AD5">
        <v>1585.77</v>
      </c>
      <c r="AE5">
        <v>1656.7</v>
      </c>
      <c r="AF5">
        <v>1756.0500000000002</v>
      </c>
      <c r="AG5">
        <v>1827.24</v>
      </c>
      <c r="AH5">
        <v>1900.7</v>
      </c>
      <c r="AI5">
        <v>1997.85</v>
      </c>
      <c r="AJ5">
        <v>2063.64</v>
      </c>
      <c r="AK5">
        <v>2170.9499999999998</v>
      </c>
      <c r="AL5">
        <v>2277</v>
      </c>
    </row>
    <row r="6" spans="1:38" x14ac:dyDescent="0.15">
      <c r="A6" t="s">
        <v>311</v>
      </c>
      <c r="B6" t="s">
        <v>312</v>
      </c>
      <c r="C6" t="s">
        <v>313</v>
      </c>
      <c r="D6" t="s">
        <v>194</v>
      </c>
      <c r="E6" t="s">
        <v>78</v>
      </c>
      <c r="F6" t="s">
        <v>64</v>
      </c>
      <c r="G6">
        <v>504</v>
      </c>
      <c r="H6">
        <v>535.5</v>
      </c>
      <c r="I6">
        <v>554.63</v>
      </c>
      <c r="J6">
        <v>579.96</v>
      </c>
      <c r="K6">
        <v>612.39</v>
      </c>
      <c r="L6">
        <v>702.6</v>
      </c>
      <c r="M6">
        <v>737.56</v>
      </c>
      <c r="N6">
        <v>764.33</v>
      </c>
      <c r="O6">
        <v>839.93</v>
      </c>
      <c r="P6">
        <v>962.55</v>
      </c>
      <c r="Q6">
        <v>1109.3</v>
      </c>
      <c r="R6">
        <v>1186.48</v>
      </c>
      <c r="S6">
        <v>1239.78</v>
      </c>
      <c r="T6">
        <v>1285.26</v>
      </c>
      <c r="U6">
        <v>1330.33</v>
      </c>
      <c r="V6">
        <v>1395.99</v>
      </c>
      <c r="W6">
        <v>1453.23</v>
      </c>
      <c r="X6">
        <v>1498.68</v>
      </c>
      <c r="Y6">
        <v>1498.68</v>
      </c>
      <c r="Z6">
        <v>1498.68</v>
      </c>
      <c r="AA6">
        <v>1498.68</v>
      </c>
      <c r="AB6">
        <v>1498.68</v>
      </c>
      <c r="AC6">
        <v>1498.68</v>
      </c>
      <c r="AD6">
        <v>1553.31</v>
      </c>
      <c r="AE6">
        <v>1622.82</v>
      </c>
      <c r="AF6">
        <v>1718.2</v>
      </c>
      <c r="AG6" t="s">
        <v>52</v>
      </c>
      <c r="AH6" t="s">
        <v>52</v>
      </c>
      <c r="AI6" t="s">
        <v>52</v>
      </c>
      <c r="AJ6" t="s">
        <v>52</v>
      </c>
      <c r="AK6" t="s">
        <v>52</v>
      </c>
      <c r="AL6" t="s">
        <v>52</v>
      </c>
    </row>
    <row r="7" spans="1:38" x14ac:dyDescent="0.15">
      <c r="A7" t="s">
        <v>314</v>
      </c>
      <c r="B7" t="s">
        <v>315</v>
      </c>
      <c r="C7" t="s">
        <v>316</v>
      </c>
      <c r="D7" t="s">
        <v>94</v>
      </c>
      <c r="E7" t="s">
        <v>78</v>
      </c>
      <c r="F7" t="s">
        <v>64</v>
      </c>
      <c r="G7" t="s">
        <v>52</v>
      </c>
      <c r="H7" t="s">
        <v>52</v>
      </c>
      <c r="I7" t="s">
        <v>52</v>
      </c>
      <c r="J7" t="s">
        <v>52</v>
      </c>
      <c r="K7" t="s">
        <v>52</v>
      </c>
      <c r="L7" t="s">
        <v>52</v>
      </c>
      <c r="M7" t="s">
        <v>52</v>
      </c>
      <c r="N7" t="s">
        <v>52</v>
      </c>
      <c r="O7" t="s">
        <v>52</v>
      </c>
      <c r="P7" t="s">
        <v>52</v>
      </c>
      <c r="Q7" t="s">
        <v>52</v>
      </c>
      <c r="R7" t="s">
        <v>52</v>
      </c>
      <c r="S7" t="s">
        <v>52</v>
      </c>
      <c r="T7" t="s">
        <v>52</v>
      </c>
      <c r="U7" t="s">
        <v>52</v>
      </c>
      <c r="V7" t="s">
        <v>52</v>
      </c>
      <c r="W7" t="s">
        <v>52</v>
      </c>
      <c r="X7" t="s">
        <v>52</v>
      </c>
      <c r="Y7" t="s">
        <v>52</v>
      </c>
      <c r="Z7" t="s">
        <v>52</v>
      </c>
      <c r="AA7" t="s">
        <v>52</v>
      </c>
      <c r="AB7" t="s">
        <v>52</v>
      </c>
      <c r="AC7" t="s">
        <v>52</v>
      </c>
      <c r="AD7" t="s">
        <v>52</v>
      </c>
      <c r="AE7" t="s">
        <v>52</v>
      </c>
      <c r="AF7" t="s">
        <v>52</v>
      </c>
      <c r="AG7">
        <v>1787.81</v>
      </c>
      <c r="AH7">
        <v>1841.7699999999998</v>
      </c>
      <c r="AI7">
        <v>1882.11</v>
      </c>
      <c r="AJ7">
        <v>1955.24</v>
      </c>
      <c r="AK7">
        <v>2055.34</v>
      </c>
      <c r="AL7">
        <v>2157.1999999999998</v>
      </c>
    </row>
    <row r="8" spans="1:38" x14ac:dyDescent="0.15">
      <c r="A8" t="s">
        <v>319</v>
      </c>
      <c r="B8" t="s">
        <v>320</v>
      </c>
      <c r="C8" t="s">
        <v>321</v>
      </c>
      <c r="D8" t="s">
        <v>94</v>
      </c>
      <c r="E8" t="s">
        <v>78</v>
      </c>
      <c r="F8" t="s">
        <v>66</v>
      </c>
      <c r="G8">
        <v>518.63</v>
      </c>
      <c r="H8">
        <v>534.38</v>
      </c>
      <c r="I8">
        <v>523.13</v>
      </c>
      <c r="J8">
        <v>551.08000000000004</v>
      </c>
      <c r="K8">
        <v>583.58000000000004</v>
      </c>
      <c r="L8">
        <v>670.3</v>
      </c>
      <c r="M8">
        <v>711.46</v>
      </c>
      <c r="N8">
        <v>736.49</v>
      </c>
      <c r="O8">
        <v>798.72</v>
      </c>
      <c r="P8">
        <v>869.91</v>
      </c>
      <c r="Q8">
        <v>963.39</v>
      </c>
      <c r="R8">
        <v>1047.75</v>
      </c>
      <c r="S8">
        <v>1099.2</v>
      </c>
      <c r="T8">
        <v>1153.9100000000001</v>
      </c>
      <c r="U8">
        <v>1209.55</v>
      </c>
      <c r="V8">
        <v>1268.0899999999999</v>
      </c>
      <c r="W8">
        <v>1328.99</v>
      </c>
      <c r="X8">
        <v>1365</v>
      </c>
      <c r="Y8">
        <v>1365.72</v>
      </c>
      <c r="Z8">
        <v>1367.61</v>
      </c>
      <c r="AA8">
        <v>1376.24</v>
      </c>
      <c r="AB8">
        <v>1379.85</v>
      </c>
      <c r="AC8">
        <v>1383.46</v>
      </c>
      <c r="AD8">
        <v>1433.3700000000001</v>
      </c>
      <c r="AE8">
        <v>1497.99</v>
      </c>
      <c r="AF8">
        <v>1584.4399999999998</v>
      </c>
      <c r="AG8">
        <v>1649.56</v>
      </c>
      <c r="AH8">
        <v>1716.03</v>
      </c>
      <c r="AI8">
        <v>1781.57</v>
      </c>
      <c r="AJ8">
        <v>1860.91</v>
      </c>
      <c r="AK8">
        <v>1956.79</v>
      </c>
      <c r="AL8">
        <v>2051.3000000000002</v>
      </c>
    </row>
    <row r="9" spans="1:38" x14ac:dyDescent="0.15">
      <c r="A9" t="s">
        <v>342</v>
      </c>
      <c r="B9" t="s">
        <v>343</v>
      </c>
      <c r="C9" t="s">
        <v>344</v>
      </c>
      <c r="D9" t="s">
        <v>94</v>
      </c>
      <c r="E9" t="s">
        <v>78</v>
      </c>
      <c r="F9" t="s">
        <v>66</v>
      </c>
      <c r="G9" t="s">
        <v>52</v>
      </c>
      <c r="H9" t="s">
        <v>52</v>
      </c>
      <c r="I9" t="s">
        <v>52</v>
      </c>
      <c r="J9" t="s">
        <v>52</v>
      </c>
      <c r="K9">
        <v>599.24</v>
      </c>
      <c r="L9">
        <v>652.34</v>
      </c>
      <c r="M9">
        <v>698</v>
      </c>
      <c r="N9">
        <v>780.96</v>
      </c>
      <c r="O9">
        <v>828.11</v>
      </c>
      <c r="P9">
        <v>922.63</v>
      </c>
      <c r="Q9">
        <v>1074.1600000000001</v>
      </c>
      <c r="R9">
        <v>1162.3</v>
      </c>
      <c r="S9">
        <v>1218.57</v>
      </c>
      <c r="T9">
        <v>1278.3900000000001</v>
      </c>
      <c r="U9">
        <v>1341.63</v>
      </c>
      <c r="V9">
        <v>1396.12</v>
      </c>
      <c r="W9">
        <v>1446.82</v>
      </c>
      <c r="X9">
        <v>1483.05</v>
      </c>
      <c r="Y9">
        <v>1483.05</v>
      </c>
      <c r="Z9">
        <v>1483.15</v>
      </c>
      <c r="AA9">
        <v>1508.09</v>
      </c>
      <c r="AB9">
        <v>1537.98</v>
      </c>
      <c r="AC9">
        <v>1568.52</v>
      </c>
      <c r="AD9">
        <v>1628.48</v>
      </c>
      <c r="AE9">
        <v>1704.63</v>
      </c>
      <c r="AF9">
        <v>1806.78</v>
      </c>
      <c r="AG9">
        <v>1879.8700000000001</v>
      </c>
      <c r="AH9">
        <v>1955.41</v>
      </c>
      <c r="AI9">
        <v>2055.1</v>
      </c>
      <c r="AJ9">
        <v>2119.1999999999998</v>
      </c>
      <c r="AK9">
        <v>2228.83</v>
      </c>
      <c r="AL9">
        <v>2339.02</v>
      </c>
    </row>
    <row r="10" spans="1:38" x14ac:dyDescent="0.15">
      <c r="A10" t="s">
        <v>347</v>
      </c>
      <c r="B10" t="s">
        <v>348</v>
      </c>
      <c r="C10" t="s">
        <v>349</v>
      </c>
      <c r="D10" t="s">
        <v>94</v>
      </c>
      <c r="E10" t="s">
        <v>78</v>
      </c>
      <c r="F10" t="s">
        <v>64</v>
      </c>
      <c r="G10">
        <v>698.63</v>
      </c>
      <c r="H10">
        <v>733.5</v>
      </c>
      <c r="I10">
        <v>769.5</v>
      </c>
      <c r="J10">
        <v>871.46</v>
      </c>
      <c r="K10">
        <v>914.91</v>
      </c>
      <c r="L10">
        <v>986.39</v>
      </c>
      <c r="M10">
        <v>992.15</v>
      </c>
      <c r="N10">
        <v>999.12</v>
      </c>
      <c r="O10">
        <v>1004.19</v>
      </c>
      <c r="P10">
        <v>1070.82</v>
      </c>
      <c r="Q10">
        <v>1170.5999999999999</v>
      </c>
      <c r="R10">
        <v>1235.26</v>
      </c>
      <c r="S10">
        <v>1296.27</v>
      </c>
      <c r="T10">
        <v>1359.98</v>
      </c>
      <c r="U10">
        <v>1423.79</v>
      </c>
      <c r="V10">
        <v>1482.33</v>
      </c>
      <c r="W10">
        <v>1532.59</v>
      </c>
      <c r="X10">
        <v>1567.36</v>
      </c>
      <c r="Y10">
        <v>1567.36</v>
      </c>
      <c r="Z10">
        <v>1569.75</v>
      </c>
      <c r="AA10">
        <v>1597.3</v>
      </c>
      <c r="AB10">
        <v>1628.54</v>
      </c>
      <c r="AC10">
        <v>1660.39</v>
      </c>
      <c r="AD10">
        <v>1721.25</v>
      </c>
      <c r="AE10">
        <v>1799.75</v>
      </c>
      <c r="AF10">
        <v>1891.1</v>
      </c>
      <c r="AG10">
        <v>1982.11</v>
      </c>
      <c r="AH10">
        <v>2061.0299999999997</v>
      </c>
      <c r="AI10">
        <v>2163.65</v>
      </c>
      <c r="AJ10">
        <v>2230.37</v>
      </c>
      <c r="AK10">
        <v>2345.2399999999998</v>
      </c>
      <c r="AL10">
        <v>2460.3200000000002</v>
      </c>
    </row>
    <row r="11" spans="1:38" x14ac:dyDescent="0.15">
      <c r="A11" t="s">
        <v>368</v>
      </c>
      <c r="B11" t="s">
        <v>369</v>
      </c>
      <c r="C11" t="s">
        <v>370</v>
      </c>
      <c r="D11" t="s">
        <v>94</v>
      </c>
      <c r="E11" t="s">
        <v>78</v>
      </c>
      <c r="F11" t="s">
        <v>66</v>
      </c>
      <c r="G11" t="s">
        <v>52</v>
      </c>
      <c r="H11" t="s">
        <v>52</v>
      </c>
      <c r="I11" t="s">
        <v>52</v>
      </c>
      <c r="J11" t="s">
        <v>52</v>
      </c>
      <c r="K11" t="s">
        <v>52</v>
      </c>
      <c r="L11" t="s">
        <v>52</v>
      </c>
      <c r="M11" t="s">
        <v>52</v>
      </c>
      <c r="N11" t="s">
        <v>52</v>
      </c>
      <c r="O11" t="s">
        <v>52</v>
      </c>
      <c r="P11" t="s">
        <v>52</v>
      </c>
      <c r="Q11" t="s">
        <v>52</v>
      </c>
      <c r="R11" t="s">
        <v>52</v>
      </c>
      <c r="S11" t="s">
        <v>52</v>
      </c>
      <c r="T11" t="s">
        <v>52</v>
      </c>
      <c r="U11" t="s">
        <v>52</v>
      </c>
      <c r="V11" t="s">
        <v>52</v>
      </c>
      <c r="W11" t="s">
        <v>52</v>
      </c>
      <c r="X11" t="s">
        <v>52</v>
      </c>
      <c r="Y11" t="s">
        <v>52</v>
      </c>
      <c r="Z11" t="s">
        <v>52</v>
      </c>
      <c r="AA11" t="s">
        <v>52</v>
      </c>
      <c r="AB11" t="s">
        <v>52</v>
      </c>
      <c r="AC11" t="s">
        <v>52</v>
      </c>
      <c r="AD11" t="s">
        <v>52</v>
      </c>
      <c r="AE11" t="s">
        <v>52</v>
      </c>
      <c r="AF11" t="s">
        <v>52</v>
      </c>
      <c r="AG11" t="s">
        <v>52</v>
      </c>
      <c r="AH11">
        <v>1902.84</v>
      </c>
      <c r="AI11">
        <v>1982.36</v>
      </c>
      <c r="AJ11">
        <v>2068.31</v>
      </c>
      <c r="AK11">
        <v>2176.85</v>
      </c>
      <c r="AL11">
        <v>2286.13</v>
      </c>
    </row>
    <row r="12" spans="1:38" x14ac:dyDescent="0.15">
      <c r="A12" t="s">
        <v>423</v>
      </c>
      <c r="B12" t="s">
        <v>424</v>
      </c>
      <c r="C12" t="s">
        <v>425</v>
      </c>
      <c r="D12" t="s">
        <v>94</v>
      </c>
      <c r="E12" t="s">
        <v>78</v>
      </c>
      <c r="F12" t="s">
        <v>1828</v>
      </c>
      <c r="G12" t="s">
        <v>52</v>
      </c>
      <c r="H12" t="s">
        <v>52</v>
      </c>
      <c r="I12" t="s">
        <v>52</v>
      </c>
      <c r="J12" t="s">
        <v>52</v>
      </c>
      <c r="K12" t="s">
        <v>52</v>
      </c>
      <c r="L12" t="s">
        <v>52</v>
      </c>
      <c r="M12" t="s">
        <v>52</v>
      </c>
      <c r="N12" t="s">
        <v>52</v>
      </c>
      <c r="O12" t="s">
        <v>52</v>
      </c>
      <c r="P12" t="s">
        <v>52</v>
      </c>
      <c r="Q12" t="s">
        <v>52</v>
      </c>
      <c r="R12" t="s">
        <v>52</v>
      </c>
      <c r="S12" t="s">
        <v>52</v>
      </c>
      <c r="T12" t="s">
        <v>52</v>
      </c>
      <c r="U12" t="s">
        <v>52</v>
      </c>
      <c r="V12" t="s">
        <v>52</v>
      </c>
      <c r="W12">
        <v>1595.64</v>
      </c>
      <c r="X12">
        <v>1641.49</v>
      </c>
      <c r="Y12">
        <v>1641.18</v>
      </c>
      <c r="Z12">
        <v>1646.58</v>
      </c>
      <c r="AA12">
        <v>1652.21</v>
      </c>
      <c r="AB12">
        <v>1659.64</v>
      </c>
      <c r="AC12">
        <v>1665.95</v>
      </c>
      <c r="AD12">
        <v>1725.4399999999998</v>
      </c>
      <c r="AE12">
        <v>1795.33</v>
      </c>
      <c r="AF12">
        <v>1876.2199999999998</v>
      </c>
      <c r="AG12">
        <v>1921.2</v>
      </c>
      <c r="AH12">
        <v>1996.19</v>
      </c>
      <c r="AI12">
        <v>2093.0500000000002</v>
      </c>
      <c r="AJ12">
        <v>2142.09</v>
      </c>
      <c r="AK12">
        <v>2169.7600000000002</v>
      </c>
      <c r="AL12">
        <v>2275.5500000000002</v>
      </c>
    </row>
    <row r="13" spans="1:38" x14ac:dyDescent="0.15">
      <c r="A13" t="s">
        <v>444</v>
      </c>
      <c r="B13" t="s">
        <v>445</v>
      </c>
      <c r="C13" t="s">
        <v>446</v>
      </c>
      <c r="D13" t="s">
        <v>94</v>
      </c>
      <c r="E13" t="s">
        <v>78</v>
      </c>
      <c r="F13" t="s">
        <v>56</v>
      </c>
      <c r="G13" t="s">
        <v>52</v>
      </c>
      <c r="H13" t="s">
        <v>52</v>
      </c>
      <c r="I13" t="s">
        <v>52</v>
      </c>
      <c r="J13" t="s">
        <v>52</v>
      </c>
      <c r="K13" t="s">
        <v>52</v>
      </c>
      <c r="L13" t="s">
        <v>52</v>
      </c>
      <c r="M13" t="s">
        <v>52</v>
      </c>
      <c r="N13" t="s">
        <v>52</v>
      </c>
      <c r="O13" t="s">
        <v>52</v>
      </c>
      <c r="P13" t="s">
        <v>52</v>
      </c>
      <c r="Q13" t="s">
        <v>52</v>
      </c>
      <c r="R13" t="s">
        <v>52</v>
      </c>
      <c r="S13" t="s">
        <v>52</v>
      </c>
      <c r="T13" t="s">
        <v>52</v>
      </c>
      <c r="U13" t="s">
        <v>52</v>
      </c>
      <c r="V13" t="s">
        <v>52</v>
      </c>
      <c r="W13">
        <v>1420.01</v>
      </c>
      <c r="X13">
        <v>1448.24</v>
      </c>
      <c r="Y13">
        <v>1450.74</v>
      </c>
      <c r="Z13">
        <v>1463.15</v>
      </c>
      <c r="AA13">
        <v>1470.29</v>
      </c>
      <c r="AB13">
        <v>1473.29</v>
      </c>
      <c r="AC13">
        <v>1482.72</v>
      </c>
      <c r="AD13">
        <v>1539.99</v>
      </c>
      <c r="AE13">
        <v>1610.44</v>
      </c>
      <c r="AF13">
        <v>1706.28</v>
      </c>
      <c r="AG13">
        <v>1777.26</v>
      </c>
      <c r="AH13">
        <v>1851.05</v>
      </c>
      <c r="AI13">
        <v>1944.45</v>
      </c>
      <c r="AJ13">
        <v>2003.6</v>
      </c>
      <c r="AK13">
        <v>2109.02</v>
      </c>
      <c r="AL13">
        <v>2217.19</v>
      </c>
    </row>
    <row r="14" spans="1:38" x14ac:dyDescent="0.15">
      <c r="A14" t="s">
        <v>450</v>
      </c>
      <c r="B14" t="s">
        <v>451</v>
      </c>
      <c r="C14" t="s">
        <v>452</v>
      </c>
      <c r="D14" t="s">
        <v>94</v>
      </c>
      <c r="E14" t="s">
        <v>78</v>
      </c>
      <c r="F14" t="s">
        <v>56</v>
      </c>
      <c r="G14" t="s">
        <v>52</v>
      </c>
      <c r="H14" t="s">
        <v>52</v>
      </c>
      <c r="I14" t="s">
        <v>52</v>
      </c>
      <c r="J14" t="s">
        <v>52</v>
      </c>
      <c r="K14" t="s">
        <v>52</v>
      </c>
      <c r="L14" t="s">
        <v>52</v>
      </c>
      <c r="M14" t="s">
        <v>52</v>
      </c>
      <c r="N14" t="s">
        <v>52</v>
      </c>
      <c r="O14" t="s">
        <v>52</v>
      </c>
      <c r="P14" t="s">
        <v>52</v>
      </c>
      <c r="Q14" t="s">
        <v>52</v>
      </c>
      <c r="R14" t="s">
        <v>52</v>
      </c>
      <c r="S14" t="s">
        <v>52</v>
      </c>
      <c r="T14" t="s">
        <v>52</v>
      </c>
      <c r="U14" t="s">
        <v>52</v>
      </c>
      <c r="V14" t="s">
        <v>52</v>
      </c>
      <c r="W14">
        <v>1448.23</v>
      </c>
      <c r="X14">
        <v>1485.81</v>
      </c>
      <c r="Y14">
        <v>1485.9</v>
      </c>
      <c r="Z14">
        <v>1489.66</v>
      </c>
      <c r="AA14">
        <v>1518.33</v>
      </c>
      <c r="AB14">
        <v>1519.91</v>
      </c>
      <c r="AC14">
        <v>1525.07</v>
      </c>
      <c r="AD14">
        <v>1583.78</v>
      </c>
      <c r="AE14">
        <v>1644.71</v>
      </c>
      <c r="AF14">
        <v>1729.22</v>
      </c>
      <c r="AG14">
        <v>1829.19</v>
      </c>
      <c r="AH14">
        <v>1902.42</v>
      </c>
      <c r="AI14">
        <v>1998.41</v>
      </c>
      <c r="AJ14">
        <v>2061.04</v>
      </c>
      <c r="AK14">
        <v>2169.4499999999998</v>
      </c>
      <c r="AL14">
        <v>2277.08</v>
      </c>
    </row>
    <row r="15" spans="1:38" x14ac:dyDescent="0.15">
      <c r="A15" t="s">
        <v>477</v>
      </c>
      <c r="B15" t="s">
        <v>478</v>
      </c>
      <c r="C15" t="s">
        <v>479</v>
      </c>
      <c r="D15" t="s">
        <v>94</v>
      </c>
      <c r="E15" t="s">
        <v>78</v>
      </c>
      <c r="F15" t="s">
        <v>60</v>
      </c>
      <c r="G15">
        <v>630</v>
      </c>
      <c r="H15">
        <v>694.13</v>
      </c>
      <c r="I15">
        <v>740.25</v>
      </c>
      <c r="J15">
        <v>769.23</v>
      </c>
      <c r="K15">
        <v>808.72</v>
      </c>
      <c r="L15">
        <v>832.19</v>
      </c>
      <c r="M15">
        <v>886.08</v>
      </c>
      <c r="N15">
        <v>921.86</v>
      </c>
      <c r="O15">
        <v>982.54</v>
      </c>
      <c r="P15">
        <v>1056.8399999999999</v>
      </c>
      <c r="Q15">
        <v>1144.1300000000001</v>
      </c>
      <c r="R15">
        <v>1256.68</v>
      </c>
      <c r="S15">
        <v>1315.3</v>
      </c>
      <c r="T15">
        <v>1374.65</v>
      </c>
      <c r="U15">
        <v>1417.97</v>
      </c>
      <c r="V15">
        <v>1463.21</v>
      </c>
      <c r="W15">
        <v>1515.28</v>
      </c>
      <c r="X15">
        <v>1562.08</v>
      </c>
      <c r="Y15">
        <v>1562.08</v>
      </c>
      <c r="Z15">
        <v>1613.68</v>
      </c>
      <c r="AA15">
        <v>1643.76</v>
      </c>
      <c r="AB15">
        <v>1675.83</v>
      </c>
      <c r="AC15">
        <v>1708.51</v>
      </c>
      <c r="AD15">
        <v>1771.08</v>
      </c>
      <c r="AE15">
        <v>1851.74</v>
      </c>
      <c r="AF15">
        <v>1961.3500000000001</v>
      </c>
      <c r="AG15">
        <v>2038.06</v>
      </c>
      <c r="AH15">
        <v>2118.9899999999998</v>
      </c>
      <c r="AI15">
        <v>2225.7600000000002</v>
      </c>
      <c r="AJ15">
        <v>2294.14</v>
      </c>
      <c r="AK15">
        <v>2411.65</v>
      </c>
      <c r="AL15">
        <v>2529.69</v>
      </c>
    </row>
    <row r="16" spans="1:38" x14ac:dyDescent="0.15">
      <c r="A16" t="s">
        <v>505</v>
      </c>
      <c r="B16" t="s">
        <v>506</v>
      </c>
      <c r="C16" t="s">
        <v>507</v>
      </c>
      <c r="D16" t="s">
        <v>94</v>
      </c>
      <c r="E16" t="s">
        <v>78</v>
      </c>
      <c r="F16" t="s">
        <v>64</v>
      </c>
      <c r="G16" t="s">
        <v>52</v>
      </c>
      <c r="H16" t="s">
        <v>52</v>
      </c>
      <c r="I16" t="s">
        <v>52</v>
      </c>
      <c r="J16" t="s">
        <v>52</v>
      </c>
      <c r="K16" t="s">
        <v>52</v>
      </c>
      <c r="L16" t="s">
        <v>52</v>
      </c>
      <c r="M16" t="s">
        <v>52</v>
      </c>
      <c r="N16" t="s">
        <v>52</v>
      </c>
      <c r="O16" t="s">
        <v>52</v>
      </c>
      <c r="P16" t="s">
        <v>52</v>
      </c>
      <c r="Q16" t="s">
        <v>52</v>
      </c>
      <c r="R16" t="s">
        <v>52</v>
      </c>
      <c r="S16" t="s">
        <v>52</v>
      </c>
      <c r="T16" t="s">
        <v>52</v>
      </c>
      <c r="U16" t="s">
        <v>52</v>
      </c>
      <c r="V16" t="s">
        <v>52</v>
      </c>
      <c r="W16">
        <v>1411.32</v>
      </c>
      <c r="X16">
        <v>1457.51</v>
      </c>
      <c r="Y16">
        <v>1459.64</v>
      </c>
      <c r="Z16">
        <v>1467.79</v>
      </c>
      <c r="AA16">
        <v>1477.05</v>
      </c>
      <c r="AB16">
        <v>1512.38</v>
      </c>
      <c r="AC16">
        <v>1549.57</v>
      </c>
      <c r="AD16">
        <v>1619.75</v>
      </c>
      <c r="AE16">
        <v>1685.51</v>
      </c>
      <c r="AF16">
        <v>1772.29</v>
      </c>
      <c r="AG16">
        <v>1864.02</v>
      </c>
      <c r="AH16">
        <v>1943.2599999999998</v>
      </c>
      <c r="AI16">
        <v>2041.95</v>
      </c>
      <c r="AJ16">
        <v>2108.89</v>
      </c>
      <c r="AK16">
        <v>2221.39</v>
      </c>
      <c r="AL16">
        <v>2342.54</v>
      </c>
    </row>
    <row r="17" spans="1:38" x14ac:dyDescent="0.15">
      <c r="A17" t="s">
        <v>525</v>
      </c>
      <c r="B17" t="s">
        <v>526</v>
      </c>
      <c r="C17" t="s">
        <v>527</v>
      </c>
      <c r="D17" t="s">
        <v>94</v>
      </c>
      <c r="E17" t="s">
        <v>78</v>
      </c>
      <c r="F17" t="s">
        <v>56</v>
      </c>
      <c r="G17" t="s">
        <v>52</v>
      </c>
      <c r="H17" t="s">
        <v>52</v>
      </c>
      <c r="I17" t="s">
        <v>52</v>
      </c>
      <c r="J17" t="s">
        <v>52</v>
      </c>
      <c r="K17" t="s">
        <v>52</v>
      </c>
      <c r="L17" t="s">
        <v>52</v>
      </c>
      <c r="M17" t="s">
        <v>52</v>
      </c>
      <c r="N17" t="s">
        <v>52</v>
      </c>
      <c r="O17" t="s">
        <v>52</v>
      </c>
      <c r="P17" t="s">
        <v>52</v>
      </c>
      <c r="Q17" t="s">
        <v>52</v>
      </c>
      <c r="R17" t="s">
        <v>52</v>
      </c>
      <c r="S17" t="s">
        <v>52</v>
      </c>
      <c r="T17" t="s">
        <v>52</v>
      </c>
      <c r="U17" t="s">
        <v>52</v>
      </c>
      <c r="V17" t="s">
        <v>52</v>
      </c>
      <c r="W17" t="s">
        <v>52</v>
      </c>
      <c r="X17" t="s">
        <v>52</v>
      </c>
      <c r="Y17" t="s">
        <v>52</v>
      </c>
      <c r="Z17" t="s">
        <v>52</v>
      </c>
      <c r="AA17" t="s">
        <v>52</v>
      </c>
      <c r="AB17" t="s">
        <v>52</v>
      </c>
      <c r="AC17" t="s">
        <v>52</v>
      </c>
      <c r="AD17" t="s">
        <v>52</v>
      </c>
      <c r="AE17" t="s">
        <v>52</v>
      </c>
      <c r="AF17" t="s">
        <v>52</v>
      </c>
      <c r="AG17" t="s">
        <v>52</v>
      </c>
      <c r="AH17" t="s">
        <v>52</v>
      </c>
      <c r="AI17" t="s">
        <v>52</v>
      </c>
      <c r="AJ17" t="s">
        <v>52</v>
      </c>
      <c r="AK17">
        <v>2174.56</v>
      </c>
      <c r="AL17">
        <v>2283.83</v>
      </c>
    </row>
    <row r="18" spans="1:38" x14ac:dyDescent="0.15">
      <c r="A18" t="s">
        <v>542</v>
      </c>
      <c r="B18" t="s">
        <v>543</v>
      </c>
      <c r="C18" t="s">
        <v>544</v>
      </c>
      <c r="D18" t="s">
        <v>94</v>
      </c>
      <c r="E18" t="s">
        <v>78</v>
      </c>
      <c r="F18" t="s">
        <v>58</v>
      </c>
      <c r="G18">
        <v>588.38</v>
      </c>
      <c r="H18">
        <v>591.75</v>
      </c>
      <c r="I18">
        <v>630</v>
      </c>
      <c r="J18">
        <v>660.24</v>
      </c>
      <c r="K18">
        <v>597.57000000000005</v>
      </c>
      <c r="L18">
        <v>658.87</v>
      </c>
      <c r="M18">
        <v>688.11</v>
      </c>
      <c r="N18">
        <v>740.84</v>
      </c>
      <c r="O18">
        <v>830.43</v>
      </c>
      <c r="P18">
        <v>935.26</v>
      </c>
      <c r="Q18">
        <v>1002.66</v>
      </c>
      <c r="R18">
        <v>1099.44</v>
      </c>
      <c r="S18">
        <v>1148.1199999999999</v>
      </c>
      <c r="T18">
        <v>1199.49</v>
      </c>
      <c r="U18">
        <v>1277.56</v>
      </c>
      <c r="V18">
        <v>1338.99</v>
      </c>
      <c r="W18">
        <v>1385.72</v>
      </c>
      <c r="X18">
        <v>1394.4</v>
      </c>
      <c r="Y18">
        <v>1394.49</v>
      </c>
      <c r="Z18">
        <v>1437.44</v>
      </c>
      <c r="AA18">
        <v>1465.47</v>
      </c>
      <c r="AB18">
        <v>1494.43</v>
      </c>
      <c r="AC18">
        <v>1524.05</v>
      </c>
      <c r="AD18">
        <v>1579.21</v>
      </c>
      <c r="AE18">
        <v>1651.0700000000002</v>
      </c>
      <c r="AF18">
        <v>1748.7</v>
      </c>
      <c r="AG18">
        <v>1819.69</v>
      </c>
      <c r="AH18">
        <v>1891.65</v>
      </c>
      <c r="AI18">
        <v>1986.95</v>
      </c>
      <c r="AJ18">
        <v>2048.31</v>
      </c>
      <c r="AK18">
        <v>2152.96</v>
      </c>
      <c r="AL18">
        <v>2258.86</v>
      </c>
    </row>
    <row r="19" spans="1:38" x14ac:dyDescent="0.15">
      <c r="A19" t="s">
        <v>553</v>
      </c>
      <c r="B19" t="s">
        <v>554</v>
      </c>
      <c r="C19" t="s">
        <v>555</v>
      </c>
      <c r="D19" t="s">
        <v>94</v>
      </c>
      <c r="E19" t="s">
        <v>78</v>
      </c>
      <c r="F19" t="s">
        <v>60</v>
      </c>
      <c r="G19">
        <v>582.75</v>
      </c>
      <c r="H19">
        <v>582.75</v>
      </c>
      <c r="I19">
        <v>632.25</v>
      </c>
      <c r="J19" t="s">
        <v>52</v>
      </c>
      <c r="K19">
        <v>671.76</v>
      </c>
      <c r="L19">
        <v>728.67</v>
      </c>
      <c r="M19">
        <v>786.75</v>
      </c>
      <c r="N19">
        <v>827.3</v>
      </c>
      <c r="O19">
        <v>873.16</v>
      </c>
      <c r="P19">
        <v>928.84</v>
      </c>
      <c r="Q19">
        <v>1015.59</v>
      </c>
      <c r="R19">
        <v>1079.04</v>
      </c>
      <c r="S19">
        <v>1127.96</v>
      </c>
      <c r="T19">
        <v>1159.45</v>
      </c>
      <c r="U19">
        <v>1216.8399999999999</v>
      </c>
      <c r="V19">
        <v>1276.54</v>
      </c>
      <c r="W19">
        <v>1326.59</v>
      </c>
      <c r="X19">
        <v>1358.12</v>
      </c>
      <c r="Y19">
        <v>1358.12</v>
      </c>
      <c r="Z19">
        <v>1358.12</v>
      </c>
      <c r="AA19">
        <v>1378.75</v>
      </c>
      <c r="AB19">
        <v>1404.5</v>
      </c>
      <c r="AC19">
        <v>1432.44</v>
      </c>
      <c r="AD19">
        <v>1484.72</v>
      </c>
      <c r="AE19">
        <v>1551.35</v>
      </c>
      <c r="AF19">
        <v>1643.27</v>
      </c>
      <c r="AG19">
        <v>1709.8899999999999</v>
      </c>
      <c r="AH19">
        <v>1777.9399999999998</v>
      </c>
      <c r="AI19">
        <v>1868.01</v>
      </c>
      <c r="AJ19">
        <v>1910.37</v>
      </c>
      <c r="AK19">
        <v>2009.11</v>
      </c>
      <c r="AL19">
        <v>2107.35</v>
      </c>
    </row>
    <row r="20" spans="1:38" x14ac:dyDescent="0.15">
      <c r="A20" t="s">
        <v>594</v>
      </c>
      <c r="B20" t="s">
        <v>595</v>
      </c>
      <c r="C20" t="s">
        <v>596</v>
      </c>
      <c r="D20" t="s">
        <v>94</v>
      </c>
      <c r="E20" t="s">
        <v>78</v>
      </c>
      <c r="F20" t="s">
        <v>64</v>
      </c>
      <c r="G20" t="s">
        <v>52</v>
      </c>
      <c r="H20" t="s">
        <v>52</v>
      </c>
      <c r="I20" t="s">
        <v>52</v>
      </c>
      <c r="J20" t="s">
        <v>52</v>
      </c>
      <c r="K20" t="s">
        <v>52</v>
      </c>
      <c r="L20" t="s">
        <v>52</v>
      </c>
      <c r="M20" t="s">
        <v>52</v>
      </c>
      <c r="N20" t="s">
        <v>52</v>
      </c>
      <c r="O20" t="s">
        <v>52</v>
      </c>
      <c r="P20" t="s">
        <v>52</v>
      </c>
      <c r="Q20" t="s">
        <v>52</v>
      </c>
      <c r="R20" t="s">
        <v>52</v>
      </c>
      <c r="S20" t="s">
        <v>52</v>
      </c>
      <c r="T20" t="s">
        <v>52</v>
      </c>
      <c r="U20" t="s">
        <v>52</v>
      </c>
      <c r="V20" t="s">
        <v>52</v>
      </c>
      <c r="W20" t="s">
        <v>52</v>
      </c>
      <c r="X20" t="s">
        <v>52</v>
      </c>
      <c r="Y20" t="s">
        <v>52</v>
      </c>
      <c r="Z20" t="s">
        <v>52</v>
      </c>
      <c r="AA20" t="s">
        <v>52</v>
      </c>
      <c r="AB20" t="s">
        <v>52</v>
      </c>
      <c r="AC20" t="s">
        <v>52</v>
      </c>
      <c r="AD20" t="s">
        <v>52</v>
      </c>
      <c r="AE20" t="s">
        <v>52</v>
      </c>
      <c r="AF20" t="s">
        <v>52</v>
      </c>
      <c r="AG20">
        <v>2037.5900000000001</v>
      </c>
      <c r="AH20">
        <v>2118.86</v>
      </c>
      <c r="AI20">
        <v>2223.0100000000002</v>
      </c>
      <c r="AJ20">
        <v>2290.1999999999998</v>
      </c>
      <c r="AK20">
        <v>2387.81</v>
      </c>
      <c r="AL20">
        <v>2503.63</v>
      </c>
    </row>
    <row r="21" spans="1:38" x14ac:dyDescent="0.15">
      <c r="A21" t="s">
        <v>609</v>
      </c>
      <c r="B21" t="s">
        <v>610</v>
      </c>
      <c r="C21" t="s">
        <v>611</v>
      </c>
      <c r="D21" t="s">
        <v>94</v>
      </c>
      <c r="E21" t="s">
        <v>78</v>
      </c>
      <c r="F21" t="s">
        <v>58</v>
      </c>
      <c r="G21" t="s">
        <v>52</v>
      </c>
      <c r="H21" t="s">
        <v>52</v>
      </c>
      <c r="I21" t="s">
        <v>52</v>
      </c>
      <c r="J21" t="s">
        <v>52</v>
      </c>
      <c r="K21" t="s">
        <v>52</v>
      </c>
      <c r="L21" t="s">
        <v>52</v>
      </c>
      <c r="M21" t="s">
        <v>52</v>
      </c>
      <c r="N21" t="s">
        <v>52</v>
      </c>
      <c r="O21" t="s">
        <v>52</v>
      </c>
      <c r="P21" t="s">
        <v>52</v>
      </c>
      <c r="Q21" t="s">
        <v>52</v>
      </c>
      <c r="R21" t="s">
        <v>52</v>
      </c>
      <c r="S21" t="s">
        <v>52</v>
      </c>
      <c r="T21" t="s">
        <v>52</v>
      </c>
      <c r="U21" t="s">
        <v>52</v>
      </c>
      <c r="V21" t="s">
        <v>52</v>
      </c>
      <c r="W21">
        <v>1567.12</v>
      </c>
      <c r="X21">
        <v>1601.81</v>
      </c>
      <c r="Y21">
        <v>1602.29</v>
      </c>
      <c r="Z21">
        <v>1605.61</v>
      </c>
      <c r="AA21">
        <v>1607.64</v>
      </c>
      <c r="AB21">
        <v>1641.1</v>
      </c>
      <c r="AC21">
        <v>1674.81</v>
      </c>
      <c r="AD21">
        <v>1735.3700000000001</v>
      </c>
      <c r="AE21">
        <v>1797.3200000000002</v>
      </c>
      <c r="AF21">
        <v>1887.45</v>
      </c>
      <c r="AG21">
        <v>1993.48</v>
      </c>
      <c r="AH21">
        <v>2071.0499999999997</v>
      </c>
      <c r="AI21">
        <v>2138.35</v>
      </c>
      <c r="AJ21">
        <v>2203.42</v>
      </c>
      <c r="AK21">
        <v>2316.13</v>
      </c>
      <c r="AL21">
        <v>2431.19</v>
      </c>
    </row>
    <row r="22" spans="1:38" x14ac:dyDescent="0.15">
      <c r="A22" t="s">
        <v>647</v>
      </c>
      <c r="B22" t="s">
        <v>648</v>
      </c>
      <c r="C22" t="s">
        <v>649</v>
      </c>
      <c r="D22" t="s">
        <v>94</v>
      </c>
      <c r="E22" t="s">
        <v>78</v>
      </c>
      <c r="F22" t="s">
        <v>68</v>
      </c>
      <c r="G22" t="s">
        <v>52</v>
      </c>
      <c r="H22" t="s">
        <v>52</v>
      </c>
      <c r="I22" t="s">
        <v>52</v>
      </c>
      <c r="J22">
        <v>741.77</v>
      </c>
      <c r="K22">
        <v>782.17</v>
      </c>
      <c r="L22">
        <v>823.38</v>
      </c>
      <c r="M22">
        <v>857.37</v>
      </c>
      <c r="N22">
        <v>923.84</v>
      </c>
      <c r="O22">
        <v>991.96</v>
      </c>
      <c r="P22">
        <v>1053.32</v>
      </c>
      <c r="Q22">
        <v>1108.92</v>
      </c>
      <c r="R22">
        <v>1183.43</v>
      </c>
      <c r="S22">
        <v>1240.9100000000001</v>
      </c>
      <c r="T22">
        <v>1302.1099999999999</v>
      </c>
      <c r="U22">
        <v>1355.59</v>
      </c>
      <c r="V22">
        <v>1422.06</v>
      </c>
      <c r="W22">
        <v>1476.87</v>
      </c>
      <c r="X22">
        <v>1499.91</v>
      </c>
      <c r="Y22">
        <v>1500.39</v>
      </c>
      <c r="Z22">
        <v>1508.1</v>
      </c>
      <c r="AA22">
        <v>1509.74</v>
      </c>
      <c r="AB22">
        <v>1513.87</v>
      </c>
      <c r="AC22">
        <v>1518.36</v>
      </c>
      <c r="AD22">
        <v>1572.7300000000002</v>
      </c>
      <c r="AE22">
        <v>1642.82</v>
      </c>
      <c r="AF22">
        <v>1737.06</v>
      </c>
      <c r="AG22">
        <v>1807.55</v>
      </c>
      <c r="AH22">
        <v>1874.86</v>
      </c>
      <c r="AI22">
        <v>1944.97</v>
      </c>
      <c r="AJ22">
        <v>2020.9</v>
      </c>
      <c r="AK22">
        <v>2124</v>
      </c>
      <c r="AL22">
        <v>2230.39</v>
      </c>
    </row>
    <row r="23" spans="1:38" x14ac:dyDescent="0.15">
      <c r="A23" t="s">
        <v>774</v>
      </c>
      <c r="B23" t="s">
        <v>775</v>
      </c>
      <c r="C23" t="s">
        <v>776</v>
      </c>
      <c r="D23" t="s">
        <v>94</v>
      </c>
      <c r="E23" t="s">
        <v>78</v>
      </c>
      <c r="F23" t="s">
        <v>56</v>
      </c>
      <c r="G23">
        <v>645.75</v>
      </c>
      <c r="H23">
        <v>621</v>
      </c>
      <c r="I23">
        <v>639</v>
      </c>
      <c r="J23">
        <v>646.53</v>
      </c>
      <c r="K23">
        <v>686.18</v>
      </c>
      <c r="L23">
        <v>643.86</v>
      </c>
      <c r="M23">
        <v>679.31</v>
      </c>
      <c r="N23">
        <v>737.26</v>
      </c>
      <c r="O23">
        <v>801.68</v>
      </c>
      <c r="P23">
        <v>865.83</v>
      </c>
      <c r="Q23">
        <v>1010.22</v>
      </c>
      <c r="R23">
        <v>1070.02</v>
      </c>
      <c r="S23">
        <v>1122.53</v>
      </c>
      <c r="T23">
        <v>1173.43</v>
      </c>
      <c r="U23">
        <v>1221.2</v>
      </c>
      <c r="V23">
        <v>1279.3800000000001</v>
      </c>
      <c r="W23">
        <v>1323.07</v>
      </c>
      <c r="X23">
        <v>1350.04</v>
      </c>
      <c r="Y23">
        <v>1350.21</v>
      </c>
      <c r="Z23">
        <v>1356.09</v>
      </c>
      <c r="AA23">
        <v>1382.46</v>
      </c>
      <c r="AB23">
        <v>1405.79</v>
      </c>
      <c r="AC23">
        <v>1432.63</v>
      </c>
      <c r="AD23">
        <v>1486.6</v>
      </c>
      <c r="AE23">
        <v>1552.6</v>
      </c>
      <c r="AF23">
        <v>1633</v>
      </c>
      <c r="AG23">
        <v>1719.64</v>
      </c>
      <c r="AH23">
        <v>1788.6100000000001</v>
      </c>
      <c r="AI23">
        <v>1878.82</v>
      </c>
      <c r="AJ23">
        <v>1937.07</v>
      </c>
      <c r="AK23">
        <v>2036.8</v>
      </c>
      <c r="AL23">
        <v>2136.8000000000002</v>
      </c>
    </row>
    <row r="24" spans="1:38" x14ac:dyDescent="0.15">
      <c r="A24" t="s">
        <v>815</v>
      </c>
      <c r="B24" t="s">
        <v>816</v>
      </c>
      <c r="C24" t="s">
        <v>817</v>
      </c>
      <c r="D24" t="s">
        <v>94</v>
      </c>
      <c r="E24" t="s">
        <v>78</v>
      </c>
      <c r="F24" t="s">
        <v>58</v>
      </c>
      <c r="G24">
        <v>654.75</v>
      </c>
      <c r="H24">
        <v>723.38</v>
      </c>
      <c r="I24">
        <v>758.25</v>
      </c>
      <c r="J24">
        <v>836.84</v>
      </c>
      <c r="K24">
        <v>885.8</v>
      </c>
      <c r="L24">
        <v>924.58</v>
      </c>
      <c r="M24">
        <v>978.12</v>
      </c>
      <c r="N24">
        <v>1022.35</v>
      </c>
      <c r="O24">
        <v>1069.33</v>
      </c>
      <c r="P24">
        <v>1140.94</v>
      </c>
      <c r="Q24">
        <v>1212.05</v>
      </c>
      <c r="R24">
        <v>1297.1500000000001</v>
      </c>
      <c r="S24">
        <v>1360.77</v>
      </c>
      <c r="T24">
        <v>1427.26</v>
      </c>
      <c r="U24">
        <v>1496.97</v>
      </c>
      <c r="V24">
        <v>1565.48</v>
      </c>
      <c r="W24">
        <v>1629</v>
      </c>
      <c r="X24">
        <v>1671.45</v>
      </c>
      <c r="Y24">
        <v>1671.43</v>
      </c>
      <c r="Z24">
        <v>1680.52</v>
      </c>
      <c r="AA24">
        <v>1685.73</v>
      </c>
      <c r="AB24">
        <v>1690.98</v>
      </c>
      <c r="AC24">
        <v>1696.38</v>
      </c>
      <c r="AD24">
        <v>1757.2</v>
      </c>
      <c r="AE24">
        <v>1835.05</v>
      </c>
      <c r="AF24">
        <v>1925.1000000000001</v>
      </c>
      <c r="AG24">
        <v>2014.58</v>
      </c>
      <c r="AH24">
        <v>2091.81</v>
      </c>
      <c r="AI24">
        <v>2098.7199999999998</v>
      </c>
      <c r="AJ24">
        <v>2196.67</v>
      </c>
      <c r="AK24">
        <v>2307.0100000000002</v>
      </c>
      <c r="AL24">
        <v>2380.35</v>
      </c>
    </row>
    <row r="25" spans="1:38" x14ac:dyDescent="0.15">
      <c r="A25" t="s">
        <v>834</v>
      </c>
      <c r="B25" t="s">
        <v>835</v>
      </c>
      <c r="C25" t="s">
        <v>836</v>
      </c>
      <c r="D25" t="s">
        <v>94</v>
      </c>
      <c r="E25" t="s">
        <v>78</v>
      </c>
      <c r="F25" t="s">
        <v>70</v>
      </c>
      <c r="G25" t="s">
        <v>52</v>
      </c>
      <c r="H25" t="s">
        <v>52</v>
      </c>
      <c r="I25" t="s">
        <v>52</v>
      </c>
      <c r="J25" t="s">
        <v>52</v>
      </c>
      <c r="K25" t="s">
        <v>52</v>
      </c>
      <c r="L25">
        <v>658.17</v>
      </c>
      <c r="M25">
        <v>729.11</v>
      </c>
      <c r="N25">
        <v>774.67</v>
      </c>
      <c r="O25">
        <v>845.96</v>
      </c>
      <c r="P25">
        <v>936.86</v>
      </c>
      <c r="Q25">
        <v>1070.93</v>
      </c>
      <c r="R25">
        <v>1177.71</v>
      </c>
      <c r="S25">
        <v>1228.6300000000001</v>
      </c>
      <c r="T25">
        <v>1285.31</v>
      </c>
      <c r="U25">
        <v>1336.06</v>
      </c>
      <c r="V25">
        <v>1399.28</v>
      </c>
      <c r="W25">
        <v>1454.53</v>
      </c>
      <c r="X25">
        <v>1492.62</v>
      </c>
      <c r="Y25">
        <v>1493.25</v>
      </c>
      <c r="Z25">
        <v>1494.92</v>
      </c>
      <c r="AA25">
        <v>1519.24</v>
      </c>
      <c r="AB25">
        <v>1552.36</v>
      </c>
      <c r="AC25">
        <v>1583.96</v>
      </c>
      <c r="AD25">
        <v>1644.79</v>
      </c>
      <c r="AE25">
        <v>1702.2399999999998</v>
      </c>
      <c r="AF25">
        <v>1785.47</v>
      </c>
      <c r="AG25">
        <v>1882.86</v>
      </c>
      <c r="AH25">
        <v>1954.77</v>
      </c>
      <c r="AI25">
        <v>2051.61</v>
      </c>
      <c r="AJ25">
        <v>2113.88</v>
      </c>
      <c r="AK25">
        <v>2221.4</v>
      </c>
      <c r="AL25">
        <v>2329.5100000000002</v>
      </c>
    </row>
    <row r="26" spans="1:38" x14ac:dyDescent="0.15">
      <c r="A26" t="s">
        <v>882</v>
      </c>
      <c r="B26" t="s">
        <v>883</v>
      </c>
      <c r="C26" t="s">
        <v>884</v>
      </c>
      <c r="D26" t="s">
        <v>94</v>
      </c>
      <c r="E26" t="s">
        <v>78</v>
      </c>
      <c r="F26" t="s">
        <v>66</v>
      </c>
      <c r="G26" t="s">
        <v>52</v>
      </c>
      <c r="H26">
        <v>552.38</v>
      </c>
      <c r="I26">
        <v>588.38</v>
      </c>
      <c r="J26">
        <v>640.21</v>
      </c>
      <c r="K26">
        <v>675.47</v>
      </c>
      <c r="L26">
        <v>728.24</v>
      </c>
      <c r="M26">
        <v>793.04</v>
      </c>
      <c r="N26">
        <v>822.98</v>
      </c>
      <c r="O26">
        <v>859.24</v>
      </c>
      <c r="P26">
        <v>981.83</v>
      </c>
      <c r="Q26">
        <v>1134.02</v>
      </c>
      <c r="R26">
        <v>1194.8699999999999</v>
      </c>
      <c r="S26">
        <v>1247.76</v>
      </c>
      <c r="T26">
        <v>1289.6300000000001</v>
      </c>
      <c r="U26">
        <v>1318.56</v>
      </c>
      <c r="V26">
        <v>1374.53</v>
      </c>
      <c r="W26">
        <v>1424.27</v>
      </c>
      <c r="X26">
        <v>1461.67</v>
      </c>
      <c r="Y26">
        <v>1466.46</v>
      </c>
      <c r="Z26">
        <v>1467.83</v>
      </c>
      <c r="AA26">
        <v>1475.08</v>
      </c>
      <c r="AB26">
        <v>1512.84</v>
      </c>
      <c r="AC26">
        <v>1547.4</v>
      </c>
      <c r="AD26">
        <v>1615.9</v>
      </c>
      <c r="AE26">
        <v>1695.45</v>
      </c>
      <c r="AF26">
        <v>1806.69</v>
      </c>
      <c r="AG26">
        <v>1888.7</v>
      </c>
      <c r="AH26">
        <v>1965.4</v>
      </c>
      <c r="AI26">
        <v>2072.0700000000002</v>
      </c>
      <c r="AJ26">
        <v>2139.56</v>
      </c>
      <c r="AK26">
        <v>2258.4</v>
      </c>
      <c r="AL26">
        <v>2373.5700000000002</v>
      </c>
    </row>
    <row r="27" spans="1:38" x14ac:dyDescent="0.15">
      <c r="A27" t="s">
        <v>885</v>
      </c>
      <c r="B27" t="s">
        <v>886</v>
      </c>
      <c r="C27" t="s">
        <v>887</v>
      </c>
      <c r="D27" t="s">
        <v>94</v>
      </c>
      <c r="E27" t="s">
        <v>78</v>
      </c>
      <c r="F27" t="s">
        <v>64</v>
      </c>
      <c r="G27">
        <v>375.75</v>
      </c>
      <c r="H27">
        <v>402.75</v>
      </c>
      <c r="I27">
        <v>410.63</v>
      </c>
      <c r="J27">
        <v>432.71</v>
      </c>
      <c r="K27">
        <v>452.71</v>
      </c>
      <c r="L27">
        <v>481.44</v>
      </c>
      <c r="M27">
        <v>531.83000000000004</v>
      </c>
      <c r="N27">
        <v>566.41</v>
      </c>
      <c r="O27">
        <v>588.86</v>
      </c>
      <c r="P27">
        <v>653.54999999999995</v>
      </c>
      <c r="Q27">
        <v>827.89</v>
      </c>
      <c r="R27">
        <v>892.43</v>
      </c>
      <c r="S27">
        <v>933.72</v>
      </c>
      <c r="T27">
        <v>979.52</v>
      </c>
      <c r="U27">
        <v>1027.57</v>
      </c>
      <c r="V27">
        <v>1081.92</v>
      </c>
      <c r="W27">
        <v>1135</v>
      </c>
      <c r="X27">
        <v>1186.74</v>
      </c>
      <c r="Y27">
        <v>1186.74</v>
      </c>
      <c r="Z27">
        <v>1189.8699999999999</v>
      </c>
      <c r="AA27">
        <v>1193.06</v>
      </c>
      <c r="AB27">
        <v>1216.8</v>
      </c>
      <c r="AC27">
        <v>1241.02</v>
      </c>
      <c r="AD27">
        <v>1290.8699999999999</v>
      </c>
      <c r="AE27">
        <v>1346.18</v>
      </c>
      <c r="AF27">
        <v>1428.26</v>
      </c>
      <c r="AG27">
        <v>1489.34</v>
      </c>
      <c r="AH27">
        <v>1549.65</v>
      </c>
      <c r="AI27">
        <v>1630.84</v>
      </c>
      <c r="AJ27">
        <v>1682.56</v>
      </c>
      <c r="AK27">
        <v>1769.18</v>
      </c>
      <c r="AL27">
        <v>1857.35</v>
      </c>
    </row>
    <row r="28" spans="1:38" x14ac:dyDescent="0.15">
      <c r="A28" t="s">
        <v>917</v>
      </c>
      <c r="B28" t="s">
        <v>918</v>
      </c>
      <c r="C28" t="s">
        <v>919</v>
      </c>
      <c r="D28" t="s">
        <v>94</v>
      </c>
      <c r="E28" t="s">
        <v>78</v>
      </c>
      <c r="F28" t="s">
        <v>68</v>
      </c>
      <c r="G28">
        <v>633.38</v>
      </c>
      <c r="H28">
        <v>678.38</v>
      </c>
      <c r="I28">
        <v>733.5</v>
      </c>
      <c r="J28">
        <v>655.29</v>
      </c>
      <c r="K28">
        <v>683.01</v>
      </c>
      <c r="L28">
        <v>756.79</v>
      </c>
      <c r="M28">
        <v>794.14</v>
      </c>
      <c r="N28">
        <v>794.14</v>
      </c>
      <c r="O28">
        <v>892.32</v>
      </c>
      <c r="P28">
        <v>938.24</v>
      </c>
      <c r="Q28">
        <v>1035.95</v>
      </c>
      <c r="R28">
        <v>1093.6400000000001</v>
      </c>
      <c r="S28">
        <v>1142.7</v>
      </c>
      <c r="T28">
        <v>1195.82</v>
      </c>
      <c r="U28">
        <v>1243.75</v>
      </c>
      <c r="V28">
        <v>1292.72</v>
      </c>
      <c r="W28">
        <v>1335.7</v>
      </c>
      <c r="X28">
        <v>1341.02</v>
      </c>
      <c r="Y28">
        <v>1341.02</v>
      </c>
      <c r="Z28">
        <v>1347.67</v>
      </c>
      <c r="AA28">
        <v>1369.05</v>
      </c>
      <c r="AB28">
        <v>1394.3</v>
      </c>
      <c r="AC28">
        <v>1420.02</v>
      </c>
      <c r="AD28">
        <v>1470.4600000000003</v>
      </c>
      <c r="AE28">
        <v>1535.65</v>
      </c>
      <c r="AF28">
        <v>1613.28</v>
      </c>
      <c r="AG28">
        <v>1679.51</v>
      </c>
      <c r="AH28">
        <v>1740.8200000000002</v>
      </c>
      <c r="AI28">
        <v>1828.69</v>
      </c>
      <c r="AJ28">
        <v>1885.2</v>
      </c>
      <c r="AK28">
        <v>1982.12</v>
      </c>
      <c r="AL28">
        <v>2078.73</v>
      </c>
    </row>
    <row r="29" spans="1:38" x14ac:dyDescent="0.15">
      <c r="A29" t="s">
        <v>953</v>
      </c>
      <c r="B29" t="s">
        <v>954</v>
      </c>
      <c r="C29" t="s">
        <v>955</v>
      </c>
      <c r="D29" t="s">
        <v>94</v>
      </c>
      <c r="E29" t="s">
        <v>78</v>
      </c>
      <c r="F29" t="s">
        <v>60</v>
      </c>
      <c r="G29">
        <v>651.38</v>
      </c>
      <c r="H29">
        <v>664.88</v>
      </c>
      <c r="I29">
        <v>652.5</v>
      </c>
      <c r="J29">
        <v>686.41</v>
      </c>
      <c r="K29">
        <v>610.41999999999996</v>
      </c>
      <c r="L29">
        <v>764.61</v>
      </c>
      <c r="M29">
        <v>791.8</v>
      </c>
      <c r="N29">
        <v>873.48</v>
      </c>
      <c r="O29">
        <v>920.68</v>
      </c>
      <c r="P29">
        <v>985.16</v>
      </c>
      <c r="Q29">
        <v>1041.8900000000001</v>
      </c>
      <c r="R29">
        <v>1143.94</v>
      </c>
      <c r="S29">
        <v>1176.47</v>
      </c>
      <c r="T29">
        <v>1211.47</v>
      </c>
      <c r="U29">
        <v>1247.6500000000001</v>
      </c>
      <c r="V29">
        <v>1323.97</v>
      </c>
      <c r="W29">
        <v>1380.68</v>
      </c>
      <c r="X29">
        <v>1409.23</v>
      </c>
      <c r="Y29">
        <v>1409.23</v>
      </c>
      <c r="Z29">
        <v>1454.7</v>
      </c>
      <c r="AA29">
        <v>1483.9</v>
      </c>
      <c r="AB29">
        <v>1512.28</v>
      </c>
      <c r="AC29">
        <v>1542.38</v>
      </c>
      <c r="AD29">
        <v>1599.2099999999998</v>
      </c>
      <c r="AE29">
        <v>1671.76</v>
      </c>
      <c r="AF29">
        <v>1770.92</v>
      </c>
      <c r="AG29">
        <v>1842.0400000000002</v>
      </c>
      <c r="AH29">
        <v>1915.42</v>
      </c>
      <c r="AI29">
        <v>2012.44</v>
      </c>
      <c r="AJ29">
        <v>2078.2600000000002</v>
      </c>
      <c r="AK29">
        <v>2185.52</v>
      </c>
      <c r="AL29">
        <v>2292.5100000000002</v>
      </c>
    </row>
    <row r="30" spans="1:38" x14ac:dyDescent="0.15">
      <c r="A30" t="s">
        <v>993</v>
      </c>
      <c r="B30" t="s">
        <v>994</v>
      </c>
      <c r="C30" t="s">
        <v>995</v>
      </c>
      <c r="D30" t="s">
        <v>94</v>
      </c>
      <c r="E30" t="s">
        <v>78</v>
      </c>
      <c r="F30" t="s">
        <v>1828</v>
      </c>
      <c r="G30">
        <v>511.88</v>
      </c>
      <c r="H30">
        <v>668.25</v>
      </c>
      <c r="I30">
        <v>610.88</v>
      </c>
      <c r="J30">
        <v>650.64</v>
      </c>
      <c r="K30">
        <v>602.27</v>
      </c>
      <c r="L30">
        <v>653.98</v>
      </c>
      <c r="M30">
        <v>706.81</v>
      </c>
      <c r="N30">
        <v>760.81</v>
      </c>
      <c r="O30">
        <v>805.14</v>
      </c>
      <c r="P30">
        <v>921.96</v>
      </c>
      <c r="Q30">
        <v>989.87</v>
      </c>
      <c r="R30">
        <v>1073.3499999999999</v>
      </c>
      <c r="S30">
        <v>1121.54</v>
      </c>
      <c r="T30">
        <v>1176.9100000000001</v>
      </c>
      <c r="U30">
        <v>1233.9100000000001</v>
      </c>
      <c r="V30">
        <v>1293.29</v>
      </c>
      <c r="W30">
        <v>1344.31</v>
      </c>
      <c r="X30">
        <v>1371.1</v>
      </c>
      <c r="Y30">
        <v>1371.1</v>
      </c>
      <c r="Z30">
        <v>1417.82</v>
      </c>
      <c r="AA30">
        <v>1446.16</v>
      </c>
      <c r="AB30">
        <v>1469.03</v>
      </c>
      <c r="AC30">
        <v>1492.27</v>
      </c>
      <c r="AD30">
        <v>1546.34</v>
      </c>
      <c r="AE30">
        <v>1614.8799999999999</v>
      </c>
      <c r="AF30">
        <v>1708.9799999999998</v>
      </c>
      <c r="AG30">
        <v>1778.76</v>
      </c>
      <c r="AH30">
        <v>1849.7</v>
      </c>
      <c r="AI30">
        <v>1943.41</v>
      </c>
      <c r="AJ30">
        <v>2003.71</v>
      </c>
      <c r="AK30">
        <v>2106.64</v>
      </c>
      <c r="AL30">
        <v>2210</v>
      </c>
    </row>
    <row r="31" spans="1:38" x14ac:dyDescent="0.15">
      <c r="A31" t="s">
        <v>1016</v>
      </c>
      <c r="B31" t="s">
        <v>1017</v>
      </c>
      <c r="C31" t="s">
        <v>1018</v>
      </c>
      <c r="D31" t="s">
        <v>94</v>
      </c>
      <c r="E31" t="s">
        <v>78</v>
      </c>
      <c r="F31" t="s">
        <v>66</v>
      </c>
      <c r="G31" t="s">
        <v>52</v>
      </c>
      <c r="H31" t="s">
        <v>52</v>
      </c>
      <c r="I31" t="s">
        <v>52</v>
      </c>
      <c r="J31" t="s">
        <v>52</v>
      </c>
      <c r="K31" t="s">
        <v>52</v>
      </c>
      <c r="L31">
        <v>635.44000000000005</v>
      </c>
      <c r="M31">
        <v>670.47</v>
      </c>
      <c r="N31">
        <v>702.36</v>
      </c>
      <c r="O31">
        <v>746.52</v>
      </c>
      <c r="P31">
        <v>819</v>
      </c>
      <c r="Q31">
        <v>921.15</v>
      </c>
      <c r="R31">
        <v>1014.1</v>
      </c>
      <c r="S31">
        <v>1069.8699999999999</v>
      </c>
      <c r="T31">
        <v>1127.33</v>
      </c>
      <c r="U31">
        <v>1178.27</v>
      </c>
      <c r="V31">
        <v>1236.57</v>
      </c>
      <c r="W31">
        <v>1296.28</v>
      </c>
      <c r="X31">
        <v>1329.41</v>
      </c>
      <c r="Y31">
        <v>1329.65</v>
      </c>
      <c r="Z31">
        <v>1329.84</v>
      </c>
      <c r="AA31">
        <v>1355.43</v>
      </c>
      <c r="AB31">
        <v>1382.38</v>
      </c>
      <c r="AC31">
        <v>1409.83</v>
      </c>
      <c r="AD31">
        <v>1463.73</v>
      </c>
      <c r="AE31">
        <v>1532.05</v>
      </c>
      <c r="AF31">
        <v>1624.39</v>
      </c>
      <c r="AG31">
        <v>1692.01</v>
      </c>
      <c r="AH31">
        <v>1760.26</v>
      </c>
      <c r="AI31">
        <v>1850.45</v>
      </c>
      <c r="AJ31">
        <v>1908.64</v>
      </c>
      <c r="AK31">
        <v>2008.56</v>
      </c>
      <c r="AL31">
        <v>2108.35</v>
      </c>
    </row>
    <row r="32" spans="1:38" x14ac:dyDescent="0.15">
      <c r="A32" t="s">
        <v>1048</v>
      </c>
      <c r="B32" t="s">
        <v>1049</v>
      </c>
      <c r="C32" t="s">
        <v>1050</v>
      </c>
      <c r="D32" t="s">
        <v>94</v>
      </c>
      <c r="E32" t="s">
        <v>78</v>
      </c>
      <c r="F32" t="s">
        <v>58</v>
      </c>
      <c r="G32">
        <v>637.88</v>
      </c>
      <c r="H32">
        <v>725.63</v>
      </c>
      <c r="I32">
        <v>760.5</v>
      </c>
      <c r="J32">
        <v>639.61</v>
      </c>
      <c r="K32">
        <v>712.02</v>
      </c>
      <c r="L32">
        <v>740.69</v>
      </c>
      <c r="M32">
        <v>806</v>
      </c>
      <c r="N32">
        <v>842.5</v>
      </c>
      <c r="O32">
        <v>880.23</v>
      </c>
      <c r="P32">
        <v>953.36</v>
      </c>
      <c r="Q32">
        <v>1085.73</v>
      </c>
      <c r="R32">
        <v>1173.04</v>
      </c>
      <c r="S32">
        <v>1229.6199999999999</v>
      </c>
      <c r="T32">
        <v>1287.68</v>
      </c>
      <c r="U32">
        <v>1336.84</v>
      </c>
      <c r="V32">
        <v>1410.35</v>
      </c>
      <c r="W32">
        <v>1475.24</v>
      </c>
      <c r="X32">
        <v>1513.79</v>
      </c>
      <c r="Y32">
        <v>1513.82</v>
      </c>
      <c r="Z32">
        <v>1566.42</v>
      </c>
      <c r="AA32">
        <v>1597.23</v>
      </c>
      <c r="AB32">
        <v>1626.76</v>
      </c>
      <c r="AC32">
        <v>1657.18</v>
      </c>
      <c r="AD32">
        <v>1717.5800000000002</v>
      </c>
      <c r="AE32">
        <v>1779.9399999999998</v>
      </c>
      <c r="AF32">
        <v>1868.53</v>
      </c>
      <c r="AG32">
        <v>1972.8899999999999</v>
      </c>
      <c r="AH32">
        <v>2050</v>
      </c>
      <c r="AI32">
        <v>2103.73</v>
      </c>
      <c r="AJ32">
        <v>2168.17</v>
      </c>
      <c r="AK32">
        <v>2260.41</v>
      </c>
      <c r="AL32">
        <v>2370.0100000000002</v>
      </c>
    </row>
    <row r="33" spans="1:38" x14ac:dyDescent="0.15">
      <c r="A33" t="s">
        <v>1053</v>
      </c>
      <c r="B33" t="s">
        <v>1054</v>
      </c>
      <c r="C33" t="s">
        <v>1055</v>
      </c>
      <c r="D33" t="s">
        <v>94</v>
      </c>
      <c r="E33" t="s">
        <v>78</v>
      </c>
      <c r="F33" t="s">
        <v>66</v>
      </c>
      <c r="G33">
        <v>580.5</v>
      </c>
      <c r="H33">
        <v>586.13</v>
      </c>
      <c r="I33">
        <v>621</v>
      </c>
      <c r="J33">
        <v>657.13</v>
      </c>
      <c r="K33">
        <v>633.61</v>
      </c>
      <c r="L33">
        <v>672.45</v>
      </c>
      <c r="M33">
        <v>744.29</v>
      </c>
      <c r="N33">
        <v>786.22</v>
      </c>
      <c r="O33">
        <v>853.46</v>
      </c>
      <c r="P33">
        <v>921.72</v>
      </c>
      <c r="Q33">
        <v>1022.81</v>
      </c>
      <c r="R33">
        <v>1096.74</v>
      </c>
      <c r="S33">
        <v>1153.47</v>
      </c>
      <c r="T33">
        <v>1212.1400000000001</v>
      </c>
      <c r="U33">
        <v>1261</v>
      </c>
      <c r="V33">
        <v>1311.82</v>
      </c>
      <c r="W33">
        <v>1359.76</v>
      </c>
      <c r="X33">
        <v>1389.02</v>
      </c>
      <c r="Y33">
        <v>1390</v>
      </c>
      <c r="Z33">
        <v>1391.91</v>
      </c>
      <c r="AA33">
        <v>1417.48</v>
      </c>
      <c r="AB33">
        <v>1424.38</v>
      </c>
      <c r="AC33">
        <v>1450.91</v>
      </c>
      <c r="AD33">
        <v>1505.0900000000001</v>
      </c>
      <c r="AE33">
        <v>1579.23</v>
      </c>
      <c r="AF33">
        <v>1672.69</v>
      </c>
      <c r="AG33">
        <v>1746.6299999999999</v>
      </c>
      <c r="AH33">
        <v>1810.05</v>
      </c>
      <c r="AI33">
        <v>1869.18</v>
      </c>
      <c r="AJ33">
        <v>1943.08</v>
      </c>
      <c r="AK33">
        <v>2046.12</v>
      </c>
      <c r="AL33">
        <v>2150.46</v>
      </c>
    </row>
    <row r="34" spans="1:38" x14ac:dyDescent="0.15">
      <c r="A34" t="s">
        <v>1095</v>
      </c>
      <c r="B34" t="s">
        <v>1096</v>
      </c>
      <c r="C34" t="s">
        <v>1097</v>
      </c>
      <c r="D34" t="s">
        <v>94</v>
      </c>
      <c r="E34" t="s">
        <v>78</v>
      </c>
      <c r="F34" t="s">
        <v>68</v>
      </c>
      <c r="G34" t="s">
        <v>52</v>
      </c>
      <c r="H34" t="s">
        <v>52</v>
      </c>
      <c r="I34" t="s">
        <v>52</v>
      </c>
      <c r="J34">
        <v>735.48</v>
      </c>
      <c r="K34">
        <v>788.32</v>
      </c>
      <c r="L34">
        <v>828.47</v>
      </c>
      <c r="M34">
        <v>864.77</v>
      </c>
      <c r="N34">
        <v>917.26</v>
      </c>
      <c r="O34">
        <v>984.32</v>
      </c>
      <c r="P34">
        <v>1069.96</v>
      </c>
      <c r="Q34">
        <v>1174.28</v>
      </c>
      <c r="R34">
        <v>1264.5899999999999</v>
      </c>
      <c r="S34">
        <v>1324.9</v>
      </c>
      <c r="T34">
        <v>1364.18</v>
      </c>
      <c r="U34">
        <v>1407.22</v>
      </c>
      <c r="V34">
        <v>1449.47</v>
      </c>
      <c r="W34">
        <v>1498.21</v>
      </c>
      <c r="X34">
        <v>1502.98</v>
      </c>
      <c r="Y34">
        <v>1503.17</v>
      </c>
      <c r="Z34">
        <v>1509.96</v>
      </c>
      <c r="AA34">
        <v>1510.93</v>
      </c>
      <c r="AB34">
        <v>1540.18</v>
      </c>
      <c r="AC34">
        <v>1569.07</v>
      </c>
      <c r="AD34">
        <v>1626.0200000000002</v>
      </c>
      <c r="AE34">
        <v>1698.3700000000001</v>
      </c>
      <c r="AF34">
        <v>1783.31</v>
      </c>
      <c r="AG34">
        <v>1854.62</v>
      </c>
      <c r="AH34">
        <v>1922.56</v>
      </c>
      <c r="AI34">
        <v>2018.95</v>
      </c>
      <c r="AJ34">
        <v>2080.4699999999998</v>
      </c>
      <c r="AK34">
        <v>2170.39</v>
      </c>
      <c r="AL34">
        <v>2276.19</v>
      </c>
    </row>
    <row r="35" spans="1:38" x14ac:dyDescent="0.15">
      <c r="A35" t="s">
        <v>1104</v>
      </c>
      <c r="B35" t="s">
        <v>1105</v>
      </c>
      <c r="C35" t="s">
        <v>1106</v>
      </c>
      <c r="D35" t="s">
        <v>94</v>
      </c>
      <c r="E35" t="s">
        <v>78</v>
      </c>
      <c r="F35" t="s">
        <v>68</v>
      </c>
      <c r="G35" t="s">
        <v>52</v>
      </c>
      <c r="H35" t="s">
        <v>52</v>
      </c>
      <c r="I35" t="s">
        <v>52</v>
      </c>
      <c r="J35">
        <v>886.82</v>
      </c>
      <c r="K35">
        <v>932.09</v>
      </c>
      <c r="L35">
        <v>973.99</v>
      </c>
      <c r="M35">
        <v>997.38</v>
      </c>
      <c r="N35">
        <v>1026.74</v>
      </c>
      <c r="O35">
        <v>1070.2</v>
      </c>
      <c r="P35">
        <v>1119.1500000000001</v>
      </c>
      <c r="Q35">
        <v>1157.04</v>
      </c>
      <c r="R35">
        <v>1237.25</v>
      </c>
      <c r="S35">
        <v>1294.23</v>
      </c>
      <c r="T35">
        <v>1355.96</v>
      </c>
      <c r="U35">
        <v>1400.21</v>
      </c>
      <c r="V35">
        <v>1456.52</v>
      </c>
      <c r="W35">
        <v>1511.99</v>
      </c>
      <c r="X35">
        <v>1555.21</v>
      </c>
      <c r="Y35">
        <v>1555.39</v>
      </c>
      <c r="Z35">
        <v>1562.23</v>
      </c>
      <c r="AA35">
        <v>1562.1</v>
      </c>
      <c r="AB35">
        <v>1566.35</v>
      </c>
      <c r="AC35">
        <v>1570.91</v>
      </c>
      <c r="AD35">
        <v>1601.1900000000003</v>
      </c>
      <c r="AE35">
        <v>1658.6</v>
      </c>
      <c r="AF35">
        <v>1742.04</v>
      </c>
      <c r="AG35">
        <v>1810.5</v>
      </c>
      <c r="AH35">
        <v>1875.38</v>
      </c>
      <c r="AI35">
        <v>1946.66</v>
      </c>
      <c r="AJ35">
        <v>2003.42</v>
      </c>
      <c r="AK35">
        <v>2052.25</v>
      </c>
      <c r="AL35">
        <v>2132.84</v>
      </c>
    </row>
    <row r="36" spans="1:38" x14ac:dyDescent="0.15">
      <c r="A36" t="s">
        <v>1110</v>
      </c>
      <c r="B36" t="s">
        <v>1111</v>
      </c>
      <c r="C36" t="s">
        <v>1112</v>
      </c>
      <c r="D36" t="s">
        <v>94</v>
      </c>
      <c r="E36" t="s">
        <v>78</v>
      </c>
      <c r="F36" t="s">
        <v>60</v>
      </c>
      <c r="G36" t="s">
        <v>52</v>
      </c>
      <c r="H36" t="s">
        <v>52</v>
      </c>
      <c r="I36" t="s">
        <v>52</v>
      </c>
      <c r="J36" t="s">
        <v>52</v>
      </c>
      <c r="K36" t="s">
        <v>52</v>
      </c>
      <c r="L36" t="s">
        <v>52</v>
      </c>
      <c r="M36" t="s">
        <v>52</v>
      </c>
      <c r="N36" t="s">
        <v>52</v>
      </c>
      <c r="O36" t="s">
        <v>52</v>
      </c>
      <c r="P36" t="s">
        <v>52</v>
      </c>
      <c r="Q36" t="s">
        <v>52</v>
      </c>
      <c r="R36" t="s">
        <v>52</v>
      </c>
      <c r="S36" t="s">
        <v>52</v>
      </c>
      <c r="T36" t="s">
        <v>52</v>
      </c>
      <c r="U36" t="s">
        <v>52</v>
      </c>
      <c r="V36" t="s">
        <v>52</v>
      </c>
      <c r="W36" t="s">
        <v>52</v>
      </c>
      <c r="X36" t="s">
        <v>52</v>
      </c>
      <c r="Y36" t="s">
        <v>52</v>
      </c>
      <c r="Z36" t="s">
        <v>52</v>
      </c>
      <c r="AA36" t="s">
        <v>52</v>
      </c>
      <c r="AB36" t="s">
        <v>52</v>
      </c>
      <c r="AC36" t="s">
        <v>52</v>
      </c>
      <c r="AD36" t="s">
        <v>52</v>
      </c>
      <c r="AE36" t="s">
        <v>52</v>
      </c>
      <c r="AF36" t="s">
        <v>52</v>
      </c>
      <c r="AG36" t="s">
        <v>52</v>
      </c>
      <c r="AH36" t="s">
        <v>52</v>
      </c>
      <c r="AI36">
        <v>1919.48</v>
      </c>
      <c r="AJ36">
        <v>1985.11</v>
      </c>
      <c r="AK36">
        <v>2089.06</v>
      </c>
      <c r="AL36">
        <v>2191.34</v>
      </c>
    </row>
    <row r="37" spans="1:38" x14ac:dyDescent="0.15">
      <c r="A37" t="s">
        <v>1119</v>
      </c>
      <c r="B37" t="s">
        <v>1120</v>
      </c>
      <c r="C37" t="s">
        <v>1121</v>
      </c>
      <c r="D37" t="s">
        <v>94</v>
      </c>
      <c r="E37" t="s">
        <v>78</v>
      </c>
      <c r="F37" t="s">
        <v>64</v>
      </c>
      <c r="G37">
        <v>599.63</v>
      </c>
      <c r="H37">
        <v>636.75</v>
      </c>
      <c r="I37">
        <v>668.25</v>
      </c>
      <c r="J37">
        <v>615.92999999999995</v>
      </c>
      <c r="K37">
        <v>624.85</v>
      </c>
      <c r="L37">
        <v>682.66</v>
      </c>
      <c r="M37">
        <v>739.92</v>
      </c>
      <c r="N37">
        <v>779.95</v>
      </c>
      <c r="O37">
        <v>817.62</v>
      </c>
      <c r="P37">
        <v>919.1</v>
      </c>
      <c r="Q37">
        <v>1076.4000000000001</v>
      </c>
      <c r="R37">
        <v>1161.1099999999999</v>
      </c>
      <c r="S37">
        <v>1215.79</v>
      </c>
      <c r="T37">
        <v>1274.76</v>
      </c>
      <c r="U37">
        <v>1319.13</v>
      </c>
      <c r="V37">
        <v>1354.45</v>
      </c>
      <c r="W37">
        <v>1391.6</v>
      </c>
      <c r="X37">
        <v>1423.32</v>
      </c>
      <c r="Y37">
        <v>1422.56</v>
      </c>
      <c r="Z37">
        <v>1425.4</v>
      </c>
      <c r="AA37">
        <v>1447.19</v>
      </c>
      <c r="AB37">
        <v>1453.32</v>
      </c>
      <c r="AC37">
        <v>1458.66</v>
      </c>
      <c r="AD37">
        <v>1510.21</v>
      </c>
      <c r="AE37">
        <v>1573.05</v>
      </c>
      <c r="AF37">
        <v>1666.6499999999999</v>
      </c>
      <c r="AG37">
        <v>1730.92</v>
      </c>
      <c r="AH37">
        <v>1812.52</v>
      </c>
      <c r="AI37">
        <v>1900.22</v>
      </c>
      <c r="AJ37">
        <v>1959.06</v>
      </c>
      <c r="AK37">
        <v>2062.11</v>
      </c>
      <c r="AL37">
        <v>2165.36</v>
      </c>
    </row>
    <row r="38" spans="1:38" x14ac:dyDescent="0.15">
      <c r="A38" t="s">
        <v>1137</v>
      </c>
      <c r="B38" t="s">
        <v>1138</v>
      </c>
      <c r="C38" t="s">
        <v>1139</v>
      </c>
      <c r="D38" t="s">
        <v>94</v>
      </c>
      <c r="E38" t="s">
        <v>78</v>
      </c>
      <c r="F38" t="s">
        <v>68</v>
      </c>
      <c r="G38" t="s">
        <v>52</v>
      </c>
      <c r="H38" t="s">
        <v>52</v>
      </c>
      <c r="I38" t="s">
        <v>52</v>
      </c>
      <c r="J38" t="s">
        <v>52</v>
      </c>
      <c r="K38" t="s">
        <v>52</v>
      </c>
      <c r="L38" t="s">
        <v>52</v>
      </c>
      <c r="M38" t="s">
        <v>52</v>
      </c>
      <c r="N38" t="s">
        <v>52</v>
      </c>
      <c r="O38" t="s">
        <v>52</v>
      </c>
      <c r="P38" t="s">
        <v>52</v>
      </c>
      <c r="Q38" t="s">
        <v>52</v>
      </c>
      <c r="R38" t="s">
        <v>52</v>
      </c>
      <c r="S38" t="s">
        <v>52</v>
      </c>
      <c r="T38" t="s">
        <v>52</v>
      </c>
      <c r="U38" t="s">
        <v>52</v>
      </c>
      <c r="V38" t="s">
        <v>52</v>
      </c>
      <c r="W38" t="s">
        <v>52</v>
      </c>
      <c r="X38" t="s">
        <v>52</v>
      </c>
      <c r="Y38" t="s">
        <v>52</v>
      </c>
      <c r="Z38" t="s">
        <v>52</v>
      </c>
      <c r="AA38" t="s">
        <v>52</v>
      </c>
      <c r="AB38" t="s">
        <v>52</v>
      </c>
      <c r="AC38" t="s">
        <v>52</v>
      </c>
      <c r="AD38" t="s">
        <v>52</v>
      </c>
      <c r="AE38" t="s">
        <v>52</v>
      </c>
      <c r="AF38" t="s">
        <v>52</v>
      </c>
      <c r="AG38" t="s">
        <v>52</v>
      </c>
      <c r="AH38" t="s">
        <v>52</v>
      </c>
      <c r="AI38" t="s">
        <v>52</v>
      </c>
      <c r="AJ38" t="s">
        <v>52</v>
      </c>
      <c r="AK38">
        <v>2177.7600000000002</v>
      </c>
      <c r="AL38">
        <v>2282.9499999999998</v>
      </c>
    </row>
    <row r="39" spans="1:38" x14ac:dyDescent="0.15">
      <c r="A39" t="s">
        <v>1163</v>
      </c>
      <c r="B39" t="s">
        <v>1164</v>
      </c>
      <c r="C39" t="s">
        <v>1165</v>
      </c>
      <c r="D39" t="s">
        <v>94</v>
      </c>
      <c r="E39" t="s">
        <v>78</v>
      </c>
      <c r="F39" t="s">
        <v>58</v>
      </c>
      <c r="G39" t="s">
        <v>52</v>
      </c>
      <c r="H39" t="s">
        <v>52</v>
      </c>
      <c r="I39" t="s">
        <v>52</v>
      </c>
      <c r="J39" t="s">
        <v>52</v>
      </c>
      <c r="K39" t="s">
        <v>52</v>
      </c>
      <c r="L39" t="s">
        <v>52</v>
      </c>
      <c r="M39" t="s">
        <v>52</v>
      </c>
      <c r="N39" t="s">
        <v>52</v>
      </c>
      <c r="O39" t="s">
        <v>52</v>
      </c>
      <c r="P39" t="s">
        <v>52</v>
      </c>
      <c r="Q39" t="s">
        <v>52</v>
      </c>
      <c r="R39" t="s">
        <v>52</v>
      </c>
      <c r="S39" t="s">
        <v>52</v>
      </c>
      <c r="T39" t="s">
        <v>52</v>
      </c>
      <c r="U39" t="s">
        <v>52</v>
      </c>
      <c r="V39" t="s">
        <v>52</v>
      </c>
      <c r="W39">
        <v>1445.08</v>
      </c>
      <c r="X39">
        <v>1490.26</v>
      </c>
      <c r="Y39">
        <v>1495.7</v>
      </c>
      <c r="Z39">
        <v>1504.3</v>
      </c>
      <c r="AA39">
        <v>1512.7</v>
      </c>
      <c r="AB39">
        <v>1559.02</v>
      </c>
      <c r="AC39">
        <v>1591.12</v>
      </c>
      <c r="AD39">
        <v>1656.8899999999999</v>
      </c>
      <c r="AE39">
        <v>1737.1899999999998</v>
      </c>
      <c r="AF39">
        <v>1827.3899999999999</v>
      </c>
      <c r="AG39">
        <v>1915.4199999999998</v>
      </c>
      <c r="AH39">
        <v>1985.39</v>
      </c>
      <c r="AI39">
        <v>2055.44</v>
      </c>
      <c r="AJ39">
        <v>2142.14</v>
      </c>
      <c r="AK39">
        <v>2247.63</v>
      </c>
      <c r="AL39">
        <v>2355.31</v>
      </c>
    </row>
    <row r="40" spans="1:38" x14ac:dyDescent="0.15">
      <c r="A40" t="s">
        <v>1209</v>
      </c>
      <c r="B40" t="s">
        <v>1210</v>
      </c>
      <c r="C40" t="s">
        <v>1211</v>
      </c>
      <c r="D40" t="s">
        <v>94</v>
      </c>
      <c r="E40" t="s">
        <v>78</v>
      </c>
      <c r="F40" t="s">
        <v>1828</v>
      </c>
      <c r="G40">
        <v>534.38</v>
      </c>
      <c r="H40">
        <v>532.13</v>
      </c>
      <c r="I40">
        <v>540</v>
      </c>
      <c r="J40">
        <v>564.97</v>
      </c>
      <c r="K40">
        <v>610.5</v>
      </c>
      <c r="L40">
        <v>690.06</v>
      </c>
      <c r="M40">
        <v>754.46</v>
      </c>
      <c r="N40">
        <v>817.42</v>
      </c>
      <c r="O40">
        <v>860.86</v>
      </c>
      <c r="P40">
        <v>962.78</v>
      </c>
      <c r="Q40">
        <v>1046.83</v>
      </c>
      <c r="R40">
        <v>1116.54</v>
      </c>
      <c r="S40">
        <v>1163.18</v>
      </c>
      <c r="T40">
        <v>1211.81</v>
      </c>
      <c r="U40">
        <v>1235.3</v>
      </c>
      <c r="V40">
        <v>1259.53</v>
      </c>
      <c r="W40">
        <v>1295.67</v>
      </c>
      <c r="X40">
        <v>1329.71</v>
      </c>
      <c r="Y40">
        <v>1330.24</v>
      </c>
      <c r="Z40">
        <v>1369.22</v>
      </c>
      <c r="AA40">
        <v>1378.02</v>
      </c>
      <c r="AB40">
        <v>1382.36</v>
      </c>
      <c r="AC40">
        <v>1383.46</v>
      </c>
      <c r="AD40">
        <v>1432.3500000000001</v>
      </c>
      <c r="AE40">
        <v>1496.04</v>
      </c>
      <c r="AF40">
        <v>1583.23</v>
      </c>
      <c r="AG40">
        <v>1649.45</v>
      </c>
      <c r="AH40">
        <v>1714.55</v>
      </c>
      <c r="AI40">
        <v>1799.89</v>
      </c>
      <c r="AJ40">
        <v>1855.85</v>
      </c>
      <c r="AK40">
        <v>1963.41</v>
      </c>
      <c r="AL40">
        <v>2082.65</v>
      </c>
    </row>
    <row r="41" spans="1:38" x14ac:dyDescent="0.15">
      <c r="A41" t="s">
        <v>1214</v>
      </c>
      <c r="B41" t="s">
        <v>1215</v>
      </c>
      <c r="C41" t="s">
        <v>1216</v>
      </c>
      <c r="D41" t="s">
        <v>94</v>
      </c>
      <c r="E41" t="s">
        <v>78</v>
      </c>
      <c r="F41" t="s">
        <v>64</v>
      </c>
      <c r="G41">
        <v>564.75</v>
      </c>
      <c r="H41">
        <v>603</v>
      </c>
      <c r="I41">
        <v>621</v>
      </c>
      <c r="J41">
        <v>649.78</v>
      </c>
      <c r="K41">
        <v>678.68</v>
      </c>
      <c r="L41">
        <v>645.49</v>
      </c>
      <c r="M41">
        <v>701.89</v>
      </c>
      <c r="N41">
        <v>764.47</v>
      </c>
      <c r="O41">
        <v>789.62</v>
      </c>
      <c r="P41">
        <v>895.5</v>
      </c>
      <c r="Q41">
        <v>1046.17</v>
      </c>
      <c r="R41">
        <v>1120.52</v>
      </c>
      <c r="S41">
        <v>1176.3399999999999</v>
      </c>
      <c r="T41">
        <v>1234.8</v>
      </c>
      <c r="U41">
        <v>1295.31</v>
      </c>
      <c r="V41">
        <v>1363.07</v>
      </c>
      <c r="W41">
        <v>1428.11</v>
      </c>
      <c r="X41">
        <v>1473.04</v>
      </c>
      <c r="Y41">
        <v>1473.04</v>
      </c>
      <c r="Z41">
        <v>1478.32</v>
      </c>
      <c r="AA41">
        <v>1507.86</v>
      </c>
      <c r="AB41">
        <v>1537.86</v>
      </c>
      <c r="AC41">
        <v>1568.47</v>
      </c>
      <c r="AD41">
        <v>1599.81</v>
      </c>
      <c r="AE41">
        <v>1665.32</v>
      </c>
      <c r="AF41">
        <v>1742.67</v>
      </c>
      <c r="AG41">
        <v>1813.1399999999999</v>
      </c>
      <c r="AH41">
        <v>1884.6499999999999</v>
      </c>
      <c r="AI41">
        <v>1979.91</v>
      </c>
      <c r="AJ41">
        <v>2008.23</v>
      </c>
      <c r="AK41">
        <v>2111.56</v>
      </c>
      <c r="AL41">
        <v>2214.87</v>
      </c>
    </row>
    <row r="42" spans="1:38" x14ac:dyDescent="0.15">
      <c r="A42" t="s">
        <v>1219</v>
      </c>
      <c r="B42" t="s">
        <v>1220</v>
      </c>
      <c r="C42" t="s">
        <v>1221</v>
      </c>
      <c r="D42" t="s">
        <v>194</v>
      </c>
      <c r="E42" t="s">
        <v>78</v>
      </c>
      <c r="F42" t="s">
        <v>64</v>
      </c>
      <c r="G42">
        <v>481.5</v>
      </c>
      <c r="H42">
        <v>531</v>
      </c>
      <c r="I42">
        <v>553.5</v>
      </c>
      <c r="J42">
        <v>587.70000000000005</v>
      </c>
      <c r="K42">
        <v>610.47</v>
      </c>
      <c r="L42">
        <v>673.83</v>
      </c>
      <c r="M42">
        <v>702.99</v>
      </c>
      <c r="N42">
        <v>790.2</v>
      </c>
      <c r="O42">
        <v>836.55</v>
      </c>
      <c r="P42">
        <v>936.41</v>
      </c>
      <c r="Q42">
        <v>1072.3900000000001</v>
      </c>
      <c r="R42">
        <v>1137.78</v>
      </c>
      <c r="S42">
        <v>1189.3699999999999</v>
      </c>
      <c r="T42">
        <v>1233.8499999999999</v>
      </c>
      <c r="U42">
        <v>1278.99</v>
      </c>
      <c r="V42">
        <v>1341.72</v>
      </c>
      <c r="W42">
        <v>1406.43</v>
      </c>
      <c r="X42">
        <v>1449.99</v>
      </c>
      <c r="Y42">
        <v>1449.99</v>
      </c>
      <c r="Z42">
        <v>1449.99</v>
      </c>
      <c r="AA42">
        <v>1458.45</v>
      </c>
      <c r="AB42">
        <v>1463.31</v>
      </c>
      <c r="AC42">
        <v>1464.57</v>
      </c>
      <c r="AD42">
        <v>1517.85</v>
      </c>
      <c r="AE42">
        <v>1585.7399999999998</v>
      </c>
      <c r="AF42">
        <v>1678.96</v>
      </c>
      <c r="AG42" t="s">
        <v>52</v>
      </c>
      <c r="AH42" t="s">
        <v>52</v>
      </c>
      <c r="AI42" t="s">
        <v>52</v>
      </c>
      <c r="AJ42" t="s">
        <v>52</v>
      </c>
      <c r="AK42" t="s">
        <v>52</v>
      </c>
      <c r="AL42" t="s">
        <v>52</v>
      </c>
    </row>
    <row r="43" spans="1:38" x14ac:dyDescent="0.15">
      <c r="A43" t="s">
        <v>1224</v>
      </c>
      <c r="B43" t="s">
        <v>1225</v>
      </c>
      <c r="C43" t="s">
        <v>1226</v>
      </c>
      <c r="D43" t="s">
        <v>94</v>
      </c>
      <c r="E43" t="s">
        <v>78</v>
      </c>
      <c r="F43" t="s">
        <v>66</v>
      </c>
      <c r="G43">
        <v>454.5</v>
      </c>
      <c r="H43">
        <v>498.38</v>
      </c>
      <c r="I43">
        <v>546.75</v>
      </c>
      <c r="J43">
        <v>572.13</v>
      </c>
      <c r="K43">
        <v>603.09</v>
      </c>
      <c r="L43">
        <v>634.41</v>
      </c>
      <c r="M43">
        <v>681.57</v>
      </c>
      <c r="N43">
        <v>703.29</v>
      </c>
      <c r="O43">
        <v>744.23</v>
      </c>
      <c r="P43">
        <v>827.26</v>
      </c>
      <c r="Q43">
        <v>998.35</v>
      </c>
      <c r="R43">
        <v>1069.52</v>
      </c>
      <c r="S43">
        <v>1121.54</v>
      </c>
      <c r="T43">
        <v>1176.9100000000001</v>
      </c>
      <c r="U43">
        <v>1225.76</v>
      </c>
      <c r="V43">
        <v>1288.71</v>
      </c>
      <c r="W43">
        <v>1351.53</v>
      </c>
      <c r="X43">
        <v>1356.75</v>
      </c>
      <c r="Y43">
        <v>1356.75</v>
      </c>
      <c r="Z43">
        <v>1356.75</v>
      </c>
      <c r="AA43">
        <v>1384.16</v>
      </c>
      <c r="AB43">
        <v>1387.17</v>
      </c>
      <c r="AC43">
        <v>1390.24</v>
      </c>
      <c r="AD43">
        <v>1441.3899999999999</v>
      </c>
      <c r="AE43">
        <v>1508.4199999999998</v>
      </c>
      <c r="AF43">
        <v>1579.81</v>
      </c>
      <c r="AG43">
        <v>1665.8500000000001</v>
      </c>
      <c r="AH43">
        <v>1732.92</v>
      </c>
      <c r="AI43">
        <v>1821.76</v>
      </c>
      <c r="AJ43">
        <v>1882.35</v>
      </c>
      <c r="AK43">
        <v>1980.76</v>
      </c>
      <c r="AL43">
        <v>2075.4499999999998</v>
      </c>
    </row>
    <row r="44" spans="1:38" x14ac:dyDescent="0.15">
      <c r="A44" t="s">
        <v>1235</v>
      </c>
      <c r="B44" t="s">
        <v>1236</v>
      </c>
      <c r="C44" t="s">
        <v>1237</v>
      </c>
      <c r="D44" t="s">
        <v>94</v>
      </c>
      <c r="E44" t="s">
        <v>78</v>
      </c>
      <c r="F44" t="s">
        <v>66</v>
      </c>
      <c r="G44">
        <v>607.5</v>
      </c>
      <c r="H44">
        <v>592.88</v>
      </c>
      <c r="I44">
        <v>609.75</v>
      </c>
      <c r="J44">
        <v>696.26</v>
      </c>
      <c r="K44">
        <v>706.4</v>
      </c>
      <c r="L44">
        <v>822.11</v>
      </c>
      <c r="M44">
        <v>868.13</v>
      </c>
      <c r="N44">
        <v>908.47</v>
      </c>
      <c r="O44">
        <v>961.55</v>
      </c>
      <c r="P44">
        <v>1050.6500000000001</v>
      </c>
      <c r="Q44">
        <v>1156.31</v>
      </c>
      <c r="R44">
        <v>1212.3699999999999</v>
      </c>
      <c r="S44">
        <v>1270.0999999999999</v>
      </c>
      <c r="T44">
        <v>1330.32</v>
      </c>
      <c r="U44">
        <v>1379.33</v>
      </c>
      <c r="V44">
        <v>1409.96</v>
      </c>
      <c r="W44">
        <v>1467.43</v>
      </c>
      <c r="X44">
        <v>1498.76</v>
      </c>
      <c r="Y44">
        <v>1498.76</v>
      </c>
      <c r="Z44">
        <v>1498.76</v>
      </c>
      <c r="AA44">
        <v>1531.34</v>
      </c>
      <c r="AB44">
        <v>1559.42</v>
      </c>
      <c r="AC44">
        <v>1589.36</v>
      </c>
      <c r="AD44">
        <v>1647.82</v>
      </c>
      <c r="AE44">
        <v>1723.33</v>
      </c>
      <c r="AF44">
        <v>1826.6299999999999</v>
      </c>
      <c r="AG44">
        <v>1899.79</v>
      </c>
      <c r="AH44">
        <v>1976.04</v>
      </c>
      <c r="AI44">
        <v>2076.83</v>
      </c>
      <c r="AJ44">
        <v>2144.9499999999998</v>
      </c>
      <c r="AK44">
        <v>2256.25</v>
      </c>
      <c r="AL44">
        <v>2367.4699999999998</v>
      </c>
    </row>
    <row r="45" spans="1:38" x14ac:dyDescent="0.15">
      <c r="A45" t="s">
        <v>1243</v>
      </c>
      <c r="B45" t="s">
        <v>1244</v>
      </c>
      <c r="C45" t="s">
        <v>1245</v>
      </c>
      <c r="D45" t="s">
        <v>94</v>
      </c>
      <c r="E45" t="s">
        <v>78</v>
      </c>
      <c r="F45" t="s">
        <v>58</v>
      </c>
      <c r="G45" t="s">
        <v>52</v>
      </c>
      <c r="H45" t="s">
        <v>52</v>
      </c>
      <c r="I45" t="s">
        <v>52</v>
      </c>
      <c r="J45">
        <v>853.79</v>
      </c>
      <c r="K45">
        <v>942.21</v>
      </c>
      <c r="L45">
        <v>976.65</v>
      </c>
      <c r="M45">
        <v>1032.58</v>
      </c>
      <c r="N45">
        <v>1080.99</v>
      </c>
      <c r="O45">
        <v>1080.99</v>
      </c>
      <c r="P45">
        <v>1107.93</v>
      </c>
      <c r="Q45">
        <v>1132.3699999999999</v>
      </c>
      <c r="R45">
        <v>1213.69</v>
      </c>
      <c r="S45">
        <v>1272.98</v>
      </c>
      <c r="T45">
        <v>1332.36</v>
      </c>
      <c r="U45">
        <v>1383.12</v>
      </c>
      <c r="V45">
        <v>1458.62</v>
      </c>
      <c r="W45">
        <v>1516.15</v>
      </c>
      <c r="X45">
        <v>1555.52</v>
      </c>
      <c r="Y45">
        <v>1555.58</v>
      </c>
      <c r="Z45">
        <v>1609.66</v>
      </c>
      <c r="AA45">
        <v>1644.4</v>
      </c>
      <c r="AB45">
        <v>1676.71</v>
      </c>
      <c r="AC45">
        <v>1667.77</v>
      </c>
      <c r="AD45">
        <v>1700.4600000000003</v>
      </c>
      <c r="AE45">
        <v>1761.4299999999998</v>
      </c>
      <c r="AF45">
        <v>1833.69</v>
      </c>
      <c r="AG45">
        <v>1920.29</v>
      </c>
      <c r="AH45">
        <v>1994.55</v>
      </c>
      <c r="AI45">
        <v>2066.71</v>
      </c>
      <c r="AJ45">
        <v>2112.2600000000002</v>
      </c>
      <c r="AK45">
        <v>2201.48</v>
      </c>
      <c r="AL45">
        <v>2309.04</v>
      </c>
    </row>
    <row r="46" spans="1:38" x14ac:dyDescent="0.15">
      <c r="A46" t="s">
        <v>1295</v>
      </c>
      <c r="B46" t="s">
        <v>1296</v>
      </c>
      <c r="C46" t="s">
        <v>1297</v>
      </c>
      <c r="D46" t="s">
        <v>94</v>
      </c>
      <c r="E46" t="s">
        <v>78</v>
      </c>
      <c r="F46" t="s">
        <v>60</v>
      </c>
      <c r="G46">
        <v>517.5</v>
      </c>
      <c r="H46">
        <v>572.63</v>
      </c>
      <c r="I46">
        <v>609.75</v>
      </c>
      <c r="J46">
        <v>631.70000000000005</v>
      </c>
      <c r="K46">
        <v>793.31</v>
      </c>
      <c r="L46">
        <v>864.03</v>
      </c>
      <c r="M46">
        <v>944.89</v>
      </c>
      <c r="N46">
        <v>1021.97</v>
      </c>
      <c r="O46">
        <v>1088.21</v>
      </c>
      <c r="P46">
        <v>1164.4100000000001</v>
      </c>
      <c r="Q46">
        <v>1236.17</v>
      </c>
      <c r="R46">
        <v>1343.66</v>
      </c>
      <c r="S46">
        <v>1410.07</v>
      </c>
      <c r="T46">
        <v>1477.89</v>
      </c>
      <c r="U46">
        <v>1533.7</v>
      </c>
      <c r="V46">
        <v>1606.38</v>
      </c>
      <c r="W46">
        <v>1656.42</v>
      </c>
      <c r="X46">
        <v>1689.45</v>
      </c>
      <c r="Y46">
        <v>1691.31</v>
      </c>
      <c r="Z46">
        <v>1696.26</v>
      </c>
      <c r="AA46">
        <v>1701.47</v>
      </c>
      <c r="AB46">
        <v>1704.67</v>
      </c>
      <c r="AC46">
        <v>1709.71</v>
      </c>
      <c r="AD46">
        <v>1773.3799999999999</v>
      </c>
      <c r="AE46">
        <v>1842.05</v>
      </c>
      <c r="AF46">
        <v>1935.8700000000001</v>
      </c>
      <c r="AG46">
        <v>2043.2</v>
      </c>
      <c r="AH46">
        <v>2125.2399999999998</v>
      </c>
      <c r="AI46">
        <v>2194.7600000000002</v>
      </c>
      <c r="AJ46">
        <v>2300.0300000000002</v>
      </c>
      <c r="AK46">
        <v>2421.58</v>
      </c>
      <c r="AL46">
        <v>2543.29</v>
      </c>
    </row>
    <row r="47" spans="1:38" x14ac:dyDescent="0.15">
      <c r="A47" t="s">
        <v>1338</v>
      </c>
      <c r="B47" t="s">
        <v>1339</v>
      </c>
      <c r="C47" t="s">
        <v>1340</v>
      </c>
      <c r="D47" t="s">
        <v>94</v>
      </c>
      <c r="E47" t="s">
        <v>78</v>
      </c>
      <c r="F47" t="s">
        <v>70</v>
      </c>
      <c r="G47" t="s">
        <v>52</v>
      </c>
      <c r="H47" t="s">
        <v>52</v>
      </c>
      <c r="I47" t="s">
        <v>52</v>
      </c>
      <c r="J47" t="s">
        <v>52</v>
      </c>
      <c r="K47" t="s">
        <v>52</v>
      </c>
      <c r="L47" t="s">
        <v>52</v>
      </c>
      <c r="M47" t="s">
        <v>52</v>
      </c>
      <c r="N47" t="s">
        <v>52</v>
      </c>
      <c r="O47" t="s">
        <v>52</v>
      </c>
      <c r="P47" t="s">
        <v>52</v>
      </c>
      <c r="Q47" t="s">
        <v>52</v>
      </c>
      <c r="R47" t="s">
        <v>52</v>
      </c>
      <c r="S47" t="s">
        <v>52</v>
      </c>
      <c r="T47" t="s">
        <v>52</v>
      </c>
      <c r="U47" t="s">
        <v>52</v>
      </c>
      <c r="V47" t="s">
        <v>52</v>
      </c>
      <c r="W47">
        <v>1471.54</v>
      </c>
      <c r="X47">
        <v>1491.07</v>
      </c>
      <c r="Y47">
        <v>1495.28</v>
      </c>
      <c r="Z47">
        <v>1500.05</v>
      </c>
      <c r="AA47">
        <v>1488.18</v>
      </c>
      <c r="AB47">
        <v>1496.22</v>
      </c>
      <c r="AC47">
        <v>1504.42</v>
      </c>
      <c r="AD47">
        <v>1558.32</v>
      </c>
      <c r="AE47">
        <v>1610.77</v>
      </c>
      <c r="AF47">
        <v>1700.4599999999998</v>
      </c>
      <c r="AG47">
        <v>1778.96</v>
      </c>
      <c r="AH47">
        <v>1849.8</v>
      </c>
      <c r="AI47">
        <v>1925.74</v>
      </c>
      <c r="AJ47">
        <v>1999.6</v>
      </c>
      <c r="AK47">
        <v>2100.66</v>
      </c>
      <c r="AL47">
        <v>2203.66</v>
      </c>
    </row>
    <row r="48" spans="1:38" x14ac:dyDescent="0.15">
      <c r="A48" t="s">
        <v>1346</v>
      </c>
      <c r="B48" t="s">
        <v>1347</v>
      </c>
      <c r="C48" t="s">
        <v>1348</v>
      </c>
      <c r="D48" t="s">
        <v>94</v>
      </c>
      <c r="E48" t="s">
        <v>78</v>
      </c>
      <c r="F48" t="s">
        <v>66</v>
      </c>
      <c r="G48">
        <v>583.88</v>
      </c>
      <c r="H48">
        <v>492.75</v>
      </c>
      <c r="I48">
        <v>457.88</v>
      </c>
      <c r="J48">
        <v>539.34</v>
      </c>
      <c r="K48">
        <v>594.21</v>
      </c>
      <c r="L48">
        <v>653.6</v>
      </c>
      <c r="M48">
        <v>702.27</v>
      </c>
      <c r="N48">
        <v>718.65</v>
      </c>
      <c r="O48">
        <v>765.36</v>
      </c>
      <c r="P48">
        <v>840.94</v>
      </c>
      <c r="Q48">
        <v>987.77</v>
      </c>
      <c r="R48">
        <v>1054.6500000000001</v>
      </c>
      <c r="S48">
        <v>1106.69</v>
      </c>
      <c r="T48">
        <v>1161.19</v>
      </c>
      <c r="U48">
        <v>1219.01</v>
      </c>
      <c r="V48">
        <v>1278.4100000000001</v>
      </c>
      <c r="W48">
        <v>1340.93</v>
      </c>
      <c r="X48">
        <v>1367.77</v>
      </c>
      <c r="Y48">
        <v>1367.69</v>
      </c>
      <c r="Z48">
        <v>1367.73</v>
      </c>
      <c r="AA48">
        <v>1398.75</v>
      </c>
      <c r="AB48">
        <v>1399.98</v>
      </c>
      <c r="AC48">
        <v>1402.77</v>
      </c>
      <c r="AD48">
        <v>1450.16</v>
      </c>
      <c r="AE48">
        <v>1512.08</v>
      </c>
      <c r="AF48">
        <v>1583.2599999999998</v>
      </c>
      <c r="AG48">
        <v>1641.76</v>
      </c>
      <c r="AH48">
        <v>1707.9999999999998</v>
      </c>
      <c r="AI48">
        <v>1795.07</v>
      </c>
      <c r="AJ48">
        <v>1854.79</v>
      </c>
      <c r="AK48">
        <v>2027.23</v>
      </c>
      <c r="AL48">
        <v>2186.63</v>
      </c>
    </row>
    <row r="49" spans="1:38" x14ac:dyDescent="0.15">
      <c r="A49" t="s">
        <v>1355</v>
      </c>
      <c r="B49" t="s">
        <v>1356</v>
      </c>
      <c r="C49" t="s">
        <v>1357</v>
      </c>
      <c r="D49" t="s">
        <v>94</v>
      </c>
      <c r="E49" t="s">
        <v>78</v>
      </c>
      <c r="F49" t="s">
        <v>64</v>
      </c>
      <c r="G49" t="s">
        <v>52</v>
      </c>
      <c r="H49" t="s">
        <v>52</v>
      </c>
      <c r="I49" t="s">
        <v>52</v>
      </c>
      <c r="J49" t="s">
        <v>52</v>
      </c>
      <c r="K49" t="s">
        <v>52</v>
      </c>
      <c r="L49" t="s">
        <v>52</v>
      </c>
      <c r="M49" t="s">
        <v>52</v>
      </c>
      <c r="N49" t="s">
        <v>52</v>
      </c>
      <c r="O49" t="s">
        <v>52</v>
      </c>
      <c r="P49" t="s">
        <v>52</v>
      </c>
      <c r="Q49" t="s">
        <v>52</v>
      </c>
      <c r="R49" t="s">
        <v>52</v>
      </c>
      <c r="S49" t="s">
        <v>52</v>
      </c>
      <c r="T49" t="s">
        <v>52</v>
      </c>
      <c r="U49" t="s">
        <v>52</v>
      </c>
      <c r="V49" t="s">
        <v>52</v>
      </c>
      <c r="W49" t="s">
        <v>52</v>
      </c>
      <c r="X49" t="s">
        <v>52</v>
      </c>
      <c r="Y49" t="s">
        <v>52</v>
      </c>
      <c r="Z49" t="s">
        <v>52</v>
      </c>
      <c r="AA49" t="s">
        <v>52</v>
      </c>
      <c r="AB49" t="s">
        <v>52</v>
      </c>
      <c r="AC49" t="s">
        <v>52</v>
      </c>
      <c r="AD49" t="s">
        <v>52</v>
      </c>
      <c r="AE49" t="s">
        <v>52</v>
      </c>
      <c r="AF49" t="s">
        <v>52</v>
      </c>
      <c r="AG49" t="s">
        <v>52</v>
      </c>
      <c r="AH49" t="s">
        <v>52</v>
      </c>
      <c r="AI49" t="s">
        <v>52</v>
      </c>
      <c r="AJ49" t="s">
        <v>52</v>
      </c>
      <c r="AK49">
        <v>2116.09</v>
      </c>
      <c r="AL49">
        <v>2267.02</v>
      </c>
    </row>
    <row r="50" spans="1:38" x14ac:dyDescent="0.15">
      <c r="A50" t="s">
        <v>1373</v>
      </c>
      <c r="B50" t="s">
        <v>1374</v>
      </c>
      <c r="C50" t="s">
        <v>1375</v>
      </c>
      <c r="D50" t="s">
        <v>94</v>
      </c>
      <c r="E50" t="s">
        <v>78</v>
      </c>
      <c r="F50" t="s">
        <v>64</v>
      </c>
      <c r="G50" t="s">
        <v>52</v>
      </c>
      <c r="H50" t="s">
        <v>52</v>
      </c>
      <c r="I50" t="s">
        <v>52</v>
      </c>
      <c r="J50">
        <v>652.52</v>
      </c>
      <c r="K50">
        <v>689.63</v>
      </c>
      <c r="L50">
        <v>717.27</v>
      </c>
      <c r="M50">
        <v>781.57</v>
      </c>
      <c r="N50">
        <v>859.25</v>
      </c>
      <c r="O50">
        <v>905.94</v>
      </c>
      <c r="P50">
        <v>1019.13</v>
      </c>
      <c r="Q50">
        <v>1104.55</v>
      </c>
      <c r="R50">
        <v>1192.56</v>
      </c>
      <c r="S50">
        <v>1238.82</v>
      </c>
      <c r="T50">
        <v>1302.97</v>
      </c>
      <c r="U50">
        <v>1370.74</v>
      </c>
      <c r="V50">
        <v>1433.66</v>
      </c>
      <c r="W50">
        <v>1489.23</v>
      </c>
      <c r="X50">
        <v>1528.11</v>
      </c>
      <c r="Y50">
        <v>1529.35</v>
      </c>
      <c r="Z50">
        <v>1534.2</v>
      </c>
      <c r="AA50">
        <v>1539.27</v>
      </c>
      <c r="AB50">
        <v>1544.85</v>
      </c>
      <c r="AC50">
        <v>1550.11</v>
      </c>
      <c r="AD50">
        <v>1611.5</v>
      </c>
      <c r="AE50">
        <v>1685.8899999999999</v>
      </c>
      <c r="AF50">
        <v>1782.7799999999997</v>
      </c>
      <c r="AG50">
        <v>1853.08</v>
      </c>
      <c r="AH50">
        <v>1929.22</v>
      </c>
      <c r="AI50">
        <v>2022.4</v>
      </c>
      <c r="AJ50">
        <v>2086.15</v>
      </c>
      <c r="AK50">
        <v>2191.31</v>
      </c>
      <c r="AL50">
        <v>2309.89</v>
      </c>
    </row>
    <row r="51" spans="1:38" x14ac:dyDescent="0.15">
      <c r="A51" t="s">
        <v>1427</v>
      </c>
      <c r="B51" t="s">
        <v>1428</v>
      </c>
      <c r="C51" t="s">
        <v>1429</v>
      </c>
      <c r="D51" t="s">
        <v>94</v>
      </c>
      <c r="E51" t="s">
        <v>78</v>
      </c>
      <c r="F51" t="s">
        <v>66</v>
      </c>
      <c r="G51">
        <v>468</v>
      </c>
      <c r="H51">
        <v>529.88</v>
      </c>
      <c r="I51">
        <v>587.25</v>
      </c>
      <c r="J51">
        <v>592.48</v>
      </c>
      <c r="K51">
        <v>602.96</v>
      </c>
      <c r="L51">
        <v>663.66</v>
      </c>
      <c r="M51">
        <v>708.96</v>
      </c>
      <c r="N51">
        <v>751.72</v>
      </c>
      <c r="O51">
        <v>831.9</v>
      </c>
      <c r="P51">
        <v>908.32</v>
      </c>
      <c r="Q51">
        <v>1085.07</v>
      </c>
      <c r="R51">
        <v>1176.43</v>
      </c>
      <c r="S51">
        <v>1223.21</v>
      </c>
      <c r="T51">
        <v>1271.5899999999999</v>
      </c>
      <c r="U51">
        <v>1316.25</v>
      </c>
      <c r="V51">
        <v>1368.24</v>
      </c>
      <c r="W51">
        <v>1411.38</v>
      </c>
      <c r="X51">
        <v>1446.84</v>
      </c>
      <c r="Y51">
        <v>1446.84</v>
      </c>
      <c r="Z51">
        <v>1446.84</v>
      </c>
      <c r="AA51">
        <v>1475.42</v>
      </c>
      <c r="AB51">
        <v>1503.54</v>
      </c>
      <c r="AC51">
        <v>1532.26</v>
      </c>
      <c r="AD51">
        <v>1562.8799999999999</v>
      </c>
      <c r="AE51">
        <v>1635.98</v>
      </c>
      <c r="AF51">
        <v>1734.14</v>
      </c>
      <c r="AG51">
        <v>1804.69</v>
      </c>
      <c r="AH51">
        <v>1846.7</v>
      </c>
      <c r="AI51">
        <v>1941.28</v>
      </c>
      <c r="AJ51">
        <v>1956.28</v>
      </c>
      <c r="AK51">
        <v>2058.36</v>
      </c>
      <c r="AL51">
        <v>2156.9899999999998</v>
      </c>
    </row>
    <row r="52" spans="1:38" x14ac:dyDescent="0.15">
      <c r="A52" t="s">
        <v>1432</v>
      </c>
      <c r="B52" t="s">
        <v>1433</v>
      </c>
      <c r="C52" t="s">
        <v>1434</v>
      </c>
      <c r="D52" t="s">
        <v>94</v>
      </c>
      <c r="E52" t="s">
        <v>78</v>
      </c>
      <c r="F52" t="s">
        <v>1828</v>
      </c>
      <c r="G52">
        <v>516.38</v>
      </c>
      <c r="H52">
        <v>533.25</v>
      </c>
      <c r="I52">
        <v>544.5</v>
      </c>
      <c r="J52">
        <v>574.29999999999995</v>
      </c>
      <c r="K52">
        <v>617.44000000000005</v>
      </c>
      <c r="L52">
        <v>649.63</v>
      </c>
      <c r="M52">
        <v>677.32</v>
      </c>
      <c r="N52">
        <v>735.26</v>
      </c>
      <c r="O52">
        <v>771.92</v>
      </c>
      <c r="P52">
        <v>813.08</v>
      </c>
      <c r="Q52">
        <v>943.77</v>
      </c>
      <c r="R52">
        <v>1016.23</v>
      </c>
      <c r="S52">
        <v>1068.07</v>
      </c>
      <c r="T52">
        <v>1120.1400000000001</v>
      </c>
      <c r="U52">
        <v>1174.33</v>
      </c>
      <c r="V52">
        <v>1231.8399999999999</v>
      </c>
      <c r="W52">
        <v>1281.48</v>
      </c>
      <c r="X52">
        <v>1319.69</v>
      </c>
      <c r="Y52">
        <v>1319.68</v>
      </c>
      <c r="Z52">
        <v>1324.36</v>
      </c>
      <c r="AA52">
        <v>1351.41</v>
      </c>
      <c r="AB52">
        <v>1353.74</v>
      </c>
      <c r="AC52">
        <v>1379.76</v>
      </c>
      <c r="AD52">
        <v>1432.6299999999999</v>
      </c>
      <c r="AE52">
        <v>1499.06</v>
      </c>
      <c r="AF52">
        <v>1569.37</v>
      </c>
      <c r="AG52">
        <v>1654.8500000000001</v>
      </c>
      <c r="AH52">
        <v>1717.5400000000002</v>
      </c>
      <c r="AI52">
        <v>1784.7</v>
      </c>
      <c r="AJ52">
        <v>1855.91</v>
      </c>
      <c r="AK52">
        <v>1953.35</v>
      </c>
      <c r="AL52">
        <v>2050</v>
      </c>
    </row>
    <row r="53" spans="1:38" x14ac:dyDescent="0.15">
      <c r="A53" t="s">
        <v>1473</v>
      </c>
      <c r="B53" t="s">
        <v>1474</v>
      </c>
      <c r="C53" t="s">
        <v>1475</v>
      </c>
      <c r="D53" t="s">
        <v>94</v>
      </c>
      <c r="E53" t="s">
        <v>78</v>
      </c>
      <c r="F53" t="s">
        <v>58</v>
      </c>
      <c r="G53">
        <v>630</v>
      </c>
      <c r="H53">
        <v>662.63</v>
      </c>
      <c r="I53">
        <v>688.5</v>
      </c>
      <c r="J53">
        <v>748.61</v>
      </c>
      <c r="K53">
        <v>800.58</v>
      </c>
      <c r="L53">
        <v>804.72</v>
      </c>
      <c r="M53">
        <v>852.87</v>
      </c>
      <c r="N53">
        <v>903.5</v>
      </c>
      <c r="O53">
        <v>952.9</v>
      </c>
      <c r="P53">
        <v>1019.71</v>
      </c>
      <c r="Q53">
        <v>1088.72</v>
      </c>
      <c r="R53">
        <v>1164.75</v>
      </c>
      <c r="S53">
        <v>1212.81</v>
      </c>
      <c r="T53">
        <v>1268.25</v>
      </c>
      <c r="U53">
        <v>1320.95</v>
      </c>
      <c r="V53">
        <v>1390.57</v>
      </c>
      <c r="W53">
        <v>1451.34</v>
      </c>
      <c r="X53">
        <v>1483.3</v>
      </c>
      <c r="Y53">
        <v>1483.4</v>
      </c>
      <c r="Z53">
        <v>1535.48</v>
      </c>
      <c r="AA53">
        <v>1565.44</v>
      </c>
      <c r="AB53">
        <v>1595.6</v>
      </c>
      <c r="AC53">
        <v>1626.65</v>
      </c>
      <c r="AD53">
        <v>1684.9199999999998</v>
      </c>
      <c r="AE53">
        <v>1759.1699999999998</v>
      </c>
      <c r="AF53">
        <v>1860.65</v>
      </c>
      <c r="AG53">
        <v>1932.06</v>
      </c>
      <c r="AH53">
        <v>2005.85</v>
      </c>
      <c r="AI53">
        <v>2076.29</v>
      </c>
      <c r="AJ53">
        <v>2138.36</v>
      </c>
      <c r="AK53">
        <v>2245.2199999999998</v>
      </c>
      <c r="AL53">
        <v>2352.85</v>
      </c>
    </row>
    <row r="54" spans="1:38" x14ac:dyDescent="0.15">
      <c r="A54" t="s">
        <v>1478</v>
      </c>
      <c r="B54" t="s">
        <v>1479</v>
      </c>
      <c r="C54" t="s">
        <v>1480</v>
      </c>
      <c r="D54" t="s">
        <v>94</v>
      </c>
      <c r="E54" t="s">
        <v>78</v>
      </c>
      <c r="F54" t="s">
        <v>70</v>
      </c>
      <c r="G54">
        <v>562.5</v>
      </c>
      <c r="H54">
        <v>604.13</v>
      </c>
      <c r="I54">
        <v>624.38</v>
      </c>
      <c r="J54">
        <v>644.64</v>
      </c>
      <c r="K54">
        <v>644.64</v>
      </c>
      <c r="L54">
        <v>707.2</v>
      </c>
      <c r="M54">
        <v>750.97</v>
      </c>
      <c r="N54">
        <v>787.27</v>
      </c>
      <c r="O54">
        <v>853.05</v>
      </c>
      <c r="P54">
        <v>916.49</v>
      </c>
      <c r="Q54">
        <v>1029.1199999999999</v>
      </c>
      <c r="R54">
        <v>1092.54</v>
      </c>
      <c r="S54">
        <v>1146.1400000000001</v>
      </c>
      <c r="T54">
        <v>1202.45</v>
      </c>
      <c r="U54">
        <v>1261.57</v>
      </c>
      <c r="V54">
        <v>1298.6500000000001</v>
      </c>
      <c r="W54">
        <v>1349.92</v>
      </c>
      <c r="X54">
        <v>1388.8</v>
      </c>
      <c r="Y54">
        <v>1388.8</v>
      </c>
      <c r="Z54">
        <v>1428.71</v>
      </c>
      <c r="AA54">
        <v>1428.71</v>
      </c>
      <c r="AB54">
        <v>1428.71</v>
      </c>
      <c r="AC54">
        <v>1430.03</v>
      </c>
      <c r="AD54">
        <v>1431.4</v>
      </c>
      <c r="AE54">
        <v>1471.68</v>
      </c>
      <c r="AF54">
        <v>1533.81</v>
      </c>
      <c r="AG54">
        <v>1597.9099999999999</v>
      </c>
      <c r="AH54">
        <v>1660.04</v>
      </c>
      <c r="AI54">
        <v>1742.81</v>
      </c>
      <c r="AJ54">
        <v>1797</v>
      </c>
      <c r="AK54">
        <v>1886.16</v>
      </c>
      <c r="AL54">
        <v>1978.59</v>
      </c>
    </row>
    <row r="55" spans="1:38" x14ac:dyDescent="0.15">
      <c r="A55" t="s">
        <v>1517</v>
      </c>
      <c r="B55" t="s">
        <v>1518</v>
      </c>
      <c r="C55" t="s">
        <v>1519</v>
      </c>
      <c r="D55" t="s">
        <v>94</v>
      </c>
      <c r="E55" t="s">
        <v>78</v>
      </c>
      <c r="F55" t="s">
        <v>64</v>
      </c>
      <c r="G55">
        <v>553.5</v>
      </c>
      <c r="H55">
        <v>588.38</v>
      </c>
      <c r="I55">
        <v>608.63</v>
      </c>
      <c r="J55">
        <v>619.73</v>
      </c>
      <c r="K55">
        <v>606.35</v>
      </c>
      <c r="L55">
        <v>637</v>
      </c>
      <c r="M55">
        <v>699.21</v>
      </c>
      <c r="N55">
        <v>741.9</v>
      </c>
      <c r="O55">
        <v>793.09</v>
      </c>
      <c r="P55">
        <v>909.16</v>
      </c>
      <c r="Q55">
        <v>1048.33</v>
      </c>
      <c r="R55">
        <v>1130.5</v>
      </c>
      <c r="S55">
        <v>1170.17</v>
      </c>
      <c r="T55">
        <v>1226.08</v>
      </c>
      <c r="U55">
        <v>1271.06</v>
      </c>
      <c r="V55">
        <v>1316.95</v>
      </c>
      <c r="W55">
        <v>1366.2</v>
      </c>
      <c r="X55">
        <v>1393.64</v>
      </c>
      <c r="Y55">
        <v>1393.26</v>
      </c>
      <c r="Z55">
        <v>1392.87</v>
      </c>
      <c r="AA55">
        <v>1394.6</v>
      </c>
      <c r="AB55">
        <v>1399.25</v>
      </c>
      <c r="AC55">
        <v>1404.22</v>
      </c>
      <c r="AD55">
        <v>1460.09</v>
      </c>
      <c r="AE55">
        <v>1591.35</v>
      </c>
      <c r="AF55">
        <v>1672.41</v>
      </c>
      <c r="AG55">
        <v>1755.15</v>
      </c>
      <c r="AH55">
        <v>1827.9899999999998</v>
      </c>
      <c r="AI55">
        <v>1921.79</v>
      </c>
      <c r="AJ55">
        <v>1981.87</v>
      </c>
      <c r="AK55">
        <v>2086.1999999999998</v>
      </c>
      <c r="AL55">
        <v>2198.04</v>
      </c>
    </row>
    <row r="56" spans="1:38" x14ac:dyDescent="0.15">
      <c r="A56" t="s">
        <v>1541</v>
      </c>
      <c r="B56" t="s">
        <v>1542</v>
      </c>
      <c r="C56" t="s">
        <v>1543</v>
      </c>
      <c r="D56" t="s">
        <v>94</v>
      </c>
      <c r="E56" t="s">
        <v>78</v>
      </c>
      <c r="F56" t="s">
        <v>70</v>
      </c>
      <c r="G56" t="s">
        <v>52</v>
      </c>
      <c r="H56" t="s">
        <v>52</v>
      </c>
      <c r="I56" t="s">
        <v>52</v>
      </c>
      <c r="J56" t="s">
        <v>52</v>
      </c>
      <c r="K56" t="s">
        <v>52</v>
      </c>
      <c r="L56">
        <v>691.16</v>
      </c>
      <c r="M56">
        <v>757</v>
      </c>
      <c r="N56">
        <v>798.48</v>
      </c>
      <c r="O56">
        <v>899.89</v>
      </c>
      <c r="P56">
        <v>989.56</v>
      </c>
      <c r="Q56">
        <v>1046.82</v>
      </c>
      <c r="R56">
        <v>1143.9000000000001</v>
      </c>
      <c r="S56">
        <v>1195.82</v>
      </c>
      <c r="T56">
        <v>1252.55</v>
      </c>
      <c r="U56">
        <v>1295.6300000000001</v>
      </c>
      <c r="V56">
        <v>1351.64</v>
      </c>
      <c r="W56">
        <v>1390.71</v>
      </c>
      <c r="X56">
        <v>1418.92</v>
      </c>
      <c r="Y56">
        <v>1418.6</v>
      </c>
      <c r="Z56">
        <v>1451.17</v>
      </c>
      <c r="AA56">
        <v>1477.23</v>
      </c>
      <c r="AB56">
        <v>1485.6</v>
      </c>
      <c r="AC56">
        <v>1491.84</v>
      </c>
      <c r="AD56">
        <v>1542.1299999999999</v>
      </c>
      <c r="AE56">
        <v>1588.57</v>
      </c>
      <c r="AF56">
        <v>1639.7299999999998</v>
      </c>
      <c r="AG56">
        <v>1703.97</v>
      </c>
      <c r="AH56">
        <v>1773.17</v>
      </c>
      <c r="AI56">
        <v>1861.54</v>
      </c>
      <c r="AJ56">
        <v>1886.64</v>
      </c>
      <c r="AK56">
        <v>1935.6</v>
      </c>
      <c r="AL56">
        <v>2037.49</v>
      </c>
    </row>
    <row r="57" spans="1:38" x14ac:dyDescent="0.15">
      <c r="A57" t="s">
        <v>1568</v>
      </c>
      <c r="B57" t="s">
        <v>1569</v>
      </c>
      <c r="C57" t="s">
        <v>1570</v>
      </c>
      <c r="D57" t="s">
        <v>94</v>
      </c>
      <c r="E57" t="s">
        <v>78</v>
      </c>
      <c r="F57" t="s">
        <v>1828</v>
      </c>
      <c r="G57">
        <v>549</v>
      </c>
      <c r="H57">
        <v>553.5</v>
      </c>
      <c r="I57">
        <v>563.63</v>
      </c>
      <c r="J57">
        <v>605.34</v>
      </c>
      <c r="K57">
        <v>641.88</v>
      </c>
      <c r="L57">
        <v>630.27</v>
      </c>
      <c r="M57">
        <v>672.48</v>
      </c>
      <c r="N57">
        <v>716.4</v>
      </c>
      <c r="O57">
        <v>769.41</v>
      </c>
      <c r="P57">
        <v>843.84</v>
      </c>
      <c r="Q57">
        <v>1009.53</v>
      </c>
      <c r="R57">
        <v>1059.75</v>
      </c>
      <c r="S57">
        <v>1098.99</v>
      </c>
      <c r="T57">
        <v>1143.45</v>
      </c>
      <c r="U57">
        <v>1188.18</v>
      </c>
      <c r="V57">
        <v>1221.57</v>
      </c>
      <c r="W57">
        <v>1266.3</v>
      </c>
      <c r="X57">
        <v>1304.0999999999999</v>
      </c>
      <c r="Y57">
        <v>1301.31</v>
      </c>
      <c r="Z57">
        <v>1305.9000000000001</v>
      </c>
      <c r="AA57">
        <v>1332.54</v>
      </c>
      <c r="AB57">
        <v>1335.3300000000002</v>
      </c>
      <c r="AC57">
        <v>1338.21</v>
      </c>
      <c r="AD57">
        <v>1389.24</v>
      </c>
      <c r="AE57">
        <v>1452.6899999999998</v>
      </c>
      <c r="AF57">
        <v>1527.21</v>
      </c>
      <c r="AG57">
        <v>1553.22</v>
      </c>
      <c r="AH57">
        <v>1605.3300000000002</v>
      </c>
      <c r="AI57">
        <v>1681.74</v>
      </c>
      <c r="AJ57">
        <v>1735.11</v>
      </c>
      <c r="AK57">
        <v>1898.91</v>
      </c>
      <c r="AL57">
        <v>2040.66</v>
      </c>
    </row>
    <row r="58" spans="1:38" x14ac:dyDescent="0.15">
      <c r="A58" t="s">
        <v>1576</v>
      </c>
      <c r="B58" t="s">
        <v>1577</v>
      </c>
      <c r="C58" t="s">
        <v>1578</v>
      </c>
      <c r="D58" t="s">
        <v>94</v>
      </c>
      <c r="E58" t="s">
        <v>78</v>
      </c>
      <c r="F58" t="s">
        <v>64</v>
      </c>
      <c r="G58">
        <v>536.63</v>
      </c>
      <c r="H58">
        <v>552.38</v>
      </c>
      <c r="I58">
        <v>562.5</v>
      </c>
      <c r="J58">
        <v>567.86</v>
      </c>
      <c r="K58">
        <v>600.63</v>
      </c>
      <c r="L58">
        <v>645.26</v>
      </c>
      <c r="M58">
        <v>751.96</v>
      </c>
      <c r="N58">
        <v>791.54</v>
      </c>
      <c r="O58">
        <v>848.84</v>
      </c>
      <c r="P58">
        <v>946.98</v>
      </c>
      <c r="Q58">
        <v>1060.9000000000001</v>
      </c>
      <c r="R58">
        <v>1154.92</v>
      </c>
      <c r="S58">
        <v>1211.8499999999999</v>
      </c>
      <c r="T58">
        <v>1270.78</v>
      </c>
      <c r="U58">
        <v>1332.35</v>
      </c>
      <c r="V58">
        <v>1393.02</v>
      </c>
      <c r="W58">
        <v>1449.56</v>
      </c>
      <c r="X58">
        <v>1493.38</v>
      </c>
      <c r="Y58">
        <v>1493.36</v>
      </c>
      <c r="Z58">
        <v>1498.76</v>
      </c>
      <c r="AA58">
        <v>1503.21</v>
      </c>
      <c r="AB58">
        <v>1508.88</v>
      </c>
      <c r="AC58">
        <v>1514.32</v>
      </c>
      <c r="AD58">
        <v>1569.73</v>
      </c>
      <c r="AE58">
        <v>1640.54</v>
      </c>
      <c r="AF58">
        <v>1737.95</v>
      </c>
      <c r="AG58">
        <v>1808.78</v>
      </c>
      <c r="AH58">
        <v>1880.5600000000002</v>
      </c>
      <c r="AI58">
        <v>1975.37</v>
      </c>
      <c r="AJ58">
        <v>2036.63</v>
      </c>
      <c r="AK58">
        <v>2141.1999999999998</v>
      </c>
      <c r="AL58">
        <v>2242.85</v>
      </c>
    </row>
    <row r="59" spans="1:38" x14ac:dyDescent="0.15">
      <c r="A59" t="s">
        <v>1625</v>
      </c>
      <c r="B59" t="s">
        <v>1626</v>
      </c>
      <c r="C59" t="s">
        <v>1627</v>
      </c>
      <c r="D59" t="s">
        <v>94</v>
      </c>
      <c r="E59" t="s">
        <v>78</v>
      </c>
      <c r="F59" t="s">
        <v>56</v>
      </c>
      <c r="G59">
        <v>585</v>
      </c>
      <c r="H59">
        <v>608.63</v>
      </c>
      <c r="I59">
        <v>645.75</v>
      </c>
      <c r="J59">
        <v>691.78</v>
      </c>
      <c r="K59">
        <v>721.51</v>
      </c>
      <c r="L59">
        <v>700.33</v>
      </c>
      <c r="M59">
        <v>730.3</v>
      </c>
      <c r="N59">
        <v>775.28</v>
      </c>
      <c r="O59">
        <v>823.03</v>
      </c>
      <c r="P59">
        <v>891.59</v>
      </c>
      <c r="Q59">
        <v>994.56</v>
      </c>
      <c r="R59">
        <v>1053.3800000000001</v>
      </c>
      <c r="S59">
        <v>1105.6300000000001</v>
      </c>
      <c r="T59">
        <v>1159.6099999999999</v>
      </c>
      <c r="U59">
        <v>1216.8399999999999</v>
      </c>
      <c r="V59">
        <v>1286.48</v>
      </c>
      <c r="W59">
        <v>1336.37</v>
      </c>
      <c r="X59">
        <v>1369.28</v>
      </c>
      <c r="Y59">
        <v>1369.28</v>
      </c>
      <c r="Z59">
        <v>1375.15</v>
      </c>
      <c r="AA59">
        <v>1402.02</v>
      </c>
      <c r="AB59">
        <v>1427.18</v>
      </c>
      <c r="AC59">
        <v>1455.7</v>
      </c>
      <c r="AD59">
        <v>1510.29</v>
      </c>
      <c r="AE59">
        <v>1580.51</v>
      </c>
      <c r="AF59">
        <v>1674.88</v>
      </c>
      <c r="AG59">
        <v>1747.25</v>
      </c>
      <c r="AH59">
        <v>1817.1100000000001</v>
      </c>
      <c r="AI59">
        <v>1909.13</v>
      </c>
      <c r="AJ59">
        <v>1969.12</v>
      </c>
      <c r="AK59">
        <v>2069.92</v>
      </c>
      <c r="AL59">
        <v>2171.1</v>
      </c>
    </row>
    <row r="60" spans="1:38" x14ac:dyDescent="0.15">
      <c r="A60" t="s">
        <v>1658</v>
      </c>
      <c r="B60" t="s">
        <v>1659</v>
      </c>
      <c r="C60" t="s">
        <v>1660</v>
      </c>
      <c r="D60" t="s">
        <v>94</v>
      </c>
      <c r="E60" t="s">
        <v>78</v>
      </c>
      <c r="F60" t="s">
        <v>66</v>
      </c>
      <c r="G60">
        <v>528.75</v>
      </c>
      <c r="H60">
        <v>551.25</v>
      </c>
      <c r="I60">
        <v>559.13</v>
      </c>
      <c r="J60">
        <v>610.94000000000005</v>
      </c>
      <c r="K60">
        <v>649.4</v>
      </c>
      <c r="L60">
        <v>825.9</v>
      </c>
      <c r="M60">
        <v>827.3</v>
      </c>
      <c r="N60">
        <v>881.37</v>
      </c>
      <c r="O60">
        <v>939.71</v>
      </c>
      <c r="P60">
        <v>1021.97</v>
      </c>
      <c r="Q60">
        <v>1133.6300000000001</v>
      </c>
      <c r="R60">
        <v>1229.3399999999999</v>
      </c>
      <c r="S60">
        <v>1280.04</v>
      </c>
      <c r="T60">
        <v>1321.57</v>
      </c>
      <c r="U60">
        <v>1362.38</v>
      </c>
      <c r="V60">
        <v>1416.35</v>
      </c>
      <c r="W60">
        <v>1472.42</v>
      </c>
      <c r="X60">
        <v>1500.67</v>
      </c>
      <c r="Y60">
        <v>1500.23</v>
      </c>
      <c r="Z60">
        <v>1503.04</v>
      </c>
      <c r="AA60">
        <v>1537.6</v>
      </c>
      <c r="AB60">
        <v>1542.32</v>
      </c>
      <c r="AC60">
        <v>1546.06</v>
      </c>
      <c r="AD60">
        <v>1603.73</v>
      </c>
      <c r="AE60">
        <v>1675.21</v>
      </c>
      <c r="AF60">
        <v>1772.6699999999998</v>
      </c>
      <c r="AG60">
        <v>1842.99</v>
      </c>
      <c r="AH60">
        <v>1916.9899999999998</v>
      </c>
      <c r="AI60">
        <v>1965.61</v>
      </c>
      <c r="AJ60">
        <v>2046.37</v>
      </c>
      <c r="AK60">
        <v>2152.65</v>
      </c>
      <c r="AL60">
        <v>2263.62</v>
      </c>
    </row>
    <row r="61" spans="1:38" x14ac:dyDescent="0.15">
      <c r="A61" t="s">
        <v>1685</v>
      </c>
      <c r="B61" t="s">
        <v>1686</v>
      </c>
      <c r="C61" t="s">
        <v>1687</v>
      </c>
      <c r="D61" t="s">
        <v>94</v>
      </c>
      <c r="E61" t="s">
        <v>78</v>
      </c>
      <c r="F61" t="s">
        <v>60</v>
      </c>
      <c r="G61" t="s">
        <v>52</v>
      </c>
      <c r="H61" t="s">
        <v>52</v>
      </c>
      <c r="I61" t="s">
        <v>52</v>
      </c>
      <c r="J61" t="s">
        <v>52</v>
      </c>
      <c r="K61" t="s">
        <v>52</v>
      </c>
      <c r="L61" t="s">
        <v>52</v>
      </c>
      <c r="M61" t="s">
        <v>52</v>
      </c>
      <c r="N61" t="s">
        <v>52</v>
      </c>
      <c r="O61" t="s">
        <v>52</v>
      </c>
      <c r="P61" t="s">
        <v>52</v>
      </c>
      <c r="Q61" t="s">
        <v>52</v>
      </c>
      <c r="R61" t="s">
        <v>52</v>
      </c>
      <c r="S61" t="s">
        <v>52</v>
      </c>
      <c r="T61" t="s">
        <v>52</v>
      </c>
      <c r="U61" t="s">
        <v>52</v>
      </c>
      <c r="V61" t="s">
        <v>52</v>
      </c>
      <c r="W61" t="s">
        <v>52</v>
      </c>
      <c r="X61" t="s">
        <v>52</v>
      </c>
      <c r="Y61" t="s">
        <v>52</v>
      </c>
      <c r="Z61" t="s">
        <v>52</v>
      </c>
      <c r="AA61" t="s">
        <v>52</v>
      </c>
      <c r="AB61" t="s">
        <v>52</v>
      </c>
      <c r="AC61" t="s">
        <v>52</v>
      </c>
      <c r="AD61" t="s">
        <v>52</v>
      </c>
      <c r="AE61" t="s">
        <v>52</v>
      </c>
      <c r="AF61" t="s">
        <v>52</v>
      </c>
      <c r="AG61" t="s">
        <v>52</v>
      </c>
      <c r="AH61" t="s">
        <v>52</v>
      </c>
      <c r="AI61">
        <v>1975.01</v>
      </c>
      <c r="AJ61">
        <v>2040.59</v>
      </c>
      <c r="AK61">
        <v>2145.58</v>
      </c>
      <c r="AL61">
        <v>2250.31</v>
      </c>
    </row>
    <row r="62" spans="1:38" x14ac:dyDescent="0.15">
      <c r="A62" t="s">
        <v>1716</v>
      </c>
      <c r="B62" t="s">
        <v>1717</v>
      </c>
      <c r="C62" t="s">
        <v>1718</v>
      </c>
      <c r="D62" t="s">
        <v>94</v>
      </c>
      <c r="E62" t="s">
        <v>78</v>
      </c>
      <c r="F62" t="s">
        <v>56</v>
      </c>
      <c r="G62" t="s">
        <v>52</v>
      </c>
      <c r="H62" t="s">
        <v>52</v>
      </c>
      <c r="I62" t="s">
        <v>52</v>
      </c>
      <c r="J62" t="s">
        <v>52</v>
      </c>
      <c r="K62" t="s">
        <v>52</v>
      </c>
      <c r="L62" t="s">
        <v>52</v>
      </c>
      <c r="M62" t="s">
        <v>52</v>
      </c>
      <c r="N62" t="s">
        <v>52</v>
      </c>
      <c r="O62" t="s">
        <v>52</v>
      </c>
      <c r="P62" t="s">
        <v>52</v>
      </c>
      <c r="Q62" t="s">
        <v>52</v>
      </c>
      <c r="R62" t="s">
        <v>52</v>
      </c>
      <c r="S62" t="s">
        <v>52</v>
      </c>
      <c r="T62" t="s">
        <v>52</v>
      </c>
      <c r="U62" t="s">
        <v>52</v>
      </c>
      <c r="V62" t="s">
        <v>52</v>
      </c>
      <c r="W62" t="s">
        <v>52</v>
      </c>
      <c r="X62" t="s">
        <v>52</v>
      </c>
      <c r="Y62" t="s">
        <v>52</v>
      </c>
      <c r="Z62" t="s">
        <v>52</v>
      </c>
      <c r="AA62" t="s">
        <v>52</v>
      </c>
      <c r="AB62" t="s">
        <v>52</v>
      </c>
      <c r="AC62" t="s">
        <v>52</v>
      </c>
      <c r="AD62" t="s">
        <v>52</v>
      </c>
      <c r="AE62" t="s">
        <v>52</v>
      </c>
      <c r="AF62" t="s">
        <v>52</v>
      </c>
      <c r="AG62" t="s">
        <v>52</v>
      </c>
      <c r="AH62" t="s">
        <v>52</v>
      </c>
      <c r="AI62" t="s">
        <v>52</v>
      </c>
      <c r="AJ62" t="s">
        <v>52</v>
      </c>
      <c r="AK62">
        <v>2173.08</v>
      </c>
      <c r="AL62">
        <v>2277.4699999999998</v>
      </c>
    </row>
    <row r="63" spans="1:38" x14ac:dyDescent="0.15">
      <c r="A63" t="s">
        <v>1728</v>
      </c>
      <c r="B63" t="s">
        <v>1729</v>
      </c>
      <c r="C63" t="s">
        <v>1730</v>
      </c>
      <c r="D63" t="s">
        <v>94</v>
      </c>
      <c r="E63" t="s">
        <v>78</v>
      </c>
      <c r="F63" t="s">
        <v>64</v>
      </c>
      <c r="G63" t="s">
        <v>52</v>
      </c>
      <c r="H63" t="s">
        <v>52</v>
      </c>
      <c r="I63" t="s">
        <v>52</v>
      </c>
      <c r="J63" t="s">
        <v>52</v>
      </c>
      <c r="K63" t="s">
        <v>52</v>
      </c>
      <c r="L63" t="s">
        <v>52</v>
      </c>
      <c r="M63" t="s">
        <v>52</v>
      </c>
      <c r="N63" t="s">
        <v>52</v>
      </c>
      <c r="O63" t="s">
        <v>52</v>
      </c>
      <c r="P63" t="s">
        <v>52</v>
      </c>
      <c r="Q63" t="s">
        <v>52</v>
      </c>
      <c r="R63" t="s">
        <v>52</v>
      </c>
      <c r="S63" t="s">
        <v>52</v>
      </c>
      <c r="T63" t="s">
        <v>52</v>
      </c>
      <c r="U63" t="s">
        <v>52</v>
      </c>
      <c r="V63" t="s">
        <v>52</v>
      </c>
      <c r="W63">
        <v>1475.1</v>
      </c>
      <c r="X63">
        <v>1511.96</v>
      </c>
      <c r="Y63">
        <v>1513.6</v>
      </c>
      <c r="Z63">
        <v>1515.25</v>
      </c>
      <c r="AA63">
        <v>1516.62</v>
      </c>
      <c r="AB63">
        <v>1527.49</v>
      </c>
      <c r="AC63">
        <v>1534.45</v>
      </c>
      <c r="AD63">
        <v>1594.72</v>
      </c>
      <c r="AE63">
        <v>1670.84</v>
      </c>
      <c r="AF63">
        <v>1777.94</v>
      </c>
      <c r="AG63">
        <v>1854.6799999999998</v>
      </c>
      <c r="AH63">
        <v>1934.8</v>
      </c>
      <c r="AI63">
        <v>2031.06</v>
      </c>
      <c r="AJ63">
        <v>2100.2399999999998</v>
      </c>
      <c r="AK63">
        <v>2216.29</v>
      </c>
      <c r="AL63">
        <v>2330.2800000000002</v>
      </c>
    </row>
    <row r="64" spans="1:38" x14ac:dyDescent="0.15">
      <c r="A64" t="s">
        <v>1742</v>
      </c>
      <c r="B64" t="s">
        <v>1743</v>
      </c>
      <c r="C64" t="s">
        <v>1744</v>
      </c>
      <c r="D64" t="s">
        <v>94</v>
      </c>
      <c r="E64" t="s">
        <v>78</v>
      </c>
      <c r="F64" t="s">
        <v>66</v>
      </c>
      <c r="G64">
        <v>499.5</v>
      </c>
      <c r="H64">
        <v>531</v>
      </c>
      <c r="I64">
        <v>540</v>
      </c>
      <c r="J64">
        <v>591.19000000000005</v>
      </c>
      <c r="K64">
        <v>627.74</v>
      </c>
      <c r="L64">
        <v>708.81</v>
      </c>
      <c r="M64">
        <v>743.56</v>
      </c>
      <c r="N64">
        <v>777.54</v>
      </c>
      <c r="O64">
        <v>859.03</v>
      </c>
      <c r="P64">
        <v>888.47</v>
      </c>
      <c r="Q64">
        <v>970.71</v>
      </c>
      <c r="R64">
        <v>1061.49</v>
      </c>
      <c r="S64">
        <v>1111.97</v>
      </c>
      <c r="T64">
        <v>1167.57</v>
      </c>
      <c r="U64">
        <v>1214.6300000000001</v>
      </c>
      <c r="V64">
        <v>1248.02</v>
      </c>
      <c r="W64">
        <v>1277.3800000000001</v>
      </c>
      <c r="X64">
        <v>1222.9000000000001</v>
      </c>
      <c r="Y64">
        <v>1217.74</v>
      </c>
      <c r="Z64">
        <v>1218.6400000000001</v>
      </c>
      <c r="AA64">
        <v>1197.03</v>
      </c>
      <c r="AB64">
        <v>1181.4100000000001</v>
      </c>
      <c r="AC64">
        <v>1164.94</v>
      </c>
      <c r="AD64">
        <v>1187.07</v>
      </c>
      <c r="AE64">
        <v>1228.98</v>
      </c>
      <c r="AF64">
        <v>1290.53</v>
      </c>
      <c r="AG64">
        <v>1345.81</v>
      </c>
      <c r="AH64">
        <v>1401.9599999999998</v>
      </c>
      <c r="AI64">
        <v>1472.91</v>
      </c>
      <c r="AJ64">
        <v>1523.44</v>
      </c>
      <c r="AK64">
        <v>1603.84</v>
      </c>
      <c r="AL64">
        <v>1683.78</v>
      </c>
    </row>
    <row r="65" spans="1:38" x14ac:dyDescent="0.15">
      <c r="A65" t="s">
        <v>1753</v>
      </c>
      <c r="B65" t="s">
        <v>1754</v>
      </c>
      <c r="C65" t="s">
        <v>1755</v>
      </c>
      <c r="D65" t="s">
        <v>94</v>
      </c>
      <c r="E65" t="s">
        <v>78</v>
      </c>
      <c r="F65" t="s">
        <v>66</v>
      </c>
      <c r="G65">
        <v>550.13</v>
      </c>
      <c r="H65">
        <v>561.38</v>
      </c>
      <c r="I65">
        <v>565.88</v>
      </c>
      <c r="J65">
        <v>623.75</v>
      </c>
      <c r="K65">
        <v>665.15</v>
      </c>
      <c r="L65">
        <v>822.01</v>
      </c>
      <c r="M65">
        <v>825.15</v>
      </c>
      <c r="N65">
        <v>888.53</v>
      </c>
      <c r="O65">
        <v>948.05</v>
      </c>
      <c r="P65">
        <v>1017.19</v>
      </c>
      <c r="Q65">
        <v>1138.51</v>
      </c>
      <c r="R65">
        <v>1195.3499999999999</v>
      </c>
      <c r="S65">
        <v>1224.5999999999999</v>
      </c>
      <c r="T65">
        <v>1263.81</v>
      </c>
      <c r="U65">
        <v>1307.73</v>
      </c>
      <c r="V65">
        <v>1370.44</v>
      </c>
      <c r="W65">
        <v>1434.55</v>
      </c>
      <c r="X65">
        <v>1461.52</v>
      </c>
      <c r="Y65">
        <v>1461.55</v>
      </c>
      <c r="Z65">
        <v>1461.91</v>
      </c>
      <c r="AA65">
        <v>1493.98</v>
      </c>
      <c r="AB65">
        <v>1521.76</v>
      </c>
      <c r="AC65">
        <v>1525.2</v>
      </c>
      <c r="AD65">
        <v>1580.1100000000001</v>
      </c>
      <c r="AE65">
        <v>1650.35</v>
      </c>
      <c r="AF65">
        <v>1741.03</v>
      </c>
      <c r="AG65">
        <v>1818.8899999999999</v>
      </c>
      <c r="AH65">
        <v>1892.9099999999999</v>
      </c>
      <c r="AI65">
        <v>1988.82</v>
      </c>
      <c r="AJ65">
        <v>2052.6</v>
      </c>
      <c r="AK65">
        <v>2157.35</v>
      </c>
      <c r="AL65">
        <v>2262.9299999999998</v>
      </c>
    </row>
    <row r="66" spans="1:38" x14ac:dyDescent="0.15">
      <c r="A66" t="s">
        <v>1784</v>
      </c>
      <c r="B66" t="s">
        <v>1785</v>
      </c>
      <c r="C66" t="s">
        <v>1786</v>
      </c>
      <c r="D66" t="s">
        <v>94</v>
      </c>
      <c r="E66" t="s">
        <v>78</v>
      </c>
      <c r="F66" t="s">
        <v>68</v>
      </c>
      <c r="G66">
        <v>516.38</v>
      </c>
      <c r="H66">
        <v>550.13</v>
      </c>
      <c r="I66">
        <v>582.75</v>
      </c>
      <c r="J66">
        <v>581.25</v>
      </c>
      <c r="K66">
        <v>605.04</v>
      </c>
      <c r="L66">
        <v>672.36</v>
      </c>
      <c r="M66">
        <v>694.54</v>
      </c>
      <c r="N66">
        <v>747.79</v>
      </c>
      <c r="O66">
        <v>796.62</v>
      </c>
      <c r="P66">
        <v>873.71</v>
      </c>
      <c r="Q66">
        <v>988.32</v>
      </c>
      <c r="R66">
        <v>1078.48</v>
      </c>
      <c r="S66">
        <v>1127.1099999999999</v>
      </c>
      <c r="T66">
        <v>1182.08</v>
      </c>
      <c r="U66">
        <v>1231.6199999999999</v>
      </c>
      <c r="V66">
        <v>1289.17</v>
      </c>
      <c r="W66">
        <v>1331.13</v>
      </c>
      <c r="X66">
        <v>1366.26</v>
      </c>
      <c r="Y66">
        <v>1366.48</v>
      </c>
      <c r="Z66">
        <v>1398.26</v>
      </c>
      <c r="AA66">
        <v>1419.98</v>
      </c>
      <c r="AB66">
        <v>1447.24</v>
      </c>
      <c r="AC66">
        <v>1452.89</v>
      </c>
      <c r="AD66">
        <v>1493.79</v>
      </c>
      <c r="AE66">
        <v>1544.16</v>
      </c>
      <c r="AF66">
        <v>1601.28</v>
      </c>
      <c r="AG66">
        <v>1668.3999999999999</v>
      </c>
      <c r="AH66">
        <v>1733.57</v>
      </c>
      <c r="AI66">
        <v>1809.51</v>
      </c>
      <c r="AJ66">
        <v>1865.15</v>
      </c>
      <c r="AK66">
        <v>1959.63</v>
      </c>
      <c r="AL66">
        <v>2053.12</v>
      </c>
    </row>
    <row r="67" spans="1:38" x14ac:dyDescent="0.15">
      <c r="A67" t="s">
        <v>189</v>
      </c>
      <c r="B67" t="s">
        <v>190</v>
      </c>
      <c r="C67" t="s">
        <v>95</v>
      </c>
      <c r="D67" t="s">
        <v>94</v>
      </c>
      <c r="E67" t="s">
        <v>76</v>
      </c>
      <c r="F67" t="s">
        <v>66</v>
      </c>
      <c r="G67">
        <v>578.25</v>
      </c>
      <c r="H67">
        <v>589.5</v>
      </c>
      <c r="I67">
        <v>628.88</v>
      </c>
      <c r="J67">
        <v>654.27</v>
      </c>
      <c r="K67">
        <v>686.87</v>
      </c>
      <c r="L67">
        <v>750.23</v>
      </c>
      <c r="M67">
        <v>799.59</v>
      </c>
      <c r="N67">
        <v>839.51</v>
      </c>
      <c r="O67">
        <v>896.73</v>
      </c>
      <c r="P67">
        <v>988.99</v>
      </c>
      <c r="Q67">
        <v>1172.04</v>
      </c>
      <c r="R67">
        <v>1241.21</v>
      </c>
      <c r="S67">
        <v>1299.1500000000001</v>
      </c>
      <c r="T67">
        <v>1363.06</v>
      </c>
      <c r="U67">
        <v>1431.85</v>
      </c>
      <c r="V67">
        <v>1496.81</v>
      </c>
      <c r="W67">
        <v>1548.81</v>
      </c>
      <c r="X67">
        <v>1587.35</v>
      </c>
      <c r="Y67">
        <v>1587.7</v>
      </c>
      <c r="Z67">
        <v>1588.1</v>
      </c>
      <c r="AA67">
        <v>1593.01</v>
      </c>
      <c r="AB67">
        <v>1593.16</v>
      </c>
      <c r="AC67">
        <v>1595.53</v>
      </c>
      <c r="AD67">
        <v>1651.5100000000002</v>
      </c>
      <c r="AE67">
        <v>1709.54</v>
      </c>
      <c r="AF67">
        <v>1793.8300000000002</v>
      </c>
      <c r="AG67">
        <v>1892.04</v>
      </c>
      <c r="AH67">
        <v>1963.41</v>
      </c>
      <c r="AI67">
        <v>2057.34</v>
      </c>
      <c r="AJ67">
        <v>2118.5500000000002</v>
      </c>
      <c r="AK67">
        <v>2217.39</v>
      </c>
      <c r="AL67">
        <v>2321.98</v>
      </c>
    </row>
    <row r="68" spans="1:38" x14ac:dyDescent="0.15">
      <c r="A68" t="s">
        <v>191</v>
      </c>
      <c r="B68" t="s">
        <v>192</v>
      </c>
      <c r="C68" t="s">
        <v>193</v>
      </c>
      <c r="D68" t="s">
        <v>194</v>
      </c>
      <c r="E68" t="s">
        <v>76</v>
      </c>
      <c r="F68" t="s">
        <v>56</v>
      </c>
      <c r="G68">
        <v>573.75</v>
      </c>
      <c r="H68">
        <v>635.63</v>
      </c>
      <c r="I68">
        <v>667.13</v>
      </c>
      <c r="J68">
        <v>699.39</v>
      </c>
      <c r="K68">
        <v>747.68</v>
      </c>
      <c r="L68">
        <v>818.61</v>
      </c>
      <c r="M68">
        <v>856.45</v>
      </c>
      <c r="N68">
        <v>908.89</v>
      </c>
      <c r="O68">
        <v>952.71</v>
      </c>
      <c r="P68">
        <v>1026.5999999999999</v>
      </c>
      <c r="Q68">
        <v>1158.3599999999999</v>
      </c>
      <c r="R68">
        <v>1222.42</v>
      </c>
      <c r="S68">
        <v>1275.32</v>
      </c>
      <c r="T68">
        <v>1336.62</v>
      </c>
      <c r="U68">
        <v>1401.06</v>
      </c>
      <c r="V68">
        <v>1460.38</v>
      </c>
      <c r="W68">
        <v>1503.31</v>
      </c>
      <c r="X68">
        <v>1536.38</v>
      </c>
      <c r="Y68">
        <v>1538.64</v>
      </c>
      <c r="Z68">
        <v>1557.03</v>
      </c>
      <c r="AA68">
        <v>1569.31</v>
      </c>
      <c r="AB68">
        <v>1580</v>
      </c>
      <c r="AC68">
        <v>1612.6</v>
      </c>
      <c r="AD68">
        <v>1669.4499999999998</v>
      </c>
      <c r="AE68">
        <v>1728.1799999999998</v>
      </c>
      <c r="AF68">
        <v>1799.5300000000002</v>
      </c>
      <c r="AG68">
        <v>1886.63</v>
      </c>
      <c r="AH68">
        <v>1960.4099999999999</v>
      </c>
      <c r="AI68">
        <v>2033.03</v>
      </c>
      <c r="AJ68">
        <v>2079.25</v>
      </c>
      <c r="AK68" t="s">
        <v>52</v>
      </c>
      <c r="AL68" t="s">
        <v>52</v>
      </c>
    </row>
    <row r="69" spans="1:38" x14ac:dyDescent="0.15">
      <c r="A69" t="s">
        <v>195</v>
      </c>
      <c r="B69" t="s">
        <v>196</v>
      </c>
      <c r="C69" t="s">
        <v>197</v>
      </c>
      <c r="D69" t="s">
        <v>194</v>
      </c>
      <c r="E69" t="s">
        <v>76</v>
      </c>
      <c r="F69" t="s">
        <v>58</v>
      </c>
      <c r="G69">
        <v>609.75</v>
      </c>
      <c r="H69">
        <v>551.25</v>
      </c>
      <c r="I69">
        <v>642.38</v>
      </c>
      <c r="J69">
        <v>685.74</v>
      </c>
      <c r="K69">
        <v>734.18</v>
      </c>
      <c r="L69">
        <v>831.37</v>
      </c>
      <c r="M69">
        <v>901.27</v>
      </c>
      <c r="N69">
        <v>956.25</v>
      </c>
      <c r="O69">
        <v>1011.54</v>
      </c>
      <c r="P69">
        <v>1078.44</v>
      </c>
      <c r="Q69">
        <v>1201.06</v>
      </c>
      <c r="R69">
        <v>1259.1099999999999</v>
      </c>
      <c r="S69">
        <v>1317.62</v>
      </c>
      <c r="T69">
        <v>1343.83</v>
      </c>
      <c r="U69">
        <v>1369.04</v>
      </c>
      <c r="V69">
        <v>1384.95</v>
      </c>
      <c r="W69" t="s">
        <v>52</v>
      </c>
      <c r="X69" t="s">
        <v>52</v>
      </c>
      <c r="Y69" t="s">
        <v>52</v>
      </c>
      <c r="Z69" t="s">
        <v>52</v>
      </c>
      <c r="AA69" t="s">
        <v>52</v>
      </c>
      <c r="AB69" t="s">
        <v>52</v>
      </c>
      <c r="AC69" t="s">
        <v>52</v>
      </c>
      <c r="AD69" t="s">
        <v>52</v>
      </c>
      <c r="AE69" t="s">
        <v>52</v>
      </c>
      <c r="AF69" t="s">
        <v>52</v>
      </c>
      <c r="AG69" t="s">
        <v>52</v>
      </c>
      <c r="AH69" t="s">
        <v>52</v>
      </c>
      <c r="AI69" t="s">
        <v>52</v>
      </c>
      <c r="AJ69" t="s">
        <v>52</v>
      </c>
      <c r="AK69" t="s">
        <v>52</v>
      </c>
      <c r="AL69" t="s">
        <v>52</v>
      </c>
    </row>
    <row r="70" spans="1:38" x14ac:dyDescent="0.15">
      <c r="A70" t="s">
        <v>198</v>
      </c>
      <c r="B70" t="s">
        <v>199</v>
      </c>
      <c r="C70" t="s">
        <v>200</v>
      </c>
      <c r="D70" t="s">
        <v>94</v>
      </c>
      <c r="E70" t="s">
        <v>76</v>
      </c>
      <c r="F70" t="s">
        <v>60</v>
      </c>
      <c r="G70">
        <v>597.38</v>
      </c>
      <c r="H70">
        <v>609.75</v>
      </c>
      <c r="I70">
        <v>655.88</v>
      </c>
      <c r="J70">
        <v>679.9</v>
      </c>
      <c r="K70">
        <v>731.67</v>
      </c>
      <c r="L70">
        <v>808.97</v>
      </c>
      <c r="M70">
        <v>872.57</v>
      </c>
      <c r="N70">
        <v>932.68</v>
      </c>
      <c r="O70">
        <v>990.28</v>
      </c>
      <c r="P70">
        <v>1084.04</v>
      </c>
      <c r="Q70">
        <v>1174.1199999999999</v>
      </c>
      <c r="R70">
        <v>1225.67</v>
      </c>
      <c r="S70">
        <v>1261.46</v>
      </c>
      <c r="T70">
        <v>1316.09</v>
      </c>
      <c r="U70">
        <v>1369.97</v>
      </c>
      <c r="V70">
        <v>1420.65</v>
      </c>
      <c r="W70">
        <v>1471.51</v>
      </c>
      <c r="X70">
        <v>1494.23</v>
      </c>
      <c r="Y70">
        <v>1494.59</v>
      </c>
      <c r="Z70">
        <v>1496.61</v>
      </c>
      <c r="AA70">
        <v>1504.58</v>
      </c>
      <c r="AB70">
        <v>1530.51</v>
      </c>
      <c r="AC70">
        <v>1558.83</v>
      </c>
      <c r="AD70">
        <v>1609.3000000000002</v>
      </c>
      <c r="AE70">
        <v>1668.3799999999999</v>
      </c>
      <c r="AF70">
        <v>1750.3099999999997</v>
      </c>
      <c r="AG70">
        <v>1833.0600000000002</v>
      </c>
      <c r="AH70">
        <v>1883.2599999999998</v>
      </c>
      <c r="AI70">
        <v>1944.65</v>
      </c>
      <c r="AJ70">
        <v>2003.34</v>
      </c>
      <c r="AK70">
        <v>2086.33</v>
      </c>
      <c r="AL70">
        <v>2191.88</v>
      </c>
    </row>
    <row r="71" spans="1:38" x14ac:dyDescent="0.15">
      <c r="A71" t="s">
        <v>201</v>
      </c>
      <c r="B71" t="s">
        <v>202</v>
      </c>
      <c r="C71" t="s">
        <v>203</v>
      </c>
      <c r="D71" t="s">
        <v>94</v>
      </c>
      <c r="E71" t="s">
        <v>76</v>
      </c>
      <c r="F71" t="s">
        <v>66</v>
      </c>
      <c r="G71">
        <v>535.5</v>
      </c>
      <c r="H71">
        <v>569.25</v>
      </c>
      <c r="I71">
        <v>610.88</v>
      </c>
      <c r="J71">
        <v>628.03</v>
      </c>
      <c r="K71">
        <v>658.77</v>
      </c>
      <c r="L71">
        <v>724.75</v>
      </c>
      <c r="M71">
        <v>765.94</v>
      </c>
      <c r="N71">
        <v>811.06</v>
      </c>
      <c r="O71">
        <v>861.16</v>
      </c>
      <c r="P71">
        <v>947.4</v>
      </c>
      <c r="Q71">
        <v>1120.67</v>
      </c>
      <c r="R71">
        <v>1190.57</v>
      </c>
      <c r="S71">
        <v>1248.6300000000001</v>
      </c>
      <c r="T71">
        <v>1310.46</v>
      </c>
      <c r="U71">
        <v>1373.48</v>
      </c>
      <c r="V71">
        <v>1435.37</v>
      </c>
      <c r="W71">
        <v>1483.01</v>
      </c>
      <c r="X71">
        <v>1519.88</v>
      </c>
      <c r="Y71">
        <v>1520.06</v>
      </c>
      <c r="Z71">
        <v>1521.96</v>
      </c>
      <c r="AA71">
        <v>1522.01</v>
      </c>
      <c r="AB71">
        <v>1526.02</v>
      </c>
      <c r="AC71">
        <v>1530.5</v>
      </c>
      <c r="AD71">
        <v>1588.5800000000002</v>
      </c>
      <c r="AE71">
        <v>1649.08</v>
      </c>
      <c r="AF71">
        <v>1730.8</v>
      </c>
      <c r="AG71">
        <v>1829.09</v>
      </c>
      <c r="AH71">
        <v>1902.8400000000001</v>
      </c>
      <c r="AI71">
        <v>1994.86</v>
      </c>
      <c r="AJ71">
        <v>2056.85</v>
      </c>
      <c r="AK71">
        <v>2158.2800000000002</v>
      </c>
      <c r="AL71">
        <v>2261.92</v>
      </c>
    </row>
    <row r="72" spans="1:38" x14ac:dyDescent="0.15">
      <c r="A72" t="s">
        <v>204</v>
      </c>
      <c r="B72" t="s">
        <v>205</v>
      </c>
      <c r="C72" t="s">
        <v>206</v>
      </c>
      <c r="D72" t="s">
        <v>94</v>
      </c>
      <c r="E72" t="s">
        <v>76</v>
      </c>
      <c r="F72" t="s">
        <v>60</v>
      </c>
      <c r="G72">
        <v>595.13</v>
      </c>
      <c r="H72">
        <v>650.25</v>
      </c>
      <c r="I72">
        <v>690.75</v>
      </c>
      <c r="J72">
        <v>720.72</v>
      </c>
      <c r="K72">
        <v>762.44</v>
      </c>
      <c r="L72">
        <v>844.13</v>
      </c>
      <c r="M72">
        <v>929.5</v>
      </c>
      <c r="N72">
        <v>982.74</v>
      </c>
      <c r="O72">
        <v>1041.58</v>
      </c>
      <c r="P72">
        <v>1133.6300000000001</v>
      </c>
      <c r="Q72">
        <v>1248.04</v>
      </c>
      <c r="R72">
        <v>1319.54</v>
      </c>
      <c r="S72">
        <v>1369.65</v>
      </c>
      <c r="T72">
        <v>1431.71</v>
      </c>
      <c r="U72">
        <v>1488.72</v>
      </c>
      <c r="V72">
        <v>1534.45</v>
      </c>
      <c r="W72">
        <v>1582.87</v>
      </c>
      <c r="X72">
        <v>1595.51</v>
      </c>
      <c r="Y72">
        <v>1595.94</v>
      </c>
      <c r="Z72">
        <v>1602.21</v>
      </c>
      <c r="AA72">
        <v>1605.77</v>
      </c>
      <c r="AB72">
        <v>1639.03</v>
      </c>
      <c r="AC72">
        <v>1668.68</v>
      </c>
      <c r="AD72">
        <v>1728.51</v>
      </c>
      <c r="AE72">
        <v>1799.89</v>
      </c>
      <c r="AF72">
        <v>1886.5400000000002</v>
      </c>
      <c r="AG72">
        <v>1969.2799999999997</v>
      </c>
      <c r="AH72">
        <v>2044.6999999999998</v>
      </c>
      <c r="AI72">
        <v>2107.09</v>
      </c>
      <c r="AJ72">
        <v>2187.56</v>
      </c>
      <c r="AK72">
        <v>2293.63</v>
      </c>
      <c r="AL72">
        <v>2399.81</v>
      </c>
    </row>
    <row r="73" spans="1:38" x14ac:dyDescent="0.15">
      <c r="A73" t="s">
        <v>207</v>
      </c>
      <c r="B73" t="s">
        <v>208</v>
      </c>
      <c r="C73" t="s">
        <v>209</v>
      </c>
      <c r="D73" t="s">
        <v>94</v>
      </c>
      <c r="E73" t="s">
        <v>76</v>
      </c>
      <c r="F73" t="s">
        <v>66</v>
      </c>
      <c r="G73">
        <v>493.88</v>
      </c>
      <c r="H73">
        <v>526.5</v>
      </c>
      <c r="I73">
        <v>551.25</v>
      </c>
      <c r="J73">
        <v>583.98</v>
      </c>
      <c r="K73">
        <v>625.91</v>
      </c>
      <c r="L73">
        <v>689.6</v>
      </c>
      <c r="M73">
        <v>746.19</v>
      </c>
      <c r="N73">
        <v>802.56</v>
      </c>
      <c r="O73">
        <v>853.08</v>
      </c>
      <c r="P73">
        <v>938.82</v>
      </c>
      <c r="Q73">
        <v>1060.27</v>
      </c>
      <c r="R73">
        <v>1125.93</v>
      </c>
      <c r="S73">
        <v>1170.78</v>
      </c>
      <c r="T73">
        <v>1225.82</v>
      </c>
      <c r="U73">
        <v>1285.48</v>
      </c>
      <c r="V73">
        <v>1338.32</v>
      </c>
      <c r="W73">
        <v>1378.37</v>
      </c>
      <c r="X73">
        <v>1412.03</v>
      </c>
      <c r="Y73">
        <v>1413.08</v>
      </c>
      <c r="Z73">
        <v>1413.4</v>
      </c>
      <c r="AA73">
        <v>1427.32</v>
      </c>
      <c r="AB73">
        <v>1454.81</v>
      </c>
      <c r="AC73">
        <v>1482.36</v>
      </c>
      <c r="AD73">
        <v>1539.58</v>
      </c>
      <c r="AE73">
        <v>1595.4199999999998</v>
      </c>
      <c r="AF73">
        <v>1675.18</v>
      </c>
      <c r="AG73">
        <v>1776.9800000000002</v>
      </c>
      <c r="AH73">
        <v>1848.43</v>
      </c>
      <c r="AI73">
        <v>1940.76</v>
      </c>
      <c r="AJ73">
        <v>2000.4</v>
      </c>
      <c r="AK73">
        <v>2100.73</v>
      </c>
      <c r="AL73">
        <v>2202.1799999999998</v>
      </c>
    </row>
    <row r="74" spans="1:38" x14ac:dyDescent="0.15">
      <c r="A74" t="s">
        <v>218</v>
      </c>
      <c r="B74" t="s">
        <v>219</v>
      </c>
      <c r="C74" t="s">
        <v>220</v>
      </c>
      <c r="D74" t="s">
        <v>194</v>
      </c>
      <c r="E74" t="s">
        <v>76</v>
      </c>
      <c r="F74" t="s">
        <v>66</v>
      </c>
      <c r="G74">
        <v>508.5</v>
      </c>
      <c r="H74">
        <v>516.38</v>
      </c>
      <c r="I74">
        <v>562.5</v>
      </c>
      <c r="J74">
        <v>599.34</v>
      </c>
      <c r="K74">
        <v>643.54999999999995</v>
      </c>
      <c r="L74">
        <v>699.84</v>
      </c>
      <c r="M74">
        <v>762.05</v>
      </c>
      <c r="N74">
        <v>815.47</v>
      </c>
      <c r="O74">
        <v>863.42</v>
      </c>
      <c r="P74">
        <v>943.6</v>
      </c>
      <c r="Q74">
        <v>1095.31</v>
      </c>
      <c r="R74">
        <v>1172.01</v>
      </c>
      <c r="S74">
        <v>1221.3</v>
      </c>
      <c r="T74">
        <v>1287.08</v>
      </c>
      <c r="U74">
        <v>1345.92</v>
      </c>
      <c r="V74">
        <v>1408.93</v>
      </c>
      <c r="W74">
        <v>1462.97</v>
      </c>
      <c r="X74">
        <v>1492.01</v>
      </c>
      <c r="Y74">
        <v>1493</v>
      </c>
      <c r="Z74">
        <v>1493.97</v>
      </c>
      <c r="AA74">
        <v>1501.49</v>
      </c>
      <c r="AB74">
        <v>1523.32</v>
      </c>
      <c r="AC74">
        <v>1550.99</v>
      </c>
      <c r="AD74">
        <v>1609.5100000000002</v>
      </c>
      <c r="AE74">
        <v>1680.02</v>
      </c>
      <c r="AF74">
        <v>1776.21</v>
      </c>
      <c r="AG74">
        <v>1849.7</v>
      </c>
      <c r="AH74" t="s">
        <v>52</v>
      </c>
      <c r="AI74" t="s">
        <v>52</v>
      </c>
      <c r="AJ74" t="s">
        <v>52</v>
      </c>
      <c r="AK74" t="s">
        <v>52</v>
      </c>
      <c r="AL74" t="s">
        <v>52</v>
      </c>
    </row>
    <row r="75" spans="1:38" x14ac:dyDescent="0.15">
      <c r="A75" t="s">
        <v>221</v>
      </c>
      <c r="B75" t="s">
        <v>222</v>
      </c>
      <c r="C75" t="s">
        <v>223</v>
      </c>
      <c r="D75" t="s">
        <v>94</v>
      </c>
      <c r="E75" t="s">
        <v>76</v>
      </c>
      <c r="F75" t="s">
        <v>1828</v>
      </c>
      <c r="G75">
        <v>478.13</v>
      </c>
      <c r="H75">
        <v>524.25</v>
      </c>
      <c r="I75">
        <v>545.63</v>
      </c>
      <c r="J75">
        <v>598.44000000000005</v>
      </c>
      <c r="K75">
        <v>652.29999999999995</v>
      </c>
      <c r="L75">
        <v>707.78</v>
      </c>
      <c r="M75">
        <v>765.34</v>
      </c>
      <c r="N75">
        <v>818.39</v>
      </c>
      <c r="O75">
        <v>872.3</v>
      </c>
      <c r="P75">
        <v>977.45</v>
      </c>
      <c r="Q75">
        <v>1157.6600000000001</v>
      </c>
      <c r="R75">
        <v>1205.9000000000001</v>
      </c>
      <c r="S75">
        <v>1241.98</v>
      </c>
      <c r="T75">
        <v>1295.21</v>
      </c>
      <c r="U75">
        <v>1353.61</v>
      </c>
      <c r="V75">
        <v>1412.56</v>
      </c>
      <c r="W75">
        <v>1452.69</v>
      </c>
      <c r="X75">
        <v>1488.1</v>
      </c>
      <c r="Y75">
        <v>1489.99</v>
      </c>
      <c r="Z75">
        <v>1503.77</v>
      </c>
      <c r="AA75">
        <v>1510.96</v>
      </c>
      <c r="AB75">
        <v>1511.2</v>
      </c>
      <c r="AC75">
        <v>1516.03</v>
      </c>
      <c r="AD75">
        <v>1547</v>
      </c>
      <c r="AE75">
        <v>1592.6</v>
      </c>
      <c r="AF75">
        <v>1669.74</v>
      </c>
      <c r="AG75">
        <v>1751.49</v>
      </c>
      <c r="AH75">
        <v>1820.2099999999998</v>
      </c>
      <c r="AI75">
        <v>1896.72</v>
      </c>
      <c r="AJ75">
        <v>1953.53</v>
      </c>
      <c r="AK75">
        <v>2034.74</v>
      </c>
      <c r="AL75">
        <v>2132.39</v>
      </c>
    </row>
    <row r="76" spans="1:38" x14ac:dyDescent="0.15">
      <c r="A76" t="s">
        <v>234</v>
      </c>
      <c r="B76" t="s">
        <v>235</v>
      </c>
      <c r="C76" t="s">
        <v>236</v>
      </c>
      <c r="D76" t="s">
        <v>194</v>
      </c>
      <c r="E76" t="s">
        <v>76</v>
      </c>
      <c r="F76" t="s">
        <v>56</v>
      </c>
      <c r="G76">
        <v>697.5</v>
      </c>
      <c r="H76">
        <v>691.88</v>
      </c>
      <c r="I76">
        <v>725.63</v>
      </c>
      <c r="J76">
        <v>734.56</v>
      </c>
      <c r="K76">
        <v>789.86</v>
      </c>
      <c r="L76">
        <v>835.28</v>
      </c>
      <c r="M76">
        <v>893.13</v>
      </c>
      <c r="N76">
        <v>944.76</v>
      </c>
      <c r="O76">
        <v>988.37</v>
      </c>
      <c r="P76">
        <v>1065.57</v>
      </c>
      <c r="Q76">
        <v>1193.8</v>
      </c>
      <c r="R76">
        <v>1258.6199999999999</v>
      </c>
      <c r="S76">
        <v>1312.05</v>
      </c>
      <c r="T76">
        <v>1375.31</v>
      </c>
      <c r="U76">
        <v>1435.45</v>
      </c>
      <c r="V76">
        <v>1489.72</v>
      </c>
      <c r="W76">
        <v>1534.69</v>
      </c>
      <c r="X76">
        <v>1562.03</v>
      </c>
      <c r="Y76">
        <v>1562.01</v>
      </c>
      <c r="Z76">
        <v>1575.99</v>
      </c>
      <c r="AA76">
        <v>1584.23</v>
      </c>
      <c r="AB76">
        <v>1592.29</v>
      </c>
      <c r="AC76">
        <v>1619.34</v>
      </c>
      <c r="AD76">
        <v>1670.6100000000001</v>
      </c>
      <c r="AE76">
        <v>1729.1</v>
      </c>
      <c r="AF76">
        <v>1798.8500000000001</v>
      </c>
      <c r="AG76">
        <v>1883.71</v>
      </c>
      <c r="AH76">
        <v>1954.07</v>
      </c>
      <c r="AI76">
        <v>2022.8</v>
      </c>
      <c r="AJ76">
        <v>2068.0300000000002</v>
      </c>
      <c r="AK76" t="s">
        <v>52</v>
      </c>
      <c r="AL76" t="s">
        <v>52</v>
      </c>
    </row>
    <row r="77" spans="1:38" x14ac:dyDescent="0.15">
      <c r="A77" t="s">
        <v>237</v>
      </c>
      <c r="B77" t="s">
        <v>238</v>
      </c>
      <c r="C77" t="s">
        <v>239</v>
      </c>
      <c r="D77" t="s">
        <v>94</v>
      </c>
      <c r="E77" t="s">
        <v>76</v>
      </c>
      <c r="F77" t="s">
        <v>1828</v>
      </c>
      <c r="G77">
        <v>657</v>
      </c>
      <c r="H77">
        <v>615.38</v>
      </c>
      <c r="I77">
        <v>624.38</v>
      </c>
      <c r="J77">
        <v>651.96</v>
      </c>
      <c r="K77">
        <v>678.18</v>
      </c>
      <c r="L77">
        <v>753.48</v>
      </c>
      <c r="M77">
        <v>806.06</v>
      </c>
      <c r="N77">
        <v>869.59</v>
      </c>
      <c r="O77">
        <v>935.75</v>
      </c>
      <c r="P77">
        <v>1026.54</v>
      </c>
      <c r="Q77">
        <v>1188.51</v>
      </c>
      <c r="R77">
        <v>1255.82</v>
      </c>
      <c r="S77">
        <v>1298.08</v>
      </c>
      <c r="T77">
        <v>1357.72</v>
      </c>
      <c r="U77">
        <v>1416.55</v>
      </c>
      <c r="V77">
        <v>1477.75</v>
      </c>
      <c r="W77">
        <v>1515.08</v>
      </c>
      <c r="X77">
        <v>1544.43</v>
      </c>
      <c r="Y77">
        <v>1543.72</v>
      </c>
      <c r="Z77">
        <v>1548.48</v>
      </c>
      <c r="AA77">
        <v>1554.27</v>
      </c>
      <c r="AB77">
        <v>1556.81</v>
      </c>
      <c r="AC77">
        <v>1559.68</v>
      </c>
      <c r="AD77">
        <v>1614.23</v>
      </c>
      <c r="AE77">
        <v>1659.19</v>
      </c>
      <c r="AF77">
        <v>1738.9899999999998</v>
      </c>
      <c r="AG77">
        <v>1822.3500000000001</v>
      </c>
      <c r="AH77">
        <v>1880.16</v>
      </c>
      <c r="AI77">
        <v>1910.08</v>
      </c>
      <c r="AJ77">
        <v>1985.73</v>
      </c>
      <c r="AK77">
        <v>2062.98</v>
      </c>
      <c r="AL77">
        <v>2159.44</v>
      </c>
    </row>
    <row r="78" spans="1:38" x14ac:dyDescent="0.15">
      <c r="A78" t="s">
        <v>240</v>
      </c>
      <c r="B78" t="s">
        <v>241</v>
      </c>
      <c r="C78" t="s">
        <v>242</v>
      </c>
      <c r="D78" t="s">
        <v>94</v>
      </c>
      <c r="E78" t="s">
        <v>76</v>
      </c>
      <c r="F78" t="s">
        <v>66</v>
      </c>
      <c r="G78">
        <v>439.88</v>
      </c>
      <c r="H78">
        <v>491.63</v>
      </c>
      <c r="I78">
        <v>554.63</v>
      </c>
      <c r="J78">
        <v>577.99</v>
      </c>
      <c r="K78">
        <v>644.14</v>
      </c>
      <c r="L78">
        <v>699.31</v>
      </c>
      <c r="M78">
        <v>758.74</v>
      </c>
      <c r="N78">
        <v>796.35</v>
      </c>
      <c r="O78">
        <v>836.18</v>
      </c>
      <c r="P78">
        <v>906.86</v>
      </c>
      <c r="Q78">
        <v>1041.75</v>
      </c>
      <c r="R78">
        <v>1103</v>
      </c>
      <c r="S78">
        <v>1140.22</v>
      </c>
      <c r="T78">
        <v>1191.31</v>
      </c>
      <c r="U78">
        <v>1247.23</v>
      </c>
      <c r="V78">
        <v>1306.69</v>
      </c>
      <c r="W78">
        <v>1338.06</v>
      </c>
      <c r="X78">
        <v>1365.23</v>
      </c>
      <c r="Y78">
        <v>1366.47</v>
      </c>
      <c r="Z78">
        <v>1366.55</v>
      </c>
      <c r="AA78">
        <v>1372.67</v>
      </c>
      <c r="AB78">
        <v>1375.81</v>
      </c>
      <c r="AC78">
        <v>1379.33</v>
      </c>
      <c r="AD78">
        <v>1427.9099999999999</v>
      </c>
      <c r="AE78">
        <v>1493.59</v>
      </c>
      <c r="AF78">
        <v>1581.3200000000002</v>
      </c>
      <c r="AG78">
        <v>1648.45</v>
      </c>
      <c r="AH78">
        <v>1715.24</v>
      </c>
      <c r="AI78">
        <v>1802</v>
      </c>
      <c r="AJ78">
        <v>1862.69</v>
      </c>
      <c r="AK78">
        <v>1953.93</v>
      </c>
      <c r="AL78">
        <v>2045.9</v>
      </c>
    </row>
    <row r="79" spans="1:38" x14ac:dyDescent="0.15">
      <c r="A79" t="s">
        <v>243</v>
      </c>
      <c r="B79" t="s">
        <v>244</v>
      </c>
      <c r="C79" t="s">
        <v>245</v>
      </c>
      <c r="D79" t="s">
        <v>94</v>
      </c>
      <c r="E79" t="s">
        <v>76</v>
      </c>
      <c r="F79" t="s">
        <v>60</v>
      </c>
      <c r="G79">
        <v>601.88</v>
      </c>
      <c r="H79">
        <v>664.88</v>
      </c>
      <c r="I79">
        <v>691.88</v>
      </c>
      <c r="J79">
        <v>722.03</v>
      </c>
      <c r="K79">
        <v>759.53</v>
      </c>
      <c r="L79">
        <v>829.06</v>
      </c>
      <c r="M79">
        <v>918.99</v>
      </c>
      <c r="N79">
        <v>970.04</v>
      </c>
      <c r="O79">
        <v>1026.8699999999999</v>
      </c>
      <c r="P79">
        <v>1116.3900000000001</v>
      </c>
      <c r="Q79">
        <v>1246.02</v>
      </c>
      <c r="R79">
        <v>1318.74</v>
      </c>
      <c r="S79">
        <v>1369.29</v>
      </c>
      <c r="T79">
        <v>1431.58</v>
      </c>
      <c r="U79">
        <v>1489.88</v>
      </c>
      <c r="V79">
        <v>1537.82</v>
      </c>
      <c r="W79">
        <v>1587.46</v>
      </c>
      <c r="X79">
        <v>1597.76</v>
      </c>
      <c r="Y79">
        <v>1598.17</v>
      </c>
      <c r="Z79">
        <v>1605.08</v>
      </c>
      <c r="AA79">
        <v>1610.73</v>
      </c>
      <c r="AB79">
        <v>1644.47</v>
      </c>
      <c r="AC79">
        <v>1676.2</v>
      </c>
      <c r="AD79">
        <v>1734.3600000000001</v>
      </c>
      <c r="AE79">
        <v>1804.77</v>
      </c>
      <c r="AF79">
        <v>1892.57</v>
      </c>
      <c r="AG79">
        <v>1981.59</v>
      </c>
      <c r="AH79">
        <v>2059.27</v>
      </c>
      <c r="AI79">
        <v>2128.86</v>
      </c>
      <c r="AJ79">
        <v>2210.09</v>
      </c>
      <c r="AK79">
        <v>2317.0100000000002</v>
      </c>
      <c r="AL79">
        <v>2423.75</v>
      </c>
    </row>
    <row r="80" spans="1:38" x14ac:dyDescent="0.15">
      <c r="A80" t="s">
        <v>246</v>
      </c>
      <c r="B80" t="s">
        <v>52</v>
      </c>
      <c r="C80" t="s">
        <v>247</v>
      </c>
      <c r="D80" t="s">
        <v>194</v>
      </c>
      <c r="E80" t="s">
        <v>76</v>
      </c>
      <c r="F80" t="s">
        <v>64</v>
      </c>
      <c r="G80">
        <v>510.75</v>
      </c>
      <c r="H80">
        <v>550.13</v>
      </c>
      <c r="I80">
        <v>580.5</v>
      </c>
      <c r="J80" t="s">
        <v>52</v>
      </c>
      <c r="K80" t="s">
        <v>52</v>
      </c>
      <c r="L80" t="s">
        <v>52</v>
      </c>
      <c r="M80" t="s">
        <v>52</v>
      </c>
      <c r="N80" t="s">
        <v>52</v>
      </c>
      <c r="O80" t="s">
        <v>52</v>
      </c>
      <c r="P80" t="s">
        <v>52</v>
      </c>
      <c r="Q80" t="s">
        <v>52</v>
      </c>
      <c r="R80" t="s">
        <v>52</v>
      </c>
      <c r="S80" t="s">
        <v>52</v>
      </c>
      <c r="T80" t="s">
        <v>52</v>
      </c>
      <c r="U80" t="s">
        <v>52</v>
      </c>
      <c r="V80" t="s">
        <v>52</v>
      </c>
      <c r="W80" t="s">
        <v>52</v>
      </c>
      <c r="X80" t="s">
        <v>52</v>
      </c>
      <c r="Y80" t="s">
        <v>52</v>
      </c>
      <c r="Z80" t="s">
        <v>52</v>
      </c>
      <c r="AA80" t="s">
        <v>52</v>
      </c>
      <c r="AB80" t="s">
        <v>52</v>
      </c>
      <c r="AC80" t="s">
        <v>52</v>
      </c>
      <c r="AD80" t="s">
        <v>52</v>
      </c>
      <c r="AE80" t="s">
        <v>52</v>
      </c>
      <c r="AF80" t="s">
        <v>52</v>
      </c>
      <c r="AG80" t="s">
        <v>52</v>
      </c>
      <c r="AH80" t="s">
        <v>52</v>
      </c>
      <c r="AI80" t="s">
        <v>52</v>
      </c>
      <c r="AJ80" t="s">
        <v>52</v>
      </c>
      <c r="AK80" t="s">
        <v>52</v>
      </c>
      <c r="AL80" t="s">
        <v>52</v>
      </c>
    </row>
    <row r="81" spans="1:38" x14ac:dyDescent="0.15">
      <c r="A81" t="s">
        <v>251</v>
      </c>
      <c r="B81" t="s">
        <v>252</v>
      </c>
      <c r="C81" t="s">
        <v>253</v>
      </c>
      <c r="D81" t="s">
        <v>194</v>
      </c>
      <c r="E81" t="s">
        <v>76</v>
      </c>
      <c r="F81" t="s">
        <v>1828</v>
      </c>
      <c r="G81">
        <v>504</v>
      </c>
      <c r="H81">
        <v>533.25</v>
      </c>
      <c r="I81">
        <v>597.38</v>
      </c>
      <c r="J81">
        <v>633.91</v>
      </c>
      <c r="K81">
        <v>761.79</v>
      </c>
      <c r="L81">
        <v>797.07</v>
      </c>
      <c r="M81">
        <v>864.22</v>
      </c>
      <c r="N81">
        <v>909.07</v>
      </c>
      <c r="O81">
        <v>959.98</v>
      </c>
      <c r="P81">
        <v>1049.56</v>
      </c>
      <c r="Q81">
        <v>1169.69</v>
      </c>
      <c r="R81">
        <v>1262.68</v>
      </c>
      <c r="S81">
        <v>1319.23</v>
      </c>
      <c r="T81">
        <v>1383.42</v>
      </c>
      <c r="U81">
        <v>1443.39</v>
      </c>
      <c r="V81">
        <v>1506.58</v>
      </c>
      <c r="W81" t="s">
        <v>52</v>
      </c>
      <c r="X81" t="s">
        <v>52</v>
      </c>
      <c r="Y81" t="s">
        <v>52</v>
      </c>
      <c r="Z81" t="s">
        <v>52</v>
      </c>
      <c r="AA81" t="s">
        <v>52</v>
      </c>
      <c r="AB81" t="s">
        <v>52</v>
      </c>
      <c r="AC81" t="s">
        <v>52</v>
      </c>
      <c r="AD81" t="s">
        <v>52</v>
      </c>
      <c r="AE81" t="s">
        <v>52</v>
      </c>
      <c r="AF81" t="s">
        <v>52</v>
      </c>
      <c r="AG81" t="s">
        <v>52</v>
      </c>
      <c r="AH81" t="s">
        <v>52</v>
      </c>
      <c r="AI81" t="s">
        <v>52</v>
      </c>
      <c r="AJ81" t="s">
        <v>52</v>
      </c>
      <c r="AK81" t="s">
        <v>52</v>
      </c>
      <c r="AL81" t="s">
        <v>52</v>
      </c>
    </row>
    <row r="82" spans="1:38" x14ac:dyDescent="0.15">
      <c r="A82" t="s">
        <v>271</v>
      </c>
      <c r="B82" t="s">
        <v>272</v>
      </c>
      <c r="C82" t="s">
        <v>273</v>
      </c>
      <c r="D82" t="s">
        <v>194</v>
      </c>
      <c r="E82" t="s">
        <v>76</v>
      </c>
      <c r="F82" t="s">
        <v>58</v>
      </c>
      <c r="G82">
        <v>582.75</v>
      </c>
      <c r="H82">
        <v>522</v>
      </c>
      <c r="I82">
        <v>644.63</v>
      </c>
      <c r="J82">
        <v>687.39</v>
      </c>
      <c r="K82">
        <v>734.9</v>
      </c>
      <c r="L82">
        <v>823.88</v>
      </c>
      <c r="M82">
        <v>893.34</v>
      </c>
      <c r="N82">
        <v>947.76</v>
      </c>
      <c r="O82">
        <v>1002.21</v>
      </c>
      <c r="P82">
        <v>1066.73</v>
      </c>
      <c r="Q82">
        <v>1197.4000000000001</v>
      </c>
      <c r="R82">
        <v>1254.07</v>
      </c>
      <c r="S82">
        <v>1311.28</v>
      </c>
      <c r="T82">
        <v>1339.46</v>
      </c>
      <c r="U82">
        <v>1370.07</v>
      </c>
      <c r="V82">
        <v>1390.53</v>
      </c>
      <c r="W82" t="s">
        <v>52</v>
      </c>
      <c r="X82" t="s">
        <v>52</v>
      </c>
      <c r="Y82" t="s">
        <v>52</v>
      </c>
      <c r="Z82" t="s">
        <v>52</v>
      </c>
      <c r="AA82" t="s">
        <v>52</v>
      </c>
      <c r="AB82" t="s">
        <v>52</v>
      </c>
      <c r="AC82" t="s">
        <v>52</v>
      </c>
      <c r="AD82" t="s">
        <v>52</v>
      </c>
      <c r="AE82" t="s">
        <v>52</v>
      </c>
      <c r="AF82" t="s">
        <v>52</v>
      </c>
      <c r="AG82" t="s">
        <v>52</v>
      </c>
      <c r="AH82" t="s">
        <v>52</v>
      </c>
      <c r="AI82" t="s">
        <v>52</v>
      </c>
      <c r="AJ82" t="s">
        <v>52</v>
      </c>
      <c r="AK82" t="s">
        <v>52</v>
      </c>
      <c r="AL82" t="s">
        <v>52</v>
      </c>
    </row>
    <row r="83" spans="1:38" x14ac:dyDescent="0.15">
      <c r="A83" t="s">
        <v>274</v>
      </c>
      <c r="B83" t="s">
        <v>52</v>
      </c>
      <c r="C83" t="s">
        <v>275</v>
      </c>
      <c r="D83" t="s">
        <v>194</v>
      </c>
      <c r="E83" t="s">
        <v>76</v>
      </c>
      <c r="F83" t="s">
        <v>68</v>
      </c>
      <c r="G83">
        <v>601.88</v>
      </c>
      <c r="H83">
        <v>639</v>
      </c>
      <c r="I83">
        <v>663.75</v>
      </c>
      <c r="J83" t="s">
        <v>52</v>
      </c>
      <c r="K83" t="s">
        <v>52</v>
      </c>
      <c r="L83" t="s">
        <v>52</v>
      </c>
      <c r="M83" t="s">
        <v>52</v>
      </c>
      <c r="N83" t="s">
        <v>52</v>
      </c>
      <c r="O83" t="s">
        <v>52</v>
      </c>
      <c r="P83" t="s">
        <v>52</v>
      </c>
      <c r="Q83" t="s">
        <v>52</v>
      </c>
      <c r="R83" t="s">
        <v>52</v>
      </c>
      <c r="S83" t="s">
        <v>52</v>
      </c>
      <c r="T83" t="s">
        <v>52</v>
      </c>
      <c r="U83" t="s">
        <v>52</v>
      </c>
      <c r="V83" t="s">
        <v>52</v>
      </c>
      <c r="W83" t="s">
        <v>52</v>
      </c>
      <c r="X83" t="s">
        <v>52</v>
      </c>
      <c r="Y83" t="s">
        <v>52</v>
      </c>
      <c r="Z83" t="s">
        <v>52</v>
      </c>
      <c r="AA83" t="s">
        <v>52</v>
      </c>
      <c r="AB83" t="s">
        <v>52</v>
      </c>
      <c r="AC83" t="s">
        <v>52</v>
      </c>
      <c r="AD83" t="s">
        <v>52</v>
      </c>
      <c r="AE83" t="s">
        <v>52</v>
      </c>
      <c r="AF83" t="s">
        <v>52</v>
      </c>
      <c r="AG83" t="s">
        <v>52</v>
      </c>
      <c r="AH83" t="s">
        <v>52</v>
      </c>
      <c r="AI83" t="s">
        <v>52</v>
      </c>
      <c r="AJ83" t="s">
        <v>52</v>
      </c>
      <c r="AK83" t="s">
        <v>52</v>
      </c>
      <c r="AL83" t="s">
        <v>52</v>
      </c>
    </row>
    <row r="84" spans="1:38" x14ac:dyDescent="0.15">
      <c r="A84" t="s">
        <v>282</v>
      </c>
      <c r="B84" t="s">
        <v>283</v>
      </c>
      <c r="C84" t="s">
        <v>284</v>
      </c>
      <c r="D84" t="s">
        <v>94</v>
      </c>
      <c r="E84" t="s">
        <v>76</v>
      </c>
      <c r="F84" t="s">
        <v>60</v>
      </c>
      <c r="G84">
        <v>490.5</v>
      </c>
      <c r="H84">
        <v>554.63</v>
      </c>
      <c r="I84">
        <v>587.25</v>
      </c>
      <c r="J84">
        <v>626.87</v>
      </c>
      <c r="K84">
        <v>718.62</v>
      </c>
      <c r="L84">
        <v>774.6</v>
      </c>
      <c r="M84">
        <v>814.36</v>
      </c>
      <c r="N84">
        <v>870.8</v>
      </c>
      <c r="O84">
        <v>926.02</v>
      </c>
      <c r="P84">
        <v>1017.37</v>
      </c>
      <c r="Q84">
        <v>1108.79</v>
      </c>
      <c r="R84">
        <v>1192.03</v>
      </c>
      <c r="S84">
        <v>1231.03</v>
      </c>
      <c r="T84">
        <v>1285.52</v>
      </c>
      <c r="U84">
        <v>1339.92</v>
      </c>
      <c r="V84">
        <v>1413.6</v>
      </c>
      <c r="W84">
        <v>1457.62</v>
      </c>
      <c r="X84">
        <v>1494.57</v>
      </c>
      <c r="Y84">
        <v>1496.5</v>
      </c>
      <c r="Z84">
        <v>1502.61</v>
      </c>
      <c r="AA84">
        <v>1508.15</v>
      </c>
      <c r="AB84">
        <v>1516.38</v>
      </c>
      <c r="AC84">
        <v>1548.24</v>
      </c>
      <c r="AD84">
        <v>1605.04</v>
      </c>
      <c r="AE84">
        <v>1662.59</v>
      </c>
      <c r="AF84">
        <v>1759.51</v>
      </c>
      <c r="AG84">
        <v>1847.3500000000001</v>
      </c>
      <c r="AH84">
        <v>1920.4</v>
      </c>
      <c r="AI84">
        <v>2013.54</v>
      </c>
      <c r="AJ84">
        <v>2079.37</v>
      </c>
      <c r="AK84">
        <v>2184.2399999999998</v>
      </c>
      <c r="AL84">
        <v>2292.5100000000002</v>
      </c>
    </row>
    <row r="85" spans="1:38" x14ac:dyDescent="0.15">
      <c r="A85" t="s">
        <v>285</v>
      </c>
      <c r="B85" t="s">
        <v>52</v>
      </c>
      <c r="C85" t="s">
        <v>286</v>
      </c>
      <c r="D85" t="s">
        <v>194</v>
      </c>
      <c r="E85" t="s">
        <v>76</v>
      </c>
      <c r="F85" t="s">
        <v>56</v>
      </c>
      <c r="G85">
        <v>621</v>
      </c>
      <c r="H85">
        <v>681.75</v>
      </c>
      <c r="I85">
        <v>662.63</v>
      </c>
      <c r="J85">
        <v>775.99</v>
      </c>
      <c r="K85">
        <v>834.5</v>
      </c>
      <c r="L85" t="s">
        <v>52</v>
      </c>
      <c r="M85" t="s">
        <v>52</v>
      </c>
      <c r="N85" t="s">
        <v>52</v>
      </c>
      <c r="O85" t="s">
        <v>52</v>
      </c>
      <c r="P85" t="s">
        <v>52</v>
      </c>
      <c r="Q85" t="s">
        <v>52</v>
      </c>
      <c r="R85" t="s">
        <v>52</v>
      </c>
      <c r="S85" t="s">
        <v>52</v>
      </c>
      <c r="T85" t="s">
        <v>52</v>
      </c>
      <c r="U85" t="s">
        <v>52</v>
      </c>
      <c r="V85" t="s">
        <v>52</v>
      </c>
      <c r="W85" t="s">
        <v>52</v>
      </c>
      <c r="X85" t="s">
        <v>52</v>
      </c>
      <c r="Y85" t="s">
        <v>52</v>
      </c>
      <c r="Z85" t="s">
        <v>52</v>
      </c>
      <c r="AA85" t="s">
        <v>52</v>
      </c>
      <c r="AB85" t="s">
        <v>52</v>
      </c>
      <c r="AC85" t="s">
        <v>52</v>
      </c>
      <c r="AD85" t="s">
        <v>52</v>
      </c>
      <c r="AE85" t="s">
        <v>52</v>
      </c>
      <c r="AF85" t="s">
        <v>52</v>
      </c>
      <c r="AG85" t="s">
        <v>52</v>
      </c>
      <c r="AH85" t="s">
        <v>52</v>
      </c>
      <c r="AI85" t="s">
        <v>52</v>
      </c>
      <c r="AJ85" t="s">
        <v>52</v>
      </c>
      <c r="AK85" t="s">
        <v>52</v>
      </c>
      <c r="AL85" t="s">
        <v>52</v>
      </c>
    </row>
    <row r="86" spans="1:38" x14ac:dyDescent="0.15">
      <c r="A86" t="s">
        <v>290</v>
      </c>
      <c r="B86" t="s">
        <v>52</v>
      </c>
      <c r="C86" t="s">
        <v>291</v>
      </c>
      <c r="D86" t="s">
        <v>194</v>
      </c>
      <c r="E86" t="s">
        <v>76</v>
      </c>
      <c r="F86" t="s">
        <v>56</v>
      </c>
      <c r="G86">
        <v>649.13</v>
      </c>
      <c r="H86">
        <v>681.75</v>
      </c>
      <c r="I86">
        <v>651.38</v>
      </c>
      <c r="J86">
        <v>665.93</v>
      </c>
      <c r="K86">
        <v>729.14</v>
      </c>
      <c r="L86" t="s">
        <v>52</v>
      </c>
      <c r="M86" t="s">
        <v>52</v>
      </c>
      <c r="N86" t="s">
        <v>52</v>
      </c>
      <c r="O86" t="s">
        <v>52</v>
      </c>
      <c r="P86" t="s">
        <v>52</v>
      </c>
      <c r="Q86" t="s">
        <v>52</v>
      </c>
      <c r="R86" t="s">
        <v>52</v>
      </c>
      <c r="S86" t="s">
        <v>52</v>
      </c>
      <c r="T86" t="s">
        <v>52</v>
      </c>
      <c r="U86" t="s">
        <v>52</v>
      </c>
      <c r="V86" t="s">
        <v>52</v>
      </c>
      <c r="W86" t="s">
        <v>52</v>
      </c>
      <c r="X86" t="s">
        <v>52</v>
      </c>
      <c r="Y86" t="s">
        <v>52</v>
      </c>
      <c r="Z86" t="s">
        <v>52</v>
      </c>
      <c r="AA86" t="s">
        <v>52</v>
      </c>
      <c r="AB86" t="s">
        <v>52</v>
      </c>
      <c r="AC86" t="s">
        <v>52</v>
      </c>
      <c r="AD86" t="s">
        <v>52</v>
      </c>
      <c r="AE86" t="s">
        <v>52</v>
      </c>
      <c r="AF86" t="s">
        <v>52</v>
      </c>
      <c r="AG86" t="s">
        <v>52</v>
      </c>
      <c r="AH86" t="s">
        <v>52</v>
      </c>
      <c r="AI86" t="s">
        <v>52</v>
      </c>
      <c r="AJ86" t="s">
        <v>52</v>
      </c>
      <c r="AK86" t="s">
        <v>52</v>
      </c>
      <c r="AL86" t="s">
        <v>52</v>
      </c>
    </row>
    <row r="87" spans="1:38" x14ac:dyDescent="0.15">
      <c r="A87" t="s">
        <v>295</v>
      </c>
      <c r="B87" t="s">
        <v>296</v>
      </c>
      <c r="C87" t="s">
        <v>297</v>
      </c>
      <c r="D87" t="s">
        <v>194</v>
      </c>
      <c r="E87" t="s">
        <v>76</v>
      </c>
      <c r="F87" t="s">
        <v>58</v>
      </c>
      <c r="G87">
        <v>676.13</v>
      </c>
      <c r="H87">
        <v>603</v>
      </c>
      <c r="I87">
        <v>650.25</v>
      </c>
      <c r="J87">
        <v>663.5</v>
      </c>
      <c r="K87">
        <v>714.97</v>
      </c>
      <c r="L87">
        <v>812.49</v>
      </c>
      <c r="M87">
        <v>883.06</v>
      </c>
      <c r="N87">
        <v>939.57</v>
      </c>
      <c r="O87">
        <v>995.61</v>
      </c>
      <c r="P87">
        <v>1066.69</v>
      </c>
      <c r="Q87">
        <v>1183.22</v>
      </c>
      <c r="R87">
        <v>1234.49</v>
      </c>
      <c r="S87">
        <v>1291.3</v>
      </c>
      <c r="T87">
        <v>1314.59</v>
      </c>
      <c r="U87">
        <v>1337.07</v>
      </c>
      <c r="V87">
        <v>1351.83</v>
      </c>
      <c r="W87" t="s">
        <v>52</v>
      </c>
      <c r="X87" t="s">
        <v>52</v>
      </c>
      <c r="Y87" t="s">
        <v>52</v>
      </c>
      <c r="Z87" t="s">
        <v>52</v>
      </c>
      <c r="AA87" t="s">
        <v>52</v>
      </c>
      <c r="AB87" t="s">
        <v>52</v>
      </c>
      <c r="AC87" t="s">
        <v>52</v>
      </c>
      <c r="AD87" t="s">
        <v>52</v>
      </c>
      <c r="AE87" t="s">
        <v>52</v>
      </c>
      <c r="AF87" t="s">
        <v>52</v>
      </c>
      <c r="AG87" t="s">
        <v>52</v>
      </c>
      <c r="AH87" t="s">
        <v>52</v>
      </c>
      <c r="AI87" t="s">
        <v>52</v>
      </c>
      <c r="AJ87" t="s">
        <v>52</v>
      </c>
      <c r="AK87" t="s">
        <v>52</v>
      </c>
      <c r="AL87" t="s">
        <v>52</v>
      </c>
    </row>
    <row r="88" spans="1:38" x14ac:dyDescent="0.15">
      <c r="A88" t="s">
        <v>298</v>
      </c>
      <c r="B88" t="s">
        <v>299</v>
      </c>
      <c r="C88" t="s">
        <v>300</v>
      </c>
      <c r="D88" t="s">
        <v>94</v>
      </c>
      <c r="E88" t="s">
        <v>76</v>
      </c>
      <c r="F88" t="s">
        <v>60</v>
      </c>
      <c r="G88">
        <v>612</v>
      </c>
      <c r="H88">
        <v>586.13</v>
      </c>
      <c r="I88">
        <v>668.25</v>
      </c>
      <c r="J88">
        <v>721.25</v>
      </c>
      <c r="K88">
        <v>766.73</v>
      </c>
      <c r="L88">
        <v>838.58</v>
      </c>
      <c r="M88">
        <v>904.5</v>
      </c>
      <c r="N88">
        <v>965.44</v>
      </c>
      <c r="O88">
        <v>1020.02</v>
      </c>
      <c r="P88">
        <v>1115.55</v>
      </c>
      <c r="Q88">
        <v>1212.03</v>
      </c>
      <c r="R88">
        <v>1272.1500000000001</v>
      </c>
      <c r="S88">
        <v>1311.42</v>
      </c>
      <c r="T88">
        <v>1375.07</v>
      </c>
      <c r="U88">
        <v>1431.2</v>
      </c>
      <c r="V88">
        <v>1485.99</v>
      </c>
      <c r="W88">
        <v>1539.28</v>
      </c>
      <c r="X88">
        <v>1565.49</v>
      </c>
      <c r="Y88">
        <v>1563.21</v>
      </c>
      <c r="Z88">
        <v>1577.49</v>
      </c>
      <c r="AA88">
        <v>1580.15</v>
      </c>
      <c r="AB88">
        <v>1607.73</v>
      </c>
      <c r="AC88">
        <v>1635.37</v>
      </c>
      <c r="AD88">
        <v>1690.45</v>
      </c>
      <c r="AE88">
        <v>1754.36</v>
      </c>
      <c r="AF88">
        <v>1839.4999999999998</v>
      </c>
      <c r="AG88">
        <v>1923.99</v>
      </c>
      <c r="AH88">
        <v>1981.1599999999999</v>
      </c>
      <c r="AI88">
        <v>2039.78</v>
      </c>
      <c r="AJ88">
        <v>2110.73</v>
      </c>
      <c r="AK88">
        <v>2200.71</v>
      </c>
      <c r="AL88">
        <v>2320.84</v>
      </c>
    </row>
    <row r="89" spans="1:38" x14ac:dyDescent="0.15">
      <c r="A89" t="s">
        <v>304</v>
      </c>
      <c r="B89" t="s">
        <v>52</v>
      </c>
      <c r="C89" t="s">
        <v>305</v>
      </c>
      <c r="D89" t="s">
        <v>194</v>
      </c>
      <c r="E89" t="s">
        <v>76</v>
      </c>
      <c r="F89" t="s">
        <v>68</v>
      </c>
      <c r="G89">
        <v>600.75</v>
      </c>
      <c r="H89">
        <v>669.38</v>
      </c>
      <c r="I89">
        <v>713.25</v>
      </c>
      <c r="J89" t="s">
        <v>52</v>
      </c>
      <c r="K89" t="s">
        <v>52</v>
      </c>
      <c r="L89" t="s">
        <v>52</v>
      </c>
      <c r="M89" t="s">
        <v>52</v>
      </c>
      <c r="N89" t="s">
        <v>52</v>
      </c>
      <c r="O89" t="s">
        <v>52</v>
      </c>
      <c r="P89" t="s">
        <v>52</v>
      </c>
      <c r="Q89" t="s">
        <v>52</v>
      </c>
      <c r="R89" t="s">
        <v>52</v>
      </c>
      <c r="S89" t="s">
        <v>52</v>
      </c>
      <c r="T89" t="s">
        <v>52</v>
      </c>
      <c r="U89" t="s">
        <v>52</v>
      </c>
      <c r="V89" t="s">
        <v>52</v>
      </c>
      <c r="W89" t="s">
        <v>52</v>
      </c>
      <c r="X89" t="s">
        <v>52</v>
      </c>
      <c r="Y89" t="s">
        <v>52</v>
      </c>
      <c r="Z89" t="s">
        <v>52</v>
      </c>
      <c r="AA89" t="s">
        <v>52</v>
      </c>
      <c r="AB89" t="s">
        <v>52</v>
      </c>
      <c r="AC89" t="s">
        <v>52</v>
      </c>
      <c r="AD89" t="s">
        <v>52</v>
      </c>
      <c r="AE89" t="s">
        <v>52</v>
      </c>
      <c r="AF89" t="s">
        <v>52</v>
      </c>
      <c r="AG89" t="s">
        <v>52</v>
      </c>
      <c r="AH89" t="s">
        <v>52</v>
      </c>
      <c r="AI89" t="s">
        <v>52</v>
      </c>
      <c r="AJ89" t="s">
        <v>52</v>
      </c>
      <c r="AK89" t="s">
        <v>52</v>
      </c>
      <c r="AL89" t="s">
        <v>52</v>
      </c>
    </row>
    <row r="90" spans="1:38" x14ac:dyDescent="0.15">
      <c r="A90" t="s">
        <v>306</v>
      </c>
      <c r="B90" t="s">
        <v>307</v>
      </c>
      <c r="C90" t="s">
        <v>308</v>
      </c>
      <c r="D90" t="s">
        <v>94</v>
      </c>
      <c r="E90" t="s">
        <v>76</v>
      </c>
      <c r="F90" t="s">
        <v>60</v>
      </c>
      <c r="G90">
        <v>524.25</v>
      </c>
      <c r="H90">
        <v>563.63</v>
      </c>
      <c r="I90">
        <v>594</v>
      </c>
      <c r="J90">
        <v>628.91999999999996</v>
      </c>
      <c r="K90">
        <v>661.39</v>
      </c>
      <c r="L90">
        <v>740.96</v>
      </c>
      <c r="M90">
        <v>789.31</v>
      </c>
      <c r="N90">
        <v>831.55</v>
      </c>
      <c r="O90">
        <v>878.52</v>
      </c>
      <c r="P90">
        <v>964</v>
      </c>
      <c r="Q90">
        <v>1054.77</v>
      </c>
      <c r="R90">
        <v>1124.0999999999999</v>
      </c>
      <c r="S90">
        <v>1177.97</v>
      </c>
      <c r="T90">
        <v>1236.75</v>
      </c>
      <c r="U90">
        <v>1293.31</v>
      </c>
      <c r="V90">
        <v>1367.4</v>
      </c>
      <c r="W90">
        <v>1393.87</v>
      </c>
      <c r="X90">
        <v>1427.34</v>
      </c>
      <c r="Y90">
        <v>1427.46</v>
      </c>
      <c r="Z90">
        <v>1435.42</v>
      </c>
      <c r="AA90">
        <v>1441.74</v>
      </c>
      <c r="AB90">
        <v>1445.98</v>
      </c>
      <c r="AC90">
        <v>1470.75</v>
      </c>
      <c r="AD90">
        <v>1529.03</v>
      </c>
      <c r="AE90">
        <v>1610.23</v>
      </c>
      <c r="AF90">
        <v>1690.88</v>
      </c>
      <c r="AG90">
        <v>1779.5500000000002</v>
      </c>
      <c r="AH90">
        <v>1842</v>
      </c>
      <c r="AI90">
        <v>1888.73</v>
      </c>
      <c r="AJ90">
        <v>1973.29</v>
      </c>
      <c r="AK90">
        <v>2067.7399999999998</v>
      </c>
      <c r="AL90">
        <v>2165.35</v>
      </c>
    </row>
    <row r="91" spans="1:38" x14ac:dyDescent="0.15">
      <c r="A91" t="s">
        <v>309</v>
      </c>
      <c r="B91" t="s">
        <v>52</v>
      </c>
      <c r="C91" t="s">
        <v>310</v>
      </c>
      <c r="D91" t="s">
        <v>194</v>
      </c>
      <c r="E91" t="s">
        <v>76</v>
      </c>
      <c r="F91" t="s">
        <v>64</v>
      </c>
      <c r="G91">
        <v>504</v>
      </c>
      <c r="H91">
        <v>535.5</v>
      </c>
      <c r="I91">
        <v>554.63</v>
      </c>
      <c r="J91">
        <v>579.96</v>
      </c>
      <c r="K91" t="s">
        <v>52</v>
      </c>
      <c r="L91" t="s">
        <v>52</v>
      </c>
      <c r="M91" t="s">
        <v>52</v>
      </c>
      <c r="N91" t="s">
        <v>52</v>
      </c>
      <c r="O91" t="s">
        <v>52</v>
      </c>
      <c r="P91" t="s">
        <v>52</v>
      </c>
      <c r="Q91" t="s">
        <v>52</v>
      </c>
      <c r="R91" t="s">
        <v>52</v>
      </c>
      <c r="S91" t="s">
        <v>52</v>
      </c>
      <c r="T91" t="s">
        <v>52</v>
      </c>
      <c r="U91" t="s">
        <v>52</v>
      </c>
      <c r="V91" t="s">
        <v>52</v>
      </c>
      <c r="W91" t="s">
        <v>52</v>
      </c>
      <c r="X91" t="s">
        <v>52</v>
      </c>
      <c r="Y91" t="s">
        <v>52</v>
      </c>
      <c r="Z91" t="s">
        <v>52</v>
      </c>
      <c r="AA91" t="s">
        <v>52</v>
      </c>
      <c r="AB91" t="s">
        <v>52</v>
      </c>
      <c r="AC91" t="s">
        <v>52</v>
      </c>
      <c r="AD91" t="s">
        <v>52</v>
      </c>
      <c r="AE91" t="s">
        <v>52</v>
      </c>
      <c r="AF91" t="s">
        <v>52</v>
      </c>
      <c r="AG91" t="s">
        <v>52</v>
      </c>
      <c r="AH91" t="s">
        <v>52</v>
      </c>
      <c r="AI91" t="s">
        <v>52</v>
      </c>
      <c r="AJ91" t="s">
        <v>52</v>
      </c>
      <c r="AK91" t="s">
        <v>52</v>
      </c>
      <c r="AL91" t="s">
        <v>52</v>
      </c>
    </row>
    <row r="92" spans="1:38" x14ac:dyDescent="0.15">
      <c r="A92" t="s">
        <v>317</v>
      </c>
      <c r="B92" t="s">
        <v>52</v>
      </c>
      <c r="C92" t="s">
        <v>318</v>
      </c>
      <c r="D92" t="s">
        <v>194</v>
      </c>
      <c r="E92" t="s">
        <v>76</v>
      </c>
      <c r="F92" t="s">
        <v>66</v>
      </c>
      <c r="G92">
        <v>518.63</v>
      </c>
      <c r="H92">
        <v>534.38</v>
      </c>
      <c r="I92">
        <v>523.13</v>
      </c>
      <c r="J92">
        <v>551.08000000000004</v>
      </c>
      <c r="K92">
        <v>583.58000000000004</v>
      </c>
      <c r="L92" t="s">
        <v>52</v>
      </c>
      <c r="M92" t="s">
        <v>52</v>
      </c>
      <c r="N92" t="s">
        <v>52</v>
      </c>
      <c r="O92" t="s">
        <v>52</v>
      </c>
      <c r="P92" t="s">
        <v>52</v>
      </c>
      <c r="Q92" t="s">
        <v>52</v>
      </c>
      <c r="R92" t="s">
        <v>52</v>
      </c>
      <c r="S92" t="s">
        <v>52</v>
      </c>
      <c r="T92" t="s">
        <v>52</v>
      </c>
      <c r="U92" t="s">
        <v>52</v>
      </c>
      <c r="V92" t="s">
        <v>52</v>
      </c>
      <c r="W92" t="s">
        <v>52</v>
      </c>
      <c r="X92" t="s">
        <v>52</v>
      </c>
      <c r="Y92" t="s">
        <v>52</v>
      </c>
      <c r="Z92" t="s">
        <v>52</v>
      </c>
      <c r="AA92" t="s">
        <v>52</v>
      </c>
      <c r="AB92" t="s">
        <v>52</v>
      </c>
      <c r="AC92" t="s">
        <v>52</v>
      </c>
      <c r="AD92" t="s">
        <v>52</v>
      </c>
      <c r="AE92" t="s">
        <v>52</v>
      </c>
      <c r="AF92" t="s">
        <v>52</v>
      </c>
      <c r="AG92" t="s">
        <v>52</v>
      </c>
      <c r="AH92" t="s">
        <v>52</v>
      </c>
      <c r="AI92" t="s">
        <v>52</v>
      </c>
      <c r="AJ92" t="s">
        <v>52</v>
      </c>
      <c r="AK92" t="s">
        <v>52</v>
      </c>
      <c r="AL92" t="s">
        <v>52</v>
      </c>
    </row>
    <row r="93" spans="1:38" x14ac:dyDescent="0.15">
      <c r="A93" t="s">
        <v>325</v>
      </c>
      <c r="B93" t="s">
        <v>326</v>
      </c>
      <c r="C93" t="s">
        <v>327</v>
      </c>
      <c r="D93" t="s">
        <v>94</v>
      </c>
      <c r="E93" t="s">
        <v>76</v>
      </c>
      <c r="F93" t="s">
        <v>1828</v>
      </c>
      <c r="G93">
        <v>526.5</v>
      </c>
      <c r="H93">
        <v>546.75</v>
      </c>
      <c r="I93">
        <v>569.25</v>
      </c>
      <c r="J93">
        <v>604.24</v>
      </c>
      <c r="K93">
        <v>638.89</v>
      </c>
      <c r="L93">
        <v>731.26</v>
      </c>
      <c r="M93">
        <v>778.12</v>
      </c>
      <c r="N93">
        <v>838.42</v>
      </c>
      <c r="O93">
        <v>897.62</v>
      </c>
      <c r="P93">
        <v>982.94</v>
      </c>
      <c r="Q93">
        <v>1135.33</v>
      </c>
      <c r="R93">
        <v>1201.73</v>
      </c>
      <c r="S93">
        <v>1242.1600000000001</v>
      </c>
      <c r="T93">
        <v>1300.4000000000001</v>
      </c>
      <c r="U93">
        <v>1358.21</v>
      </c>
      <c r="V93">
        <v>1416.91</v>
      </c>
      <c r="W93">
        <v>1449.18</v>
      </c>
      <c r="X93">
        <v>1479.7</v>
      </c>
      <c r="Y93">
        <v>1480.06</v>
      </c>
      <c r="Z93">
        <v>1485.09</v>
      </c>
      <c r="AA93">
        <v>1489.27</v>
      </c>
      <c r="AB93">
        <v>1491.14</v>
      </c>
      <c r="AC93">
        <v>1494.24</v>
      </c>
      <c r="AD93">
        <v>1550.3600000000001</v>
      </c>
      <c r="AE93">
        <v>1597.12</v>
      </c>
      <c r="AF93">
        <v>1675.3200000000002</v>
      </c>
      <c r="AG93">
        <v>1757.7</v>
      </c>
      <c r="AH93">
        <v>1823.57</v>
      </c>
      <c r="AI93">
        <v>1854.9</v>
      </c>
      <c r="AJ93">
        <v>1933.05</v>
      </c>
      <c r="AK93">
        <v>2010.38</v>
      </c>
      <c r="AL93">
        <v>2109.5100000000002</v>
      </c>
    </row>
    <row r="94" spans="1:38" x14ac:dyDescent="0.15">
      <c r="A94" t="s">
        <v>328</v>
      </c>
      <c r="B94" t="s">
        <v>329</v>
      </c>
      <c r="C94" t="s">
        <v>330</v>
      </c>
      <c r="D94" t="s">
        <v>94</v>
      </c>
      <c r="E94" t="s">
        <v>76</v>
      </c>
      <c r="F94" t="s">
        <v>1828</v>
      </c>
      <c r="G94">
        <v>502.88</v>
      </c>
      <c r="H94">
        <v>520.88</v>
      </c>
      <c r="I94">
        <v>559.13</v>
      </c>
      <c r="J94">
        <v>577.16</v>
      </c>
      <c r="K94">
        <v>601.79999999999995</v>
      </c>
      <c r="L94">
        <v>682.23</v>
      </c>
      <c r="M94">
        <v>750.21</v>
      </c>
      <c r="N94">
        <v>799.97</v>
      </c>
      <c r="O94">
        <v>855.32</v>
      </c>
      <c r="P94">
        <v>944.18</v>
      </c>
      <c r="Q94">
        <v>1090.26</v>
      </c>
      <c r="R94">
        <v>1165.0899999999999</v>
      </c>
      <c r="S94">
        <v>1202.42</v>
      </c>
      <c r="T94">
        <v>1264.08</v>
      </c>
      <c r="U94">
        <v>1326.55</v>
      </c>
      <c r="V94">
        <v>1384.21</v>
      </c>
      <c r="W94">
        <v>1429.36</v>
      </c>
      <c r="X94">
        <v>1457.65</v>
      </c>
      <c r="Y94">
        <v>1455.42</v>
      </c>
      <c r="Z94">
        <v>1463.72</v>
      </c>
      <c r="AA94">
        <v>1484.8</v>
      </c>
      <c r="AB94">
        <v>1495.17</v>
      </c>
      <c r="AC94">
        <v>1499.89</v>
      </c>
      <c r="AD94">
        <v>1558.8</v>
      </c>
      <c r="AE94">
        <v>1629.5</v>
      </c>
      <c r="AF94">
        <v>1725.88</v>
      </c>
      <c r="AG94">
        <v>1798.1599999999999</v>
      </c>
      <c r="AH94">
        <v>1871.8</v>
      </c>
      <c r="AI94">
        <v>1948.6</v>
      </c>
      <c r="AJ94">
        <v>2010.63</v>
      </c>
      <c r="AK94">
        <v>2114.41</v>
      </c>
      <c r="AL94">
        <v>2219.3200000000002</v>
      </c>
    </row>
    <row r="95" spans="1:38" x14ac:dyDescent="0.15">
      <c r="A95" t="s">
        <v>334</v>
      </c>
      <c r="B95" t="s">
        <v>335</v>
      </c>
      <c r="C95" t="s">
        <v>336</v>
      </c>
      <c r="D95" t="s">
        <v>94</v>
      </c>
      <c r="E95" t="s">
        <v>76</v>
      </c>
      <c r="F95" t="s">
        <v>1828</v>
      </c>
      <c r="G95">
        <v>501.75</v>
      </c>
      <c r="H95">
        <v>522</v>
      </c>
      <c r="I95">
        <v>544.5</v>
      </c>
      <c r="J95">
        <v>584.54999999999995</v>
      </c>
      <c r="K95">
        <v>631.09</v>
      </c>
      <c r="L95">
        <v>716.05</v>
      </c>
      <c r="M95">
        <v>762.16</v>
      </c>
      <c r="N95">
        <v>819.78</v>
      </c>
      <c r="O95">
        <v>887.64</v>
      </c>
      <c r="P95">
        <v>974.05</v>
      </c>
      <c r="Q95">
        <v>1135.02</v>
      </c>
      <c r="R95">
        <v>1198.49</v>
      </c>
      <c r="S95">
        <v>1231.69</v>
      </c>
      <c r="T95">
        <v>1287.48</v>
      </c>
      <c r="U95">
        <v>1345.44</v>
      </c>
      <c r="V95">
        <v>1403.88</v>
      </c>
      <c r="W95">
        <v>1436.4</v>
      </c>
      <c r="X95">
        <v>1467.54</v>
      </c>
      <c r="Y95">
        <v>1467.14</v>
      </c>
      <c r="Z95">
        <v>1468.07</v>
      </c>
      <c r="AA95">
        <v>1474.48</v>
      </c>
      <c r="AB95">
        <v>1475.34</v>
      </c>
      <c r="AC95">
        <v>1480.06</v>
      </c>
      <c r="AD95">
        <v>1535.2700000000002</v>
      </c>
      <c r="AE95">
        <v>1582.28</v>
      </c>
      <c r="AF95">
        <v>1660.1399999999999</v>
      </c>
      <c r="AG95">
        <v>1741.18</v>
      </c>
      <c r="AH95">
        <v>1804.74</v>
      </c>
      <c r="AI95">
        <v>1835.12</v>
      </c>
      <c r="AJ95">
        <v>1912.28</v>
      </c>
      <c r="AK95">
        <v>1988.6</v>
      </c>
      <c r="AL95">
        <v>2083.46</v>
      </c>
    </row>
    <row r="96" spans="1:38" x14ac:dyDescent="0.15">
      <c r="A96" t="s">
        <v>337</v>
      </c>
      <c r="B96" t="s">
        <v>338</v>
      </c>
      <c r="C96" t="s">
        <v>339</v>
      </c>
      <c r="D96" t="s">
        <v>194</v>
      </c>
      <c r="E96" t="s">
        <v>76</v>
      </c>
      <c r="F96" t="s">
        <v>70</v>
      </c>
      <c r="G96">
        <v>525.38</v>
      </c>
      <c r="H96">
        <v>555.75</v>
      </c>
      <c r="I96">
        <v>623.25</v>
      </c>
      <c r="J96">
        <v>611.29999999999995</v>
      </c>
      <c r="K96">
        <v>640.76</v>
      </c>
      <c r="L96">
        <v>715.91</v>
      </c>
      <c r="M96">
        <v>782.61</v>
      </c>
      <c r="N96">
        <v>824.65</v>
      </c>
      <c r="O96">
        <v>871.36</v>
      </c>
      <c r="P96">
        <v>978.35</v>
      </c>
      <c r="Q96">
        <v>1129.95</v>
      </c>
      <c r="R96">
        <v>1199.73</v>
      </c>
      <c r="S96">
        <v>1256.52</v>
      </c>
      <c r="T96">
        <v>1314.69</v>
      </c>
      <c r="U96">
        <v>1375.48</v>
      </c>
      <c r="V96">
        <v>1434.26</v>
      </c>
      <c r="W96" t="s">
        <v>52</v>
      </c>
      <c r="X96" t="s">
        <v>52</v>
      </c>
      <c r="Y96" t="s">
        <v>52</v>
      </c>
      <c r="Z96" t="s">
        <v>52</v>
      </c>
      <c r="AA96" t="s">
        <v>52</v>
      </c>
      <c r="AB96" t="s">
        <v>52</v>
      </c>
      <c r="AC96" t="s">
        <v>52</v>
      </c>
      <c r="AD96" t="s">
        <v>52</v>
      </c>
      <c r="AE96" t="s">
        <v>52</v>
      </c>
      <c r="AF96" t="s">
        <v>52</v>
      </c>
      <c r="AG96" t="s">
        <v>52</v>
      </c>
      <c r="AH96" t="s">
        <v>52</v>
      </c>
      <c r="AI96" t="s">
        <v>52</v>
      </c>
      <c r="AJ96" t="s">
        <v>52</v>
      </c>
      <c r="AK96" t="s">
        <v>52</v>
      </c>
      <c r="AL96" t="s">
        <v>52</v>
      </c>
    </row>
    <row r="97" spans="1:38" x14ac:dyDescent="0.15">
      <c r="A97" t="s">
        <v>340</v>
      </c>
      <c r="B97" t="s">
        <v>52</v>
      </c>
      <c r="C97" t="s">
        <v>341</v>
      </c>
      <c r="D97" t="s">
        <v>194</v>
      </c>
      <c r="E97" t="s">
        <v>76</v>
      </c>
      <c r="F97" t="s">
        <v>66</v>
      </c>
      <c r="G97">
        <v>536.63</v>
      </c>
      <c r="H97">
        <v>564.75</v>
      </c>
      <c r="I97">
        <v>565.88</v>
      </c>
      <c r="J97">
        <v>580.45000000000005</v>
      </c>
      <c r="K97" t="s">
        <v>52</v>
      </c>
      <c r="L97" t="s">
        <v>52</v>
      </c>
      <c r="M97" t="s">
        <v>52</v>
      </c>
      <c r="N97" t="s">
        <v>52</v>
      </c>
      <c r="O97" t="s">
        <v>52</v>
      </c>
      <c r="P97" t="s">
        <v>52</v>
      </c>
      <c r="Q97" t="s">
        <v>52</v>
      </c>
      <c r="R97" t="s">
        <v>52</v>
      </c>
      <c r="S97" t="s">
        <v>52</v>
      </c>
      <c r="T97" t="s">
        <v>52</v>
      </c>
      <c r="U97" t="s">
        <v>52</v>
      </c>
      <c r="V97" t="s">
        <v>52</v>
      </c>
      <c r="W97" t="s">
        <v>52</v>
      </c>
      <c r="X97" t="s">
        <v>52</v>
      </c>
      <c r="Y97" t="s">
        <v>52</v>
      </c>
      <c r="Z97" t="s">
        <v>52</v>
      </c>
      <c r="AA97" t="s">
        <v>52</v>
      </c>
      <c r="AB97" t="s">
        <v>52</v>
      </c>
      <c r="AC97" t="s">
        <v>52</v>
      </c>
      <c r="AD97" t="s">
        <v>52</v>
      </c>
      <c r="AE97" t="s">
        <v>52</v>
      </c>
      <c r="AF97" t="s">
        <v>52</v>
      </c>
      <c r="AG97" t="s">
        <v>52</v>
      </c>
      <c r="AH97" t="s">
        <v>52</v>
      </c>
      <c r="AI97" t="s">
        <v>52</v>
      </c>
      <c r="AJ97" t="s">
        <v>52</v>
      </c>
      <c r="AK97" t="s">
        <v>52</v>
      </c>
      <c r="AL97" t="s">
        <v>52</v>
      </c>
    </row>
    <row r="98" spans="1:38" x14ac:dyDescent="0.15">
      <c r="A98" t="s">
        <v>350</v>
      </c>
      <c r="B98" t="s">
        <v>351</v>
      </c>
      <c r="C98" t="s">
        <v>352</v>
      </c>
      <c r="D98" t="s">
        <v>94</v>
      </c>
      <c r="E98" t="s">
        <v>76</v>
      </c>
      <c r="F98" t="s">
        <v>1828</v>
      </c>
      <c r="G98">
        <v>506.25</v>
      </c>
      <c r="H98">
        <v>524.25</v>
      </c>
      <c r="I98">
        <v>562.5</v>
      </c>
      <c r="J98">
        <v>574.72</v>
      </c>
      <c r="K98">
        <v>601.91999999999996</v>
      </c>
      <c r="L98">
        <v>699.44</v>
      </c>
      <c r="M98">
        <v>771.16</v>
      </c>
      <c r="N98">
        <v>822.84</v>
      </c>
      <c r="O98">
        <v>882.47</v>
      </c>
      <c r="P98">
        <v>977.01</v>
      </c>
      <c r="Q98">
        <v>1128.99</v>
      </c>
      <c r="R98">
        <v>1205.9000000000001</v>
      </c>
      <c r="S98">
        <v>1245.69</v>
      </c>
      <c r="T98">
        <v>1308.1400000000001</v>
      </c>
      <c r="U98">
        <v>1371.91</v>
      </c>
      <c r="V98">
        <v>1431.45</v>
      </c>
      <c r="W98">
        <v>1474.6</v>
      </c>
      <c r="X98">
        <v>1505.62</v>
      </c>
      <c r="Y98">
        <v>1506.67</v>
      </c>
      <c r="Z98">
        <v>1513.95</v>
      </c>
      <c r="AA98">
        <v>1518.5</v>
      </c>
      <c r="AB98">
        <v>1526.65</v>
      </c>
      <c r="AC98">
        <v>1533.03</v>
      </c>
      <c r="AD98">
        <v>1585.68</v>
      </c>
      <c r="AE98">
        <v>1656.21</v>
      </c>
      <c r="AF98">
        <v>1750.7199999999998</v>
      </c>
      <c r="AG98">
        <v>1817.05</v>
      </c>
      <c r="AH98">
        <v>1890.53</v>
      </c>
      <c r="AI98">
        <v>1969.03</v>
      </c>
      <c r="AJ98">
        <v>2027.1</v>
      </c>
      <c r="AK98">
        <v>2120.75</v>
      </c>
      <c r="AL98">
        <v>2224.9699999999998</v>
      </c>
    </row>
    <row r="99" spans="1:38" x14ac:dyDescent="0.15">
      <c r="A99" t="s">
        <v>356</v>
      </c>
      <c r="B99" t="s">
        <v>357</v>
      </c>
      <c r="C99" t="s">
        <v>358</v>
      </c>
      <c r="D99" t="s">
        <v>94</v>
      </c>
      <c r="E99" t="s">
        <v>76</v>
      </c>
      <c r="F99" t="s">
        <v>70</v>
      </c>
      <c r="G99">
        <v>509.63</v>
      </c>
      <c r="H99">
        <v>535.5</v>
      </c>
      <c r="I99">
        <v>543.38</v>
      </c>
      <c r="J99">
        <v>574.29</v>
      </c>
      <c r="K99">
        <v>603.53</v>
      </c>
      <c r="L99">
        <v>660.78</v>
      </c>
      <c r="M99">
        <v>721.4</v>
      </c>
      <c r="N99">
        <v>791.13</v>
      </c>
      <c r="O99">
        <v>867.77</v>
      </c>
      <c r="P99">
        <v>977.57</v>
      </c>
      <c r="Q99">
        <v>1095.1600000000001</v>
      </c>
      <c r="R99">
        <v>1179.32</v>
      </c>
      <c r="S99">
        <v>1228.46</v>
      </c>
      <c r="T99">
        <v>1289.3699999999999</v>
      </c>
      <c r="U99">
        <v>1354.56</v>
      </c>
      <c r="V99">
        <v>1415.82</v>
      </c>
      <c r="W99">
        <v>1464.37</v>
      </c>
      <c r="X99">
        <v>1502.04</v>
      </c>
      <c r="Y99">
        <v>1502.44</v>
      </c>
      <c r="Z99">
        <v>1502.57</v>
      </c>
      <c r="AA99">
        <v>1508.66</v>
      </c>
      <c r="AB99">
        <v>1538.06</v>
      </c>
      <c r="AC99">
        <v>1563.65</v>
      </c>
      <c r="AD99">
        <v>1617.87</v>
      </c>
      <c r="AE99">
        <v>1658.2699999999998</v>
      </c>
      <c r="AF99">
        <v>1732.0100000000002</v>
      </c>
      <c r="AG99">
        <v>1809.57</v>
      </c>
      <c r="AH99">
        <v>1875.82</v>
      </c>
      <c r="AI99">
        <v>1933</v>
      </c>
      <c r="AJ99">
        <v>2002.42</v>
      </c>
      <c r="AK99">
        <v>2097.25</v>
      </c>
      <c r="AL99">
        <v>2195.85</v>
      </c>
    </row>
    <row r="100" spans="1:38" x14ac:dyDescent="0.15">
      <c r="A100" t="s">
        <v>359</v>
      </c>
      <c r="B100" t="s">
        <v>360</v>
      </c>
      <c r="C100" t="s">
        <v>361</v>
      </c>
      <c r="D100" t="s">
        <v>94</v>
      </c>
      <c r="E100" t="s">
        <v>76</v>
      </c>
      <c r="F100" t="s">
        <v>1828</v>
      </c>
      <c r="G100">
        <v>527.63</v>
      </c>
      <c r="H100">
        <v>529.88</v>
      </c>
      <c r="I100">
        <v>538.88</v>
      </c>
      <c r="J100">
        <v>558.73</v>
      </c>
      <c r="K100">
        <v>591.26</v>
      </c>
      <c r="L100">
        <v>663.61</v>
      </c>
      <c r="M100">
        <v>722.99</v>
      </c>
      <c r="N100">
        <v>759.42</v>
      </c>
      <c r="O100">
        <v>804.22</v>
      </c>
      <c r="P100">
        <v>879</v>
      </c>
      <c r="Q100">
        <v>1034.4100000000001</v>
      </c>
      <c r="R100">
        <v>1097.81</v>
      </c>
      <c r="S100">
        <v>1151.71</v>
      </c>
      <c r="T100">
        <v>1208.74</v>
      </c>
      <c r="U100">
        <v>1269</v>
      </c>
      <c r="V100">
        <v>1327.2</v>
      </c>
      <c r="W100">
        <v>1374.89</v>
      </c>
      <c r="X100">
        <v>1379.89</v>
      </c>
      <c r="Y100">
        <v>1379.89</v>
      </c>
      <c r="Z100">
        <v>1379.89</v>
      </c>
      <c r="AA100">
        <v>1379.89</v>
      </c>
      <c r="AB100">
        <v>1379.89</v>
      </c>
      <c r="AC100">
        <v>1402.15</v>
      </c>
      <c r="AD100">
        <v>1451.86</v>
      </c>
      <c r="AE100">
        <v>1521.07</v>
      </c>
      <c r="AF100">
        <v>1612.7</v>
      </c>
      <c r="AG100">
        <v>1681.18</v>
      </c>
      <c r="AH100">
        <v>1750.44</v>
      </c>
      <c r="AI100">
        <v>1826.87</v>
      </c>
      <c r="AJ100">
        <v>1900.55</v>
      </c>
      <c r="AK100">
        <v>1996.87</v>
      </c>
      <c r="AL100">
        <v>2094.9899999999998</v>
      </c>
    </row>
    <row r="101" spans="1:38" x14ac:dyDescent="0.15">
      <c r="A101" t="s">
        <v>362</v>
      </c>
      <c r="B101" t="s">
        <v>363</v>
      </c>
      <c r="C101" t="s">
        <v>364</v>
      </c>
      <c r="D101" t="s">
        <v>94</v>
      </c>
      <c r="E101" t="s">
        <v>76</v>
      </c>
      <c r="F101" t="s">
        <v>60</v>
      </c>
      <c r="G101">
        <v>576</v>
      </c>
      <c r="H101">
        <v>657</v>
      </c>
      <c r="I101">
        <v>695.25</v>
      </c>
      <c r="J101">
        <v>716.29</v>
      </c>
      <c r="K101">
        <v>752.45</v>
      </c>
      <c r="L101">
        <v>836.86</v>
      </c>
      <c r="M101">
        <v>918.14</v>
      </c>
      <c r="N101">
        <v>975.45</v>
      </c>
      <c r="O101">
        <v>1033.79</v>
      </c>
      <c r="P101">
        <v>1134.3499999999999</v>
      </c>
      <c r="Q101">
        <v>1247.3</v>
      </c>
      <c r="R101">
        <v>1320.58</v>
      </c>
      <c r="S101">
        <v>1370.03</v>
      </c>
      <c r="T101">
        <v>1432.83</v>
      </c>
      <c r="U101">
        <v>1491.18</v>
      </c>
      <c r="V101">
        <v>1540.76</v>
      </c>
      <c r="W101">
        <v>1591.96</v>
      </c>
      <c r="X101">
        <v>1607.32</v>
      </c>
      <c r="Y101">
        <v>1607.39</v>
      </c>
      <c r="Z101">
        <v>1613.97</v>
      </c>
      <c r="AA101">
        <v>1617.06</v>
      </c>
      <c r="AB101">
        <v>1645.29</v>
      </c>
      <c r="AC101">
        <v>1674.46</v>
      </c>
      <c r="AD101">
        <v>1729.43</v>
      </c>
      <c r="AE101">
        <v>1796.5700000000002</v>
      </c>
      <c r="AF101">
        <v>1879.09</v>
      </c>
      <c r="AG101">
        <v>1963.0599999999997</v>
      </c>
      <c r="AH101">
        <v>2038.9899999999998</v>
      </c>
      <c r="AI101">
        <v>2107.34</v>
      </c>
      <c r="AJ101">
        <v>2187.64</v>
      </c>
      <c r="AK101">
        <v>2292.75</v>
      </c>
      <c r="AL101">
        <v>2401.09</v>
      </c>
    </row>
    <row r="102" spans="1:38" x14ac:dyDescent="0.15">
      <c r="A102" t="s">
        <v>374</v>
      </c>
      <c r="B102" t="s">
        <v>375</v>
      </c>
      <c r="C102" t="s">
        <v>376</v>
      </c>
      <c r="D102" t="s">
        <v>94</v>
      </c>
      <c r="E102" t="s">
        <v>76</v>
      </c>
      <c r="F102" t="s">
        <v>56</v>
      </c>
      <c r="G102">
        <v>627.75</v>
      </c>
      <c r="H102">
        <v>679.5</v>
      </c>
      <c r="I102">
        <v>700.88</v>
      </c>
      <c r="J102">
        <v>747.19</v>
      </c>
      <c r="K102">
        <v>791.17</v>
      </c>
      <c r="L102">
        <v>879.79</v>
      </c>
      <c r="M102">
        <v>948.24</v>
      </c>
      <c r="N102">
        <v>998.05</v>
      </c>
      <c r="O102">
        <v>1043.42</v>
      </c>
      <c r="P102">
        <v>1122.52</v>
      </c>
      <c r="Q102">
        <v>1227.6099999999999</v>
      </c>
      <c r="R102">
        <v>1290.23</v>
      </c>
      <c r="S102">
        <v>1329.4</v>
      </c>
      <c r="T102">
        <v>1389.61</v>
      </c>
      <c r="U102">
        <v>1462.61</v>
      </c>
      <c r="V102">
        <v>1515.5</v>
      </c>
      <c r="W102">
        <v>1566.72</v>
      </c>
      <c r="X102">
        <v>1577.21</v>
      </c>
      <c r="Y102">
        <v>1577.49</v>
      </c>
      <c r="Z102">
        <v>1581.2</v>
      </c>
      <c r="AA102">
        <v>1567.2</v>
      </c>
      <c r="AB102">
        <v>1597.1</v>
      </c>
      <c r="AC102">
        <v>1629.5</v>
      </c>
      <c r="AD102">
        <v>1683.7</v>
      </c>
      <c r="AE102">
        <v>1739.8300000000002</v>
      </c>
      <c r="AF102">
        <v>1836.0800000000002</v>
      </c>
      <c r="AG102">
        <v>1924.36</v>
      </c>
      <c r="AH102">
        <v>1995.9099999999999</v>
      </c>
      <c r="AI102">
        <v>2074.4299999999998</v>
      </c>
      <c r="AJ102">
        <v>2153.71</v>
      </c>
      <c r="AK102">
        <v>2243.8000000000002</v>
      </c>
      <c r="AL102">
        <v>2347.12</v>
      </c>
    </row>
    <row r="103" spans="1:38" x14ac:dyDescent="0.15">
      <c r="A103" t="s">
        <v>383</v>
      </c>
      <c r="B103" t="s">
        <v>384</v>
      </c>
      <c r="C103" t="s">
        <v>385</v>
      </c>
      <c r="D103" t="s">
        <v>94</v>
      </c>
      <c r="E103" t="s">
        <v>76</v>
      </c>
      <c r="F103" t="s">
        <v>1828</v>
      </c>
      <c r="G103">
        <v>574.88</v>
      </c>
      <c r="H103">
        <v>552.38</v>
      </c>
      <c r="I103">
        <v>587.25</v>
      </c>
      <c r="J103">
        <v>604.36</v>
      </c>
      <c r="K103">
        <v>634.33000000000004</v>
      </c>
      <c r="L103">
        <v>682.32</v>
      </c>
      <c r="M103">
        <v>737.49</v>
      </c>
      <c r="N103">
        <v>796.26</v>
      </c>
      <c r="O103">
        <v>850.11</v>
      </c>
      <c r="P103">
        <v>941.74</v>
      </c>
      <c r="Q103">
        <v>1037.3</v>
      </c>
      <c r="R103">
        <v>1120.21</v>
      </c>
      <c r="S103">
        <v>1166.52</v>
      </c>
      <c r="T103">
        <v>1223.21</v>
      </c>
      <c r="U103">
        <v>1283.08</v>
      </c>
      <c r="V103">
        <v>1345.94</v>
      </c>
      <c r="W103">
        <v>1400.82</v>
      </c>
      <c r="X103">
        <v>1441.78</v>
      </c>
      <c r="Y103">
        <v>1441.78</v>
      </c>
      <c r="Z103">
        <v>1479.04</v>
      </c>
      <c r="AA103">
        <v>1512.16</v>
      </c>
      <c r="AB103">
        <v>1540.84</v>
      </c>
      <c r="AC103">
        <v>1566.62</v>
      </c>
      <c r="AD103">
        <v>1597.54</v>
      </c>
      <c r="AE103">
        <v>1630.71</v>
      </c>
      <c r="AF103">
        <v>1709.06</v>
      </c>
      <c r="AG103">
        <v>1803.01</v>
      </c>
      <c r="AH103">
        <v>1866.42</v>
      </c>
      <c r="AI103">
        <v>1928.39</v>
      </c>
      <c r="AJ103">
        <v>2014.66</v>
      </c>
      <c r="AK103">
        <v>2126.16</v>
      </c>
      <c r="AL103">
        <v>2248.9499999999998</v>
      </c>
    </row>
    <row r="104" spans="1:38" x14ac:dyDescent="0.15">
      <c r="A104" t="s">
        <v>402</v>
      </c>
      <c r="B104" t="s">
        <v>403</v>
      </c>
      <c r="C104" t="s">
        <v>404</v>
      </c>
      <c r="D104" t="s">
        <v>94</v>
      </c>
      <c r="E104" t="s">
        <v>76</v>
      </c>
      <c r="F104" t="s">
        <v>70</v>
      </c>
      <c r="G104">
        <v>573.75</v>
      </c>
      <c r="H104">
        <v>595.13</v>
      </c>
      <c r="I104">
        <v>592.88</v>
      </c>
      <c r="J104">
        <v>633.45000000000005</v>
      </c>
      <c r="K104">
        <v>671.81</v>
      </c>
      <c r="L104">
        <v>722.5</v>
      </c>
      <c r="M104">
        <v>783.11</v>
      </c>
      <c r="N104">
        <v>830.02</v>
      </c>
      <c r="O104">
        <v>908.12</v>
      </c>
      <c r="P104">
        <v>962.72</v>
      </c>
      <c r="Q104">
        <v>1108.4100000000001</v>
      </c>
      <c r="R104">
        <v>1186.1600000000001</v>
      </c>
      <c r="S104">
        <v>1241.49</v>
      </c>
      <c r="T104">
        <v>1299.68</v>
      </c>
      <c r="U104">
        <v>1362.18</v>
      </c>
      <c r="V104">
        <v>1415.07</v>
      </c>
      <c r="W104">
        <v>1458.43</v>
      </c>
      <c r="X104">
        <v>1490.19</v>
      </c>
      <c r="Y104">
        <v>1490.34</v>
      </c>
      <c r="Z104">
        <v>1490.29</v>
      </c>
      <c r="AA104">
        <v>1494.92</v>
      </c>
      <c r="AB104">
        <v>1494.75</v>
      </c>
      <c r="AC104">
        <v>1515.94</v>
      </c>
      <c r="AD104">
        <v>1563.52</v>
      </c>
      <c r="AE104">
        <v>1627.6</v>
      </c>
      <c r="AF104">
        <v>1713.55</v>
      </c>
      <c r="AG104">
        <v>1779.42</v>
      </c>
      <c r="AH104">
        <v>1845.27</v>
      </c>
      <c r="AI104">
        <v>1930.81</v>
      </c>
      <c r="AJ104">
        <v>1988.07</v>
      </c>
      <c r="AK104">
        <v>2081.42</v>
      </c>
      <c r="AL104">
        <v>2178.08</v>
      </c>
    </row>
    <row r="105" spans="1:38" x14ac:dyDescent="0.15">
      <c r="A105" t="s">
        <v>405</v>
      </c>
      <c r="B105" t="s">
        <v>406</v>
      </c>
      <c r="C105" t="s">
        <v>407</v>
      </c>
      <c r="D105" t="s">
        <v>94</v>
      </c>
      <c r="E105" t="s">
        <v>76</v>
      </c>
      <c r="F105" t="s">
        <v>66</v>
      </c>
      <c r="G105">
        <v>544.5</v>
      </c>
      <c r="H105">
        <v>576</v>
      </c>
      <c r="I105">
        <v>588.38</v>
      </c>
      <c r="J105">
        <v>610.79</v>
      </c>
      <c r="K105">
        <v>636.75</v>
      </c>
      <c r="L105">
        <v>700.02</v>
      </c>
      <c r="M105">
        <v>756.37</v>
      </c>
      <c r="N105">
        <v>816.26</v>
      </c>
      <c r="O105">
        <v>868.52</v>
      </c>
      <c r="P105">
        <v>955.56</v>
      </c>
      <c r="Q105">
        <v>1082.79</v>
      </c>
      <c r="R105">
        <v>1157.79</v>
      </c>
      <c r="S105">
        <v>1202.01</v>
      </c>
      <c r="T105">
        <v>1258.3399999999999</v>
      </c>
      <c r="U105">
        <v>1316.86</v>
      </c>
      <c r="V105">
        <v>1371.81</v>
      </c>
      <c r="W105">
        <v>1412.37</v>
      </c>
      <c r="X105">
        <v>1443.99</v>
      </c>
      <c r="Y105">
        <v>1444.31</v>
      </c>
      <c r="Z105">
        <v>1444.61</v>
      </c>
      <c r="AA105">
        <v>1451.88</v>
      </c>
      <c r="AB105">
        <v>1479.87</v>
      </c>
      <c r="AC105">
        <v>1509.21</v>
      </c>
      <c r="AD105">
        <v>1565.67</v>
      </c>
      <c r="AE105">
        <v>1622.8799999999999</v>
      </c>
      <c r="AF105">
        <v>1702.0800000000002</v>
      </c>
      <c r="AG105">
        <v>1797.3300000000002</v>
      </c>
      <c r="AH105">
        <v>1866.22</v>
      </c>
      <c r="AI105">
        <v>1955.91</v>
      </c>
      <c r="AJ105">
        <v>2014.71</v>
      </c>
      <c r="AK105">
        <v>2114.65</v>
      </c>
      <c r="AL105">
        <v>2214.9699999999998</v>
      </c>
    </row>
    <row r="106" spans="1:38" x14ac:dyDescent="0.15">
      <c r="A106" t="s">
        <v>408</v>
      </c>
      <c r="B106" t="s">
        <v>409</v>
      </c>
      <c r="C106" t="s">
        <v>410</v>
      </c>
      <c r="D106" t="s">
        <v>194</v>
      </c>
      <c r="E106" t="s">
        <v>76</v>
      </c>
      <c r="F106" t="s">
        <v>64</v>
      </c>
      <c r="G106">
        <v>556.88</v>
      </c>
      <c r="H106">
        <v>577.13</v>
      </c>
      <c r="I106">
        <v>580.5</v>
      </c>
      <c r="J106">
        <v>608.28</v>
      </c>
      <c r="K106">
        <v>643.95000000000005</v>
      </c>
      <c r="L106">
        <v>702.97</v>
      </c>
      <c r="M106">
        <v>744.89</v>
      </c>
      <c r="N106">
        <v>817.32</v>
      </c>
      <c r="O106">
        <v>861.24</v>
      </c>
      <c r="P106">
        <v>941.25</v>
      </c>
      <c r="Q106">
        <v>1058.27</v>
      </c>
      <c r="R106">
        <v>1134.82</v>
      </c>
      <c r="S106">
        <v>1191.95</v>
      </c>
      <c r="T106">
        <v>1251.72</v>
      </c>
      <c r="U106">
        <v>1314.89</v>
      </c>
      <c r="V106">
        <v>1380.79</v>
      </c>
      <c r="W106" t="s">
        <v>52</v>
      </c>
      <c r="X106" t="s">
        <v>52</v>
      </c>
      <c r="Y106" t="s">
        <v>52</v>
      </c>
      <c r="Z106" t="s">
        <v>52</v>
      </c>
      <c r="AA106" t="s">
        <v>52</v>
      </c>
      <c r="AB106" t="s">
        <v>52</v>
      </c>
      <c r="AC106" t="s">
        <v>52</v>
      </c>
      <c r="AD106" t="s">
        <v>52</v>
      </c>
      <c r="AE106" t="s">
        <v>52</v>
      </c>
      <c r="AF106" t="s">
        <v>52</v>
      </c>
      <c r="AG106" t="s">
        <v>52</v>
      </c>
      <c r="AH106" t="s">
        <v>52</v>
      </c>
      <c r="AI106" t="s">
        <v>52</v>
      </c>
      <c r="AJ106" t="s">
        <v>52</v>
      </c>
      <c r="AK106" t="s">
        <v>52</v>
      </c>
      <c r="AL106" t="s">
        <v>52</v>
      </c>
    </row>
    <row r="107" spans="1:38" x14ac:dyDescent="0.15">
      <c r="A107" t="s">
        <v>411</v>
      </c>
      <c r="B107" t="s">
        <v>412</v>
      </c>
      <c r="C107" t="s">
        <v>413</v>
      </c>
      <c r="D107" t="s">
        <v>194</v>
      </c>
      <c r="E107" t="s">
        <v>76</v>
      </c>
      <c r="F107" t="s">
        <v>56</v>
      </c>
      <c r="G107">
        <v>622.13</v>
      </c>
      <c r="H107">
        <v>649.13</v>
      </c>
      <c r="I107">
        <v>695.25</v>
      </c>
      <c r="J107">
        <v>733.49</v>
      </c>
      <c r="K107">
        <v>782.39</v>
      </c>
      <c r="L107">
        <v>843.6</v>
      </c>
      <c r="M107">
        <v>883.39</v>
      </c>
      <c r="N107">
        <v>927.84</v>
      </c>
      <c r="O107">
        <v>974.84</v>
      </c>
      <c r="P107">
        <v>1054.55</v>
      </c>
      <c r="Q107">
        <v>1185.1600000000001</v>
      </c>
      <c r="R107">
        <v>1247.6199999999999</v>
      </c>
      <c r="S107">
        <v>1301.55</v>
      </c>
      <c r="T107">
        <v>1363.54</v>
      </c>
      <c r="U107">
        <v>1429.94</v>
      </c>
      <c r="V107">
        <v>1486.54</v>
      </c>
      <c r="W107">
        <v>1530.1</v>
      </c>
      <c r="X107">
        <v>1561.42</v>
      </c>
      <c r="Y107">
        <v>1561.44</v>
      </c>
      <c r="Z107">
        <v>1568.49</v>
      </c>
      <c r="AA107">
        <v>1572.55</v>
      </c>
      <c r="AB107">
        <v>1577.23</v>
      </c>
      <c r="AC107">
        <v>1604.56</v>
      </c>
      <c r="AD107">
        <v>1661.3399999999997</v>
      </c>
      <c r="AE107">
        <v>1720.77</v>
      </c>
      <c r="AF107">
        <v>1790.0200000000002</v>
      </c>
      <c r="AG107">
        <v>1873</v>
      </c>
      <c r="AH107">
        <v>1943.32</v>
      </c>
      <c r="AI107">
        <v>2012.83</v>
      </c>
      <c r="AJ107">
        <v>2053.16</v>
      </c>
      <c r="AK107" t="s">
        <v>52</v>
      </c>
      <c r="AL107" t="s">
        <v>52</v>
      </c>
    </row>
    <row r="108" spans="1:38" x14ac:dyDescent="0.15">
      <c r="A108" t="s">
        <v>414</v>
      </c>
      <c r="B108" t="s">
        <v>415</v>
      </c>
      <c r="C108" t="s">
        <v>416</v>
      </c>
      <c r="D108" t="s">
        <v>194</v>
      </c>
      <c r="E108" t="s">
        <v>76</v>
      </c>
      <c r="F108" t="s">
        <v>64</v>
      </c>
      <c r="G108">
        <v>573.75</v>
      </c>
      <c r="H108">
        <v>596.25</v>
      </c>
      <c r="I108">
        <v>600.75</v>
      </c>
      <c r="J108">
        <v>628.98</v>
      </c>
      <c r="K108">
        <v>652.54999999999995</v>
      </c>
      <c r="L108">
        <v>711.54</v>
      </c>
      <c r="M108">
        <v>755.78</v>
      </c>
      <c r="N108">
        <v>828.78</v>
      </c>
      <c r="O108">
        <v>872.35</v>
      </c>
      <c r="P108">
        <v>951.79</v>
      </c>
      <c r="Q108">
        <v>1055.07</v>
      </c>
      <c r="R108">
        <v>1136.3699999999999</v>
      </c>
      <c r="S108">
        <v>1193.44</v>
      </c>
      <c r="T108">
        <v>1252.67</v>
      </c>
      <c r="U108">
        <v>1313.91</v>
      </c>
      <c r="V108">
        <v>1379.27</v>
      </c>
      <c r="W108" t="s">
        <v>52</v>
      </c>
      <c r="X108" t="s">
        <v>52</v>
      </c>
      <c r="Y108" t="s">
        <v>52</v>
      </c>
      <c r="Z108" t="s">
        <v>52</v>
      </c>
      <c r="AA108" t="s">
        <v>52</v>
      </c>
      <c r="AB108" t="s">
        <v>52</v>
      </c>
      <c r="AC108" t="s">
        <v>52</v>
      </c>
      <c r="AD108" t="s">
        <v>52</v>
      </c>
      <c r="AE108" t="s">
        <v>52</v>
      </c>
      <c r="AF108" t="s">
        <v>52</v>
      </c>
      <c r="AG108" t="s">
        <v>52</v>
      </c>
      <c r="AH108" t="s">
        <v>52</v>
      </c>
      <c r="AI108" t="s">
        <v>52</v>
      </c>
      <c r="AJ108" t="s">
        <v>52</v>
      </c>
      <c r="AK108" t="s">
        <v>52</v>
      </c>
      <c r="AL108" t="s">
        <v>52</v>
      </c>
    </row>
    <row r="109" spans="1:38" x14ac:dyDescent="0.15">
      <c r="A109" t="s">
        <v>417</v>
      </c>
      <c r="B109" t="s">
        <v>418</v>
      </c>
      <c r="C109" t="s">
        <v>419</v>
      </c>
      <c r="D109" t="s">
        <v>194</v>
      </c>
      <c r="E109" t="s">
        <v>76</v>
      </c>
      <c r="F109" t="s">
        <v>58</v>
      </c>
      <c r="G109">
        <v>641.25</v>
      </c>
      <c r="H109">
        <v>607.5</v>
      </c>
      <c r="I109">
        <v>651.38</v>
      </c>
      <c r="J109">
        <v>680.05</v>
      </c>
      <c r="K109">
        <v>738.42</v>
      </c>
      <c r="L109">
        <v>833.74</v>
      </c>
      <c r="M109">
        <v>908.15</v>
      </c>
      <c r="N109">
        <v>963.44</v>
      </c>
      <c r="O109">
        <v>1021.27</v>
      </c>
      <c r="P109">
        <v>1099.3</v>
      </c>
      <c r="Q109">
        <v>1234.44</v>
      </c>
      <c r="R109">
        <v>1291.8499999999999</v>
      </c>
      <c r="S109">
        <v>1351.53</v>
      </c>
      <c r="T109">
        <v>1378.88</v>
      </c>
      <c r="U109">
        <v>1406.28</v>
      </c>
      <c r="V109">
        <v>1425.84</v>
      </c>
      <c r="W109" t="s">
        <v>52</v>
      </c>
      <c r="X109" t="s">
        <v>52</v>
      </c>
      <c r="Y109" t="s">
        <v>52</v>
      </c>
      <c r="Z109" t="s">
        <v>52</v>
      </c>
      <c r="AA109" t="s">
        <v>52</v>
      </c>
      <c r="AB109" t="s">
        <v>52</v>
      </c>
      <c r="AC109" t="s">
        <v>52</v>
      </c>
      <c r="AD109" t="s">
        <v>52</v>
      </c>
      <c r="AE109" t="s">
        <v>52</v>
      </c>
      <c r="AF109" t="s">
        <v>52</v>
      </c>
      <c r="AG109" t="s">
        <v>52</v>
      </c>
      <c r="AH109" t="s">
        <v>52</v>
      </c>
      <c r="AI109" t="s">
        <v>52</v>
      </c>
      <c r="AJ109" t="s">
        <v>52</v>
      </c>
      <c r="AK109" t="s">
        <v>52</v>
      </c>
      <c r="AL109" t="s">
        <v>52</v>
      </c>
    </row>
    <row r="110" spans="1:38" x14ac:dyDescent="0.15">
      <c r="A110" t="s">
        <v>420</v>
      </c>
      <c r="B110" t="s">
        <v>421</v>
      </c>
      <c r="C110" t="s">
        <v>422</v>
      </c>
      <c r="D110" t="s">
        <v>94</v>
      </c>
      <c r="E110" t="s">
        <v>76</v>
      </c>
      <c r="F110" t="s">
        <v>1828</v>
      </c>
      <c r="G110">
        <v>606.38</v>
      </c>
      <c r="H110">
        <v>590.63</v>
      </c>
      <c r="I110">
        <v>606.38</v>
      </c>
      <c r="J110">
        <v>636.84</v>
      </c>
      <c r="K110">
        <v>667.71</v>
      </c>
      <c r="L110">
        <v>747.36</v>
      </c>
      <c r="M110">
        <v>797.13</v>
      </c>
      <c r="N110">
        <v>863.91</v>
      </c>
      <c r="O110">
        <v>931.05</v>
      </c>
      <c r="P110">
        <v>1019.61</v>
      </c>
      <c r="Q110">
        <v>1173.8699999999999</v>
      </c>
      <c r="R110">
        <v>1237.23</v>
      </c>
      <c r="S110">
        <v>1279.08</v>
      </c>
      <c r="T110">
        <v>1329.03</v>
      </c>
      <c r="U110">
        <v>1393.1</v>
      </c>
      <c r="V110">
        <v>1451.9</v>
      </c>
      <c r="W110">
        <v>1490.7</v>
      </c>
      <c r="X110">
        <v>1523.28</v>
      </c>
      <c r="Y110">
        <v>1523.17</v>
      </c>
      <c r="Z110">
        <v>1527.77</v>
      </c>
      <c r="AA110">
        <v>1536.59</v>
      </c>
      <c r="AB110">
        <v>1539.4</v>
      </c>
      <c r="AC110">
        <v>1542.31</v>
      </c>
      <c r="AD110">
        <v>1596.53</v>
      </c>
      <c r="AE110">
        <v>1641.12</v>
      </c>
      <c r="AF110">
        <v>1719.6799999999998</v>
      </c>
      <c r="AG110">
        <v>1801.8300000000002</v>
      </c>
      <c r="AH110">
        <v>1864.9199999999998</v>
      </c>
      <c r="AI110">
        <v>1899.85</v>
      </c>
      <c r="AJ110">
        <v>1977.1</v>
      </c>
      <c r="AK110">
        <v>2054.48</v>
      </c>
      <c r="AL110">
        <v>2142.54</v>
      </c>
    </row>
    <row r="111" spans="1:38" x14ac:dyDescent="0.15">
      <c r="A111" t="s">
        <v>426</v>
      </c>
      <c r="B111" t="s">
        <v>427</v>
      </c>
      <c r="C111" t="s">
        <v>428</v>
      </c>
      <c r="D111" t="s">
        <v>94</v>
      </c>
      <c r="E111" t="s">
        <v>76</v>
      </c>
      <c r="F111" t="s">
        <v>60</v>
      </c>
      <c r="G111">
        <v>546.75</v>
      </c>
      <c r="H111">
        <v>583.88</v>
      </c>
      <c r="I111">
        <v>565.88</v>
      </c>
      <c r="J111">
        <v>616.88</v>
      </c>
      <c r="K111">
        <v>713.91</v>
      </c>
      <c r="L111">
        <v>761.1</v>
      </c>
      <c r="M111">
        <v>803.96</v>
      </c>
      <c r="N111">
        <v>858.89</v>
      </c>
      <c r="O111">
        <v>910.67</v>
      </c>
      <c r="P111">
        <v>1001.22</v>
      </c>
      <c r="Q111">
        <v>1089.78</v>
      </c>
      <c r="R111">
        <v>1175.04</v>
      </c>
      <c r="S111">
        <v>1208.98</v>
      </c>
      <c r="T111">
        <v>1257.57</v>
      </c>
      <c r="U111">
        <v>1312.76</v>
      </c>
      <c r="V111">
        <v>1382.05</v>
      </c>
      <c r="W111">
        <v>1424.15</v>
      </c>
      <c r="X111">
        <v>1459.27</v>
      </c>
      <c r="Y111">
        <v>1459.48</v>
      </c>
      <c r="Z111">
        <v>1464.91</v>
      </c>
      <c r="AA111">
        <v>1471.04</v>
      </c>
      <c r="AB111">
        <v>1475.5</v>
      </c>
      <c r="AC111">
        <v>1501.82</v>
      </c>
      <c r="AD111">
        <v>1556.31</v>
      </c>
      <c r="AE111">
        <v>1612.57</v>
      </c>
      <c r="AF111">
        <v>1709.02</v>
      </c>
      <c r="AG111">
        <v>1790.7700000000002</v>
      </c>
      <c r="AH111">
        <v>1859.8300000000002</v>
      </c>
      <c r="AI111">
        <v>1951.39</v>
      </c>
      <c r="AJ111">
        <v>2016.31</v>
      </c>
      <c r="AK111">
        <v>2118.69</v>
      </c>
      <c r="AL111">
        <v>2219.31</v>
      </c>
    </row>
    <row r="112" spans="1:38" x14ac:dyDescent="0.15">
      <c r="A112" t="s">
        <v>429</v>
      </c>
      <c r="B112" t="s">
        <v>430</v>
      </c>
      <c r="C112" t="s">
        <v>431</v>
      </c>
      <c r="D112" t="s">
        <v>94</v>
      </c>
      <c r="E112" t="s">
        <v>76</v>
      </c>
      <c r="F112" t="s">
        <v>1828</v>
      </c>
      <c r="G112">
        <v>538.88</v>
      </c>
      <c r="H112">
        <v>544.5</v>
      </c>
      <c r="I112">
        <v>570.38</v>
      </c>
      <c r="J112">
        <v>606.38</v>
      </c>
      <c r="K112">
        <v>645.37</v>
      </c>
      <c r="L112">
        <v>731.02</v>
      </c>
      <c r="M112">
        <v>780.71</v>
      </c>
      <c r="N112">
        <v>842.32</v>
      </c>
      <c r="O112">
        <v>905.03</v>
      </c>
      <c r="P112">
        <v>987.07</v>
      </c>
      <c r="Q112">
        <v>1135.6300000000001</v>
      </c>
      <c r="R112">
        <v>1200.54</v>
      </c>
      <c r="S112">
        <v>1238.56</v>
      </c>
      <c r="T112">
        <v>1294.74</v>
      </c>
      <c r="U112">
        <v>1352.08</v>
      </c>
      <c r="V112">
        <v>1410.15</v>
      </c>
      <c r="W112">
        <v>1448.69</v>
      </c>
      <c r="X112">
        <v>1481.14</v>
      </c>
      <c r="Y112">
        <v>1481.04</v>
      </c>
      <c r="Z112">
        <v>1489.8</v>
      </c>
      <c r="AA112">
        <v>1498.35</v>
      </c>
      <c r="AB112">
        <v>1505.23</v>
      </c>
      <c r="AC112">
        <v>1508.17</v>
      </c>
      <c r="AD112">
        <v>1563.0700000000002</v>
      </c>
      <c r="AE112">
        <v>1610.68</v>
      </c>
      <c r="AF112">
        <v>1687.81</v>
      </c>
      <c r="AG112">
        <v>1767.9600000000003</v>
      </c>
      <c r="AH112">
        <v>1831.1899999999998</v>
      </c>
      <c r="AI112">
        <v>1867.21</v>
      </c>
      <c r="AJ112">
        <v>1945.76</v>
      </c>
      <c r="AK112">
        <v>2024.84</v>
      </c>
      <c r="AL112">
        <v>2122.14</v>
      </c>
    </row>
    <row r="113" spans="1:38" x14ac:dyDescent="0.15">
      <c r="A113" t="s">
        <v>432</v>
      </c>
      <c r="B113" t="s">
        <v>433</v>
      </c>
      <c r="C113" t="s">
        <v>434</v>
      </c>
      <c r="D113" t="s">
        <v>94</v>
      </c>
      <c r="E113" t="s">
        <v>76</v>
      </c>
      <c r="F113" t="s">
        <v>64</v>
      </c>
      <c r="G113">
        <v>534.38</v>
      </c>
      <c r="H113">
        <v>586.13</v>
      </c>
      <c r="I113">
        <v>586.13</v>
      </c>
      <c r="J113">
        <v>597.9</v>
      </c>
      <c r="K113">
        <v>637.42999999999995</v>
      </c>
      <c r="L113">
        <v>705.47</v>
      </c>
      <c r="M113">
        <v>762.19</v>
      </c>
      <c r="N113">
        <v>833.25</v>
      </c>
      <c r="O113">
        <v>891.05</v>
      </c>
      <c r="P113">
        <v>973.23</v>
      </c>
      <c r="Q113">
        <v>1137.8599999999999</v>
      </c>
      <c r="R113">
        <v>1204.54</v>
      </c>
      <c r="S113">
        <v>1251.25</v>
      </c>
      <c r="T113">
        <v>1296.53</v>
      </c>
      <c r="U113">
        <v>1342.32</v>
      </c>
      <c r="V113">
        <v>1405.67</v>
      </c>
      <c r="W113">
        <v>1446.14</v>
      </c>
      <c r="X113">
        <v>1481.07</v>
      </c>
      <c r="Y113">
        <v>1481.2</v>
      </c>
      <c r="Z113">
        <v>1481.31</v>
      </c>
      <c r="AA113">
        <v>1485.56</v>
      </c>
      <c r="AB113">
        <v>1489.89</v>
      </c>
      <c r="AC113">
        <v>1490.04</v>
      </c>
      <c r="AD113">
        <v>1541.24</v>
      </c>
      <c r="AE113">
        <v>1595.72</v>
      </c>
      <c r="AF113">
        <v>1667.7</v>
      </c>
      <c r="AG113">
        <v>1759.78</v>
      </c>
      <c r="AH113">
        <v>1823.49</v>
      </c>
      <c r="AI113">
        <v>1906.22</v>
      </c>
      <c r="AJ113">
        <v>1964.26</v>
      </c>
      <c r="AK113">
        <v>2059.4299999999998</v>
      </c>
      <c r="AL113">
        <v>2156.86</v>
      </c>
    </row>
    <row r="114" spans="1:38" x14ac:dyDescent="0.15">
      <c r="A114" t="s">
        <v>435</v>
      </c>
      <c r="B114" t="s">
        <v>436</v>
      </c>
      <c r="C114" t="s">
        <v>437</v>
      </c>
      <c r="D114" t="s">
        <v>94</v>
      </c>
      <c r="E114" t="s">
        <v>76</v>
      </c>
      <c r="F114" t="s">
        <v>66</v>
      </c>
      <c r="G114">
        <v>500.63</v>
      </c>
      <c r="H114">
        <v>499.5</v>
      </c>
      <c r="I114">
        <v>535.5</v>
      </c>
      <c r="J114">
        <v>586.69000000000005</v>
      </c>
      <c r="K114">
        <v>616.51</v>
      </c>
      <c r="L114">
        <v>686.03</v>
      </c>
      <c r="M114">
        <v>759.24</v>
      </c>
      <c r="N114">
        <v>830.34</v>
      </c>
      <c r="O114">
        <v>896.68</v>
      </c>
      <c r="P114">
        <v>977.87</v>
      </c>
      <c r="Q114">
        <v>1138.83</v>
      </c>
      <c r="R114">
        <v>1215.19</v>
      </c>
      <c r="S114">
        <v>1268.71</v>
      </c>
      <c r="T114">
        <v>1325.23</v>
      </c>
      <c r="U114">
        <v>1378.62</v>
      </c>
      <c r="V114">
        <v>1430.11</v>
      </c>
      <c r="W114">
        <v>1483.23</v>
      </c>
      <c r="X114">
        <v>1519.19</v>
      </c>
      <c r="Y114">
        <v>1519.23</v>
      </c>
      <c r="Z114">
        <v>1520.29</v>
      </c>
      <c r="AA114">
        <v>1546.9</v>
      </c>
      <c r="AB114">
        <v>1574.96</v>
      </c>
      <c r="AC114">
        <v>1604.3</v>
      </c>
      <c r="AD114">
        <v>1660.5700000000002</v>
      </c>
      <c r="AE114">
        <v>1730.3899999999999</v>
      </c>
      <c r="AF114">
        <v>1825.17</v>
      </c>
      <c r="AG114">
        <v>1898.84</v>
      </c>
      <c r="AH114">
        <v>1974.06</v>
      </c>
      <c r="AI114">
        <v>2040.9</v>
      </c>
      <c r="AJ114">
        <v>2137.84</v>
      </c>
      <c r="AK114">
        <v>2242.65</v>
      </c>
      <c r="AL114">
        <v>2351.0100000000002</v>
      </c>
    </row>
    <row r="115" spans="1:38" x14ac:dyDescent="0.15">
      <c r="A115" t="s">
        <v>453</v>
      </c>
      <c r="B115" t="s">
        <v>454</v>
      </c>
      <c r="C115" t="s">
        <v>455</v>
      </c>
      <c r="D115" t="s">
        <v>194</v>
      </c>
      <c r="E115" t="s">
        <v>76</v>
      </c>
      <c r="F115" t="s">
        <v>56</v>
      </c>
      <c r="G115">
        <v>610.88</v>
      </c>
      <c r="H115">
        <v>609.75</v>
      </c>
      <c r="I115">
        <v>637.88</v>
      </c>
      <c r="J115">
        <v>671.73</v>
      </c>
      <c r="K115">
        <v>704.34</v>
      </c>
      <c r="L115">
        <v>825.78</v>
      </c>
      <c r="M115">
        <v>866.06</v>
      </c>
      <c r="N115">
        <v>923.65</v>
      </c>
      <c r="O115">
        <v>981.32</v>
      </c>
      <c r="P115">
        <v>1036.56</v>
      </c>
      <c r="Q115">
        <v>1138.27</v>
      </c>
      <c r="R115">
        <v>1198.3499999999999</v>
      </c>
      <c r="S115">
        <v>1238.1400000000001</v>
      </c>
      <c r="T115">
        <v>1298.74</v>
      </c>
      <c r="U115">
        <v>1360.59</v>
      </c>
      <c r="V115">
        <v>1422.03</v>
      </c>
      <c r="W115" t="s">
        <v>52</v>
      </c>
      <c r="X115" t="s">
        <v>52</v>
      </c>
      <c r="Y115" t="s">
        <v>52</v>
      </c>
      <c r="Z115" t="s">
        <v>52</v>
      </c>
      <c r="AA115" t="s">
        <v>52</v>
      </c>
      <c r="AB115" t="s">
        <v>52</v>
      </c>
      <c r="AC115" t="s">
        <v>52</v>
      </c>
      <c r="AD115" t="s">
        <v>52</v>
      </c>
      <c r="AE115" t="s">
        <v>52</v>
      </c>
      <c r="AF115" t="s">
        <v>52</v>
      </c>
      <c r="AG115" t="s">
        <v>52</v>
      </c>
      <c r="AH115" t="s">
        <v>52</v>
      </c>
      <c r="AI115" t="s">
        <v>52</v>
      </c>
      <c r="AJ115" t="s">
        <v>52</v>
      </c>
      <c r="AK115" t="s">
        <v>52</v>
      </c>
      <c r="AL115" t="s">
        <v>52</v>
      </c>
    </row>
    <row r="116" spans="1:38" x14ac:dyDescent="0.15">
      <c r="A116" t="s">
        <v>456</v>
      </c>
      <c r="B116" t="s">
        <v>457</v>
      </c>
      <c r="C116" t="s">
        <v>458</v>
      </c>
      <c r="D116" t="s">
        <v>94</v>
      </c>
      <c r="E116" t="s">
        <v>76</v>
      </c>
      <c r="F116" t="s">
        <v>60</v>
      </c>
      <c r="G116">
        <v>630</v>
      </c>
      <c r="H116">
        <v>616.5</v>
      </c>
      <c r="I116">
        <v>642.38</v>
      </c>
      <c r="J116">
        <v>666.86</v>
      </c>
      <c r="K116">
        <v>715.73</v>
      </c>
      <c r="L116">
        <v>791.05</v>
      </c>
      <c r="M116">
        <v>854.82</v>
      </c>
      <c r="N116">
        <v>907.23</v>
      </c>
      <c r="O116">
        <v>960.02</v>
      </c>
      <c r="P116">
        <v>1050.96</v>
      </c>
      <c r="Q116">
        <v>1142.23</v>
      </c>
      <c r="R116">
        <v>1192.2</v>
      </c>
      <c r="S116">
        <v>1224.77</v>
      </c>
      <c r="T116">
        <v>1280.93</v>
      </c>
      <c r="U116">
        <v>1333.39</v>
      </c>
      <c r="V116">
        <v>1383.78</v>
      </c>
      <c r="W116">
        <v>1435.27</v>
      </c>
      <c r="X116">
        <v>1459.45</v>
      </c>
      <c r="Y116">
        <v>1459.7</v>
      </c>
      <c r="Z116">
        <v>1459.74</v>
      </c>
      <c r="AA116">
        <v>1467.5</v>
      </c>
      <c r="AB116">
        <v>1494.67</v>
      </c>
      <c r="AC116">
        <v>1521.6</v>
      </c>
      <c r="AD116">
        <v>1577.6000000000001</v>
      </c>
      <c r="AE116">
        <v>1634.3899999999999</v>
      </c>
      <c r="AF116">
        <v>1714.4399999999998</v>
      </c>
      <c r="AG116">
        <v>1796.02</v>
      </c>
      <c r="AH116">
        <v>1839.4399999999998</v>
      </c>
      <c r="AI116">
        <v>1895.04</v>
      </c>
      <c r="AJ116">
        <v>1953.62</v>
      </c>
      <c r="AK116">
        <v>2034.06</v>
      </c>
      <c r="AL116">
        <v>2129.91</v>
      </c>
    </row>
    <row r="117" spans="1:38" x14ac:dyDescent="0.15">
      <c r="A117" t="s">
        <v>459</v>
      </c>
      <c r="B117" t="s">
        <v>460</v>
      </c>
      <c r="C117" t="s">
        <v>461</v>
      </c>
      <c r="D117" t="s">
        <v>194</v>
      </c>
      <c r="E117" t="s">
        <v>76</v>
      </c>
      <c r="F117" t="s">
        <v>58</v>
      </c>
      <c r="G117">
        <v>577.13</v>
      </c>
      <c r="H117">
        <v>541.13</v>
      </c>
      <c r="I117">
        <v>592.88</v>
      </c>
      <c r="J117">
        <v>623.34</v>
      </c>
      <c r="K117">
        <v>706.07</v>
      </c>
      <c r="L117">
        <v>794.97</v>
      </c>
      <c r="M117">
        <v>830.27</v>
      </c>
      <c r="N117">
        <v>867.69</v>
      </c>
      <c r="O117">
        <v>907.2</v>
      </c>
      <c r="P117">
        <v>1032.5999999999999</v>
      </c>
      <c r="Q117">
        <v>1137.8399999999999</v>
      </c>
      <c r="R117">
        <v>1212.42</v>
      </c>
      <c r="S117">
        <v>1264.75</v>
      </c>
      <c r="T117">
        <v>1323.94</v>
      </c>
      <c r="U117">
        <v>1398.59</v>
      </c>
      <c r="V117">
        <v>1443.22</v>
      </c>
      <c r="W117" t="s">
        <v>52</v>
      </c>
      <c r="X117" t="s">
        <v>52</v>
      </c>
      <c r="Y117" t="s">
        <v>52</v>
      </c>
      <c r="Z117" t="s">
        <v>52</v>
      </c>
      <c r="AA117" t="s">
        <v>52</v>
      </c>
      <c r="AB117" t="s">
        <v>52</v>
      </c>
      <c r="AC117" t="s">
        <v>52</v>
      </c>
      <c r="AD117" t="s">
        <v>52</v>
      </c>
      <c r="AE117" t="s">
        <v>52</v>
      </c>
      <c r="AF117" t="s">
        <v>52</v>
      </c>
      <c r="AG117" t="s">
        <v>52</v>
      </c>
      <c r="AH117" t="s">
        <v>52</v>
      </c>
      <c r="AI117" t="s">
        <v>52</v>
      </c>
      <c r="AJ117" t="s">
        <v>52</v>
      </c>
      <c r="AK117" t="s">
        <v>52</v>
      </c>
      <c r="AL117" t="s">
        <v>52</v>
      </c>
    </row>
    <row r="118" spans="1:38" x14ac:dyDescent="0.15">
      <c r="A118" t="s">
        <v>462</v>
      </c>
      <c r="B118" t="s">
        <v>463</v>
      </c>
      <c r="C118" t="s">
        <v>464</v>
      </c>
      <c r="D118" t="s">
        <v>94</v>
      </c>
      <c r="E118" t="s">
        <v>76</v>
      </c>
      <c r="F118" t="s">
        <v>66</v>
      </c>
      <c r="G118">
        <v>464.63</v>
      </c>
      <c r="H118">
        <v>509.63</v>
      </c>
      <c r="I118">
        <v>570.38</v>
      </c>
      <c r="J118">
        <v>602.76</v>
      </c>
      <c r="K118">
        <v>639.19000000000005</v>
      </c>
      <c r="L118">
        <v>701.39</v>
      </c>
      <c r="M118">
        <v>749.12</v>
      </c>
      <c r="N118">
        <v>792.57</v>
      </c>
      <c r="O118">
        <v>841.5</v>
      </c>
      <c r="P118">
        <v>927.11</v>
      </c>
      <c r="Q118">
        <v>1096.8900000000001</v>
      </c>
      <c r="R118">
        <v>1158.67</v>
      </c>
      <c r="S118">
        <v>1212.46</v>
      </c>
      <c r="T118">
        <v>1269.06</v>
      </c>
      <c r="U118">
        <v>1331.95</v>
      </c>
      <c r="V118">
        <v>1391.43</v>
      </c>
      <c r="W118">
        <v>1438.24</v>
      </c>
      <c r="X118">
        <v>1474.3</v>
      </c>
      <c r="Y118">
        <v>1475.24</v>
      </c>
      <c r="Z118">
        <v>1476.26</v>
      </c>
      <c r="AA118">
        <v>1482.81</v>
      </c>
      <c r="AB118">
        <v>1489.93</v>
      </c>
      <c r="AC118">
        <v>1495.47</v>
      </c>
      <c r="AD118">
        <v>1555.7200000000003</v>
      </c>
      <c r="AE118">
        <v>1617.02</v>
      </c>
      <c r="AF118">
        <v>1697.65</v>
      </c>
      <c r="AG118">
        <v>1793.8</v>
      </c>
      <c r="AH118">
        <v>1867.97</v>
      </c>
      <c r="AI118">
        <v>1965.46</v>
      </c>
      <c r="AJ118">
        <v>2028.33</v>
      </c>
      <c r="AK118">
        <v>2130.2800000000002</v>
      </c>
      <c r="AL118">
        <v>2237.64</v>
      </c>
    </row>
    <row r="119" spans="1:38" x14ac:dyDescent="0.15">
      <c r="A119" t="s">
        <v>465</v>
      </c>
      <c r="B119" t="s">
        <v>466</v>
      </c>
      <c r="C119" t="s">
        <v>467</v>
      </c>
      <c r="D119" t="s">
        <v>194</v>
      </c>
      <c r="E119" t="s">
        <v>76</v>
      </c>
      <c r="F119" t="s">
        <v>66</v>
      </c>
      <c r="G119">
        <v>532.13</v>
      </c>
      <c r="H119">
        <v>532.13</v>
      </c>
      <c r="I119">
        <v>569.25</v>
      </c>
      <c r="J119">
        <v>613.35</v>
      </c>
      <c r="K119">
        <v>650.35</v>
      </c>
      <c r="L119">
        <v>711.43</v>
      </c>
      <c r="M119">
        <v>774.38</v>
      </c>
      <c r="N119">
        <v>832.16</v>
      </c>
      <c r="O119">
        <v>878.17</v>
      </c>
      <c r="P119">
        <v>959.31</v>
      </c>
      <c r="Q119">
        <v>1114.95</v>
      </c>
      <c r="R119">
        <v>1193.5</v>
      </c>
      <c r="S119">
        <v>1241.95</v>
      </c>
      <c r="T119">
        <v>1300.67</v>
      </c>
      <c r="U119">
        <v>1358.9</v>
      </c>
      <c r="V119">
        <v>1419.68</v>
      </c>
      <c r="W119">
        <v>1474.02</v>
      </c>
      <c r="X119">
        <v>1505.6</v>
      </c>
      <c r="Y119">
        <v>1505.66</v>
      </c>
      <c r="Z119">
        <v>1506.05</v>
      </c>
      <c r="AA119">
        <v>1511.51</v>
      </c>
      <c r="AB119">
        <v>1532.77</v>
      </c>
      <c r="AC119">
        <v>1561.47</v>
      </c>
      <c r="AD119">
        <v>1617.72</v>
      </c>
      <c r="AE119">
        <v>1688.92</v>
      </c>
      <c r="AF119">
        <v>1784.57</v>
      </c>
      <c r="AG119">
        <v>1857.93</v>
      </c>
      <c r="AH119" t="s">
        <v>52</v>
      </c>
      <c r="AI119" t="s">
        <v>52</v>
      </c>
      <c r="AJ119" t="s">
        <v>52</v>
      </c>
      <c r="AK119" t="s">
        <v>52</v>
      </c>
      <c r="AL119" t="s">
        <v>52</v>
      </c>
    </row>
    <row r="120" spans="1:38" x14ac:dyDescent="0.15">
      <c r="A120" t="s">
        <v>468</v>
      </c>
      <c r="B120" t="s">
        <v>469</v>
      </c>
      <c r="C120" t="s">
        <v>470</v>
      </c>
      <c r="D120" t="s">
        <v>94</v>
      </c>
      <c r="E120" t="s">
        <v>76</v>
      </c>
      <c r="F120" t="s">
        <v>56</v>
      </c>
      <c r="G120">
        <v>613.13</v>
      </c>
      <c r="H120">
        <v>650.25</v>
      </c>
      <c r="I120">
        <v>650.25</v>
      </c>
      <c r="J120">
        <v>685.68</v>
      </c>
      <c r="K120">
        <v>730</v>
      </c>
      <c r="L120">
        <v>831.33</v>
      </c>
      <c r="M120">
        <v>897.02</v>
      </c>
      <c r="N120">
        <v>946.32</v>
      </c>
      <c r="O120">
        <v>987.23</v>
      </c>
      <c r="P120">
        <v>1065.23</v>
      </c>
      <c r="Q120">
        <v>1180.25</v>
      </c>
      <c r="R120">
        <v>1244.05</v>
      </c>
      <c r="S120">
        <v>1285.7</v>
      </c>
      <c r="T120">
        <v>1351.59</v>
      </c>
      <c r="U120">
        <v>1416.85</v>
      </c>
      <c r="V120">
        <v>1464.36</v>
      </c>
      <c r="W120">
        <v>1509.37</v>
      </c>
      <c r="X120">
        <v>1514.7</v>
      </c>
      <c r="Y120">
        <v>1514.37</v>
      </c>
      <c r="Z120">
        <v>1515.4</v>
      </c>
      <c r="AA120">
        <v>1496.29</v>
      </c>
      <c r="AB120">
        <v>1521.75</v>
      </c>
      <c r="AC120">
        <v>1546.56</v>
      </c>
      <c r="AD120">
        <v>1595.1399999999999</v>
      </c>
      <c r="AE120">
        <v>1651.54</v>
      </c>
      <c r="AF120">
        <v>1744.5400000000002</v>
      </c>
      <c r="AG120">
        <v>1827.93</v>
      </c>
      <c r="AH120">
        <v>1893.2599999999998</v>
      </c>
      <c r="AI120">
        <v>1969.43</v>
      </c>
      <c r="AJ120">
        <v>2048.35</v>
      </c>
      <c r="AK120">
        <v>2133.12</v>
      </c>
      <c r="AL120">
        <v>2233.81</v>
      </c>
    </row>
    <row r="121" spans="1:38" x14ac:dyDescent="0.15">
      <c r="A121" t="s">
        <v>471</v>
      </c>
      <c r="B121" t="s">
        <v>472</v>
      </c>
      <c r="C121" t="s">
        <v>473</v>
      </c>
      <c r="D121" t="s">
        <v>194</v>
      </c>
      <c r="E121" t="s">
        <v>76</v>
      </c>
      <c r="F121" t="s">
        <v>64</v>
      </c>
      <c r="G121">
        <v>491.63</v>
      </c>
      <c r="H121">
        <v>524.25</v>
      </c>
      <c r="I121">
        <v>538.88</v>
      </c>
      <c r="J121">
        <v>569.13</v>
      </c>
      <c r="K121">
        <v>691.94</v>
      </c>
      <c r="L121">
        <v>759.13</v>
      </c>
      <c r="M121">
        <v>816.02</v>
      </c>
      <c r="N121">
        <v>859.29</v>
      </c>
      <c r="O121">
        <v>904.56</v>
      </c>
      <c r="P121">
        <v>1012.45</v>
      </c>
      <c r="Q121">
        <v>1157.4100000000001</v>
      </c>
      <c r="R121">
        <v>1235.8699999999999</v>
      </c>
      <c r="S121">
        <v>1285.8599999999999</v>
      </c>
      <c r="T121">
        <v>1349.25</v>
      </c>
      <c r="U121">
        <v>1415.55</v>
      </c>
      <c r="V121">
        <v>1482.86</v>
      </c>
      <c r="W121">
        <v>1536.06</v>
      </c>
      <c r="X121">
        <v>1584.32</v>
      </c>
      <c r="Y121">
        <v>1584.37</v>
      </c>
      <c r="Z121">
        <v>1584.41</v>
      </c>
      <c r="AA121">
        <v>1596.33</v>
      </c>
      <c r="AB121">
        <v>1627.89</v>
      </c>
      <c r="AC121">
        <v>1656.57</v>
      </c>
      <c r="AD121">
        <v>1715.12</v>
      </c>
      <c r="AE121">
        <v>1788.3899999999996</v>
      </c>
      <c r="AF121">
        <v>1887.8</v>
      </c>
      <c r="AG121" t="s">
        <v>52</v>
      </c>
      <c r="AH121" t="s">
        <v>52</v>
      </c>
      <c r="AI121" t="s">
        <v>52</v>
      </c>
      <c r="AJ121" t="s">
        <v>52</v>
      </c>
      <c r="AK121" t="s">
        <v>52</v>
      </c>
      <c r="AL121" t="s">
        <v>52</v>
      </c>
    </row>
    <row r="122" spans="1:38" x14ac:dyDescent="0.15">
      <c r="A122" t="s">
        <v>480</v>
      </c>
      <c r="B122" t="s">
        <v>52</v>
      </c>
      <c r="C122" t="s">
        <v>481</v>
      </c>
      <c r="D122" t="s">
        <v>194</v>
      </c>
      <c r="E122" t="s">
        <v>76</v>
      </c>
      <c r="F122" t="s">
        <v>60</v>
      </c>
      <c r="G122">
        <v>672.75</v>
      </c>
      <c r="H122">
        <v>727.88</v>
      </c>
      <c r="I122">
        <v>750.38</v>
      </c>
      <c r="J122" t="s">
        <v>52</v>
      </c>
      <c r="K122" t="s">
        <v>52</v>
      </c>
      <c r="L122" t="s">
        <v>52</v>
      </c>
      <c r="M122" t="s">
        <v>52</v>
      </c>
      <c r="N122" t="s">
        <v>52</v>
      </c>
      <c r="O122" t="s">
        <v>52</v>
      </c>
      <c r="P122" t="s">
        <v>52</v>
      </c>
      <c r="Q122" t="s">
        <v>52</v>
      </c>
      <c r="R122" t="s">
        <v>52</v>
      </c>
      <c r="S122" t="s">
        <v>52</v>
      </c>
      <c r="T122" t="s">
        <v>52</v>
      </c>
      <c r="U122" t="s">
        <v>52</v>
      </c>
      <c r="V122" t="s">
        <v>52</v>
      </c>
      <c r="W122" t="s">
        <v>52</v>
      </c>
      <c r="X122" t="s">
        <v>52</v>
      </c>
      <c r="Y122" t="s">
        <v>52</v>
      </c>
      <c r="Z122" t="s">
        <v>52</v>
      </c>
      <c r="AA122" t="s">
        <v>52</v>
      </c>
      <c r="AB122" t="s">
        <v>52</v>
      </c>
      <c r="AC122" t="s">
        <v>52</v>
      </c>
      <c r="AD122" t="s">
        <v>52</v>
      </c>
      <c r="AE122" t="s">
        <v>52</v>
      </c>
      <c r="AF122" t="s">
        <v>52</v>
      </c>
      <c r="AG122" t="s">
        <v>52</v>
      </c>
      <c r="AH122" t="s">
        <v>52</v>
      </c>
      <c r="AI122" t="s">
        <v>52</v>
      </c>
      <c r="AJ122" t="s">
        <v>52</v>
      </c>
      <c r="AK122" t="s">
        <v>52</v>
      </c>
      <c r="AL122" t="s">
        <v>52</v>
      </c>
    </row>
    <row r="123" spans="1:38" x14ac:dyDescent="0.15">
      <c r="A123" t="s">
        <v>490</v>
      </c>
      <c r="B123" t="s">
        <v>491</v>
      </c>
      <c r="C123" t="s">
        <v>492</v>
      </c>
      <c r="D123" t="s">
        <v>94</v>
      </c>
      <c r="E123" t="s">
        <v>76</v>
      </c>
      <c r="F123" t="s">
        <v>1828</v>
      </c>
      <c r="G123">
        <v>536.63</v>
      </c>
      <c r="H123">
        <v>540</v>
      </c>
      <c r="I123">
        <v>574.88</v>
      </c>
      <c r="J123">
        <v>613.49</v>
      </c>
      <c r="K123">
        <v>635.66</v>
      </c>
      <c r="L123">
        <v>719.85</v>
      </c>
      <c r="M123">
        <v>767.24</v>
      </c>
      <c r="N123">
        <v>828.07</v>
      </c>
      <c r="O123">
        <v>891</v>
      </c>
      <c r="P123">
        <v>975.56</v>
      </c>
      <c r="Q123">
        <v>1135.4100000000001</v>
      </c>
      <c r="R123">
        <v>1203.6600000000001</v>
      </c>
      <c r="S123">
        <v>1242.46</v>
      </c>
      <c r="T123">
        <v>1296.73</v>
      </c>
      <c r="U123">
        <v>1354.93</v>
      </c>
      <c r="V123">
        <v>1411.11</v>
      </c>
      <c r="W123">
        <v>1444.52</v>
      </c>
      <c r="X123">
        <v>1475.91</v>
      </c>
      <c r="Y123">
        <v>1477.48</v>
      </c>
      <c r="Z123">
        <v>1483.04</v>
      </c>
      <c r="AA123">
        <v>1490</v>
      </c>
      <c r="AB123">
        <v>1493.08</v>
      </c>
      <c r="AC123">
        <v>1497.05</v>
      </c>
      <c r="AD123">
        <v>1548.23</v>
      </c>
      <c r="AE123">
        <v>1595.25</v>
      </c>
      <c r="AF123">
        <v>1674.4899999999998</v>
      </c>
      <c r="AG123">
        <v>1756.41</v>
      </c>
      <c r="AH123">
        <v>1821.95</v>
      </c>
      <c r="AI123">
        <v>1857.31</v>
      </c>
      <c r="AJ123">
        <v>1934.23</v>
      </c>
      <c r="AK123">
        <v>2011.41</v>
      </c>
      <c r="AL123">
        <v>2107.3000000000002</v>
      </c>
    </row>
    <row r="124" spans="1:38" x14ac:dyDescent="0.15">
      <c r="A124" t="s">
        <v>493</v>
      </c>
      <c r="B124" t="s">
        <v>494</v>
      </c>
      <c r="C124" t="s">
        <v>495</v>
      </c>
      <c r="D124" t="s">
        <v>194</v>
      </c>
      <c r="E124" t="s">
        <v>76</v>
      </c>
      <c r="F124" t="s">
        <v>56</v>
      </c>
      <c r="G124">
        <v>580.5</v>
      </c>
      <c r="H124">
        <v>622.13</v>
      </c>
      <c r="I124">
        <v>634.5</v>
      </c>
      <c r="J124">
        <v>664.72</v>
      </c>
      <c r="K124">
        <v>709.23</v>
      </c>
      <c r="L124">
        <v>823.59</v>
      </c>
      <c r="M124">
        <v>859.79</v>
      </c>
      <c r="N124">
        <v>910.89</v>
      </c>
      <c r="O124">
        <v>975.51</v>
      </c>
      <c r="P124">
        <v>1035.8599999999999</v>
      </c>
      <c r="Q124">
        <v>1142.8599999999999</v>
      </c>
      <c r="R124">
        <v>1200.32</v>
      </c>
      <c r="S124">
        <v>1241.8599999999999</v>
      </c>
      <c r="T124">
        <v>1305.04</v>
      </c>
      <c r="U124">
        <v>1370.97</v>
      </c>
      <c r="V124">
        <v>1445.16</v>
      </c>
      <c r="W124" t="s">
        <v>52</v>
      </c>
      <c r="X124" t="s">
        <v>52</v>
      </c>
      <c r="Y124" t="s">
        <v>52</v>
      </c>
      <c r="Z124" t="s">
        <v>52</v>
      </c>
      <c r="AA124" t="s">
        <v>52</v>
      </c>
      <c r="AB124" t="s">
        <v>52</v>
      </c>
      <c r="AC124" t="s">
        <v>52</v>
      </c>
      <c r="AD124" t="s">
        <v>52</v>
      </c>
      <c r="AE124" t="s">
        <v>52</v>
      </c>
      <c r="AF124" t="s">
        <v>52</v>
      </c>
      <c r="AG124" t="s">
        <v>52</v>
      </c>
      <c r="AH124" t="s">
        <v>52</v>
      </c>
      <c r="AI124" t="s">
        <v>52</v>
      </c>
      <c r="AJ124" t="s">
        <v>52</v>
      </c>
      <c r="AK124" t="s">
        <v>52</v>
      </c>
      <c r="AL124" t="s">
        <v>52</v>
      </c>
    </row>
    <row r="125" spans="1:38" x14ac:dyDescent="0.15">
      <c r="A125" t="s">
        <v>496</v>
      </c>
      <c r="B125" t="s">
        <v>497</v>
      </c>
      <c r="C125" t="s">
        <v>498</v>
      </c>
      <c r="D125" t="s">
        <v>194</v>
      </c>
      <c r="E125" t="s">
        <v>76</v>
      </c>
      <c r="F125" t="s">
        <v>56</v>
      </c>
      <c r="G125">
        <v>607.5</v>
      </c>
      <c r="H125">
        <v>633.38</v>
      </c>
      <c r="I125">
        <v>662.63</v>
      </c>
      <c r="J125">
        <v>692.01</v>
      </c>
      <c r="K125">
        <v>752.65</v>
      </c>
      <c r="L125">
        <v>821.87</v>
      </c>
      <c r="M125">
        <v>864.84</v>
      </c>
      <c r="N125">
        <v>918.93</v>
      </c>
      <c r="O125">
        <v>964.68</v>
      </c>
      <c r="P125">
        <v>1044.1099999999999</v>
      </c>
      <c r="Q125">
        <v>1175.74</v>
      </c>
      <c r="R125">
        <v>1240.82</v>
      </c>
      <c r="S125">
        <v>1295.3900000000001</v>
      </c>
      <c r="T125">
        <v>1356.02</v>
      </c>
      <c r="U125">
        <v>1418.93</v>
      </c>
      <c r="V125">
        <v>1475.88</v>
      </c>
      <c r="W125">
        <v>1520.8</v>
      </c>
      <c r="X125">
        <v>1553.63</v>
      </c>
      <c r="Y125">
        <v>1555.15</v>
      </c>
      <c r="Z125">
        <v>1563.37</v>
      </c>
      <c r="AA125">
        <v>1573.07</v>
      </c>
      <c r="AB125">
        <v>1581.6</v>
      </c>
      <c r="AC125">
        <v>1629.81</v>
      </c>
      <c r="AD125">
        <v>1686.73</v>
      </c>
      <c r="AE125">
        <v>1745.6299999999999</v>
      </c>
      <c r="AF125">
        <v>1816.17</v>
      </c>
      <c r="AG125">
        <v>1900.79</v>
      </c>
      <c r="AH125">
        <v>1970.0199999999998</v>
      </c>
      <c r="AI125">
        <v>2038.99</v>
      </c>
      <c r="AJ125">
        <v>2085.84</v>
      </c>
      <c r="AK125" t="s">
        <v>52</v>
      </c>
      <c r="AL125" t="s">
        <v>52</v>
      </c>
    </row>
    <row r="126" spans="1:38" x14ac:dyDescent="0.15">
      <c r="A126" t="s">
        <v>499</v>
      </c>
      <c r="B126" t="s">
        <v>500</v>
      </c>
      <c r="C126" t="s">
        <v>501</v>
      </c>
      <c r="D126" t="s">
        <v>194</v>
      </c>
      <c r="E126" t="s">
        <v>76</v>
      </c>
      <c r="F126" t="s">
        <v>60</v>
      </c>
      <c r="G126">
        <v>523.13</v>
      </c>
      <c r="H126">
        <v>570.38</v>
      </c>
      <c r="I126">
        <v>565.88</v>
      </c>
      <c r="J126">
        <v>616.67999999999995</v>
      </c>
      <c r="K126">
        <v>661.47</v>
      </c>
      <c r="L126">
        <v>710.02</v>
      </c>
      <c r="M126">
        <v>768.23</v>
      </c>
      <c r="N126">
        <v>817.05</v>
      </c>
      <c r="O126">
        <v>856.12</v>
      </c>
      <c r="P126">
        <v>973.55</v>
      </c>
      <c r="Q126">
        <v>1063.25</v>
      </c>
      <c r="R126">
        <v>1128.53</v>
      </c>
      <c r="S126">
        <v>1164.1300000000001</v>
      </c>
      <c r="T126">
        <v>1202.25</v>
      </c>
      <c r="U126">
        <v>1249.98</v>
      </c>
      <c r="V126">
        <v>1303.1199999999999</v>
      </c>
      <c r="W126">
        <v>1354.85</v>
      </c>
      <c r="X126">
        <v>1401.61</v>
      </c>
      <c r="Y126">
        <v>1401.6</v>
      </c>
      <c r="Z126">
        <v>1401.78</v>
      </c>
      <c r="AA126">
        <v>1402.66</v>
      </c>
      <c r="AB126">
        <v>1427.44</v>
      </c>
      <c r="AC126">
        <v>1451.71</v>
      </c>
      <c r="AD126">
        <v>1501.22</v>
      </c>
      <c r="AE126">
        <v>1570.4199999999998</v>
      </c>
      <c r="AF126">
        <v>1654.9399999999998</v>
      </c>
      <c r="AG126">
        <v>1740.34</v>
      </c>
      <c r="AH126">
        <v>1801.44</v>
      </c>
      <c r="AI126" t="s">
        <v>52</v>
      </c>
      <c r="AJ126" t="s">
        <v>52</v>
      </c>
      <c r="AK126" t="s">
        <v>52</v>
      </c>
      <c r="AL126" t="s">
        <v>52</v>
      </c>
    </row>
    <row r="127" spans="1:38" x14ac:dyDescent="0.15">
      <c r="A127" t="s">
        <v>508</v>
      </c>
      <c r="B127" t="s">
        <v>509</v>
      </c>
      <c r="C127" t="s">
        <v>510</v>
      </c>
      <c r="D127" t="s">
        <v>94</v>
      </c>
      <c r="E127" t="s">
        <v>76</v>
      </c>
      <c r="F127" t="s">
        <v>64</v>
      </c>
      <c r="G127">
        <v>547.88</v>
      </c>
      <c r="H127">
        <v>523.13</v>
      </c>
      <c r="I127">
        <v>571.5</v>
      </c>
      <c r="J127">
        <v>595.78</v>
      </c>
      <c r="K127">
        <v>637.63</v>
      </c>
      <c r="L127">
        <v>703.46</v>
      </c>
      <c r="M127">
        <v>759.58</v>
      </c>
      <c r="N127">
        <v>832.27</v>
      </c>
      <c r="O127">
        <v>892.65</v>
      </c>
      <c r="P127">
        <v>983.12</v>
      </c>
      <c r="Q127">
        <v>1141.0899999999999</v>
      </c>
      <c r="R127">
        <v>1205.54</v>
      </c>
      <c r="S127">
        <v>1252.6400000000001</v>
      </c>
      <c r="T127">
        <v>1299.04</v>
      </c>
      <c r="U127">
        <v>1344.86</v>
      </c>
      <c r="V127">
        <v>1409.28</v>
      </c>
      <c r="W127">
        <v>1451.59</v>
      </c>
      <c r="X127">
        <v>1486.44</v>
      </c>
      <c r="Y127">
        <v>1488.04</v>
      </c>
      <c r="Z127">
        <v>1490.96</v>
      </c>
      <c r="AA127">
        <v>1489.61</v>
      </c>
      <c r="AB127">
        <v>1490.63</v>
      </c>
      <c r="AC127">
        <v>1486.1</v>
      </c>
      <c r="AD127">
        <v>1536.05</v>
      </c>
      <c r="AE127">
        <v>1589.7</v>
      </c>
      <c r="AF127">
        <v>1657.79</v>
      </c>
      <c r="AG127">
        <v>1749.25</v>
      </c>
      <c r="AH127">
        <v>1817.1999999999998</v>
      </c>
      <c r="AI127">
        <v>1902.36</v>
      </c>
      <c r="AJ127">
        <v>1966.88</v>
      </c>
      <c r="AK127">
        <v>2063.63</v>
      </c>
      <c r="AL127">
        <v>2169.77</v>
      </c>
    </row>
    <row r="128" spans="1:38" x14ac:dyDescent="0.15">
      <c r="A128" t="s">
        <v>514</v>
      </c>
      <c r="B128" t="s">
        <v>515</v>
      </c>
      <c r="C128" t="s">
        <v>516</v>
      </c>
      <c r="D128" t="s">
        <v>194</v>
      </c>
      <c r="E128" t="s">
        <v>76</v>
      </c>
      <c r="F128" t="s">
        <v>68</v>
      </c>
      <c r="G128">
        <v>513</v>
      </c>
      <c r="H128">
        <v>547.88</v>
      </c>
      <c r="I128">
        <v>571.5</v>
      </c>
      <c r="J128">
        <v>597.88</v>
      </c>
      <c r="K128">
        <v>635.39</v>
      </c>
      <c r="L128">
        <v>698.8</v>
      </c>
      <c r="M128">
        <v>760.08</v>
      </c>
      <c r="N128">
        <v>800.93</v>
      </c>
      <c r="O128">
        <v>862.07</v>
      </c>
      <c r="P128">
        <v>963.62</v>
      </c>
      <c r="Q128">
        <v>1126.6300000000001</v>
      </c>
      <c r="R128">
        <v>1198.93</v>
      </c>
      <c r="S128">
        <v>1254.29</v>
      </c>
      <c r="T128">
        <v>1309.1500000000001</v>
      </c>
      <c r="U128">
        <v>1368.09</v>
      </c>
      <c r="V128">
        <v>1424.07</v>
      </c>
      <c r="W128">
        <v>1479.76</v>
      </c>
      <c r="X128">
        <v>1522.99</v>
      </c>
      <c r="Y128">
        <v>1524.62</v>
      </c>
      <c r="Z128">
        <v>1526</v>
      </c>
      <c r="AA128">
        <v>1528.78</v>
      </c>
      <c r="AB128">
        <v>1556.09</v>
      </c>
      <c r="AC128">
        <v>1584.92</v>
      </c>
      <c r="AD128">
        <v>1641.6100000000001</v>
      </c>
      <c r="AE128">
        <v>1699.35</v>
      </c>
      <c r="AF128">
        <v>1778.6399999999999</v>
      </c>
      <c r="AG128">
        <v>1872.79</v>
      </c>
      <c r="AH128">
        <v>1942.76</v>
      </c>
      <c r="AI128">
        <v>2002.84</v>
      </c>
      <c r="AJ128">
        <v>2075.13</v>
      </c>
      <c r="AK128" t="s">
        <v>52</v>
      </c>
      <c r="AL128" t="s">
        <v>52</v>
      </c>
    </row>
    <row r="129" spans="1:38" x14ac:dyDescent="0.15">
      <c r="A129" t="s">
        <v>517</v>
      </c>
      <c r="B129" t="s">
        <v>518</v>
      </c>
      <c r="C129" t="s">
        <v>519</v>
      </c>
      <c r="D129" t="s">
        <v>94</v>
      </c>
      <c r="E129" t="s">
        <v>76</v>
      </c>
      <c r="F129" t="s">
        <v>66</v>
      </c>
      <c r="G129">
        <v>544.5</v>
      </c>
      <c r="H129">
        <v>540</v>
      </c>
      <c r="I129">
        <v>577.13</v>
      </c>
      <c r="J129">
        <v>614.79</v>
      </c>
      <c r="K129">
        <v>651.87</v>
      </c>
      <c r="L129">
        <v>709.56</v>
      </c>
      <c r="M129">
        <v>754.83</v>
      </c>
      <c r="N129">
        <v>796.59</v>
      </c>
      <c r="O129">
        <v>845.91</v>
      </c>
      <c r="P129">
        <v>935.91</v>
      </c>
      <c r="Q129">
        <v>1110.96</v>
      </c>
      <c r="R129">
        <v>1177.74</v>
      </c>
      <c r="S129">
        <v>1234.8</v>
      </c>
      <c r="T129">
        <v>1292.4000000000001</v>
      </c>
      <c r="U129">
        <v>1352.34</v>
      </c>
      <c r="V129">
        <v>1409.13</v>
      </c>
      <c r="W129">
        <v>1454.4</v>
      </c>
      <c r="X129">
        <v>1488.24</v>
      </c>
      <c r="Y129">
        <v>1488.24</v>
      </c>
      <c r="Z129">
        <v>1488.24</v>
      </c>
      <c r="AA129">
        <v>1488.24</v>
      </c>
      <c r="AB129">
        <v>1490.94</v>
      </c>
      <c r="AC129">
        <v>1493.73</v>
      </c>
      <c r="AD129">
        <v>1546.0700000000002</v>
      </c>
      <c r="AE129">
        <v>1603.54</v>
      </c>
      <c r="AF129">
        <v>1682.68</v>
      </c>
      <c r="AG129">
        <v>1777.42</v>
      </c>
      <c r="AH129">
        <v>1847.5400000000002</v>
      </c>
      <c r="AI129">
        <v>1939.31</v>
      </c>
      <c r="AJ129">
        <v>1999.44</v>
      </c>
      <c r="AK129">
        <v>2098.66</v>
      </c>
      <c r="AL129">
        <v>2199.96</v>
      </c>
    </row>
    <row r="130" spans="1:38" x14ac:dyDescent="0.15">
      <c r="A130" t="s">
        <v>520</v>
      </c>
      <c r="B130" t="s">
        <v>52</v>
      </c>
      <c r="C130" t="s">
        <v>521</v>
      </c>
      <c r="D130" t="s">
        <v>194</v>
      </c>
      <c r="E130" t="s">
        <v>76</v>
      </c>
      <c r="F130" t="s">
        <v>56</v>
      </c>
      <c r="G130">
        <v>606.38</v>
      </c>
      <c r="H130">
        <v>621</v>
      </c>
      <c r="I130">
        <v>652.5</v>
      </c>
      <c r="J130">
        <v>674.68</v>
      </c>
      <c r="K130">
        <v>703.66</v>
      </c>
      <c r="L130">
        <v>827</v>
      </c>
      <c r="M130">
        <v>865.43</v>
      </c>
      <c r="N130">
        <v>922.19</v>
      </c>
      <c r="O130">
        <v>973.17</v>
      </c>
      <c r="P130">
        <v>1027.95</v>
      </c>
      <c r="Q130">
        <v>1123.79</v>
      </c>
      <c r="R130">
        <v>1181.8900000000001</v>
      </c>
      <c r="S130">
        <v>1220.1300000000001</v>
      </c>
      <c r="T130">
        <v>1277.23</v>
      </c>
      <c r="U130">
        <v>1330.64</v>
      </c>
      <c r="V130">
        <v>1391.39</v>
      </c>
      <c r="W130" t="s">
        <v>52</v>
      </c>
      <c r="X130" t="s">
        <v>52</v>
      </c>
      <c r="Y130" t="s">
        <v>52</v>
      </c>
      <c r="Z130" t="s">
        <v>52</v>
      </c>
      <c r="AA130" t="s">
        <v>52</v>
      </c>
      <c r="AB130" t="s">
        <v>52</v>
      </c>
      <c r="AC130" t="s">
        <v>52</v>
      </c>
      <c r="AD130" t="s">
        <v>52</v>
      </c>
      <c r="AE130" t="s">
        <v>52</v>
      </c>
      <c r="AF130" t="s">
        <v>52</v>
      </c>
      <c r="AG130" t="s">
        <v>52</v>
      </c>
      <c r="AH130" t="s">
        <v>52</v>
      </c>
      <c r="AI130" t="s">
        <v>52</v>
      </c>
      <c r="AJ130" t="s">
        <v>52</v>
      </c>
      <c r="AK130" t="s">
        <v>52</v>
      </c>
      <c r="AL130" t="s">
        <v>52</v>
      </c>
    </row>
    <row r="131" spans="1:38" x14ac:dyDescent="0.15">
      <c r="A131" t="s">
        <v>537</v>
      </c>
      <c r="B131" t="s">
        <v>538</v>
      </c>
      <c r="C131" t="s">
        <v>539</v>
      </c>
      <c r="D131" t="s">
        <v>94</v>
      </c>
      <c r="E131" t="s">
        <v>76</v>
      </c>
      <c r="F131" t="s">
        <v>1828</v>
      </c>
      <c r="G131">
        <v>514.13</v>
      </c>
      <c r="H131">
        <v>526.5</v>
      </c>
      <c r="I131">
        <v>542.25</v>
      </c>
      <c r="J131">
        <v>574.88</v>
      </c>
      <c r="K131">
        <v>599.01</v>
      </c>
      <c r="L131">
        <v>681.81</v>
      </c>
      <c r="M131">
        <v>742.53</v>
      </c>
      <c r="N131">
        <v>791.06</v>
      </c>
      <c r="O131">
        <v>838.79</v>
      </c>
      <c r="P131">
        <v>920.45</v>
      </c>
      <c r="Q131">
        <v>1077.44</v>
      </c>
      <c r="R131">
        <v>1148.6300000000001</v>
      </c>
      <c r="S131">
        <v>1204.58</v>
      </c>
      <c r="T131">
        <v>1263.32</v>
      </c>
      <c r="U131">
        <v>1324.84</v>
      </c>
      <c r="V131">
        <v>1385.49</v>
      </c>
      <c r="W131">
        <v>1437.35</v>
      </c>
      <c r="X131">
        <v>1447.31</v>
      </c>
      <c r="Y131">
        <v>1447.18</v>
      </c>
      <c r="Z131">
        <v>1446.5</v>
      </c>
      <c r="AA131">
        <v>1451.53</v>
      </c>
      <c r="AB131">
        <v>1454.97</v>
      </c>
      <c r="AC131">
        <v>1480.48</v>
      </c>
      <c r="AD131">
        <v>1530.9299999999998</v>
      </c>
      <c r="AE131">
        <v>1600.76</v>
      </c>
      <c r="AF131">
        <v>1693.68</v>
      </c>
      <c r="AG131">
        <v>1763.5500000000002</v>
      </c>
      <c r="AH131">
        <v>1835.15</v>
      </c>
      <c r="AI131">
        <v>1912.03</v>
      </c>
      <c r="AJ131">
        <v>1985.78</v>
      </c>
      <c r="AK131">
        <v>2086.85</v>
      </c>
      <c r="AL131">
        <v>2187.9899999999998</v>
      </c>
    </row>
    <row r="132" spans="1:38" x14ac:dyDescent="0.15">
      <c r="A132" t="s">
        <v>540</v>
      </c>
      <c r="B132" t="s">
        <v>52</v>
      </c>
      <c r="C132" t="s">
        <v>541</v>
      </c>
      <c r="D132" t="s">
        <v>194</v>
      </c>
      <c r="E132" t="s">
        <v>76</v>
      </c>
      <c r="F132" t="s">
        <v>58</v>
      </c>
      <c r="G132">
        <v>588.38</v>
      </c>
      <c r="H132">
        <v>591.75</v>
      </c>
      <c r="I132">
        <v>630</v>
      </c>
      <c r="J132">
        <v>660.24</v>
      </c>
      <c r="K132" t="s">
        <v>52</v>
      </c>
      <c r="L132" t="s">
        <v>52</v>
      </c>
      <c r="M132" t="s">
        <v>52</v>
      </c>
      <c r="N132" t="s">
        <v>52</v>
      </c>
      <c r="O132" t="s">
        <v>52</v>
      </c>
      <c r="P132" t="s">
        <v>52</v>
      </c>
      <c r="Q132" t="s">
        <v>52</v>
      </c>
      <c r="R132" t="s">
        <v>52</v>
      </c>
      <c r="S132" t="s">
        <v>52</v>
      </c>
      <c r="T132" t="s">
        <v>52</v>
      </c>
      <c r="U132" t="s">
        <v>52</v>
      </c>
      <c r="V132" t="s">
        <v>52</v>
      </c>
      <c r="W132" t="s">
        <v>52</v>
      </c>
      <c r="X132" t="s">
        <v>52</v>
      </c>
      <c r="Y132" t="s">
        <v>52</v>
      </c>
      <c r="Z132" t="s">
        <v>52</v>
      </c>
      <c r="AA132" t="s">
        <v>52</v>
      </c>
      <c r="AB132" t="s">
        <v>52</v>
      </c>
      <c r="AC132" t="s">
        <v>52</v>
      </c>
      <c r="AD132" t="s">
        <v>52</v>
      </c>
      <c r="AE132" t="s">
        <v>52</v>
      </c>
      <c r="AF132" t="s">
        <v>52</v>
      </c>
      <c r="AG132" t="s">
        <v>52</v>
      </c>
      <c r="AH132" t="s">
        <v>52</v>
      </c>
      <c r="AI132" t="s">
        <v>52</v>
      </c>
      <c r="AJ132" t="s">
        <v>52</v>
      </c>
      <c r="AK132" t="s">
        <v>52</v>
      </c>
      <c r="AL132" t="s">
        <v>52</v>
      </c>
    </row>
    <row r="133" spans="1:38" x14ac:dyDescent="0.15">
      <c r="A133" t="s">
        <v>545</v>
      </c>
      <c r="B133" t="s">
        <v>546</v>
      </c>
      <c r="C133" t="s">
        <v>547</v>
      </c>
      <c r="D133" t="s">
        <v>94</v>
      </c>
      <c r="E133" t="s">
        <v>76</v>
      </c>
      <c r="F133" t="s">
        <v>66</v>
      </c>
      <c r="G133">
        <v>540</v>
      </c>
      <c r="H133">
        <v>556.88</v>
      </c>
      <c r="I133">
        <v>574.88</v>
      </c>
      <c r="J133">
        <v>611.64</v>
      </c>
      <c r="K133">
        <v>642.85</v>
      </c>
      <c r="L133">
        <v>709.13</v>
      </c>
      <c r="M133">
        <v>765.57</v>
      </c>
      <c r="N133">
        <v>824.67</v>
      </c>
      <c r="O133">
        <v>876.76</v>
      </c>
      <c r="P133">
        <v>965.21</v>
      </c>
      <c r="Q133">
        <v>1087.92</v>
      </c>
      <c r="R133">
        <v>1149.6199999999999</v>
      </c>
      <c r="S133">
        <v>1194.53</v>
      </c>
      <c r="T133">
        <v>1251.51</v>
      </c>
      <c r="U133">
        <v>1312.6</v>
      </c>
      <c r="V133">
        <v>1367.1</v>
      </c>
      <c r="W133">
        <v>1408.85</v>
      </c>
      <c r="X133">
        <v>1441.93</v>
      </c>
      <c r="Y133">
        <v>1443.06</v>
      </c>
      <c r="Z133">
        <v>1444.88</v>
      </c>
      <c r="AA133">
        <v>1451.91</v>
      </c>
      <c r="AB133">
        <v>1478.18</v>
      </c>
      <c r="AC133">
        <v>1504.13</v>
      </c>
      <c r="AD133">
        <v>1553.9</v>
      </c>
      <c r="AE133">
        <v>1610.57</v>
      </c>
      <c r="AF133">
        <v>1688.5700000000002</v>
      </c>
      <c r="AG133">
        <v>1779.0100000000002</v>
      </c>
      <c r="AH133">
        <v>1846.8500000000001</v>
      </c>
      <c r="AI133">
        <v>1930.75</v>
      </c>
      <c r="AJ133">
        <v>1985.14</v>
      </c>
      <c r="AK133">
        <v>2077.98</v>
      </c>
      <c r="AL133">
        <v>2174.67</v>
      </c>
    </row>
    <row r="134" spans="1:38" x14ac:dyDescent="0.15">
      <c r="A134" t="s">
        <v>548</v>
      </c>
      <c r="B134" t="s">
        <v>549</v>
      </c>
      <c r="C134" t="s">
        <v>550</v>
      </c>
      <c r="D134" t="s">
        <v>194</v>
      </c>
      <c r="E134" t="s">
        <v>76</v>
      </c>
      <c r="F134" t="s">
        <v>60</v>
      </c>
      <c r="G134">
        <v>514.13</v>
      </c>
      <c r="H134">
        <v>547.88</v>
      </c>
      <c r="I134">
        <v>563.63</v>
      </c>
      <c r="J134">
        <v>609.29</v>
      </c>
      <c r="K134">
        <v>637.67999999999995</v>
      </c>
      <c r="L134">
        <v>677.95</v>
      </c>
      <c r="M134">
        <v>719.64</v>
      </c>
      <c r="N134">
        <v>765.18</v>
      </c>
      <c r="O134">
        <v>820.08</v>
      </c>
      <c r="P134">
        <v>950.14</v>
      </c>
      <c r="Q134">
        <v>1053.3399999999999</v>
      </c>
      <c r="R134">
        <v>1129.56</v>
      </c>
      <c r="S134">
        <v>1170.43</v>
      </c>
      <c r="T134">
        <v>1209.3399999999999</v>
      </c>
      <c r="U134">
        <v>1259.4000000000001</v>
      </c>
      <c r="V134">
        <v>1312.66</v>
      </c>
      <c r="W134">
        <v>1363.47</v>
      </c>
      <c r="X134">
        <v>1409.54</v>
      </c>
      <c r="Y134">
        <v>1407.13</v>
      </c>
      <c r="Z134">
        <v>1408.32</v>
      </c>
      <c r="AA134">
        <v>1415.35</v>
      </c>
      <c r="AB134">
        <v>1445.74</v>
      </c>
      <c r="AC134">
        <v>1474.82</v>
      </c>
      <c r="AD134">
        <v>1531.25</v>
      </c>
      <c r="AE134">
        <v>1601.82</v>
      </c>
      <c r="AF134">
        <v>1690.86</v>
      </c>
      <c r="AG134">
        <v>1789.1999999999998</v>
      </c>
      <c r="AH134">
        <v>1858.13</v>
      </c>
      <c r="AI134" t="s">
        <v>52</v>
      </c>
      <c r="AJ134" t="s">
        <v>52</v>
      </c>
      <c r="AK134" t="s">
        <v>52</v>
      </c>
      <c r="AL134" t="s">
        <v>52</v>
      </c>
    </row>
    <row r="135" spans="1:38" x14ac:dyDescent="0.15">
      <c r="A135" t="s">
        <v>562</v>
      </c>
      <c r="B135" t="s">
        <v>563</v>
      </c>
      <c r="C135" t="s">
        <v>564</v>
      </c>
      <c r="D135" t="s">
        <v>94</v>
      </c>
      <c r="E135" t="s">
        <v>76</v>
      </c>
      <c r="F135" t="s">
        <v>60</v>
      </c>
      <c r="G135">
        <v>601.88</v>
      </c>
      <c r="H135">
        <v>627.75</v>
      </c>
      <c r="I135">
        <v>657</v>
      </c>
      <c r="J135">
        <v>686.58</v>
      </c>
      <c r="K135">
        <v>734.14</v>
      </c>
      <c r="L135">
        <v>812.86</v>
      </c>
      <c r="M135">
        <v>877.56</v>
      </c>
      <c r="N135">
        <v>934.08</v>
      </c>
      <c r="O135">
        <v>989.17</v>
      </c>
      <c r="P135">
        <v>1082.75</v>
      </c>
      <c r="Q135">
        <v>1196.05</v>
      </c>
      <c r="R135">
        <v>1251.48</v>
      </c>
      <c r="S135">
        <v>1287.33</v>
      </c>
      <c r="T135">
        <v>1346.98</v>
      </c>
      <c r="U135">
        <v>1402.88</v>
      </c>
      <c r="V135">
        <v>1457.06</v>
      </c>
      <c r="W135">
        <v>1509.89</v>
      </c>
      <c r="X135">
        <v>1536.91</v>
      </c>
      <c r="Y135">
        <v>1538.14</v>
      </c>
      <c r="Z135">
        <v>1539.06</v>
      </c>
      <c r="AA135">
        <v>1545.32</v>
      </c>
      <c r="AB135">
        <v>1572.62</v>
      </c>
      <c r="AC135">
        <v>1600.39</v>
      </c>
      <c r="AD135">
        <v>1655.68</v>
      </c>
      <c r="AE135">
        <v>1713.6499999999999</v>
      </c>
      <c r="AF135">
        <v>1796.4399999999998</v>
      </c>
      <c r="AG135">
        <v>1880.65</v>
      </c>
      <c r="AH135">
        <v>1926.31</v>
      </c>
      <c r="AI135">
        <v>1984.14</v>
      </c>
      <c r="AJ135">
        <v>2042.49</v>
      </c>
      <c r="AK135">
        <v>2124.71</v>
      </c>
      <c r="AL135">
        <v>2224.06</v>
      </c>
    </row>
    <row r="136" spans="1:38" x14ac:dyDescent="0.15">
      <c r="A136" t="s">
        <v>568</v>
      </c>
      <c r="B136" t="s">
        <v>569</v>
      </c>
      <c r="C136" t="s">
        <v>570</v>
      </c>
      <c r="D136" t="s">
        <v>194</v>
      </c>
      <c r="E136" t="s">
        <v>76</v>
      </c>
      <c r="F136" t="s">
        <v>58</v>
      </c>
      <c r="G136">
        <v>704.25</v>
      </c>
      <c r="H136">
        <v>585</v>
      </c>
      <c r="I136">
        <v>659.25</v>
      </c>
      <c r="J136">
        <v>706.16</v>
      </c>
      <c r="K136">
        <v>796.08</v>
      </c>
      <c r="L136">
        <v>861.77</v>
      </c>
      <c r="M136">
        <v>900.05</v>
      </c>
      <c r="N136">
        <v>940.65</v>
      </c>
      <c r="O136">
        <v>984.14</v>
      </c>
      <c r="P136">
        <v>1124.46</v>
      </c>
      <c r="Q136">
        <v>1221.1600000000001</v>
      </c>
      <c r="R136">
        <v>1294.06</v>
      </c>
      <c r="S136">
        <v>1344.5</v>
      </c>
      <c r="T136">
        <v>1395.59</v>
      </c>
      <c r="U136">
        <v>1462.09</v>
      </c>
      <c r="V136">
        <v>1500.3</v>
      </c>
      <c r="W136" t="s">
        <v>52</v>
      </c>
      <c r="X136" t="s">
        <v>52</v>
      </c>
      <c r="Y136" t="s">
        <v>52</v>
      </c>
      <c r="Z136" t="s">
        <v>52</v>
      </c>
      <c r="AA136" t="s">
        <v>52</v>
      </c>
      <c r="AB136" t="s">
        <v>52</v>
      </c>
      <c r="AC136" t="s">
        <v>52</v>
      </c>
      <c r="AD136" t="s">
        <v>52</v>
      </c>
      <c r="AE136" t="s">
        <v>52</v>
      </c>
      <c r="AF136" t="s">
        <v>52</v>
      </c>
      <c r="AG136" t="s">
        <v>52</v>
      </c>
      <c r="AH136" t="s">
        <v>52</v>
      </c>
      <c r="AI136" t="s">
        <v>52</v>
      </c>
      <c r="AJ136" t="s">
        <v>52</v>
      </c>
      <c r="AK136" t="s">
        <v>52</v>
      </c>
      <c r="AL136" t="s">
        <v>52</v>
      </c>
    </row>
    <row r="137" spans="1:38" x14ac:dyDescent="0.15">
      <c r="A137" t="s">
        <v>600</v>
      </c>
      <c r="B137" t="s">
        <v>601</v>
      </c>
      <c r="C137" t="s">
        <v>602</v>
      </c>
      <c r="D137" t="s">
        <v>94</v>
      </c>
      <c r="E137" t="s">
        <v>76</v>
      </c>
      <c r="F137" t="s">
        <v>66</v>
      </c>
      <c r="G137">
        <v>538.88</v>
      </c>
      <c r="H137">
        <v>565.88</v>
      </c>
      <c r="I137">
        <v>590.63</v>
      </c>
      <c r="J137">
        <v>611.24</v>
      </c>
      <c r="K137">
        <v>640.99</v>
      </c>
      <c r="L137">
        <v>708.21</v>
      </c>
      <c r="M137">
        <v>768.24</v>
      </c>
      <c r="N137">
        <v>828.06</v>
      </c>
      <c r="O137">
        <v>879.5</v>
      </c>
      <c r="P137">
        <v>967.61</v>
      </c>
      <c r="Q137">
        <v>1090.6199999999999</v>
      </c>
      <c r="R137">
        <v>1158.76</v>
      </c>
      <c r="S137">
        <v>1204.48</v>
      </c>
      <c r="T137">
        <v>1263.44</v>
      </c>
      <c r="U137">
        <v>1326.44</v>
      </c>
      <c r="V137">
        <v>1383.74</v>
      </c>
      <c r="W137">
        <v>1425.53</v>
      </c>
      <c r="X137">
        <v>1458.93</v>
      </c>
      <c r="Y137">
        <v>1461.06</v>
      </c>
      <c r="Z137">
        <v>1468.95</v>
      </c>
      <c r="AA137">
        <v>1484.49</v>
      </c>
      <c r="AB137">
        <v>1510.36</v>
      </c>
      <c r="AC137">
        <v>1536.56</v>
      </c>
      <c r="AD137">
        <v>1592</v>
      </c>
      <c r="AE137">
        <v>1649.27</v>
      </c>
      <c r="AF137">
        <v>1727.47</v>
      </c>
      <c r="AG137">
        <v>1822.8200000000002</v>
      </c>
      <c r="AH137">
        <v>1894.39</v>
      </c>
      <c r="AI137">
        <v>1986</v>
      </c>
      <c r="AJ137">
        <v>2049.81</v>
      </c>
      <c r="AK137">
        <v>2150.91</v>
      </c>
      <c r="AL137">
        <v>2253.4899999999998</v>
      </c>
    </row>
    <row r="138" spans="1:38" x14ac:dyDescent="0.15">
      <c r="A138" t="s">
        <v>612</v>
      </c>
      <c r="B138" t="s">
        <v>52</v>
      </c>
      <c r="C138" t="s">
        <v>613</v>
      </c>
      <c r="D138" t="s">
        <v>194</v>
      </c>
      <c r="E138" t="s">
        <v>76</v>
      </c>
      <c r="F138" t="s">
        <v>58</v>
      </c>
      <c r="G138">
        <v>561.38</v>
      </c>
      <c r="H138">
        <v>518.63</v>
      </c>
      <c r="I138">
        <v>588.38</v>
      </c>
      <c r="J138">
        <v>642.39</v>
      </c>
      <c r="K138">
        <v>726.34</v>
      </c>
      <c r="L138">
        <v>811.75</v>
      </c>
      <c r="M138">
        <v>847.81</v>
      </c>
      <c r="N138">
        <v>886.02</v>
      </c>
      <c r="O138">
        <v>927.16</v>
      </c>
      <c r="P138">
        <v>1060.53</v>
      </c>
      <c r="Q138">
        <v>1157</v>
      </c>
      <c r="R138">
        <v>1235.48</v>
      </c>
      <c r="S138">
        <v>1285.75</v>
      </c>
      <c r="T138">
        <v>1341.43</v>
      </c>
      <c r="U138">
        <v>1409.42</v>
      </c>
      <c r="V138">
        <v>1452.47</v>
      </c>
      <c r="W138" t="s">
        <v>52</v>
      </c>
      <c r="X138" t="s">
        <v>52</v>
      </c>
      <c r="Y138" t="s">
        <v>52</v>
      </c>
      <c r="Z138" t="s">
        <v>52</v>
      </c>
      <c r="AA138" t="s">
        <v>52</v>
      </c>
      <c r="AB138" t="s">
        <v>52</v>
      </c>
      <c r="AC138" t="s">
        <v>52</v>
      </c>
      <c r="AD138" t="s">
        <v>52</v>
      </c>
      <c r="AE138" t="s">
        <v>52</v>
      </c>
      <c r="AF138" t="s">
        <v>52</v>
      </c>
      <c r="AG138" t="s">
        <v>52</v>
      </c>
      <c r="AH138" t="s">
        <v>52</v>
      </c>
      <c r="AI138" t="s">
        <v>52</v>
      </c>
      <c r="AJ138" t="s">
        <v>52</v>
      </c>
      <c r="AK138" t="s">
        <v>52</v>
      </c>
      <c r="AL138" t="s">
        <v>52</v>
      </c>
    </row>
    <row r="139" spans="1:38" x14ac:dyDescent="0.15">
      <c r="A139" t="s">
        <v>623</v>
      </c>
      <c r="B139" t="s">
        <v>624</v>
      </c>
      <c r="C139" t="s">
        <v>625</v>
      </c>
      <c r="D139" t="s">
        <v>194</v>
      </c>
      <c r="E139" t="s">
        <v>76</v>
      </c>
      <c r="F139" t="s">
        <v>58</v>
      </c>
      <c r="G139">
        <v>633.38</v>
      </c>
      <c r="H139">
        <v>625.5</v>
      </c>
      <c r="I139">
        <v>695.25</v>
      </c>
      <c r="J139">
        <v>747.07</v>
      </c>
      <c r="K139">
        <v>813.29</v>
      </c>
      <c r="L139">
        <v>914.45</v>
      </c>
      <c r="M139">
        <v>950.61</v>
      </c>
      <c r="N139">
        <v>996.77</v>
      </c>
      <c r="O139">
        <v>1041.0899999999999</v>
      </c>
      <c r="P139">
        <v>1171.26</v>
      </c>
      <c r="Q139">
        <v>1271.96</v>
      </c>
      <c r="R139">
        <v>1349.34</v>
      </c>
      <c r="S139">
        <v>1403.52</v>
      </c>
      <c r="T139">
        <v>1463.04</v>
      </c>
      <c r="U139">
        <v>1538.64</v>
      </c>
      <c r="V139">
        <v>1586.71</v>
      </c>
      <c r="W139" t="s">
        <v>52</v>
      </c>
      <c r="X139" t="s">
        <v>52</v>
      </c>
      <c r="Y139" t="s">
        <v>52</v>
      </c>
      <c r="Z139" t="s">
        <v>52</v>
      </c>
      <c r="AA139" t="s">
        <v>52</v>
      </c>
      <c r="AB139" t="s">
        <v>52</v>
      </c>
      <c r="AC139" t="s">
        <v>52</v>
      </c>
      <c r="AD139" t="s">
        <v>52</v>
      </c>
      <c r="AE139" t="s">
        <v>52</v>
      </c>
      <c r="AF139" t="s">
        <v>52</v>
      </c>
      <c r="AG139" t="s">
        <v>52</v>
      </c>
      <c r="AH139" t="s">
        <v>52</v>
      </c>
      <c r="AI139" t="s">
        <v>52</v>
      </c>
      <c r="AJ139" t="s">
        <v>52</v>
      </c>
      <c r="AK139" t="s">
        <v>52</v>
      </c>
      <c r="AL139" t="s">
        <v>52</v>
      </c>
    </row>
    <row r="140" spans="1:38" x14ac:dyDescent="0.15">
      <c r="A140" t="s">
        <v>626</v>
      </c>
      <c r="B140" t="s">
        <v>627</v>
      </c>
      <c r="C140" t="s">
        <v>628</v>
      </c>
      <c r="D140" t="s">
        <v>94</v>
      </c>
      <c r="E140" t="s">
        <v>76</v>
      </c>
      <c r="F140" t="s">
        <v>1828</v>
      </c>
      <c r="G140">
        <v>459</v>
      </c>
      <c r="H140">
        <v>474.75</v>
      </c>
      <c r="I140">
        <v>526.5</v>
      </c>
      <c r="J140">
        <v>539.96</v>
      </c>
      <c r="K140">
        <v>569.65</v>
      </c>
      <c r="L140">
        <v>645.82000000000005</v>
      </c>
      <c r="M140">
        <v>703.25</v>
      </c>
      <c r="N140">
        <v>768.12</v>
      </c>
      <c r="O140">
        <v>828.06</v>
      </c>
      <c r="P140">
        <v>957.67</v>
      </c>
      <c r="Q140">
        <v>1052.9100000000001</v>
      </c>
      <c r="R140">
        <v>1137.56</v>
      </c>
      <c r="S140">
        <v>1183.49</v>
      </c>
      <c r="T140">
        <v>1240.83</v>
      </c>
      <c r="U140">
        <v>1299.8900000000001</v>
      </c>
      <c r="V140">
        <v>1362.03</v>
      </c>
      <c r="W140">
        <v>1418.33</v>
      </c>
      <c r="X140">
        <v>1460.8</v>
      </c>
      <c r="Y140">
        <v>1463.49</v>
      </c>
      <c r="Z140">
        <v>1503.74</v>
      </c>
      <c r="AA140">
        <v>1541.58</v>
      </c>
      <c r="AB140">
        <v>1567.58</v>
      </c>
      <c r="AC140">
        <v>1590.68</v>
      </c>
      <c r="AD140">
        <v>1623.9099999999999</v>
      </c>
      <c r="AE140">
        <v>1653.04</v>
      </c>
      <c r="AF140">
        <v>1731.6799999999998</v>
      </c>
      <c r="AG140">
        <v>1823.53</v>
      </c>
      <c r="AH140">
        <v>1887.88</v>
      </c>
      <c r="AI140">
        <v>1947.27</v>
      </c>
      <c r="AJ140">
        <v>2032.35</v>
      </c>
      <c r="AK140">
        <v>2143.3200000000002</v>
      </c>
      <c r="AL140">
        <v>2264.91</v>
      </c>
    </row>
    <row r="141" spans="1:38" x14ac:dyDescent="0.15">
      <c r="A141" t="s">
        <v>629</v>
      </c>
      <c r="B141" t="s">
        <v>630</v>
      </c>
      <c r="C141" t="s">
        <v>631</v>
      </c>
      <c r="D141" t="s">
        <v>94</v>
      </c>
      <c r="E141" t="s">
        <v>76</v>
      </c>
      <c r="F141" t="s">
        <v>64</v>
      </c>
      <c r="G141">
        <v>497.25</v>
      </c>
      <c r="H141">
        <v>556.88</v>
      </c>
      <c r="I141">
        <v>564.75</v>
      </c>
      <c r="J141">
        <v>572.07000000000005</v>
      </c>
      <c r="K141">
        <v>607.08000000000004</v>
      </c>
      <c r="L141">
        <v>708.99</v>
      </c>
      <c r="M141">
        <v>761.07</v>
      </c>
      <c r="N141">
        <v>805</v>
      </c>
      <c r="O141">
        <v>861.09</v>
      </c>
      <c r="P141">
        <v>946.68</v>
      </c>
      <c r="Q141">
        <v>1120.4000000000001</v>
      </c>
      <c r="R141">
        <v>1189.02</v>
      </c>
      <c r="S141">
        <v>1237.3699999999999</v>
      </c>
      <c r="T141">
        <v>1296.08</v>
      </c>
      <c r="U141">
        <v>1356.91</v>
      </c>
      <c r="V141">
        <v>1417.68</v>
      </c>
      <c r="W141">
        <v>1459.66</v>
      </c>
      <c r="X141">
        <v>1498.61</v>
      </c>
      <c r="Y141">
        <v>1500.5</v>
      </c>
      <c r="Z141">
        <v>1507.18</v>
      </c>
      <c r="AA141">
        <v>1513.56</v>
      </c>
      <c r="AB141">
        <v>1542.32</v>
      </c>
      <c r="AC141">
        <v>1573.02</v>
      </c>
      <c r="AD141">
        <v>1635.7899999999997</v>
      </c>
      <c r="AE141">
        <v>1714.87</v>
      </c>
      <c r="AF141">
        <v>1805.27</v>
      </c>
      <c r="AG141">
        <v>1893.05</v>
      </c>
      <c r="AH141">
        <v>1966.93</v>
      </c>
      <c r="AI141">
        <v>2062.11</v>
      </c>
      <c r="AJ141">
        <v>2129.5</v>
      </c>
      <c r="AK141">
        <v>2235.71</v>
      </c>
      <c r="AL141">
        <v>2348.19</v>
      </c>
    </row>
    <row r="142" spans="1:38" x14ac:dyDescent="0.15">
      <c r="A142" t="s">
        <v>632</v>
      </c>
      <c r="B142" t="s">
        <v>633</v>
      </c>
      <c r="C142" t="s">
        <v>634</v>
      </c>
      <c r="D142" t="s">
        <v>194</v>
      </c>
      <c r="E142" t="s">
        <v>76</v>
      </c>
      <c r="F142" t="s">
        <v>64</v>
      </c>
      <c r="G142">
        <v>515.25</v>
      </c>
      <c r="H142">
        <v>549</v>
      </c>
      <c r="I142">
        <v>569.25</v>
      </c>
      <c r="J142">
        <v>602.59</v>
      </c>
      <c r="K142">
        <v>716.36</v>
      </c>
      <c r="L142">
        <v>783.72</v>
      </c>
      <c r="M142">
        <v>844.01</v>
      </c>
      <c r="N142">
        <v>888.14</v>
      </c>
      <c r="O142">
        <v>944.16</v>
      </c>
      <c r="P142">
        <v>1045.46</v>
      </c>
      <c r="Q142">
        <v>1194.46</v>
      </c>
      <c r="R142">
        <v>1272.46</v>
      </c>
      <c r="S142">
        <v>1324.46</v>
      </c>
      <c r="T142">
        <v>1389.71</v>
      </c>
      <c r="U142">
        <v>1459.14</v>
      </c>
      <c r="V142">
        <v>1528.71</v>
      </c>
      <c r="W142">
        <v>1588.16</v>
      </c>
      <c r="X142">
        <v>1637.55</v>
      </c>
      <c r="Y142">
        <v>1638.5</v>
      </c>
      <c r="Z142">
        <v>1638.89</v>
      </c>
      <c r="AA142">
        <v>1652.5</v>
      </c>
      <c r="AB142">
        <v>1687.8</v>
      </c>
      <c r="AC142">
        <v>1720.28</v>
      </c>
      <c r="AD142">
        <v>1782.34</v>
      </c>
      <c r="AE142">
        <v>1860.7899999999997</v>
      </c>
      <c r="AF142">
        <v>1962.59</v>
      </c>
      <c r="AG142" t="s">
        <v>52</v>
      </c>
      <c r="AH142" t="s">
        <v>52</v>
      </c>
      <c r="AI142" t="s">
        <v>52</v>
      </c>
      <c r="AJ142" t="s">
        <v>52</v>
      </c>
      <c r="AK142" t="s">
        <v>52</v>
      </c>
      <c r="AL142" t="s">
        <v>52</v>
      </c>
    </row>
    <row r="143" spans="1:38" x14ac:dyDescent="0.15">
      <c r="A143" t="s">
        <v>635</v>
      </c>
      <c r="B143" t="s">
        <v>636</v>
      </c>
      <c r="C143" t="s">
        <v>637</v>
      </c>
      <c r="D143" t="s">
        <v>94</v>
      </c>
      <c r="E143" t="s">
        <v>76</v>
      </c>
      <c r="F143" t="s">
        <v>66</v>
      </c>
      <c r="G143">
        <v>479.25</v>
      </c>
      <c r="H143">
        <v>520.88</v>
      </c>
      <c r="I143">
        <v>578.25</v>
      </c>
      <c r="J143">
        <v>603.38</v>
      </c>
      <c r="K143">
        <v>669.18</v>
      </c>
      <c r="L143">
        <v>735.36</v>
      </c>
      <c r="M143">
        <v>800.06</v>
      </c>
      <c r="N143">
        <v>839.68</v>
      </c>
      <c r="O143">
        <v>883.14</v>
      </c>
      <c r="P143">
        <v>957.81</v>
      </c>
      <c r="Q143">
        <v>1096.6300000000001</v>
      </c>
      <c r="R143">
        <v>1161.02</v>
      </c>
      <c r="S143">
        <v>1203.76</v>
      </c>
      <c r="T143">
        <v>1257.4100000000001</v>
      </c>
      <c r="U143">
        <v>1313.55</v>
      </c>
      <c r="V143">
        <v>1372.46</v>
      </c>
      <c r="W143">
        <v>1402.03</v>
      </c>
      <c r="X143">
        <v>1431.62</v>
      </c>
      <c r="Y143">
        <v>1432.66</v>
      </c>
      <c r="Z143">
        <v>1439.4</v>
      </c>
      <c r="AA143">
        <v>1450.32</v>
      </c>
      <c r="AB143">
        <v>1455.6</v>
      </c>
      <c r="AC143">
        <v>1458.49</v>
      </c>
      <c r="AD143">
        <v>1502.56</v>
      </c>
      <c r="AE143">
        <v>1564.0199999999998</v>
      </c>
      <c r="AF143">
        <v>1649.53</v>
      </c>
      <c r="AG143">
        <v>1713.85</v>
      </c>
      <c r="AH143">
        <v>1784.36</v>
      </c>
      <c r="AI143">
        <v>1870.05</v>
      </c>
      <c r="AJ143">
        <v>1931.56</v>
      </c>
      <c r="AK143">
        <v>2028.25</v>
      </c>
      <c r="AL143">
        <v>2123.67</v>
      </c>
    </row>
    <row r="144" spans="1:38" x14ac:dyDescent="0.15">
      <c r="A144" t="s">
        <v>638</v>
      </c>
      <c r="B144" t="s">
        <v>639</v>
      </c>
      <c r="C144" t="s">
        <v>640</v>
      </c>
      <c r="D144" t="s">
        <v>94</v>
      </c>
      <c r="E144" t="s">
        <v>76</v>
      </c>
      <c r="F144" t="s">
        <v>1828</v>
      </c>
      <c r="G144">
        <v>534.38</v>
      </c>
      <c r="H144">
        <v>516.38</v>
      </c>
      <c r="I144">
        <v>536.63</v>
      </c>
      <c r="J144">
        <v>575.54</v>
      </c>
      <c r="K144">
        <v>605.53</v>
      </c>
      <c r="L144">
        <v>684.03</v>
      </c>
      <c r="M144">
        <v>745.01</v>
      </c>
      <c r="N144">
        <v>798.45</v>
      </c>
      <c r="O144">
        <v>852.68</v>
      </c>
      <c r="P144">
        <v>938.66</v>
      </c>
      <c r="Q144">
        <v>1103.8599999999999</v>
      </c>
      <c r="R144">
        <v>1173.75</v>
      </c>
      <c r="S144">
        <v>1234.54</v>
      </c>
      <c r="T144">
        <v>1298.71</v>
      </c>
      <c r="U144">
        <v>1365.33</v>
      </c>
      <c r="V144">
        <v>1426.61</v>
      </c>
      <c r="W144">
        <v>1476.88</v>
      </c>
      <c r="X144">
        <v>1486.59</v>
      </c>
      <c r="Y144">
        <v>1486.44</v>
      </c>
      <c r="Z144">
        <v>1486.17</v>
      </c>
      <c r="AA144">
        <v>1486.11</v>
      </c>
      <c r="AB144">
        <v>1487.14</v>
      </c>
      <c r="AC144">
        <v>1508.04</v>
      </c>
      <c r="AD144">
        <v>1553.6799999999998</v>
      </c>
      <c r="AE144">
        <v>1621.96</v>
      </c>
      <c r="AF144">
        <v>1715.3200000000002</v>
      </c>
      <c r="AG144">
        <v>1785.9</v>
      </c>
      <c r="AH144">
        <v>1864.33</v>
      </c>
      <c r="AI144">
        <v>1941.97</v>
      </c>
      <c r="AJ144">
        <v>2017.22</v>
      </c>
      <c r="AK144">
        <v>2116.96</v>
      </c>
      <c r="AL144">
        <v>2225.25</v>
      </c>
    </row>
    <row r="145" spans="1:38" x14ac:dyDescent="0.15">
      <c r="A145" t="s">
        <v>641</v>
      </c>
      <c r="B145" t="s">
        <v>642</v>
      </c>
      <c r="C145" t="s">
        <v>643</v>
      </c>
      <c r="D145" t="s">
        <v>94</v>
      </c>
      <c r="E145" t="s">
        <v>76</v>
      </c>
      <c r="F145" t="s">
        <v>60</v>
      </c>
      <c r="G145">
        <v>483.75</v>
      </c>
      <c r="H145">
        <v>549</v>
      </c>
      <c r="I145">
        <v>578.25</v>
      </c>
      <c r="J145">
        <v>611.69000000000005</v>
      </c>
      <c r="K145">
        <v>647.58000000000004</v>
      </c>
      <c r="L145">
        <v>727.77</v>
      </c>
      <c r="M145">
        <v>773.99</v>
      </c>
      <c r="N145">
        <v>816.85</v>
      </c>
      <c r="O145">
        <v>862.17</v>
      </c>
      <c r="P145">
        <v>941.82</v>
      </c>
      <c r="Q145">
        <v>1026</v>
      </c>
      <c r="R145">
        <v>1084.6500000000001</v>
      </c>
      <c r="S145">
        <v>1137.79</v>
      </c>
      <c r="T145">
        <v>1191.56</v>
      </c>
      <c r="U145">
        <v>1245.42</v>
      </c>
      <c r="V145">
        <v>1321.13</v>
      </c>
      <c r="W145">
        <v>1351.64</v>
      </c>
      <c r="X145">
        <v>1387.55</v>
      </c>
      <c r="Y145">
        <v>1387.93</v>
      </c>
      <c r="Z145">
        <v>1396.16</v>
      </c>
      <c r="AA145">
        <v>1406.56</v>
      </c>
      <c r="AB145">
        <v>1414.96</v>
      </c>
      <c r="AC145">
        <v>1442.96</v>
      </c>
      <c r="AD145">
        <v>1501.1699999999998</v>
      </c>
      <c r="AE145">
        <v>1563.1100000000001</v>
      </c>
      <c r="AF145">
        <v>1641.45</v>
      </c>
      <c r="AG145">
        <v>1735.5300000000002</v>
      </c>
      <c r="AH145">
        <v>1800.5699999999997</v>
      </c>
      <c r="AI145">
        <v>1849.68</v>
      </c>
      <c r="AJ145">
        <v>1935.17</v>
      </c>
      <c r="AK145">
        <v>2030.68</v>
      </c>
      <c r="AL145">
        <v>2128.67</v>
      </c>
    </row>
    <row r="146" spans="1:38" x14ac:dyDescent="0.15">
      <c r="A146" t="s">
        <v>644</v>
      </c>
      <c r="B146" t="s">
        <v>645</v>
      </c>
      <c r="C146" t="s">
        <v>646</v>
      </c>
      <c r="D146" t="s">
        <v>194</v>
      </c>
      <c r="E146" t="s">
        <v>76</v>
      </c>
      <c r="F146" t="s">
        <v>60</v>
      </c>
      <c r="G146">
        <v>498.38</v>
      </c>
      <c r="H146">
        <v>583.88</v>
      </c>
      <c r="I146">
        <v>606.38</v>
      </c>
      <c r="J146">
        <v>639.79</v>
      </c>
      <c r="K146">
        <v>666</v>
      </c>
      <c r="L146">
        <v>717.02</v>
      </c>
      <c r="M146">
        <v>772.26</v>
      </c>
      <c r="N146">
        <v>826.04</v>
      </c>
      <c r="O146">
        <v>864.15</v>
      </c>
      <c r="P146">
        <v>970.38</v>
      </c>
      <c r="Q146">
        <v>1063.95</v>
      </c>
      <c r="R146">
        <v>1131.58</v>
      </c>
      <c r="S146">
        <v>1166.0899999999999</v>
      </c>
      <c r="T146">
        <v>1205.32</v>
      </c>
      <c r="U146">
        <v>1252.79</v>
      </c>
      <c r="V146">
        <v>1308.3699999999999</v>
      </c>
      <c r="W146">
        <v>1361.95</v>
      </c>
      <c r="X146">
        <v>1409.4</v>
      </c>
      <c r="Y146">
        <v>1410.85</v>
      </c>
      <c r="Z146">
        <v>1417.57</v>
      </c>
      <c r="AA146">
        <v>1427.62</v>
      </c>
      <c r="AB146">
        <v>1456.23</v>
      </c>
      <c r="AC146">
        <v>1481.81</v>
      </c>
      <c r="AD146">
        <v>1537.13</v>
      </c>
      <c r="AE146">
        <v>1606.08</v>
      </c>
      <c r="AF146">
        <v>1704.9199999999998</v>
      </c>
      <c r="AG146">
        <v>1802.3999999999999</v>
      </c>
      <c r="AH146">
        <v>1875.72</v>
      </c>
      <c r="AI146" t="s">
        <v>52</v>
      </c>
      <c r="AJ146" t="s">
        <v>52</v>
      </c>
      <c r="AK146" t="s">
        <v>52</v>
      </c>
      <c r="AL146" t="s">
        <v>52</v>
      </c>
    </row>
    <row r="147" spans="1:38" x14ac:dyDescent="0.15">
      <c r="A147" t="s">
        <v>650</v>
      </c>
      <c r="B147" t="s">
        <v>651</v>
      </c>
      <c r="C147" t="s">
        <v>652</v>
      </c>
      <c r="D147" t="s">
        <v>94</v>
      </c>
      <c r="E147" t="s">
        <v>76</v>
      </c>
      <c r="F147" t="s">
        <v>70</v>
      </c>
      <c r="G147">
        <v>520.88</v>
      </c>
      <c r="H147">
        <v>558</v>
      </c>
      <c r="I147">
        <v>572.63</v>
      </c>
      <c r="J147">
        <v>611.34</v>
      </c>
      <c r="K147">
        <v>654.5</v>
      </c>
      <c r="L147">
        <v>726.68</v>
      </c>
      <c r="M147">
        <v>786.14</v>
      </c>
      <c r="N147">
        <v>833.79</v>
      </c>
      <c r="O147">
        <v>908.61</v>
      </c>
      <c r="P147">
        <v>970.21</v>
      </c>
      <c r="Q147">
        <v>1111.45</v>
      </c>
      <c r="R147">
        <v>1192.28</v>
      </c>
      <c r="S147">
        <v>1247.8800000000001</v>
      </c>
      <c r="T147">
        <v>1306.27</v>
      </c>
      <c r="U147">
        <v>1366.77</v>
      </c>
      <c r="V147">
        <v>1420.14</v>
      </c>
      <c r="W147">
        <v>1458.77</v>
      </c>
      <c r="X147">
        <v>1491.24</v>
      </c>
      <c r="Y147">
        <v>1484.57</v>
      </c>
      <c r="Z147">
        <v>1488.03</v>
      </c>
      <c r="AA147">
        <v>1485.87</v>
      </c>
      <c r="AB147">
        <v>1483.26</v>
      </c>
      <c r="AC147">
        <v>1503.69</v>
      </c>
      <c r="AD147">
        <v>1546.1599999999999</v>
      </c>
      <c r="AE147">
        <v>1604.84</v>
      </c>
      <c r="AF147">
        <v>1686.6699999999998</v>
      </c>
      <c r="AG147">
        <v>1754.44</v>
      </c>
      <c r="AH147">
        <v>1819.73</v>
      </c>
      <c r="AI147">
        <v>1904.18</v>
      </c>
      <c r="AJ147">
        <v>1962.3</v>
      </c>
      <c r="AK147">
        <v>2054.0500000000002</v>
      </c>
      <c r="AL147">
        <v>2151.39</v>
      </c>
    </row>
    <row r="148" spans="1:38" x14ac:dyDescent="0.15">
      <c r="A148" t="s">
        <v>653</v>
      </c>
      <c r="B148" t="s">
        <v>654</v>
      </c>
      <c r="C148" t="s">
        <v>655</v>
      </c>
      <c r="D148" t="s">
        <v>94</v>
      </c>
      <c r="E148" t="s">
        <v>76</v>
      </c>
      <c r="F148" t="s">
        <v>1828</v>
      </c>
      <c r="G148" t="s">
        <v>52</v>
      </c>
      <c r="H148" t="s">
        <v>52</v>
      </c>
      <c r="I148" t="s">
        <v>52</v>
      </c>
      <c r="J148" t="s">
        <v>52</v>
      </c>
      <c r="K148" t="s">
        <v>52</v>
      </c>
      <c r="L148" t="s">
        <v>52</v>
      </c>
      <c r="M148" t="s">
        <v>52</v>
      </c>
      <c r="N148" t="s">
        <v>52</v>
      </c>
      <c r="O148" t="s">
        <v>52</v>
      </c>
      <c r="P148" t="s">
        <v>52</v>
      </c>
      <c r="Q148" t="s">
        <v>52</v>
      </c>
      <c r="R148" t="s">
        <v>52</v>
      </c>
      <c r="S148" t="s">
        <v>52</v>
      </c>
      <c r="T148" t="s">
        <v>52</v>
      </c>
      <c r="U148" t="s">
        <v>52</v>
      </c>
      <c r="V148" t="s">
        <v>52</v>
      </c>
      <c r="W148" t="s">
        <v>52</v>
      </c>
      <c r="X148" t="s">
        <v>52</v>
      </c>
      <c r="Y148" t="s">
        <v>52</v>
      </c>
      <c r="Z148" t="s">
        <v>52</v>
      </c>
      <c r="AA148" t="s">
        <v>52</v>
      </c>
      <c r="AB148" t="s">
        <v>52</v>
      </c>
      <c r="AC148" t="s">
        <v>52</v>
      </c>
      <c r="AD148" t="s">
        <v>52</v>
      </c>
      <c r="AE148" t="s">
        <v>52</v>
      </c>
      <c r="AF148" t="s">
        <v>52</v>
      </c>
      <c r="AG148">
        <v>1741.14</v>
      </c>
      <c r="AH148">
        <v>1810.23</v>
      </c>
      <c r="AI148">
        <v>1879.37</v>
      </c>
      <c r="AJ148">
        <v>1938.63</v>
      </c>
      <c r="AK148">
        <v>2018.75</v>
      </c>
      <c r="AL148">
        <v>2117.61</v>
      </c>
    </row>
    <row r="149" spans="1:38" x14ac:dyDescent="0.15">
      <c r="A149" t="s">
        <v>662</v>
      </c>
      <c r="B149" t="s">
        <v>52</v>
      </c>
      <c r="C149" t="s">
        <v>663</v>
      </c>
      <c r="D149" t="s">
        <v>194</v>
      </c>
      <c r="E149" t="s">
        <v>76</v>
      </c>
      <c r="F149" t="s">
        <v>68</v>
      </c>
      <c r="G149">
        <v>558</v>
      </c>
      <c r="H149">
        <v>621</v>
      </c>
      <c r="I149">
        <v>670.5</v>
      </c>
      <c r="J149" t="s">
        <v>52</v>
      </c>
      <c r="K149" t="s">
        <v>52</v>
      </c>
      <c r="L149" t="s">
        <v>52</v>
      </c>
      <c r="M149" t="s">
        <v>52</v>
      </c>
      <c r="N149" t="s">
        <v>52</v>
      </c>
      <c r="O149" t="s">
        <v>52</v>
      </c>
      <c r="P149" t="s">
        <v>52</v>
      </c>
      <c r="Q149" t="s">
        <v>52</v>
      </c>
      <c r="R149" t="s">
        <v>52</v>
      </c>
      <c r="S149" t="s">
        <v>52</v>
      </c>
      <c r="T149" t="s">
        <v>52</v>
      </c>
      <c r="U149" t="s">
        <v>52</v>
      </c>
      <c r="V149" t="s">
        <v>52</v>
      </c>
      <c r="W149" t="s">
        <v>52</v>
      </c>
      <c r="X149" t="s">
        <v>52</v>
      </c>
      <c r="Y149" t="s">
        <v>52</v>
      </c>
      <c r="Z149" t="s">
        <v>52</v>
      </c>
      <c r="AA149" t="s">
        <v>52</v>
      </c>
      <c r="AB149" t="s">
        <v>52</v>
      </c>
      <c r="AC149" t="s">
        <v>52</v>
      </c>
      <c r="AD149" t="s">
        <v>52</v>
      </c>
      <c r="AE149" t="s">
        <v>52</v>
      </c>
      <c r="AF149" t="s">
        <v>52</v>
      </c>
      <c r="AG149" t="s">
        <v>52</v>
      </c>
      <c r="AH149" t="s">
        <v>52</v>
      </c>
      <c r="AI149" t="s">
        <v>52</v>
      </c>
      <c r="AJ149" t="s">
        <v>52</v>
      </c>
      <c r="AK149" t="s">
        <v>52</v>
      </c>
      <c r="AL149" t="s">
        <v>52</v>
      </c>
    </row>
    <row r="150" spans="1:38" x14ac:dyDescent="0.15">
      <c r="A150" t="s">
        <v>664</v>
      </c>
      <c r="B150" t="s">
        <v>665</v>
      </c>
      <c r="C150" t="s">
        <v>666</v>
      </c>
      <c r="D150" t="s">
        <v>94</v>
      </c>
      <c r="E150" t="s">
        <v>76</v>
      </c>
      <c r="F150" t="s">
        <v>66</v>
      </c>
      <c r="G150">
        <v>591.75</v>
      </c>
      <c r="H150">
        <v>607.5</v>
      </c>
      <c r="I150">
        <v>607.5</v>
      </c>
      <c r="J150">
        <v>639.07000000000005</v>
      </c>
      <c r="K150">
        <v>685.2</v>
      </c>
      <c r="L150">
        <v>734.18</v>
      </c>
      <c r="M150">
        <v>789.34</v>
      </c>
      <c r="N150">
        <v>851.52</v>
      </c>
      <c r="O150">
        <v>926.02</v>
      </c>
      <c r="P150">
        <v>978.67</v>
      </c>
      <c r="Q150">
        <v>1209.49</v>
      </c>
      <c r="R150">
        <v>1279.04</v>
      </c>
      <c r="S150">
        <v>1330.15</v>
      </c>
      <c r="T150">
        <v>1388.95</v>
      </c>
      <c r="U150">
        <v>1447.88</v>
      </c>
      <c r="V150">
        <v>1506.33</v>
      </c>
      <c r="W150">
        <v>1561.15</v>
      </c>
      <c r="X150">
        <v>1602.77</v>
      </c>
      <c r="Y150">
        <v>1602.77</v>
      </c>
      <c r="Z150">
        <v>1602.77</v>
      </c>
      <c r="AA150">
        <v>1602.77</v>
      </c>
      <c r="AB150">
        <v>1629.65</v>
      </c>
      <c r="AC150">
        <v>1657.1</v>
      </c>
      <c r="AD150">
        <v>1716.0400000000002</v>
      </c>
      <c r="AE150">
        <v>1789.5900000000001</v>
      </c>
      <c r="AF150">
        <v>1889.69</v>
      </c>
      <c r="AG150">
        <v>1965.13</v>
      </c>
      <c r="AH150">
        <v>2039.17</v>
      </c>
      <c r="AI150">
        <v>2113.12</v>
      </c>
      <c r="AJ150">
        <v>2199.4699999999998</v>
      </c>
      <c r="AK150">
        <v>2307.7600000000002</v>
      </c>
      <c r="AL150">
        <v>2416.4499999999998</v>
      </c>
    </row>
    <row r="151" spans="1:38" x14ac:dyDescent="0.15">
      <c r="A151" t="s">
        <v>667</v>
      </c>
      <c r="B151" t="s">
        <v>668</v>
      </c>
      <c r="C151" t="s">
        <v>669</v>
      </c>
      <c r="D151" t="s">
        <v>94</v>
      </c>
      <c r="E151" t="s">
        <v>76</v>
      </c>
      <c r="F151" t="s">
        <v>66</v>
      </c>
      <c r="G151">
        <v>490.5</v>
      </c>
      <c r="H151">
        <v>482.63</v>
      </c>
      <c r="I151">
        <v>549</v>
      </c>
      <c r="J151">
        <v>592.76</v>
      </c>
      <c r="K151">
        <v>675.17</v>
      </c>
      <c r="L151">
        <v>732.2</v>
      </c>
      <c r="M151">
        <v>794.13</v>
      </c>
      <c r="N151">
        <v>831.44</v>
      </c>
      <c r="O151">
        <v>881.93</v>
      </c>
      <c r="P151">
        <v>961.26</v>
      </c>
      <c r="Q151">
        <v>1100.17</v>
      </c>
      <c r="R151">
        <v>1162.9100000000001</v>
      </c>
      <c r="S151">
        <v>1201.08</v>
      </c>
      <c r="T151">
        <v>1252.74</v>
      </c>
      <c r="U151">
        <v>1311</v>
      </c>
      <c r="V151">
        <v>1371.37</v>
      </c>
      <c r="W151">
        <v>1402.98</v>
      </c>
      <c r="X151">
        <v>1433.85</v>
      </c>
      <c r="Y151">
        <v>1433.81</v>
      </c>
      <c r="Z151">
        <v>1433.62</v>
      </c>
      <c r="AA151">
        <v>1438.93</v>
      </c>
      <c r="AB151">
        <v>1442.27</v>
      </c>
      <c r="AC151">
        <v>1449.83</v>
      </c>
      <c r="AD151">
        <v>1495.77</v>
      </c>
      <c r="AE151">
        <v>1557.1699999999998</v>
      </c>
      <c r="AF151">
        <v>1640.21</v>
      </c>
      <c r="AG151">
        <v>1705.2</v>
      </c>
      <c r="AH151">
        <v>1767.82</v>
      </c>
      <c r="AI151">
        <v>1849.5</v>
      </c>
      <c r="AJ151">
        <v>1911.08</v>
      </c>
      <c r="AK151">
        <v>2021.13</v>
      </c>
      <c r="AL151">
        <v>2117.9499999999998</v>
      </c>
    </row>
    <row r="152" spans="1:38" x14ac:dyDescent="0.15">
      <c r="A152" t="s">
        <v>670</v>
      </c>
      <c r="B152" t="s">
        <v>671</v>
      </c>
      <c r="C152" t="s">
        <v>672</v>
      </c>
      <c r="D152" t="s">
        <v>194</v>
      </c>
      <c r="E152" t="s">
        <v>76</v>
      </c>
      <c r="F152" t="s">
        <v>56</v>
      </c>
      <c r="G152">
        <v>596.25</v>
      </c>
      <c r="H152">
        <v>618.75</v>
      </c>
      <c r="I152">
        <v>670.5</v>
      </c>
      <c r="J152">
        <v>704.33</v>
      </c>
      <c r="K152">
        <v>746.71</v>
      </c>
      <c r="L152">
        <v>822.17</v>
      </c>
      <c r="M152">
        <v>859.5</v>
      </c>
      <c r="N152">
        <v>913.86</v>
      </c>
      <c r="O152">
        <v>957.56</v>
      </c>
      <c r="P152">
        <v>1033.28</v>
      </c>
      <c r="Q152">
        <v>1165</v>
      </c>
      <c r="R152">
        <v>1227.19</v>
      </c>
      <c r="S152">
        <v>1281.0899999999999</v>
      </c>
      <c r="T152">
        <v>1344.58</v>
      </c>
      <c r="U152">
        <v>1412.81</v>
      </c>
      <c r="V152">
        <v>1471.66</v>
      </c>
      <c r="W152">
        <v>1516.7</v>
      </c>
      <c r="X152">
        <v>1550.12</v>
      </c>
      <c r="Y152">
        <v>1551.27</v>
      </c>
      <c r="Z152">
        <v>1559.25</v>
      </c>
      <c r="AA152">
        <v>1567.96</v>
      </c>
      <c r="AB152">
        <v>1576.19</v>
      </c>
      <c r="AC152">
        <v>1613.64</v>
      </c>
      <c r="AD152">
        <v>1673.77</v>
      </c>
      <c r="AE152">
        <v>1738.1</v>
      </c>
      <c r="AF152">
        <v>1806.1000000000001</v>
      </c>
      <c r="AG152">
        <v>1885.91</v>
      </c>
      <c r="AH152">
        <v>1957.85</v>
      </c>
      <c r="AI152">
        <v>2028.19</v>
      </c>
      <c r="AJ152">
        <v>2068.73</v>
      </c>
      <c r="AK152" t="s">
        <v>52</v>
      </c>
      <c r="AL152" t="s">
        <v>52</v>
      </c>
    </row>
    <row r="153" spans="1:38" x14ac:dyDescent="0.15">
      <c r="A153" t="s">
        <v>673</v>
      </c>
      <c r="B153" t="s">
        <v>674</v>
      </c>
      <c r="C153" t="s">
        <v>675</v>
      </c>
      <c r="D153" t="s">
        <v>194</v>
      </c>
      <c r="E153" t="s">
        <v>76</v>
      </c>
      <c r="F153" t="s">
        <v>56</v>
      </c>
      <c r="G153">
        <v>616.5</v>
      </c>
      <c r="H153">
        <v>628.88</v>
      </c>
      <c r="I153">
        <v>655.88</v>
      </c>
      <c r="J153">
        <v>689.91</v>
      </c>
      <c r="K153">
        <v>733.91</v>
      </c>
      <c r="L153">
        <v>836.93</v>
      </c>
      <c r="M153">
        <v>875.61</v>
      </c>
      <c r="N153">
        <v>927.72</v>
      </c>
      <c r="O153">
        <v>979.99</v>
      </c>
      <c r="P153">
        <v>1037.23</v>
      </c>
      <c r="Q153">
        <v>1138.4100000000001</v>
      </c>
      <c r="R153">
        <v>1196.5999999999999</v>
      </c>
      <c r="S153">
        <v>1234.45</v>
      </c>
      <c r="T153">
        <v>1293.43</v>
      </c>
      <c r="U153">
        <v>1353.38</v>
      </c>
      <c r="V153">
        <v>1413.33</v>
      </c>
      <c r="W153" t="s">
        <v>52</v>
      </c>
      <c r="X153" t="s">
        <v>52</v>
      </c>
      <c r="Y153" t="s">
        <v>52</v>
      </c>
      <c r="Z153" t="s">
        <v>52</v>
      </c>
      <c r="AA153" t="s">
        <v>52</v>
      </c>
      <c r="AB153" t="s">
        <v>52</v>
      </c>
      <c r="AC153" t="s">
        <v>52</v>
      </c>
      <c r="AD153" t="s">
        <v>52</v>
      </c>
      <c r="AE153" t="s">
        <v>52</v>
      </c>
      <c r="AF153" t="s">
        <v>52</v>
      </c>
      <c r="AG153" t="s">
        <v>52</v>
      </c>
      <c r="AH153" t="s">
        <v>52</v>
      </c>
      <c r="AI153" t="s">
        <v>52</v>
      </c>
      <c r="AJ153" t="s">
        <v>52</v>
      </c>
      <c r="AK153" t="s">
        <v>52</v>
      </c>
      <c r="AL153" t="s">
        <v>52</v>
      </c>
    </row>
    <row r="154" spans="1:38" x14ac:dyDescent="0.15">
      <c r="A154" t="s">
        <v>676</v>
      </c>
      <c r="B154" t="s">
        <v>677</v>
      </c>
      <c r="C154" t="s">
        <v>678</v>
      </c>
      <c r="D154" t="s">
        <v>94</v>
      </c>
      <c r="E154" t="s">
        <v>76</v>
      </c>
      <c r="F154" t="s">
        <v>66</v>
      </c>
      <c r="G154">
        <v>606.38</v>
      </c>
      <c r="H154">
        <v>582.75</v>
      </c>
      <c r="I154">
        <v>581.63</v>
      </c>
      <c r="J154">
        <v>616.92999999999995</v>
      </c>
      <c r="K154">
        <v>653.46</v>
      </c>
      <c r="L154">
        <v>724.17</v>
      </c>
      <c r="M154">
        <v>779.69</v>
      </c>
      <c r="N154">
        <v>817.64</v>
      </c>
      <c r="O154">
        <v>855.68</v>
      </c>
      <c r="P154">
        <v>954.84</v>
      </c>
      <c r="Q154">
        <v>1150.23</v>
      </c>
      <c r="R154">
        <v>1211.43</v>
      </c>
      <c r="S154">
        <v>1257.97</v>
      </c>
      <c r="T154">
        <v>1320.63</v>
      </c>
      <c r="U154">
        <v>1371.56</v>
      </c>
      <c r="V154">
        <v>1436.62</v>
      </c>
      <c r="W154">
        <v>1483</v>
      </c>
      <c r="X154">
        <v>1514.87</v>
      </c>
      <c r="Y154">
        <v>1514.86</v>
      </c>
      <c r="Z154">
        <v>1553.09</v>
      </c>
      <c r="AA154">
        <v>1583.91</v>
      </c>
      <c r="AB154">
        <v>1611.35</v>
      </c>
      <c r="AC154">
        <v>1639.41</v>
      </c>
      <c r="AD154">
        <v>1696.24</v>
      </c>
      <c r="AE154">
        <v>1767.8899999999999</v>
      </c>
      <c r="AF154">
        <v>1863.62</v>
      </c>
      <c r="AG154">
        <v>1936.1299999999999</v>
      </c>
      <c r="AH154">
        <v>2009.09</v>
      </c>
      <c r="AI154">
        <v>2066.71</v>
      </c>
      <c r="AJ154">
        <v>2159.0300000000002</v>
      </c>
      <c r="AK154">
        <v>2229.7600000000002</v>
      </c>
      <c r="AL154">
        <v>2333.65</v>
      </c>
    </row>
    <row r="155" spans="1:38" x14ac:dyDescent="0.15">
      <c r="A155" t="s">
        <v>682</v>
      </c>
      <c r="B155" t="s">
        <v>683</v>
      </c>
      <c r="C155" t="s">
        <v>684</v>
      </c>
      <c r="D155" t="s">
        <v>94</v>
      </c>
      <c r="E155" t="s">
        <v>76</v>
      </c>
      <c r="F155" t="s">
        <v>1828</v>
      </c>
      <c r="G155">
        <v>531</v>
      </c>
      <c r="H155">
        <v>495</v>
      </c>
      <c r="I155">
        <v>564.75</v>
      </c>
      <c r="J155">
        <v>597.66999999999996</v>
      </c>
      <c r="K155">
        <v>639.5</v>
      </c>
      <c r="L155">
        <v>733.5</v>
      </c>
      <c r="M155">
        <v>783.59</v>
      </c>
      <c r="N155">
        <v>835.08</v>
      </c>
      <c r="O155">
        <v>903.5</v>
      </c>
      <c r="P155">
        <v>991.33</v>
      </c>
      <c r="Q155">
        <v>1152.27</v>
      </c>
      <c r="R155">
        <v>1216.57</v>
      </c>
      <c r="S155">
        <v>1255.9100000000001</v>
      </c>
      <c r="T155">
        <v>1312.91</v>
      </c>
      <c r="U155">
        <v>1371.7</v>
      </c>
      <c r="V155">
        <v>1426.51</v>
      </c>
      <c r="W155">
        <v>1460.29</v>
      </c>
      <c r="X155">
        <v>1490.49</v>
      </c>
      <c r="Y155">
        <v>1490.95</v>
      </c>
      <c r="Z155">
        <v>1496.33</v>
      </c>
      <c r="AA155">
        <v>1503.01</v>
      </c>
      <c r="AB155">
        <v>1506.93</v>
      </c>
      <c r="AC155">
        <v>1510.81</v>
      </c>
      <c r="AD155">
        <v>1561.3300000000002</v>
      </c>
      <c r="AE155">
        <v>1601.93</v>
      </c>
      <c r="AF155">
        <v>1678.6</v>
      </c>
      <c r="AG155">
        <v>1755.72</v>
      </c>
      <c r="AH155">
        <v>1815.7099999999998</v>
      </c>
      <c r="AI155">
        <v>1845.47</v>
      </c>
      <c r="AJ155">
        <v>1923.28</v>
      </c>
      <c r="AK155">
        <v>2002.25</v>
      </c>
      <c r="AL155">
        <v>2100.67</v>
      </c>
    </row>
    <row r="156" spans="1:38" x14ac:dyDescent="0.15">
      <c r="A156" t="s">
        <v>685</v>
      </c>
      <c r="B156" t="s">
        <v>686</v>
      </c>
      <c r="C156" t="s">
        <v>687</v>
      </c>
      <c r="D156" t="s">
        <v>94</v>
      </c>
      <c r="E156" t="s">
        <v>76</v>
      </c>
      <c r="F156" t="s">
        <v>66</v>
      </c>
      <c r="G156">
        <v>525.38</v>
      </c>
      <c r="H156">
        <v>520.88</v>
      </c>
      <c r="I156">
        <v>536.63</v>
      </c>
      <c r="J156">
        <v>582.16</v>
      </c>
      <c r="K156">
        <v>621.14</v>
      </c>
      <c r="L156">
        <v>692.44</v>
      </c>
      <c r="M156">
        <v>748.95</v>
      </c>
      <c r="N156">
        <v>801.64</v>
      </c>
      <c r="O156">
        <v>841.16</v>
      </c>
      <c r="P156">
        <v>935.1</v>
      </c>
      <c r="Q156">
        <v>1107.93</v>
      </c>
      <c r="R156">
        <v>1163.55</v>
      </c>
      <c r="S156">
        <v>1208.3</v>
      </c>
      <c r="T156">
        <v>1269.82</v>
      </c>
      <c r="U156">
        <v>1327.4</v>
      </c>
      <c r="V156">
        <v>1399.06</v>
      </c>
      <c r="W156">
        <v>1442.11</v>
      </c>
      <c r="X156">
        <v>1477.95</v>
      </c>
      <c r="Y156">
        <v>1477.95</v>
      </c>
      <c r="Z156">
        <v>1520.28</v>
      </c>
      <c r="AA156">
        <v>1550.53</v>
      </c>
      <c r="AB156">
        <v>1581.21</v>
      </c>
      <c r="AC156">
        <v>1612.69</v>
      </c>
      <c r="AD156">
        <v>1670.54</v>
      </c>
      <c r="AE156">
        <v>1743.1399999999999</v>
      </c>
      <c r="AF156">
        <v>1840.4599999999998</v>
      </c>
      <c r="AG156">
        <v>1912.43</v>
      </c>
      <c r="AH156">
        <v>1985.34</v>
      </c>
      <c r="AI156">
        <v>2042.91</v>
      </c>
      <c r="AJ156">
        <v>2135.17</v>
      </c>
      <c r="AK156">
        <v>2205.25</v>
      </c>
      <c r="AL156">
        <v>2308.34</v>
      </c>
    </row>
    <row r="157" spans="1:38" x14ac:dyDescent="0.15">
      <c r="A157" t="s">
        <v>688</v>
      </c>
      <c r="B157" t="s">
        <v>689</v>
      </c>
      <c r="C157" t="s">
        <v>690</v>
      </c>
      <c r="D157" t="s">
        <v>94</v>
      </c>
      <c r="E157" t="s">
        <v>76</v>
      </c>
      <c r="F157" t="s">
        <v>60</v>
      </c>
      <c r="G157">
        <v>595.13</v>
      </c>
      <c r="H157">
        <v>617.63</v>
      </c>
      <c r="I157">
        <v>657</v>
      </c>
      <c r="J157">
        <v>666.8</v>
      </c>
      <c r="K157">
        <v>723.84</v>
      </c>
      <c r="L157">
        <v>792.94</v>
      </c>
      <c r="M157">
        <v>857.29</v>
      </c>
      <c r="N157">
        <v>916.12</v>
      </c>
      <c r="O157">
        <v>973.85</v>
      </c>
      <c r="P157">
        <v>1066.8</v>
      </c>
      <c r="Q157">
        <v>1157.82</v>
      </c>
      <c r="R157">
        <v>1214.67</v>
      </c>
      <c r="S157">
        <v>1250.49</v>
      </c>
      <c r="T157">
        <v>1308.1300000000001</v>
      </c>
      <c r="U157">
        <v>1359.42</v>
      </c>
      <c r="V157">
        <v>1409.4</v>
      </c>
      <c r="W157">
        <v>1459.54</v>
      </c>
      <c r="X157">
        <v>1479.66</v>
      </c>
      <c r="Y157">
        <v>1479.68</v>
      </c>
      <c r="Z157">
        <v>1480.29</v>
      </c>
      <c r="AA157">
        <v>1484.6</v>
      </c>
      <c r="AB157">
        <v>1510.84</v>
      </c>
      <c r="AC157">
        <v>1537.43</v>
      </c>
      <c r="AD157">
        <v>1592.73</v>
      </c>
      <c r="AE157">
        <v>1649.58</v>
      </c>
      <c r="AF157">
        <v>1730.86</v>
      </c>
      <c r="AG157">
        <v>1812.97</v>
      </c>
      <c r="AH157">
        <v>1857.1999999999998</v>
      </c>
      <c r="AI157">
        <v>1912.81</v>
      </c>
      <c r="AJ157">
        <v>1972.29</v>
      </c>
      <c r="AK157">
        <v>2054.1999999999998</v>
      </c>
      <c r="AL157">
        <v>2155.12</v>
      </c>
    </row>
    <row r="158" spans="1:38" x14ac:dyDescent="0.15">
      <c r="A158" t="s">
        <v>700</v>
      </c>
      <c r="B158" t="s">
        <v>701</v>
      </c>
      <c r="C158" t="s">
        <v>702</v>
      </c>
      <c r="D158" t="s">
        <v>94</v>
      </c>
      <c r="E158" t="s">
        <v>76</v>
      </c>
      <c r="F158" t="s">
        <v>64</v>
      </c>
      <c r="G158">
        <v>543.38</v>
      </c>
      <c r="H158">
        <v>562.5</v>
      </c>
      <c r="I158">
        <v>570.38</v>
      </c>
      <c r="J158">
        <v>562.37</v>
      </c>
      <c r="K158">
        <v>595.41</v>
      </c>
      <c r="L158">
        <v>684.78</v>
      </c>
      <c r="M158">
        <v>749.17</v>
      </c>
      <c r="N158">
        <v>792.72</v>
      </c>
      <c r="O158">
        <v>847.96</v>
      </c>
      <c r="P158">
        <v>932.93</v>
      </c>
      <c r="Q158">
        <v>1105.26</v>
      </c>
      <c r="R158">
        <v>1172.08</v>
      </c>
      <c r="S158">
        <v>1214.1500000000001</v>
      </c>
      <c r="T158">
        <v>1271.21</v>
      </c>
      <c r="U158">
        <v>1329.14</v>
      </c>
      <c r="V158">
        <v>1387.64</v>
      </c>
      <c r="W158">
        <v>1432.53</v>
      </c>
      <c r="X158">
        <v>1469.57</v>
      </c>
      <c r="Y158">
        <v>1469.57</v>
      </c>
      <c r="Z158">
        <v>1474.85</v>
      </c>
      <c r="AA158">
        <v>1484.51</v>
      </c>
      <c r="AB158">
        <v>1514.06</v>
      </c>
      <c r="AC158">
        <v>1544.21</v>
      </c>
      <c r="AD158">
        <v>1600.4899999999998</v>
      </c>
      <c r="AE158">
        <v>1670.82</v>
      </c>
      <c r="AF158">
        <v>1753.53</v>
      </c>
      <c r="AG158">
        <v>1838.1399999999999</v>
      </c>
      <c r="AH158">
        <v>1909.39</v>
      </c>
      <c r="AI158">
        <v>2002.89</v>
      </c>
      <c r="AJ158">
        <v>2064.86</v>
      </c>
      <c r="AK158">
        <v>2167.61</v>
      </c>
      <c r="AL158">
        <v>2270.2199999999998</v>
      </c>
    </row>
    <row r="159" spans="1:38" x14ac:dyDescent="0.15">
      <c r="A159" t="s">
        <v>703</v>
      </c>
      <c r="B159" t="s">
        <v>704</v>
      </c>
      <c r="C159" t="s">
        <v>705</v>
      </c>
      <c r="D159" t="s">
        <v>94</v>
      </c>
      <c r="E159" t="s">
        <v>76</v>
      </c>
      <c r="F159" t="s">
        <v>66</v>
      </c>
      <c r="G159">
        <v>444.38</v>
      </c>
      <c r="H159">
        <v>495</v>
      </c>
      <c r="I159">
        <v>561.38</v>
      </c>
      <c r="J159">
        <v>586.98</v>
      </c>
      <c r="K159">
        <v>645.92999999999995</v>
      </c>
      <c r="L159">
        <v>702.54</v>
      </c>
      <c r="M159">
        <v>762.84</v>
      </c>
      <c r="N159">
        <v>802.35</v>
      </c>
      <c r="O159">
        <v>845.01</v>
      </c>
      <c r="P159">
        <v>920.43</v>
      </c>
      <c r="Q159">
        <v>1062.0899999999999</v>
      </c>
      <c r="R159">
        <v>1123.1099999999999</v>
      </c>
      <c r="S159">
        <v>1161.54</v>
      </c>
      <c r="T159">
        <v>1212.3900000000001</v>
      </c>
      <c r="U159">
        <v>1269.6300000000001</v>
      </c>
      <c r="V159">
        <v>1329.3</v>
      </c>
      <c r="W159">
        <v>1360.8</v>
      </c>
      <c r="X159">
        <v>1385.73</v>
      </c>
      <c r="Y159">
        <v>1385.73</v>
      </c>
      <c r="Z159">
        <v>1385.73</v>
      </c>
      <c r="AA159">
        <v>1390.73</v>
      </c>
      <c r="AB159">
        <v>1393.74</v>
      </c>
      <c r="AC159">
        <v>1396.81</v>
      </c>
      <c r="AD159">
        <v>1447.56</v>
      </c>
      <c r="AE159">
        <v>1512.62</v>
      </c>
      <c r="AF159">
        <v>1599.38</v>
      </c>
      <c r="AG159">
        <v>1666.26</v>
      </c>
      <c r="AH159">
        <v>1732.02</v>
      </c>
      <c r="AI159">
        <v>1817.56</v>
      </c>
      <c r="AJ159">
        <v>1877.97</v>
      </c>
      <c r="AK159">
        <v>1972.6</v>
      </c>
      <c r="AL159">
        <v>2063.4</v>
      </c>
    </row>
    <row r="160" spans="1:38" x14ac:dyDescent="0.15">
      <c r="A160" t="s">
        <v>706</v>
      </c>
      <c r="B160" t="s">
        <v>707</v>
      </c>
      <c r="C160" t="s">
        <v>708</v>
      </c>
      <c r="D160" t="s">
        <v>94</v>
      </c>
      <c r="E160" t="s">
        <v>76</v>
      </c>
      <c r="F160" t="s">
        <v>1828</v>
      </c>
      <c r="G160">
        <v>511.88</v>
      </c>
      <c r="H160">
        <v>505.13</v>
      </c>
      <c r="I160">
        <v>553.5</v>
      </c>
      <c r="J160">
        <v>577.65</v>
      </c>
      <c r="K160">
        <v>614.24</v>
      </c>
      <c r="L160">
        <v>667.02</v>
      </c>
      <c r="M160">
        <v>726.62</v>
      </c>
      <c r="N160">
        <v>792.65</v>
      </c>
      <c r="O160">
        <v>854.49</v>
      </c>
      <c r="P160">
        <v>971.1</v>
      </c>
      <c r="Q160">
        <v>1106.04</v>
      </c>
      <c r="R160">
        <v>1199.73</v>
      </c>
      <c r="S160">
        <v>1248.5</v>
      </c>
      <c r="T160">
        <v>1306.8499999999999</v>
      </c>
      <c r="U160">
        <v>1370.25</v>
      </c>
      <c r="V160">
        <v>1436.28</v>
      </c>
      <c r="W160">
        <v>1495.17</v>
      </c>
      <c r="X160">
        <v>1539.54</v>
      </c>
      <c r="Y160">
        <v>1540.59</v>
      </c>
      <c r="Z160">
        <v>1580.19</v>
      </c>
      <c r="AA160">
        <v>1617.09</v>
      </c>
      <c r="AB160">
        <v>1645.46</v>
      </c>
      <c r="AC160">
        <v>1671.24</v>
      </c>
      <c r="AD160">
        <v>1708.98</v>
      </c>
      <c r="AE160">
        <v>1743.76</v>
      </c>
      <c r="AF160">
        <v>1824.74</v>
      </c>
      <c r="AG160">
        <v>1912.38</v>
      </c>
      <c r="AH160">
        <v>1972.8400000000001</v>
      </c>
      <c r="AI160">
        <v>2029.4</v>
      </c>
      <c r="AJ160">
        <v>2111.1</v>
      </c>
      <c r="AK160">
        <v>2213.7199999999998</v>
      </c>
      <c r="AL160">
        <v>2331.1</v>
      </c>
    </row>
    <row r="161" spans="1:38" x14ac:dyDescent="0.15">
      <c r="A161" t="s">
        <v>709</v>
      </c>
      <c r="B161" t="s">
        <v>710</v>
      </c>
      <c r="C161" t="s">
        <v>711</v>
      </c>
      <c r="D161" t="s">
        <v>94</v>
      </c>
      <c r="E161" t="s">
        <v>76</v>
      </c>
      <c r="F161" t="s">
        <v>66</v>
      </c>
      <c r="G161">
        <v>556.88</v>
      </c>
      <c r="H161">
        <v>581.63</v>
      </c>
      <c r="I161">
        <v>612</v>
      </c>
      <c r="J161">
        <v>631.34</v>
      </c>
      <c r="K161">
        <v>658.61</v>
      </c>
      <c r="L161">
        <v>726.91</v>
      </c>
      <c r="M161">
        <v>780.47</v>
      </c>
      <c r="N161">
        <v>845.47</v>
      </c>
      <c r="O161">
        <v>899.44</v>
      </c>
      <c r="P161">
        <v>989.61</v>
      </c>
      <c r="Q161">
        <v>1120.69</v>
      </c>
      <c r="R161">
        <v>1214.0899999999999</v>
      </c>
      <c r="S161">
        <v>1272.47</v>
      </c>
      <c r="T161">
        <v>1333.46</v>
      </c>
      <c r="U161">
        <v>1396.37</v>
      </c>
      <c r="V161">
        <v>1454.03</v>
      </c>
      <c r="W161">
        <v>1499.58</v>
      </c>
      <c r="X161">
        <v>1535.26</v>
      </c>
      <c r="Y161">
        <v>1535.14</v>
      </c>
      <c r="Z161">
        <v>1537.74</v>
      </c>
      <c r="AA161">
        <v>1546.62</v>
      </c>
      <c r="AB161">
        <v>1569.97</v>
      </c>
      <c r="AC161">
        <v>1592.91</v>
      </c>
      <c r="AD161">
        <v>1653.6</v>
      </c>
      <c r="AE161">
        <v>1715.08</v>
      </c>
      <c r="AF161">
        <v>1800.3400000000001</v>
      </c>
      <c r="AG161">
        <v>1892.89</v>
      </c>
      <c r="AH161">
        <v>1967.24</v>
      </c>
      <c r="AI161">
        <v>2058.86</v>
      </c>
      <c r="AJ161">
        <v>2118.71</v>
      </c>
      <c r="AK161">
        <v>2222.12</v>
      </c>
      <c r="AL161">
        <v>2326.8200000000002</v>
      </c>
    </row>
    <row r="162" spans="1:38" x14ac:dyDescent="0.15">
      <c r="A162" t="s">
        <v>712</v>
      </c>
      <c r="B162" t="s">
        <v>713</v>
      </c>
      <c r="C162" t="s">
        <v>714</v>
      </c>
      <c r="D162" t="s">
        <v>194</v>
      </c>
      <c r="E162" t="s">
        <v>76</v>
      </c>
      <c r="F162" t="s">
        <v>1828</v>
      </c>
      <c r="G162">
        <v>460.13</v>
      </c>
      <c r="H162">
        <v>509.63</v>
      </c>
      <c r="I162">
        <v>517.5</v>
      </c>
      <c r="J162">
        <v>566.07000000000005</v>
      </c>
      <c r="K162">
        <v>612.15</v>
      </c>
      <c r="L162">
        <v>681.47</v>
      </c>
      <c r="M162">
        <v>730.24</v>
      </c>
      <c r="N162">
        <v>803.06</v>
      </c>
      <c r="O162">
        <v>869.72</v>
      </c>
      <c r="P162">
        <v>976.78</v>
      </c>
      <c r="Q162">
        <v>1155.3800000000001</v>
      </c>
      <c r="R162">
        <v>1212.45</v>
      </c>
      <c r="S162">
        <v>1249.56</v>
      </c>
      <c r="T162">
        <v>1302.71</v>
      </c>
      <c r="U162">
        <v>1359.16</v>
      </c>
      <c r="V162">
        <v>1416.14</v>
      </c>
      <c r="W162">
        <v>1458.04</v>
      </c>
      <c r="X162">
        <v>1497.48</v>
      </c>
      <c r="Y162">
        <v>1498.77</v>
      </c>
      <c r="Z162">
        <v>1510.44</v>
      </c>
      <c r="AA162">
        <v>1509.53</v>
      </c>
      <c r="AB162">
        <v>1514.46</v>
      </c>
      <c r="AC162">
        <v>1519.8</v>
      </c>
      <c r="AD162">
        <v>1545.42</v>
      </c>
      <c r="AE162">
        <v>1589.78</v>
      </c>
      <c r="AF162">
        <v>1667.9199999999998</v>
      </c>
      <c r="AG162" t="s">
        <v>52</v>
      </c>
      <c r="AH162" t="s">
        <v>52</v>
      </c>
      <c r="AI162" t="s">
        <v>52</v>
      </c>
      <c r="AJ162" t="s">
        <v>52</v>
      </c>
      <c r="AK162" t="s">
        <v>52</v>
      </c>
      <c r="AL162" t="s">
        <v>52</v>
      </c>
    </row>
    <row r="163" spans="1:38" x14ac:dyDescent="0.15">
      <c r="A163" t="s">
        <v>715</v>
      </c>
      <c r="B163" t="s">
        <v>716</v>
      </c>
      <c r="C163" t="s">
        <v>717</v>
      </c>
      <c r="D163" t="s">
        <v>94</v>
      </c>
      <c r="E163" t="s">
        <v>76</v>
      </c>
      <c r="F163" t="s">
        <v>64</v>
      </c>
      <c r="G163">
        <v>572.63</v>
      </c>
      <c r="H163">
        <v>623.25</v>
      </c>
      <c r="I163">
        <v>600.75</v>
      </c>
      <c r="J163">
        <v>628.6</v>
      </c>
      <c r="K163">
        <v>665.86</v>
      </c>
      <c r="L163">
        <v>731.58</v>
      </c>
      <c r="M163">
        <v>787.33</v>
      </c>
      <c r="N163">
        <v>864.23</v>
      </c>
      <c r="O163">
        <v>920.46</v>
      </c>
      <c r="P163">
        <v>1007.72</v>
      </c>
      <c r="Q163">
        <v>1163.6400000000001</v>
      </c>
      <c r="R163">
        <v>1227.22</v>
      </c>
      <c r="S163">
        <v>1273.3599999999999</v>
      </c>
      <c r="T163">
        <v>1314.54</v>
      </c>
      <c r="U163">
        <v>1360.24</v>
      </c>
      <c r="V163">
        <v>1424.73</v>
      </c>
      <c r="W163">
        <v>1466.01</v>
      </c>
      <c r="X163">
        <v>1500.89</v>
      </c>
      <c r="Y163">
        <v>1504.67</v>
      </c>
      <c r="Z163">
        <v>1509.41</v>
      </c>
      <c r="AA163">
        <v>1516.46</v>
      </c>
      <c r="AB163">
        <v>1522.58</v>
      </c>
      <c r="AC163">
        <v>1525.21</v>
      </c>
      <c r="AD163">
        <v>1579.02</v>
      </c>
      <c r="AE163">
        <v>1635.76</v>
      </c>
      <c r="AF163">
        <v>1708.3700000000001</v>
      </c>
      <c r="AG163">
        <v>1803.52</v>
      </c>
      <c r="AH163">
        <v>1869.96</v>
      </c>
      <c r="AI163">
        <v>1955.01</v>
      </c>
      <c r="AJ163">
        <v>2016.42</v>
      </c>
      <c r="AK163">
        <v>2116.4299999999998</v>
      </c>
      <c r="AL163">
        <v>2220.5</v>
      </c>
    </row>
    <row r="164" spans="1:38" x14ac:dyDescent="0.15">
      <c r="A164" t="s">
        <v>718</v>
      </c>
      <c r="B164" t="s">
        <v>719</v>
      </c>
      <c r="C164" t="s">
        <v>720</v>
      </c>
      <c r="D164" t="s">
        <v>94</v>
      </c>
      <c r="E164" t="s">
        <v>76</v>
      </c>
      <c r="F164" t="s">
        <v>56</v>
      </c>
      <c r="G164">
        <v>596.25</v>
      </c>
      <c r="H164">
        <v>643.5</v>
      </c>
      <c r="I164">
        <v>648</v>
      </c>
      <c r="J164">
        <v>689.95</v>
      </c>
      <c r="K164">
        <v>734.13</v>
      </c>
      <c r="L164">
        <v>823.71</v>
      </c>
      <c r="M164">
        <v>885.46</v>
      </c>
      <c r="N164">
        <v>931.16</v>
      </c>
      <c r="O164">
        <v>966.63</v>
      </c>
      <c r="P164">
        <v>1054.43</v>
      </c>
      <c r="Q164">
        <v>1154.25</v>
      </c>
      <c r="R164">
        <v>1219.48</v>
      </c>
      <c r="S164">
        <v>1259.44</v>
      </c>
      <c r="T164">
        <v>1322.56</v>
      </c>
      <c r="U164">
        <v>1395.04</v>
      </c>
      <c r="V164">
        <v>1457.32</v>
      </c>
      <c r="W164">
        <v>1507.6</v>
      </c>
      <c r="X164">
        <v>1521.88</v>
      </c>
      <c r="Y164">
        <v>1523.18</v>
      </c>
      <c r="Z164">
        <v>1532.52</v>
      </c>
      <c r="AA164">
        <v>1516.25</v>
      </c>
      <c r="AB164">
        <v>1541.58</v>
      </c>
      <c r="AC164">
        <v>1568.16</v>
      </c>
      <c r="AD164">
        <v>1622.99</v>
      </c>
      <c r="AE164">
        <v>1679.52</v>
      </c>
      <c r="AF164">
        <v>1773.63</v>
      </c>
      <c r="AG164">
        <v>1857.35</v>
      </c>
      <c r="AH164">
        <v>1928.0099999999998</v>
      </c>
      <c r="AI164">
        <v>2005.06</v>
      </c>
      <c r="AJ164">
        <v>2083.7800000000002</v>
      </c>
      <c r="AK164">
        <v>2164.9699999999998</v>
      </c>
      <c r="AL164">
        <v>2269.96</v>
      </c>
    </row>
    <row r="165" spans="1:38" x14ac:dyDescent="0.15">
      <c r="A165" t="s">
        <v>724</v>
      </c>
      <c r="B165" t="s">
        <v>725</v>
      </c>
      <c r="C165" t="s">
        <v>726</v>
      </c>
      <c r="D165" t="s">
        <v>94</v>
      </c>
      <c r="E165" t="s">
        <v>76</v>
      </c>
      <c r="F165" t="s">
        <v>60</v>
      </c>
      <c r="G165">
        <v>595.13</v>
      </c>
      <c r="H165">
        <v>653.63</v>
      </c>
      <c r="I165">
        <v>691.88</v>
      </c>
      <c r="J165">
        <v>711.02</v>
      </c>
      <c r="K165">
        <v>747.47</v>
      </c>
      <c r="L165">
        <v>830.95</v>
      </c>
      <c r="M165">
        <v>909.33</v>
      </c>
      <c r="N165">
        <v>959.95</v>
      </c>
      <c r="O165">
        <v>1014.86</v>
      </c>
      <c r="P165">
        <v>1109.06</v>
      </c>
      <c r="Q165">
        <v>1223.25</v>
      </c>
      <c r="R165">
        <v>1299.7</v>
      </c>
      <c r="S165">
        <v>1351.27</v>
      </c>
      <c r="T165">
        <v>1412.97</v>
      </c>
      <c r="U165">
        <v>1469.5</v>
      </c>
      <c r="V165">
        <v>1516.41</v>
      </c>
      <c r="W165">
        <v>1564.25</v>
      </c>
      <c r="X165">
        <v>1576.39</v>
      </c>
      <c r="Y165">
        <v>1576.99</v>
      </c>
      <c r="Z165">
        <v>1590.49</v>
      </c>
      <c r="AA165">
        <v>1599.3</v>
      </c>
      <c r="AB165">
        <v>1628.89</v>
      </c>
      <c r="AC165">
        <v>1658.1</v>
      </c>
      <c r="AD165">
        <v>1713.67</v>
      </c>
      <c r="AE165">
        <v>1786.2</v>
      </c>
      <c r="AF165">
        <v>1873.76</v>
      </c>
      <c r="AG165">
        <v>1957.57</v>
      </c>
      <c r="AH165">
        <v>2033.4799999999998</v>
      </c>
      <c r="AI165">
        <v>2101.2199999999998</v>
      </c>
      <c r="AJ165">
        <v>2181.7600000000002</v>
      </c>
      <c r="AK165">
        <v>2287.9499999999998</v>
      </c>
      <c r="AL165">
        <v>2393.9299999999998</v>
      </c>
    </row>
    <row r="166" spans="1:38" x14ac:dyDescent="0.15">
      <c r="A166" t="s">
        <v>727</v>
      </c>
      <c r="B166" t="s">
        <v>52</v>
      </c>
      <c r="C166" t="s">
        <v>728</v>
      </c>
      <c r="D166" t="s">
        <v>194</v>
      </c>
      <c r="E166" t="s">
        <v>76</v>
      </c>
      <c r="F166" t="s">
        <v>66</v>
      </c>
      <c r="G166">
        <v>505.13</v>
      </c>
      <c r="H166">
        <v>534.38</v>
      </c>
      <c r="I166">
        <v>552.38</v>
      </c>
      <c r="J166">
        <v>583.79999999999995</v>
      </c>
      <c r="K166">
        <v>616.67999999999995</v>
      </c>
      <c r="L166" t="s">
        <v>52</v>
      </c>
      <c r="M166" t="s">
        <v>52</v>
      </c>
      <c r="N166" t="s">
        <v>52</v>
      </c>
      <c r="O166" t="s">
        <v>52</v>
      </c>
      <c r="P166" t="s">
        <v>52</v>
      </c>
      <c r="Q166" t="s">
        <v>52</v>
      </c>
      <c r="R166" t="s">
        <v>52</v>
      </c>
      <c r="S166" t="s">
        <v>52</v>
      </c>
      <c r="T166" t="s">
        <v>52</v>
      </c>
      <c r="U166" t="s">
        <v>52</v>
      </c>
      <c r="V166" t="s">
        <v>52</v>
      </c>
      <c r="W166" t="s">
        <v>52</v>
      </c>
      <c r="X166" t="s">
        <v>52</v>
      </c>
      <c r="Y166" t="s">
        <v>52</v>
      </c>
      <c r="Z166" t="s">
        <v>52</v>
      </c>
      <c r="AA166" t="s">
        <v>52</v>
      </c>
      <c r="AB166" t="s">
        <v>52</v>
      </c>
      <c r="AC166" t="s">
        <v>52</v>
      </c>
      <c r="AD166" t="s">
        <v>52</v>
      </c>
      <c r="AE166" t="s">
        <v>52</v>
      </c>
      <c r="AF166" t="s">
        <v>52</v>
      </c>
      <c r="AG166" t="s">
        <v>52</v>
      </c>
      <c r="AH166" t="s">
        <v>52</v>
      </c>
      <c r="AI166" t="s">
        <v>52</v>
      </c>
      <c r="AJ166" t="s">
        <v>52</v>
      </c>
      <c r="AK166" t="s">
        <v>52</v>
      </c>
      <c r="AL166" t="s">
        <v>52</v>
      </c>
    </row>
    <row r="167" spans="1:38" x14ac:dyDescent="0.15">
      <c r="A167" t="s">
        <v>729</v>
      </c>
      <c r="B167" t="s">
        <v>52</v>
      </c>
      <c r="C167" t="s">
        <v>730</v>
      </c>
      <c r="D167" t="s">
        <v>194</v>
      </c>
      <c r="E167" t="s">
        <v>76</v>
      </c>
      <c r="F167" t="s">
        <v>68</v>
      </c>
      <c r="G167">
        <v>617.63</v>
      </c>
      <c r="H167">
        <v>663.75</v>
      </c>
      <c r="I167">
        <v>679.5</v>
      </c>
      <c r="J167" t="s">
        <v>52</v>
      </c>
      <c r="K167" t="s">
        <v>52</v>
      </c>
      <c r="L167" t="s">
        <v>52</v>
      </c>
      <c r="M167" t="s">
        <v>52</v>
      </c>
      <c r="N167" t="s">
        <v>52</v>
      </c>
      <c r="O167" t="s">
        <v>52</v>
      </c>
      <c r="P167" t="s">
        <v>52</v>
      </c>
      <c r="Q167" t="s">
        <v>52</v>
      </c>
      <c r="R167" t="s">
        <v>52</v>
      </c>
      <c r="S167" t="s">
        <v>52</v>
      </c>
      <c r="T167" t="s">
        <v>52</v>
      </c>
      <c r="U167" t="s">
        <v>52</v>
      </c>
      <c r="V167" t="s">
        <v>52</v>
      </c>
      <c r="W167" t="s">
        <v>52</v>
      </c>
      <c r="X167" t="s">
        <v>52</v>
      </c>
      <c r="Y167" t="s">
        <v>52</v>
      </c>
      <c r="Z167" t="s">
        <v>52</v>
      </c>
      <c r="AA167" t="s">
        <v>52</v>
      </c>
      <c r="AB167" t="s">
        <v>52</v>
      </c>
      <c r="AC167" t="s">
        <v>52</v>
      </c>
      <c r="AD167" t="s">
        <v>52</v>
      </c>
      <c r="AE167" t="s">
        <v>52</v>
      </c>
      <c r="AF167" t="s">
        <v>52</v>
      </c>
      <c r="AG167" t="s">
        <v>52</v>
      </c>
      <c r="AH167" t="s">
        <v>52</v>
      </c>
      <c r="AI167" t="s">
        <v>52</v>
      </c>
      <c r="AJ167" t="s">
        <v>52</v>
      </c>
      <c r="AK167" t="s">
        <v>52</v>
      </c>
      <c r="AL167" t="s">
        <v>52</v>
      </c>
    </row>
    <row r="168" spans="1:38" x14ac:dyDescent="0.15">
      <c r="A168" t="s">
        <v>731</v>
      </c>
      <c r="B168" t="s">
        <v>732</v>
      </c>
      <c r="C168" t="s">
        <v>733</v>
      </c>
      <c r="D168" t="s">
        <v>94</v>
      </c>
      <c r="E168" t="s">
        <v>76</v>
      </c>
      <c r="F168" t="s">
        <v>64</v>
      </c>
      <c r="G168">
        <v>528.75</v>
      </c>
      <c r="H168">
        <v>556.88</v>
      </c>
      <c r="I168">
        <v>552.38</v>
      </c>
      <c r="J168">
        <v>575.11</v>
      </c>
      <c r="K168">
        <v>628.17999999999995</v>
      </c>
      <c r="L168">
        <v>701</v>
      </c>
      <c r="M168">
        <v>761.43</v>
      </c>
      <c r="N168">
        <v>830.14</v>
      </c>
      <c r="O168">
        <v>889.07</v>
      </c>
      <c r="P168">
        <v>975.74</v>
      </c>
      <c r="Q168">
        <v>1128.1600000000001</v>
      </c>
      <c r="R168">
        <v>1198.3</v>
      </c>
      <c r="S168">
        <v>1243.3499999999999</v>
      </c>
      <c r="T168">
        <v>1288.58</v>
      </c>
      <c r="U168">
        <v>1335.23</v>
      </c>
      <c r="V168">
        <v>1399.35</v>
      </c>
      <c r="W168">
        <v>1441.03</v>
      </c>
      <c r="X168">
        <v>1476.51</v>
      </c>
      <c r="Y168">
        <v>1475.76</v>
      </c>
      <c r="Z168">
        <v>1475.87</v>
      </c>
      <c r="AA168">
        <v>1480.29</v>
      </c>
      <c r="AB168">
        <v>1484.41</v>
      </c>
      <c r="AC168">
        <v>1484.74</v>
      </c>
      <c r="AD168">
        <v>1535.94</v>
      </c>
      <c r="AE168">
        <v>1590.61</v>
      </c>
      <c r="AF168">
        <v>1661.3700000000001</v>
      </c>
      <c r="AG168">
        <v>1752.67</v>
      </c>
      <c r="AH168">
        <v>1816.07</v>
      </c>
      <c r="AI168">
        <v>1897.79</v>
      </c>
      <c r="AJ168">
        <v>1955.13</v>
      </c>
      <c r="AK168">
        <v>2049.27</v>
      </c>
      <c r="AL168">
        <v>2145.3000000000002</v>
      </c>
    </row>
    <row r="169" spans="1:38" x14ac:dyDescent="0.15">
      <c r="A169" t="s">
        <v>740</v>
      </c>
      <c r="B169" t="s">
        <v>741</v>
      </c>
      <c r="C169" t="s">
        <v>742</v>
      </c>
      <c r="D169" t="s">
        <v>94</v>
      </c>
      <c r="E169" t="s">
        <v>76</v>
      </c>
      <c r="F169" t="s">
        <v>66</v>
      </c>
      <c r="G169">
        <v>492.75</v>
      </c>
      <c r="H169">
        <v>515.25</v>
      </c>
      <c r="I169">
        <v>579.38</v>
      </c>
      <c r="J169">
        <v>609.52</v>
      </c>
      <c r="K169">
        <v>658.46</v>
      </c>
      <c r="L169">
        <v>719.2</v>
      </c>
      <c r="M169">
        <v>786.22</v>
      </c>
      <c r="N169">
        <v>827.93</v>
      </c>
      <c r="O169">
        <v>880.34</v>
      </c>
      <c r="P169">
        <v>958.82</v>
      </c>
      <c r="Q169">
        <v>1098.1500000000001</v>
      </c>
      <c r="R169">
        <v>1174.1400000000001</v>
      </c>
      <c r="S169">
        <v>1214.2</v>
      </c>
      <c r="T169">
        <v>1266.99</v>
      </c>
      <c r="U169">
        <v>1327.69</v>
      </c>
      <c r="V169">
        <v>1390.64</v>
      </c>
      <c r="W169">
        <v>1423.39</v>
      </c>
      <c r="X169">
        <v>1448.32</v>
      </c>
      <c r="Y169">
        <v>1448.32</v>
      </c>
      <c r="Z169">
        <v>1448.32</v>
      </c>
      <c r="AA169">
        <v>1453.32</v>
      </c>
      <c r="AB169">
        <v>1456.33</v>
      </c>
      <c r="AC169">
        <v>1459.4</v>
      </c>
      <c r="AD169">
        <v>1510.1499999999999</v>
      </c>
      <c r="AE169">
        <v>1575.2099999999998</v>
      </c>
      <c r="AF169">
        <v>1663.3500000000001</v>
      </c>
      <c r="AG169">
        <v>1731.79</v>
      </c>
      <c r="AH169">
        <v>1797.55</v>
      </c>
      <c r="AI169">
        <v>1883.09</v>
      </c>
      <c r="AJ169">
        <v>1943.5</v>
      </c>
      <c r="AK169">
        <v>2040.09</v>
      </c>
      <c r="AL169">
        <v>2132.91</v>
      </c>
    </row>
    <row r="170" spans="1:38" x14ac:dyDescent="0.15">
      <c r="A170" t="s">
        <v>743</v>
      </c>
      <c r="B170" t="s">
        <v>744</v>
      </c>
      <c r="C170" t="s">
        <v>745</v>
      </c>
      <c r="D170" t="s">
        <v>94</v>
      </c>
      <c r="E170" t="s">
        <v>76</v>
      </c>
      <c r="F170" t="s">
        <v>66</v>
      </c>
      <c r="G170">
        <v>478.13</v>
      </c>
      <c r="H170">
        <v>509.63</v>
      </c>
      <c r="I170">
        <v>534.38</v>
      </c>
      <c r="J170">
        <v>560.79999999999995</v>
      </c>
      <c r="K170">
        <v>593.29999999999995</v>
      </c>
      <c r="L170">
        <v>674.59</v>
      </c>
      <c r="M170">
        <v>731.1</v>
      </c>
      <c r="N170">
        <v>794.07</v>
      </c>
      <c r="O170">
        <v>846.27</v>
      </c>
      <c r="P170">
        <v>945.52</v>
      </c>
      <c r="Q170">
        <v>1073.3800000000001</v>
      </c>
      <c r="R170">
        <v>1138.4100000000001</v>
      </c>
      <c r="S170">
        <v>1183.54</v>
      </c>
      <c r="T170">
        <v>1239.8900000000001</v>
      </c>
      <c r="U170">
        <v>1300.28</v>
      </c>
      <c r="V170">
        <v>1353.78</v>
      </c>
      <c r="W170">
        <v>1394.54</v>
      </c>
      <c r="X170">
        <v>1426.27</v>
      </c>
      <c r="Y170">
        <v>1426.51</v>
      </c>
      <c r="Z170">
        <v>1432.29</v>
      </c>
      <c r="AA170">
        <v>1439.43</v>
      </c>
      <c r="AB170">
        <v>1467.94</v>
      </c>
      <c r="AC170">
        <v>1497.08</v>
      </c>
      <c r="AD170">
        <v>1552.98</v>
      </c>
      <c r="AE170">
        <v>1609.8899999999999</v>
      </c>
      <c r="AF170">
        <v>1689.13</v>
      </c>
      <c r="AG170">
        <v>1783.47</v>
      </c>
      <c r="AH170">
        <v>1852.5</v>
      </c>
      <c r="AI170">
        <v>1942.47</v>
      </c>
      <c r="AJ170">
        <v>2003.27</v>
      </c>
      <c r="AK170">
        <v>2103.7600000000002</v>
      </c>
      <c r="AL170">
        <v>2205.2800000000002</v>
      </c>
    </row>
    <row r="171" spans="1:38" x14ac:dyDescent="0.15">
      <c r="A171" t="s">
        <v>746</v>
      </c>
      <c r="B171" t="s">
        <v>52</v>
      </c>
      <c r="C171" t="s">
        <v>747</v>
      </c>
      <c r="D171" t="s">
        <v>194</v>
      </c>
      <c r="E171" t="s">
        <v>76</v>
      </c>
      <c r="F171" t="s">
        <v>68</v>
      </c>
      <c r="G171">
        <v>685.13</v>
      </c>
      <c r="H171">
        <v>689.63</v>
      </c>
      <c r="I171">
        <v>740.25</v>
      </c>
      <c r="J171" t="s">
        <v>52</v>
      </c>
      <c r="K171" t="s">
        <v>52</v>
      </c>
      <c r="L171" t="s">
        <v>52</v>
      </c>
      <c r="M171" t="s">
        <v>52</v>
      </c>
      <c r="N171" t="s">
        <v>52</v>
      </c>
      <c r="O171" t="s">
        <v>52</v>
      </c>
      <c r="P171" t="s">
        <v>52</v>
      </c>
      <c r="Q171" t="s">
        <v>52</v>
      </c>
      <c r="R171" t="s">
        <v>52</v>
      </c>
      <c r="S171" t="s">
        <v>52</v>
      </c>
      <c r="T171" t="s">
        <v>52</v>
      </c>
      <c r="U171" t="s">
        <v>52</v>
      </c>
      <c r="V171" t="s">
        <v>52</v>
      </c>
      <c r="W171" t="s">
        <v>52</v>
      </c>
      <c r="X171" t="s">
        <v>52</v>
      </c>
      <c r="Y171" t="s">
        <v>52</v>
      </c>
      <c r="Z171" t="s">
        <v>52</v>
      </c>
      <c r="AA171" t="s">
        <v>52</v>
      </c>
      <c r="AB171" t="s">
        <v>52</v>
      </c>
      <c r="AC171" t="s">
        <v>52</v>
      </c>
      <c r="AD171" t="s">
        <v>52</v>
      </c>
      <c r="AE171" t="s">
        <v>52</v>
      </c>
      <c r="AF171" t="s">
        <v>52</v>
      </c>
      <c r="AG171" t="s">
        <v>52</v>
      </c>
      <c r="AH171" t="s">
        <v>52</v>
      </c>
      <c r="AI171" t="s">
        <v>52</v>
      </c>
      <c r="AJ171" t="s">
        <v>52</v>
      </c>
      <c r="AK171" t="s">
        <v>52</v>
      </c>
      <c r="AL171" t="s">
        <v>52</v>
      </c>
    </row>
    <row r="172" spans="1:38" x14ac:dyDescent="0.15">
      <c r="A172" t="s">
        <v>748</v>
      </c>
      <c r="B172" t="s">
        <v>749</v>
      </c>
      <c r="C172" t="s">
        <v>750</v>
      </c>
      <c r="D172" t="s">
        <v>94</v>
      </c>
      <c r="E172" t="s">
        <v>76</v>
      </c>
      <c r="F172" t="s">
        <v>1828</v>
      </c>
      <c r="G172">
        <v>519.75</v>
      </c>
      <c r="H172">
        <v>524.25</v>
      </c>
      <c r="I172">
        <v>533.25</v>
      </c>
      <c r="J172">
        <v>577.94000000000005</v>
      </c>
      <c r="K172">
        <v>611.12</v>
      </c>
      <c r="L172">
        <v>694.57</v>
      </c>
      <c r="M172">
        <v>775.07</v>
      </c>
      <c r="N172">
        <v>821.92</v>
      </c>
      <c r="O172">
        <v>880.73</v>
      </c>
      <c r="P172">
        <v>968.3</v>
      </c>
      <c r="Q172">
        <v>1117.01</v>
      </c>
      <c r="R172">
        <v>1191.93</v>
      </c>
      <c r="S172">
        <v>1231.28</v>
      </c>
      <c r="T172">
        <v>1293.6300000000001</v>
      </c>
      <c r="U172">
        <v>1358.98</v>
      </c>
      <c r="V172">
        <v>1416.02</v>
      </c>
      <c r="W172">
        <v>1462.14</v>
      </c>
      <c r="X172">
        <v>1491.64</v>
      </c>
      <c r="Y172">
        <v>1491.81</v>
      </c>
      <c r="Z172">
        <v>1497.93</v>
      </c>
      <c r="AA172">
        <v>1502.48</v>
      </c>
      <c r="AB172">
        <v>1507.72</v>
      </c>
      <c r="AC172">
        <v>1512.26</v>
      </c>
      <c r="AD172">
        <v>1563.46</v>
      </c>
      <c r="AE172">
        <v>1629.5500000000002</v>
      </c>
      <c r="AF172">
        <v>1721.8200000000002</v>
      </c>
      <c r="AG172">
        <v>1791.84</v>
      </c>
      <c r="AH172">
        <v>1862.54</v>
      </c>
      <c r="AI172">
        <v>1940.4</v>
      </c>
      <c r="AJ172">
        <v>2001.75</v>
      </c>
      <c r="AK172">
        <v>2099.56</v>
      </c>
      <c r="AL172">
        <v>2200.98</v>
      </c>
    </row>
    <row r="173" spans="1:38" x14ac:dyDescent="0.15">
      <c r="A173" t="s">
        <v>766</v>
      </c>
      <c r="B173" t="s">
        <v>767</v>
      </c>
      <c r="C173" t="s">
        <v>768</v>
      </c>
      <c r="D173" t="s">
        <v>94</v>
      </c>
      <c r="E173" t="s">
        <v>76</v>
      </c>
      <c r="F173" t="s">
        <v>66</v>
      </c>
      <c r="G173">
        <v>554.63</v>
      </c>
      <c r="H173">
        <v>540</v>
      </c>
      <c r="I173">
        <v>559.13</v>
      </c>
      <c r="J173">
        <v>598.21</v>
      </c>
      <c r="K173">
        <v>635.77</v>
      </c>
      <c r="L173">
        <v>715.3</v>
      </c>
      <c r="M173">
        <v>766.41</v>
      </c>
      <c r="N173">
        <v>811.1</v>
      </c>
      <c r="O173">
        <v>850.03</v>
      </c>
      <c r="P173">
        <v>947.48</v>
      </c>
      <c r="Q173">
        <v>1125.1099999999999</v>
      </c>
      <c r="R173">
        <v>1180</v>
      </c>
      <c r="S173">
        <v>1222.98</v>
      </c>
      <c r="T173">
        <v>1282.19</v>
      </c>
      <c r="U173">
        <v>1335.52</v>
      </c>
      <c r="V173">
        <v>1405.8</v>
      </c>
      <c r="W173">
        <v>1446.5</v>
      </c>
      <c r="X173">
        <v>1481.27</v>
      </c>
      <c r="Y173">
        <v>1481.42</v>
      </c>
      <c r="Z173">
        <v>1519.46</v>
      </c>
      <c r="AA173">
        <v>1549.79</v>
      </c>
      <c r="AB173">
        <v>1580.79</v>
      </c>
      <c r="AC173">
        <v>1613.04</v>
      </c>
      <c r="AD173">
        <v>1671.76</v>
      </c>
      <c r="AE173">
        <v>1745.77</v>
      </c>
      <c r="AF173">
        <v>1843.26</v>
      </c>
      <c r="AG173">
        <v>1916.54</v>
      </c>
      <c r="AH173">
        <v>1991.3999999999999</v>
      </c>
      <c r="AI173">
        <v>2050.33</v>
      </c>
      <c r="AJ173">
        <v>2143.5700000000002</v>
      </c>
      <c r="AK173">
        <v>2214.77</v>
      </c>
      <c r="AL173">
        <v>2319.25</v>
      </c>
    </row>
    <row r="174" spans="1:38" x14ac:dyDescent="0.15">
      <c r="A174" t="s">
        <v>772</v>
      </c>
      <c r="B174" t="s">
        <v>52</v>
      </c>
      <c r="C174" t="s">
        <v>773</v>
      </c>
      <c r="D174" t="s">
        <v>194</v>
      </c>
      <c r="E174" t="s">
        <v>76</v>
      </c>
      <c r="F174" t="s">
        <v>56</v>
      </c>
      <c r="G174">
        <v>645.75</v>
      </c>
      <c r="H174">
        <v>621</v>
      </c>
      <c r="I174">
        <v>639</v>
      </c>
      <c r="J174">
        <v>646.53</v>
      </c>
      <c r="K174">
        <v>686.18</v>
      </c>
      <c r="L174" t="s">
        <v>52</v>
      </c>
      <c r="M174" t="s">
        <v>52</v>
      </c>
      <c r="N174" t="s">
        <v>52</v>
      </c>
      <c r="O174" t="s">
        <v>52</v>
      </c>
      <c r="P174" t="s">
        <v>52</v>
      </c>
      <c r="Q174" t="s">
        <v>52</v>
      </c>
      <c r="R174" t="s">
        <v>52</v>
      </c>
      <c r="S174" t="s">
        <v>52</v>
      </c>
      <c r="T174" t="s">
        <v>52</v>
      </c>
      <c r="U174" t="s">
        <v>52</v>
      </c>
      <c r="V174" t="s">
        <v>52</v>
      </c>
      <c r="W174" t="s">
        <v>52</v>
      </c>
      <c r="X174" t="s">
        <v>52</v>
      </c>
      <c r="Y174" t="s">
        <v>52</v>
      </c>
      <c r="Z174" t="s">
        <v>52</v>
      </c>
      <c r="AA174" t="s">
        <v>52</v>
      </c>
      <c r="AB174" t="s">
        <v>52</v>
      </c>
      <c r="AC174" t="s">
        <v>52</v>
      </c>
      <c r="AD174" t="s">
        <v>52</v>
      </c>
      <c r="AE174" t="s">
        <v>52</v>
      </c>
      <c r="AF174" t="s">
        <v>52</v>
      </c>
      <c r="AG174" t="s">
        <v>52</v>
      </c>
      <c r="AH174" t="s">
        <v>52</v>
      </c>
      <c r="AI174" t="s">
        <v>52</v>
      </c>
      <c r="AJ174" t="s">
        <v>52</v>
      </c>
      <c r="AK174" t="s">
        <v>52</v>
      </c>
      <c r="AL174" t="s">
        <v>52</v>
      </c>
    </row>
    <row r="175" spans="1:38" x14ac:dyDescent="0.15">
      <c r="A175" t="s">
        <v>777</v>
      </c>
      <c r="B175" t="s">
        <v>778</v>
      </c>
      <c r="C175" t="s">
        <v>779</v>
      </c>
      <c r="D175" t="s">
        <v>194</v>
      </c>
      <c r="E175" t="s">
        <v>76</v>
      </c>
      <c r="F175" t="s">
        <v>68</v>
      </c>
      <c r="G175">
        <v>424.13</v>
      </c>
      <c r="H175">
        <v>445.5</v>
      </c>
      <c r="I175">
        <v>461.25</v>
      </c>
      <c r="J175">
        <v>509.8</v>
      </c>
      <c r="K175">
        <v>556.66</v>
      </c>
      <c r="L175">
        <v>628.89</v>
      </c>
      <c r="M175">
        <v>695.29</v>
      </c>
      <c r="N175">
        <v>736.68</v>
      </c>
      <c r="O175">
        <v>797.53</v>
      </c>
      <c r="P175">
        <v>895.93</v>
      </c>
      <c r="Q175">
        <v>1055.32</v>
      </c>
      <c r="R175">
        <v>1128.03</v>
      </c>
      <c r="S175">
        <v>1182.17</v>
      </c>
      <c r="T175">
        <v>1233.01</v>
      </c>
      <c r="U175">
        <v>1290.76</v>
      </c>
      <c r="V175">
        <v>1353.1</v>
      </c>
      <c r="W175">
        <v>1404.44</v>
      </c>
      <c r="X175">
        <v>1444.01</v>
      </c>
      <c r="Y175">
        <v>1445.11</v>
      </c>
      <c r="Z175">
        <v>1447.02</v>
      </c>
      <c r="AA175">
        <v>1447.8</v>
      </c>
      <c r="AB175">
        <v>1476.12</v>
      </c>
      <c r="AC175">
        <v>1503.55</v>
      </c>
      <c r="AD175">
        <v>1559.15</v>
      </c>
      <c r="AE175">
        <v>1616.79</v>
      </c>
      <c r="AF175">
        <v>1695.6799999999998</v>
      </c>
      <c r="AG175">
        <v>1788.45</v>
      </c>
      <c r="AH175">
        <v>1858.1100000000001</v>
      </c>
      <c r="AI175">
        <v>1913.65</v>
      </c>
      <c r="AJ175">
        <v>1989.71</v>
      </c>
      <c r="AK175" t="s">
        <v>52</v>
      </c>
      <c r="AL175" t="s">
        <v>52</v>
      </c>
    </row>
    <row r="176" spans="1:38" x14ac:dyDescent="0.15">
      <c r="A176" t="s">
        <v>795</v>
      </c>
      <c r="B176" t="s">
        <v>796</v>
      </c>
      <c r="C176" t="s">
        <v>797</v>
      </c>
      <c r="D176" t="s">
        <v>94</v>
      </c>
      <c r="E176" t="s">
        <v>76</v>
      </c>
      <c r="F176" t="s">
        <v>60</v>
      </c>
      <c r="G176">
        <v>516.38</v>
      </c>
      <c r="H176">
        <v>572.63</v>
      </c>
      <c r="I176">
        <v>605.25</v>
      </c>
      <c r="J176">
        <v>619.32000000000005</v>
      </c>
      <c r="K176">
        <v>700.23</v>
      </c>
      <c r="L176">
        <v>762.99</v>
      </c>
      <c r="M176">
        <v>808.59</v>
      </c>
      <c r="N176">
        <v>860.53</v>
      </c>
      <c r="O176">
        <v>915.98</v>
      </c>
      <c r="P176">
        <v>1018.1</v>
      </c>
      <c r="Q176">
        <v>1111.19</v>
      </c>
      <c r="R176">
        <v>1196.05</v>
      </c>
      <c r="S176">
        <v>1233.43</v>
      </c>
      <c r="T176">
        <v>1288.7</v>
      </c>
      <c r="U176">
        <v>1341.8</v>
      </c>
      <c r="V176">
        <v>1412.13</v>
      </c>
      <c r="W176">
        <v>1454.84</v>
      </c>
      <c r="X176">
        <v>1491.93</v>
      </c>
      <c r="Y176">
        <v>1489.71</v>
      </c>
      <c r="Z176">
        <v>1493.67</v>
      </c>
      <c r="AA176">
        <v>1498.14</v>
      </c>
      <c r="AB176">
        <v>1503.43</v>
      </c>
      <c r="AC176">
        <v>1523.32</v>
      </c>
      <c r="AD176">
        <v>1574.9399999999998</v>
      </c>
      <c r="AE176">
        <v>1632.5600000000002</v>
      </c>
      <c r="AF176">
        <v>1721.06</v>
      </c>
      <c r="AG176">
        <v>1799.63</v>
      </c>
      <c r="AH176">
        <v>1865.39</v>
      </c>
      <c r="AI176">
        <v>1957.36</v>
      </c>
      <c r="AJ176">
        <v>2020</v>
      </c>
      <c r="AK176">
        <v>2117.0100000000002</v>
      </c>
      <c r="AL176">
        <v>2212.48</v>
      </c>
    </row>
    <row r="177" spans="1:38" x14ac:dyDescent="0.15">
      <c r="A177" t="s">
        <v>801</v>
      </c>
      <c r="B177" t="s">
        <v>802</v>
      </c>
      <c r="C177" t="s">
        <v>803</v>
      </c>
      <c r="D177" t="s">
        <v>94</v>
      </c>
      <c r="E177" t="s">
        <v>76</v>
      </c>
      <c r="F177" t="s">
        <v>1828</v>
      </c>
      <c r="G177">
        <v>724.5</v>
      </c>
      <c r="H177">
        <v>706.5</v>
      </c>
      <c r="I177">
        <v>673.88</v>
      </c>
      <c r="J177">
        <v>704.55</v>
      </c>
      <c r="K177">
        <v>704.74</v>
      </c>
      <c r="L177">
        <v>820.57</v>
      </c>
      <c r="M177">
        <v>872.49</v>
      </c>
      <c r="N177">
        <v>924.87</v>
      </c>
      <c r="O177">
        <v>985.68</v>
      </c>
      <c r="P177">
        <v>1060.74</v>
      </c>
      <c r="Q177">
        <v>1198.0999999999999</v>
      </c>
      <c r="R177">
        <v>1263.24</v>
      </c>
      <c r="S177">
        <v>1304.01</v>
      </c>
      <c r="T177">
        <v>1360.44</v>
      </c>
      <c r="U177">
        <v>1415.61</v>
      </c>
      <c r="V177">
        <v>1473.21</v>
      </c>
      <c r="W177">
        <v>1510.92</v>
      </c>
      <c r="X177">
        <v>1536.84</v>
      </c>
      <c r="Y177">
        <v>1536.84</v>
      </c>
      <c r="Z177">
        <v>1541.43</v>
      </c>
      <c r="AA177">
        <v>1549.98</v>
      </c>
      <c r="AB177">
        <v>1556.57</v>
      </c>
      <c r="AC177">
        <v>1563.34</v>
      </c>
      <c r="AD177">
        <v>1616.88</v>
      </c>
      <c r="AE177">
        <v>1662.06</v>
      </c>
      <c r="AF177">
        <v>1733.4299999999998</v>
      </c>
      <c r="AG177">
        <v>1813.5800000000002</v>
      </c>
      <c r="AH177">
        <v>1876.89</v>
      </c>
      <c r="AI177">
        <v>1912.23</v>
      </c>
      <c r="AJ177">
        <v>1983.87</v>
      </c>
      <c r="AK177">
        <v>2052.81</v>
      </c>
      <c r="AL177">
        <v>2140.4699999999998</v>
      </c>
    </row>
    <row r="178" spans="1:38" x14ac:dyDescent="0.15">
      <c r="A178" t="s">
        <v>804</v>
      </c>
      <c r="B178" t="s">
        <v>805</v>
      </c>
      <c r="C178" t="s">
        <v>806</v>
      </c>
      <c r="D178" t="s">
        <v>194</v>
      </c>
      <c r="E178" t="s">
        <v>76</v>
      </c>
      <c r="F178" t="s">
        <v>68</v>
      </c>
      <c r="G178">
        <v>579.38</v>
      </c>
      <c r="H178">
        <v>585</v>
      </c>
      <c r="I178">
        <v>604.13</v>
      </c>
      <c r="J178">
        <v>626.29999999999995</v>
      </c>
      <c r="K178">
        <v>655.12</v>
      </c>
      <c r="L178">
        <v>702.31</v>
      </c>
      <c r="M178">
        <v>764.61</v>
      </c>
      <c r="N178">
        <v>810.51</v>
      </c>
      <c r="O178">
        <v>878.7</v>
      </c>
      <c r="P178">
        <v>980.67</v>
      </c>
      <c r="Q178">
        <v>1144.94</v>
      </c>
      <c r="R178">
        <v>1223.67</v>
      </c>
      <c r="S178">
        <v>1279.45</v>
      </c>
      <c r="T178">
        <v>1335.33</v>
      </c>
      <c r="U178">
        <v>1395.69</v>
      </c>
      <c r="V178">
        <v>1459.94</v>
      </c>
      <c r="W178">
        <v>1515.73</v>
      </c>
      <c r="X178">
        <v>1552.59</v>
      </c>
      <c r="Y178">
        <v>1552.69</v>
      </c>
      <c r="Z178">
        <v>1553.84</v>
      </c>
      <c r="AA178">
        <v>1554.03</v>
      </c>
      <c r="AB178">
        <v>1580.85</v>
      </c>
      <c r="AC178">
        <v>1607.81</v>
      </c>
      <c r="AD178">
        <v>1663.8600000000001</v>
      </c>
      <c r="AE178">
        <v>1721.3799999999999</v>
      </c>
      <c r="AF178">
        <v>1800</v>
      </c>
      <c r="AG178">
        <v>1896.49</v>
      </c>
      <c r="AH178">
        <v>1965.68</v>
      </c>
      <c r="AI178">
        <v>2025.34</v>
      </c>
      <c r="AJ178">
        <v>2098.73</v>
      </c>
      <c r="AK178" t="s">
        <v>52</v>
      </c>
      <c r="AL178" t="s">
        <v>52</v>
      </c>
    </row>
    <row r="179" spans="1:38" x14ac:dyDescent="0.15">
      <c r="A179" t="s">
        <v>810</v>
      </c>
      <c r="B179" t="s">
        <v>811</v>
      </c>
      <c r="C179" t="s">
        <v>812</v>
      </c>
      <c r="D179" t="s">
        <v>94</v>
      </c>
      <c r="E179" t="s">
        <v>76</v>
      </c>
      <c r="F179" t="s">
        <v>66</v>
      </c>
      <c r="G179">
        <v>466.88</v>
      </c>
      <c r="H179">
        <v>517.5</v>
      </c>
      <c r="I179">
        <v>568.13</v>
      </c>
      <c r="J179">
        <v>595.15</v>
      </c>
      <c r="K179">
        <v>652.61</v>
      </c>
      <c r="L179">
        <v>718.21</v>
      </c>
      <c r="M179">
        <v>779.32</v>
      </c>
      <c r="N179">
        <v>823.2</v>
      </c>
      <c r="O179">
        <v>870.58</v>
      </c>
      <c r="P179">
        <v>968.21</v>
      </c>
      <c r="Q179">
        <v>1104.7</v>
      </c>
      <c r="R179">
        <v>1168.3699999999999</v>
      </c>
      <c r="S179">
        <v>1210.47</v>
      </c>
      <c r="T179">
        <v>1263.44</v>
      </c>
      <c r="U179">
        <v>1324.78</v>
      </c>
      <c r="V179">
        <v>1388.96</v>
      </c>
      <c r="W179">
        <v>1425.11</v>
      </c>
      <c r="X179">
        <v>1455.86</v>
      </c>
      <c r="Y179">
        <v>1456</v>
      </c>
      <c r="Z179">
        <v>1456.29</v>
      </c>
      <c r="AA179">
        <v>1461.84</v>
      </c>
      <c r="AB179">
        <v>1465.32</v>
      </c>
      <c r="AC179">
        <v>1470.01</v>
      </c>
      <c r="AD179">
        <v>1533.01</v>
      </c>
      <c r="AE179">
        <v>1599.51</v>
      </c>
      <c r="AF179">
        <v>1687.96</v>
      </c>
      <c r="AG179">
        <v>1757.32</v>
      </c>
      <c r="AH179">
        <v>1826.24</v>
      </c>
      <c r="AI179">
        <v>1913.55</v>
      </c>
      <c r="AJ179">
        <v>1977.94</v>
      </c>
      <c r="AK179">
        <v>2078.5100000000002</v>
      </c>
      <c r="AL179">
        <v>2174.44</v>
      </c>
    </row>
    <row r="180" spans="1:38" x14ac:dyDescent="0.15">
      <c r="A180" t="s">
        <v>818</v>
      </c>
      <c r="B180" t="s">
        <v>819</v>
      </c>
      <c r="C180" t="s">
        <v>820</v>
      </c>
      <c r="D180" t="s">
        <v>94</v>
      </c>
      <c r="E180" t="s">
        <v>76</v>
      </c>
      <c r="F180" t="s">
        <v>66</v>
      </c>
      <c r="G180">
        <v>536.63</v>
      </c>
      <c r="H180">
        <v>589.5</v>
      </c>
      <c r="I180">
        <v>587.25</v>
      </c>
      <c r="J180">
        <v>643.35</v>
      </c>
      <c r="K180">
        <v>703.81</v>
      </c>
      <c r="L180">
        <v>757.37</v>
      </c>
      <c r="M180">
        <v>813.35</v>
      </c>
      <c r="N180">
        <v>874.96</v>
      </c>
      <c r="O180">
        <v>953.63</v>
      </c>
      <c r="P180">
        <v>1010.99</v>
      </c>
      <c r="Q180">
        <v>1216.1500000000001</v>
      </c>
      <c r="R180">
        <v>1285.28</v>
      </c>
      <c r="S180">
        <v>1340.01</v>
      </c>
      <c r="T180">
        <v>1398.85</v>
      </c>
      <c r="U180">
        <v>1460.12</v>
      </c>
      <c r="V180">
        <v>1518.38</v>
      </c>
      <c r="W180">
        <v>1573.75</v>
      </c>
      <c r="X180">
        <v>1614.43</v>
      </c>
      <c r="Y180">
        <v>1614.43</v>
      </c>
      <c r="Z180">
        <v>1614.43</v>
      </c>
      <c r="AA180">
        <v>1614.43</v>
      </c>
      <c r="AB180">
        <v>1641.31</v>
      </c>
      <c r="AC180">
        <v>1673.24</v>
      </c>
      <c r="AD180">
        <v>1732.8600000000001</v>
      </c>
      <c r="AE180">
        <v>1807</v>
      </c>
      <c r="AF180">
        <v>1907.83</v>
      </c>
      <c r="AG180">
        <v>1983.8600000000001</v>
      </c>
      <c r="AH180">
        <v>2058.2400000000002</v>
      </c>
      <c r="AI180">
        <v>2132.5500000000002</v>
      </c>
      <c r="AJ180">
        <v>2219.29</v>
      </c>
      <c r="AK180">
        <v>2328.17</v>
      </c>
      <c r="AL180">
        <v>2437.4699999999998</v>
      </c>
    </row>
    <row r="181" spans="1:38" x14ac:dyDescent="0.15">
      <c r="A181" t="s">
        <v>821</v>
      </c>
      <c r="B181" t="s">
        <v>822</v>
      </c>
      <c r="C181" t="s">
        <v>823</v>
      </c>
      <c r="D181" t="s">
        <v>94</v>
      </c>
      <c r="E181" t="s">
        <v>76</v>
      </c>
      <c r="F181" t="s">
        <v>66</v>
      </c>
      <c r="G181">
        <v>518.63</v>
      </c>
      <c r="H181">
        <v>541.13</v>
      </c>
      <c r="I181">
        <v>599.63</v>
      </c>
      <c r="J181">
        <v>613.78</v>
      </c>
      <c r="K181">
        <v>664.94</v>
      </c>
      <c r="L181">
        <v>714.23</v>
      </c>
      <c r="M181">
        <v>775.08</v>
      </c>
      <c r="N181">
        <v>816.47</v>
      </c>
      <c r="O181">
        <v>862.82</v>
      </c>
      <c r="P181">
        <v>941.51</v>
      </c>
      <c r="Q181">
        <v>1085.4000000000001</v>
      </c>
      <c r="R181">
        <v>1151.69</v>
      </c>
      <c r="S181">
        <v>1197.04</v>
      </c>
      <c r="T181">
        <v>1253.07</v>
      </c>
      <c r="U181">
        <v>1313.96</v>
      </c>
      <c r="V181">
        <v>1378.35</v>
      </c>
      <c r="W181">
        <v>1413.36</v>
      </c>
      <c r="X181">
        <v>1438.29</v>
      </c>
      <c r="Y181">
        <v>1438.29</v>
      </c>
      <c r="Z181">
        <v>1438.29</v>
      </c>
      <c r="AA181">
        <v>1443.29</v>
      </c>
      <c r="AB181">
        <v>1446.3</v>
      </c>
      <c r="AC181">
        <v>1449.37</v>
      </c>
      <c r="AD181">
        <v>1495.12</v>
      </c>
      <c r="AE181">
        <v>1555.1799999999998</v>
      </c>
      <c r="AF181">
        <v>1642.7</v>
      </c>
      <c r="AG181">
        <v>1710.52</v>
      </c>
      <c r="AH181">
        <v>1776.28</v>
      </c>
      <c r="AI181">
        <v>1861.82</v>
      </c>
      <c r="AJ181">
        <v>1922.23</v>
      </c>
      <c r="AK181">
        <v>2018.2</v>
      </c>
      <c r="AL181">
        <v>2110.36</v>
      </c>
    </row>
    <row r="182" spans="1:38" x14ac:dyDescent="0.15">
      <c r="A182" t="s">
        <v>827</v>
      </c>
      <c r="B182" t="s">
        <v>52</v>
      </c>
      <c r="C182" t="s">
        <v>828</v>
      </c>
      <c r="D182" t="s">
        <v>194</v>
      </c>
      <c r="E182" t="s">
        <v>76</v>
      </c>
      <c r="F182" t="s">
        <v>70</v>
      </c>
      <c r="G182">
        <v>497.25</v>
      </c>
      <c r="H182">
        <v>526.5</v>
      </c>
      <c r="I182">
        <v>547.88</v>
      </c>
      <c r="J182">
        <v>577.67999999999995</v>
      </c>
      <c r="K182">
        <v>607.38</v>
      </c>
      <c r="L182" t="s">
        <v>52</v>
      </c>
      <c r="M182" t="s">
        <v>52</v>
      </c>
      <c r="N182" t="s">
        <v>52</v>
      </c>
      <c r="O182" t="s">
        <v>52</v>
      </c>
      <c r="P182" t="s">
        <v>52</v>
      </c>
      <c r="Q182" t="s">
        <v>52</v>
      </c>
      <c r="R182" t="s">
        <v>52</v>
      </c>
      <c r="S182" t="s">
        <v>52</v>
      </c>
      <c r="T182" t="s">
        <v>52</v>
      </c>
      <c r="U182" t="s">
        <v>52</v>
      </c>
      <c r="V182" t="s">
        <v>52</v>
      </c>
      <c r="W182" t="s">
        <v>52</v>
      </c>
      <c r="X182" t="s">
        <v>52</v>
      </c>
      <c r="Y182" t="s">
        <v>52</v>
      </c>
      <c r="Z182" t="s">
        <v>52</v>
      </c>
      <c r="AA182" t="s">
        <v>52</v>
      </c>
      <c r="AB182" t="s">
        <v>52</v>
      </c>
      <c r="AC182" t="s">
        <v>52</v>
      </c>
      <c r="AD182" t="s">
        <v>52</v>
      </c>
      <c r="AE182" t="s">
        <v>52</v>
      </c>
      <c r="AF182" t="s">
        <v>52</v>
      </c>
      <c r="AG182" t="s">
        <v>52</v>
      </c>
      <c r="AH182" t="s">
        <v>52</v>
      </c>
      <c r="AI182" t="s">
        <v>52</v>
      </c>
      <c r="AJ182" t="s">
        <v>52</v>
      </c>
      <c r="AK182" t="s">
        <v>52</v>
      </c>
      <c r="AL182" t="s">
        <v>52</v>
      </c>
    </row>
    <row r="183" spans="1:38" x14ac:dyDescent="0.15">
      <c r="A183" t="s">
        <v>843</v>
      </c>
      <c r="B183" t="s">
        <v>844</v>
      </c>
      <c r="C183" t="s">
        <v>845</v>
      </c>
      <c r="D183" t="s">
        <v>94</v>
      </c>
      <c r="E183" t="s">
        <v>76</v>
      </c>
      <c r="F183" t="s">
        <v>1828</v>
      </c>
      <c r="G183">
        <v>550.13</v>
      </c>
      <c r="H183">
        <v>559.13</v>
      </c>
      <c r="I183">
        <v>570.38</v>
      </c>
      <c r="J183">
        <v>592.13</v>
      </c>
      <c r="K183">
        <v>619.38</v>
      </c>
      <c r="L183">
        <v>701</v>
      </c>
      <c r="M183">
        <v>763.22</v>
      </c>
      <c r="N183">
        <v>796.27</v>
      </c>
      <c r="O183">
        <v>842.74</v>
      </c>
      <c r="P183">
        <v>918.43</v>
      </c>
      <c r="Q183">
        <v>1087.4000000000001</v>
      </c>
      <c r="R183">
        <v>1153.31</v>
      </c>
      <c r="S183">
        <v>1209.93</v>
      </c>
      <c r="T183">
        <v>1269.67</v>
      </c>
      <c r="U183">
        <v>1332.71</v>
      </c>
      <c r="V183">
        <v>1393.06</v>
      </c>
      <c r="W183">
        <v>1441.83</v>
      </c>
      <c r="X183">
        <v>1446.84</v>
      </c>
      <c r="Y183">
        <v>1446.66</v>
      </c>
      <c r="Z183">
        <v>1446.67</v>
      </c>
      <c r="AA183">
        <v>1447.1</v>
      </c>
      <c r="AB183">
        <v>1447.83</v>
      </c>
      <c r="AC183">
        <v>1470.33</v>
      </c>
      <c r="AD183">
        <v>1524.57</v>
      </c>
      <c r="AE183">
        <v>1594.29</v>
      </c>
      <c r="AF183">
        <v>1686.3200000000002</v>
      </c>
      <c r="AG183">
        <v>1755.19</v>
      </c>
      <c r="AH183">
        <v>1824.93</v>
      </c>
      <c r="AI183">
        <v>1900.21</v>
      </c>
      <c r="AJ183">
        <v>1975.34</v>
      </c>
      <c r="AK183">
        <v>2075.94</v>
      </c>
      <c r="AL183">
        <v>2179.19</v>
      </c>
    </row>
    <row r="184" spans="1:38" x14ac:dyDescent="0.15">
      <c r="A184" t="s">
        <v>846</v>
      </c>
      <c r="B184" t="s">
        <v>847</v>
      </c>
      <c r="C184" t="s">
        <v>848</v>
      </c>
      <c r="D184" t="s">
        <v>94</v>
      </c>
      <c r="E184" t="s">
        <v>76</v>
      </c>
      <c r="F184" t="s">
        <v>60</v>
      </c>
      <c r="G184">
        <v>612</v>
      </c>
      <c r="H184">
        <v>634.5</v>
      </c>
      <c r="I184">
        <v>672.75</v>
      </c>
      <c r="J184">
        <v>692.63</v>
      </c>
      <c r="K184">
        <v>733.28</v>
      </c>
      <c r="L184">
        <v>801.48</v>
      </c>
      <c r="M184">
        <v>865.61</v>
      </c>
      <c r="N184">
        <v>935.19</v>
      </c>
      <c r="O184">
        <v>987.17</v>
      </c>
      <c r="P184">
        <v>1079.8699999999999</v>
      </c>
      <c r="Q184">
        <v>1179.1400000000001</v>
      </c>
      <c r="R184">
        <v>1233.1600000000001</v>
      </c>
      <c r="S184">
        <v>1268.8800000000001</v>
      </c>
      <c r="T184">
        <v>1324.66</v>
      </c>
      <c r="U184">
        <v>1377.33</v>
      </c>
      <c r="V184">
        <v>1426.54</v>
      </c>
      <c r="W184">
        <v>1476.8</v>
      </c>
      <c r="X184">
        <v>1499.63</v>
      </c>
      <c r="Y184">
        <v>1499.73</v>
      </c>
      <c r="Z184">
        <v>1500.09</v>
      </c>
      <c r="AA184">
        <v>1504.06</v>
      </c>
      <c r="AB184">
        <v>1529.67</v>
      </c>
      <c r="AC184">
        <v>1556.2</v>
      </c>
      <c r="AD184">
        <v>1609.4</v>
      </c>
      <c r="AE184">
        <v>1664.62</v>
      </c>
      <c r="AF184">
        <v>1745.0199999999998</v>
      </c>
      <c r="AG184">
        <v>1827.0800000000002</v>
      </c>
      <c r="AH184">
        <v>1869.1599999999999</v>
      </c>
      <c r="AI184">
        <v>1926.58</v>
      </c>
      <c r="AJ184">
        <v>1986.46</v>
      </c>
      <c r="AK184">
        <v>2067.0100000000002</v>
      </c>
      <c r="AL184">
        <v>2168.9699999999998</v>
      </c>
    </row>
    <row r="185" spans="1:38" x14ac:dyDescent="0.15">
      <c r="A185" t="s">
        <v>852</v>
      </c>
      <c r="B185" t="s">
        <v>853</v>
      </c>
      <c r="C185" t="s">
        <v>854</v>
      </c>
      <c r="D185" t="s">
        <v>94</v>
      </c>
      <c r="E185" t="s">
        <v>76</v>
      </c>
      <c r="F185" t="s">
        <v>60</v>
      </c>
      <c r="G185">
        <v>430.88</v>
      </c>
      <c r="H185">
        <v>511.88</v>
      </c>
      <c r="I185">
        <v>541.13</v>
      </c>
      <c r="J185">
        <v>586.85</v>
      </c>
      <c r="K185">
        <v>673.98</v>
      </c>
      <c r="L185">
        <v>729.87</v>
      </c>
      <c r="M185">
        <v>769.78</v>
      </c>
      <c r="N185">
        <v>826.93</v>
      </c>
      <c r="O185">
        <v>882.24</v>
      </c>
      <c r="P185">
        <v>972.41</v>
      </c>
      <c r="Q185">
        <v>1061.1300000000001</v>
      </c>
      <c r="R185">
        <v>1146.1300000000001</v>
      </c>
      <c r="S185">
        <v>1185.43</v>
      </c>
      <c r="T185">
        <v>1238.23</v>
      </c>
      <c r="U185">
        <v>1295.3599999999999</v>
      </c>
      <c r="V185">
        <v>1362.5</v>
      </c>
      <c r="W185">
        <v>1402.34</v>
      </c>
      <c r="X185">
        <v>1436.6</v>
      </c>
      <c r="Y185">
        <v>1437.68</v>
      </c>
      <c r="Z185">
        <v>1442.37</v>
      </c>
      <c r="AA185">
        <v>1448.86</v>
      </c>
      <c r="AB185">
        <v>1452.7</v>
      </c>
      <c r="AC185">
        <v>1479.8</v>
      </c>
      <c r="AD185">
        <v>1537.56</v>
      </c>
      <c r="AE185">
        <v>1594.34</v>
      </c>
      <c r="AF185">
        <v>1686.15</v>
      </c>
      <c r="AG185">
        <v>1768.2700000000002</v>
      </c>
      <c r="AH185">
        <v>1835.68</v>
      </c>
      <c r="AI185">
        <v>1925.21</v>
      </c>
      <c r="AJ185">
        <v>1988.85</v>
      </c>
      <c r="AK185">
        <v>2090.21</v>
      </c>
      <c r="AL185">
        <v>2194.09</v>
      </c>
    </row>
    <row r="186" spans="1:38" x14ac:dyDescent="0.15">
      <c r="A186" t="s">
        <v>855</v>
      </c>
      <c r="B186" t="s">
        <v>52</v>
      </c>
      <c r="C186" t="s">
        <v>856</v>
      </c>
      <c r="D186" t="s">
        <v>194</v>
      </c>
      <c r="E186" t="s">
        <v>76</v>
      </c>
      <c r="F186" t="s">
        <v>68</v>
      </c>
      <c r="G186">
        <v>604.13</v>
      </c>
      <c r="H186">
        <v>651.38</v>
      </c>
      <c r="I186">
        <v>689.63</v>
      </c>
      <c r="J186" t="s">
        <v>52</v>
      </c>
      <c r="K186" t="s">
        <v>52</v>
      </c>
      <c r="L186" t="s">
        <v>52</v>
      </c>
      <c r="M186" t="s">
        <v>52</v>
      </c>
      <c r="N186" t="s">
        <v>52</v>
      </c>
      <c r="O186" t="s">
        <v>52</v>
      </c>
      <c r="P186" t="s">
        <v>52</v>
      </c>
      <c r="Q186" t="s">
        <v>52</v>
      </c>
      <c r="R186" t="s">
        <v>52</v>
      </c>
      <c r="S186" t="s">
        <v>52</v>
      </c>
      <c r="T186" t="s">
        <v>52</v>
      </c>
      <c r="U186" t="s">
        <v>52</v>
      </c>
      <c r="V186" t="s">
        <v>52</v>
      </c>
      <c r="W186" t="s">
        <v>52</v>
      </c>
      <c r="X186" t="s">
        <v>52</v>
      </c>
      <c r="Y186" t="s">
        <v>52</v>
      </c>
      <c r="Z186" t="s">
        <v>52</v>
      </c>
      <c r="AA186" t="s">
        <v>52</v>
      </c>
      <c r="AB186" t="s">
        <v>52</v>
      </c>
      <c r="AC186" t="s">
        <v>52</v>
      </c>
      <c r="AD186" t="s">
        <v>52</v>
      </c>
      <c r="AE186" t="s">
        <v>52</v>
      </c>
      <c r="AF186" t="s">
        <v>52</v>
      </c>
      <c r="AG186" t="s">
        <v>52</v>
      </c>
      <c r="AH186" t="s">
        <v>52</v>
      </c>
      <c r="AI186" t="s">
        <v>52</v>
      </c>
      <c r="AJ186" t="s">
        <v>52</v>
      </c>
      <c r="AK186" t="s">
        <v>52</v>
      </c>
      <c r="AL186" t="s">
        <v>52</v>
      </c>
    </row>
    <row r="187" spans="1:38" x14ac:dyDescent="0.15">
      <c r="A187" t="s">
        <v>857</v>
      </c>
      <c r="B187" t="s">
        <v>858</v>
      </c>
      <c r="C187" t="s">
        <v>859</v>
      </c>
      <c r="D187" t="s">
        <v>94</v>
      </c>
      <c r="E187" t="s">
        <v>76</v>
      </c>
      <c r="F187" t="s">
        <v>66</v>
      </c>
      <c r="G187">
        <v>477</v>
      </c>
      <c r="H187">
        <v>515.25</v>
      </c>
      <c r="I187">
        <v>558</v>
      </c>
      <c r="J187">
        <v>602.97</v>
      </c>
      <c r="K187">
        <v>641.39</v>
      </c>
      <c r="L187">
        <v>700.37</v>
      </c>
      <c r="M187">
        <v>744.06</v>
      </c>
      <c r="N187">
        <v>787.91</v>
      </c>
      <c r="O187">
        <v>837.35</v>
      </c>
      <c r="P187">
        <v>923.85</v>
      </c>
      <c r="Q187">
        <v>1094.28</v>
      </c>
      <c r="R187">
        <v>1157.7</v>
      </c>
      <c r="S187">
        <v>1214.47</v>
      </c>
      <c r="T187">
        <v>1274.52</v>
      </c>
      <c r="U187">
        <v>1336.7</v>
      </c>
      <c r="V187">
        <v>1396.2</v>
      </c>
      <c r="W187">
        <v>1442.79</v>
      </c>
      <c r="X187">
        <v>1478.95</v>
      </c>
      <c r="Y187">
        <v>1479.17</v>
      </c>
      <c r="Z187">
        <v>1479.73</v>
      </c>
      <c r="AA187">
        <v>1481.72</v>
      </c>
      <c r="AB187">
        <v>1485.7</v>
      </c>
      <c r="AC187">
        <v>1489.25</v>
      </c>
      <c r="AD187">
        <v>1544.38</v>
      </c>
      <c r="AE187">
        <v>1603.28</v>
      </c>
      <c r="AF187">
        <v>1686.95</v>
      </c>
      <c r="AG187">
        <v>1785.68</v>
      </c>
      <c r="AH187">
        <v>1857.4</v>
      </c>
      <c r="AI187">
        <v>1950.31</v>
      </c>
      <c r="AJ187">
        <v>2009.55</v>
      </c>
      <c r="AK187">
        <v>2108.85</v>
      </c>
      <c r="AL187">
        <v>2212.91</v>
      </c>
    </row>
    <row r="188" spans="1:38" x14ac:dyDescent="0.15">
      <c r="A188" t="s">
        <v>863</v>
      </c>
      <c r="B188" t="s">
        <v>52</v>
      </c>
      <c r="C188" t="s">
        <v>864</v>
      </c>
      <c r="D188" t="s">
        <v>194</v>
      </c>
      <c r="E188" t="s">
        <v>76</v>
      </c>
      <c r="F188" t="s">
        <v>66</v>
      </c>
      <c r="G188">
        <v>525.38</v>
      </c>
      <c r="H188">
        <v>573.75</v>
      </c>
      <c r="I188">
        <v>577.13</v>
      </c>
      <c r="J188">
        <v>604.28</v>
      </c>
      <c r="K188" t="s">
        <v>52</v>
      </c>
      <c r="L188" t="s">
        <v>52</v>
      </c>
      <c r="M188" t="s">
        <v>52</v>
      </c>
      <c r="N188" t="s">
        <v>52</v>
      </c>
      <c r="O188" t="s">
        <v>52</v>
      </c>
      <c r="P188" t="s">
        <v>52</v>
      </c>
      <c r="Q188" t="s">
        <v>52</v>
      </c>
      <c r="R188" t="s">
        <v>52</v>
      </c>
      <c r="S188" t="s">
        <v>52</v>
      </c>
      <c r="T188" t="s">
        <v>52</v>
      </c>
      <c r="U188" t="s">
        <v>52</v>
      </c>
      <c r="V188" t="s">
        <v>52</v>
      </c>
      <c r="W188" t="s">
        <v>52</v>
      </c>
      <c r="X188" t="s">
        <v>52</v>
      </c>
      <c r="Y188" t="s">
        <v>52</v>
      </c>
      <c r="Z188" t="s">
        <v>52</v>
      </c>
      <c r="AA188" t="s">
        <v>52</v>
      </c>
      <c r="AB188" t="s">
        <v>52</v>
      </c>
      <c r="AC188" t="s">
        <v>52</v>
      </c>
      <c r="AD188" t="s">
        <v>52</v>
      </c>
      <c r="AE188" t="s">
        <v>52</v>
      </c>
      <c r="AF188" t="s">
        <v>52</v>
      </c>
      <c r="AG188" t="s">
        <v>52</v>
      </c>
      <c r="AH188" t="s">
        <v>52</v>
      </c>
      <c r="AI188" t="s">
        <v>52</v>
      </c>
      <c r="AJ188" t="s">
        <v>52</v>
      </c>
      <c r="AK188" t="s">
        <v>52</v>
      </c>
      <c r="AL188" t="s">
        <v>52</v>
      </c>
    </row>
    <row r="189" spans="1:38" x14ac:dyDescent="0.15">
      <c r="A189" t="s">
        <v>873</v>
      </c>
      <c r="B189" t="s">
        <v>874</v>
      </c>
      <c r="C189" t="s">
        <v>875</v>
      </c>
      <c r="D189" t="s">
        <v>94</v>
      </c>
      <c r="E189" t="s">
        <v>76</v>
      </c>
      <c r="F189" t="s">
        <v>1828</v>
      </c>
      <c r="G189">
        <v>434.25</v>
      </c>
      <c r="H189">
        <v>471.38</v>
      </c>
      <c r="I189">
        <v>510.75</v>
      </c>
      <c r="J189">
        <v>537.91</v>
      </c>
      <c r="K189">
        <v>578.87</v>
      </c>
      <c r="L189">
        <v>656.62</v>
      </c>
      <c r="M189">
        <v>737.48</v>
      </c>
      <c r="N189">
        <v>799.93</v>
      </c>
      <c r="O189">
        <v>859.77</v>
      </c>
      <c r="P189">
        <v>952.88</v>
      </c>
      <c r="Q189">
        <v>1040.8599999999999</v>
      </c>
      <c r="R189">
        <v>1133.25</v>
      </c>
      <c r="S189">
        <v>1184.1600000000001</v>
      </c>
      <c r="T189">
        <v>1245.23</v>
      </c>
      <c r="U189">
        <v>1306.08</v>
      </c>
      <c r="V189">
        <v>1370.5</v>
      </c>
      <c r="W189">
        <v>1427.01</v>
      </c>
      <c r="X189">
        <v>1470.87</v>
      </c>
      <c r="Y189">
        <v>1475.62</v>
      </c>
      <c r="Z189">
        <v>1519.28</v>
      </c>
      <c r="AA189">
        <v>1557.92</v>
      </c>
      <c r="AB189">
        <v>1584.76</v>
      </c>
      <c r="AC189">
        <v>1609.29</v>
      </c>
      <c r="AD189">
        <v>1641.12</v>
      </c>
      <c r="AE189">
        <v>1675.14</v>
      </c>
      <c r="AF189">
        <v>1753.3899999999999</v>
      </c>
      <c r="AG189">
        <v>1855.3899999999999</v>
      </c>
      <c r="AH189">
        <v>1925.18</v>
      </c>
      <c r="AI189">
        <v>1985.81</v>
      </c>
      <c r="AJ189">
        <v>2075.41</v>
      </c>
      <c r="AK189">
        <v>2191.9</v>
      </c>
      <c r="AL189">
        <v>2321.5100000000002</v>
      </c>
    </row>
    <row r="190" spans="1:38" x14ac:dyDescent="0.15">
      <c r="A190" t="s">
        <v>876</v>
      </c>
      <c r="B190" t="s">
        <v>877</v>
      </c>
      <c r="C190" t="s">
        <v>878</v>
      </c>
      <c r="D190" t="s">
        <v>94</v>
      </c>
      <c r="E190" t="s">
        <v>76</v>
      </c>
      <c r="F190" t="s">
        <v>56</v>
      </c>
      <c r="G190">
        <v>634.5</v>
      </c>
      <c r="H190">
        <v>688.5</v>
      </c>
      <c r="I190">
        <v>699.75</v>
      </c>
      <c r="J190">
        <v>751.49</v>
      </c>
      <c r="K190">
        <v>806.63</v>
      </c>
      <c r="L190">
        <v>868.45</v>
      </c>
      <c r="M190">
        <v>939.87</v>
      </c>
      <c r="N190">
        <v>982.46</v>
      </c>
      <c r="O190">
        <v>1026.48</v>
      </c>
      <c r="P190">
        <v>1098.32</v>
      </c>
      <c r="Q190">
        <v>1199.6099999999999</v>
      </c>
      <c r="R190">
        <v>1258.67</v>
      </c>
      <c r="S190">
        <v>1300.3900000000001</v>
      </c>
      <c r="T190">
        <v>1364.35</v>
      </c>
      <c r="U190">
        <v>1439.27</v>
      </c>
      <c r="V190">
        <v>1493.25</v>
      </c>
      <c r="W190">
        <v>1543.83</v>
      </c>
      <c r="X190">
        <v>1549.32</v>
      </c>
      <c r="Y190">
        <v>1549.28</v>
      </c>
      <c r="Z190">
        <v>1552.94</v>
      </c>
      <c r="AA190">
        <v>1533.84</v>
      </c>
      <c r="AB190">
        <v>1558.49</v>
      </c>
      <c r="AC190">
        <v>1584.83</v>
      </c>
      <c r="AD190">
        <v>1633.7</v>
      </c>
      <c r="AE190">
        <v>1688.82</v>
      </c>
      <c r="AF190">
        <v>1780.97</v>
      </c>
      <c r="AG190">
        <v>1863.6499999999999</v>
      </c>
      <c r="AH190">
        <v>1933.7599999999998</v>
      </c>
      <c r="AI190">
        <v>2011.04</v>
      </c>
      <c r="AJ190">
        <v>2089.25</v>
      </c>
      <c r="AK190">
        <v>2169.67</v>
      </c>
      <c r="AL190">
        <v>2270.4699999999998</v>
      </c>
    </row>
    <row r="191" spans="1:38" x14ac:dyDescent="0.15">
      <c r="A191" t="s">
        <v>879</v>
      </c>
      <c r="B191" t="s">
        <v>880</v>
      </c>
      <c r="C191" t="s">
        <v>881</v>
      </c>
      <c r="D191" t="s">
        <v>94</v>
      </c>
      <c r="E191" t="s">
        <v>76</v>
      </c>
      <c r="F191" t="s">
        <v>1828</v>
      </c>
      <c r="G191">
        <v>632.25</v>
      </c>
      <c r="H191">
        <v>698.63</v>
      </c>
      <c r="I191">
        <v>680.63</v>
      </c>
      <c r="J191">
        <v>671.13</v>
      </c>
      <c r="K191">
        <v>718.92</v>
      </c>
      <c r="L191">
        <v>768.96</v>
      </c>
      <c r="M191">
        <v>828.63</v>
      </c>
      <c r="N191">
        <v>885.42</v>
      </c>
      <c r="O191">
        <v>946.71</v>
      </c>
      <c r="P191">
        <v>1062.3800000000001</v>
      </c>
      <c r="Q191">
        <v>1255.77</v>
      </c>
      <c r="R191">
        <v>1312.92</v>
      </c>
      <c r="S191">
        <v>1348.2</v>
      </c>
      <c r="T191">
        <v>1402.83</v>
      </c>
      <c r="U191">
        <v>1462.14</v>
      </c>
      <c r="V191">
        <v>1521.72</v>
      </c>
      <c r="W191">
        <v>1563.12</v>
      </c>
      <c r="X191">
        <v>1600.11</v>
      </c>
      <c r="Y191">
        <v>1596.96</v>
      </c>
      <c r="Z191">
        <v>1602.99</v>
      </c>
      <c r="AA191">
        <v>1609.11</v>
      </c>
      <c r="AB191">
        <v>1615.41</v>
      </c>
      <c r="AC191">
        <v>1624.95</v>
      </c>
      <c r="AD191">
        <v>1657.26</v>
      </c>
      <c r="AE191">
        <v>1701.81</v>
      </c>
      <c r="AF191">
        <v>1782.99</v>
      </c>
      <c r="AG191">
        <v>1867.0500000000002</v>
      </c>
      <c r="AH191">
        <v>1935.7199999999998</v>
      </c>
      <c r="AI191">
        <v>2011.59</v>
      </c>
      <c r="AJ191">
        <v>2070.8200000000002</v>
      </c>
      <c r="AK191">
        <v>2154.6799999999998</v>
      </c>
      <c r="AL191">
        <v>2254.0500000000002</v>
      </c>
    </row>
    <row r="192" spans="1:38" x14ac:dyDescent="0.15">
      <c r="A192" t="s">
        <v>891</v>
      </c>
      <c r="B192" t="s">
        <v>892</v>
      </c>
      <c r="C192" t="s">
        <v>893</v>
      </c>
      <c r="D192" t="s">
        <v>194</v>
      </c>
      <c r="E192" t="s">
        <v>76</v>
      </c>
      <c r="F192" t="s">
        <v>64</v>
      </c>
      <c r="G192">
        <v>490.5</v>
      </c>
      <c r="H192">
        <v>516.38</v>
      </c>
      <c r="I192">
        <v>560.25</v>
      </c>
      <c r="J192">
        <v>578.6</v>
      </c>
      <c r="K192">
        <v>631.32000000000005</v>
      </c>
      <c r="L192">
        <v>715.76</v>
      </c>
      <c r="M192">
        <v>769.06</v>
      </c>
      <c r="N192">
        <v>826.18</v>
      </c>
      <c r="O192">
        <v>893.78</v>
      </c>
      <c r="P192">
        <v>982.18</v>
      </c>
      <c r="Q192">
        <v>1098.08</v>
      </c>
      <c r="R192">
        <v>1170.58</v>
      </c>
      <c r="S192">
        <v>1219.79</v>
      </c>
      <c r="T192">
        <v>1281.47</v>
      </c>
      <c r="U192">
        <v>1344.97</v>
      </c>
      <c r="V192">
        <v>1407.56</v>
      </c>
      <c r="W192" t="s">
        <v>52</v>
      </c>
      <c r="X192" t="s">
        <v>52</v>
      </c>
      <c r="Y192" t="s">
        <v>52</v>
      </c>
      <c r="Z192" t="s">
        <v>52</v>
      </c>
      <c r="AA192" t="s">
        <v>52</v>
      </c>
      <c r="AB192" t="s">
        <v>52</v>
      </c>
      <c r="AC192" t="s">
        <v>52</v>
      </c>
      <c r="AD192" t="s">
        <v>52</v>
      </c>
      <c r="AE192" t="s">
        <v>52</v>
      </c>
      <c r="AF192" t="s">
        <v>52</v>
      </c>
      <c r="AG192" t="s">
        <v>52</v>
      </c>
      <c r="AH192" t="s">
        <v>52</v>
      </c>
      <c r="AI192" t="s">
        <v>52</v>
      </c>
      <c r="AJ192" t="s">
        <v>52</v>
      </c>
      <c r="AK192" t="s">
        <v>52</v>
      </c>
      <c r="AL192" t="s">
        <v>52</v>
      </c>
    </row>
    <row r="193" spans="1:38" x14ac:dyDescent="0.15">
      <c r="A193" t="s">
        <v>906</v>
      </c>
      <c r="B193" t="s">
        <v>907</v>
      </c>
      <c r="C193" t="s">
        <v>908</v>
      </c>
      <c r="D193" t="s">
        <v>194</v>
      </c>
      <c r="E193" t="s">
        <v>76</v>
      </c>
      <c r="F193" t="s">
        <v>64</v>
      </c>
      <c r="G193">
        <v>572.63</v>
      </c>
      <c r="H193">
        <v>542.25</v>
      </c>
      <c r="I193">
        <v>579.38</v>
      </c>
      <c r="J193">
        <v>617.16999999999996</v>
      </c>
      <c r="K193">
        <v>656.66</v>
      </c>
      <c r="L193">
        <v>714.7</v>
      </c>
      <c r="M193">
        <v>757.23</v>
      </c>
      <c r="N193">
        <v>825.35</v>
      </c>
      <c r="O193">
        <v>879.75</v>
      </c>
      <c r="P193">
        <v>956.65</v>
      </c>
      <c r="Q193">
        <v>1064.77</v>
      </c>
      <c r="R193">
        <v>1144</v>
      </c>
      <c r="S193">
        <v>1200.44</v>
      </c>
      <c r="T193">
        <v>1256.94</v>
      </c>
      <c r="U193">
        <v>1315.7</v>
      </c>
      <c r="V193">
        <v>1380.25</v>
      </c>
      <c r="W193" t="s">
        <v>52</v>
      </c>
      <c r="X193" t="s">
        <v>52</v>
      </c>
      <c r="Y193" t="s">
        <v>52</v>
      </c>
      <c r="Z193" t="s">
        <v>52</v>
      </c>
      <c r="AA193" t="s">
        <v>52</v>
      </c>
      <c r="AB193" t="s">
        <v>52</v>
      </c>
      <c r="AC193" t="s">
        <v>52</v>
      </c>
      <c r="AD193" t="s">
        <v>52</v>
      </c>
      <c r="AE193" t="s">
        <v>52</v>
      </c>
      <c r="AF193" t="s">
        <v>52</v>
      </c>
      <c r="AG193" t="s">
        <v>52</v>
      </c>
      <c r="AH193" t="s">
        <v>52</v>
      </c>
      <c r="AI193" t="s">
        <v>52</v>
      </c>
      <c r="AJ193" t="s">
        <v>52</v>
      </c>
      <c r="AK193" t="s">
        <v>52</v>
      </c>
      <c r="AL193" t="s">
        <v>52</v>
      </c>
    </row>
    <row r="194" spans="1:38" x14ac:dyDescent="0.15">
      <c r="A194" t="s">
        <v>909</v>
      </c>
      <c r="B194" t="s">
        <v>910</v>
      </c>
      <c r="C194" t="s">
        <v>911</v>
      </c>
      <c r="D194" t="s">
        <v>194</v>
      </c>
      <c r="E194" t="s">
        <v>76</v>
      </c>
      <c r="F194" t="s">
        <v>60</v>
      </c>
      <c r="G194">
        <v>515.25</v>
      </c>
      <c r="H194">
        <v>550.13</v>
      </c>
      <c r="I194">
        <v>578.25</v>
      </c>
      <c r="J194">
        <v>626.49</v>
      </c>
      <c r="K194">
        <v>663.75</v>
      </c>
      <c r="L194">
        <v>716.04</v>
      </c>
      <c r="M194">
        <v>773.94</v>
      </c>
      <c r="N194">
        <v>821.33</v>
      </c>
      <c r="O194">
        <v>861.06</v>
      </c>
      <c r="P194">
        <v>981.61</v>
      </c>
      <c r="Q194">
        <v>1068.92</v>
      </c>
      <c r="R194">
        <v>1140.27</v>
      </c>
      <c r="S194">
        <v>1176.4000000000001</v>
      </c>
      <c r="T194">
        <v>1218.3599999999999</v>
      </c>
      <c r="U194">
        <v>1269.3699999999999</v>
      </c>
      <c r="V194">
        <v>1324.98</v>
      </c>
      <c r="W194">
        <v>1379.45</v>
      </c>
      <c r="X194">
        <v>1428.1</v>
      </c>
      <c r="Y194">
        <v>1429.29</v>
      </c>
      <c r="Z194">
        <v>1429.27</v>
      </c>
      <c r="AA194">
        <v>1431.9</v>
      </c>
      <c r="AB194">
        <v>1458.09</v>
      </c>
      <c r="AC194">
        <v>1484.26</v>
      </c>
      <c r="AD194">
        <v>1540.72</v>
      </c>
      <c r="AE194">
        <v>1601.6499999999999</v>
      </c>
      <c r="AF194">
        <v>1681.6999999999998</v>
      </c>
      <c r="AG194">
        <v>1761.84</v>
      </c>
      <c r="AH194">
        <v>1823.51</v>
      </c>
      <c r="AI194" t="s">
        <v>52</v>
      </c>
      <c r="AJ194" t="s">
        <v>52</v>
      </c>
      <c r="AK194" t="s">
        <v>52</v>
      </c>
      <c r="AL194" t="s">
        <v>52</v>
      </c>
    </row>
    <row r="195" spans="1:38" x14ac:dyDescent="0.15">
      <c r="A195" t="s">
        <v>912</v>
      </c>
      <c r="B195" t="s">
        <v>913</v>
      </c>
      <c r="C195" t="s">
        <v>914</v>
      </c>
      <c r="D195" t="s">
        <v>94</v>
      </c>
      <c r="E195" t="s">
        <v>76</v>
      </c>
      <c r="F195" t="s">
        <v>1828</v>
      </c>
      <c r="G195">
        <v>507.38</v>
      </c>
      <c r="H195">
        <v>527.63</v>
      </c>
      <c r="I195">
        <v>568.13</v>
      </c>
      <c r="J195">
        <v>587.47</v>
      </c>
      <c r="K195">
        <v>619.9</v>
      </c>
      <c r="L195">
        <v>705.86</v>
      </c>
      <c r="M195">
        <v>775.19</v>
      </c>
      <c r="N195">
        <v>827.11</v>
      </c>
      <c r="O195">
        <v>886.16</v>
      </c>
      <c r="P195">
        <v>981.37</v>
      </c>
      <c r="Q195">
        <v>1129.21</v>
      </c>
      <c r="R195">
        <v>1202.68</v>
      </c>
      <c r="S195">
        <v>1240.3399999999999</v>
      </c>
      <c r="T195">
        <v>1296.79</v>
      </c>
      <c r="U195">
        <v>1357.87</v>
      </c>
      <c r="V195">
        <v>1416.59</v>
      </c>
      <c r="W195">
        <v>1460.9</v>
      </c>
      <c r="X195">
        <v>1491.34</v>
      </c>
      <c r="Y195">
        <v>1491.24</v>
      </c>
      <c r="Z195">
        <v>1496.97</v>
      </c>
      <c r="AA195">
        <v>1504.27</v>
      </c>
      <c r="AB195">
        <v>1510.66</v>
      </c>
      <c r="AC195">
        <v>1516.09</v>
      </c>
      <c r="AD195">
        <v>1570.07</v>
      </c>
      <c r="AE195">
        <v>1638.75</v>
      </c>
      <c r="AF195">
        <v>1732.7199999999998</v>
      </c>
      <c r="AG195">
        <v>1804.71</v>
      </c>
      <c r="AH195">
        <v>1875.58</v>
      </c>
      <c r="AI195">
        <v>1953.22</v>
      </c>
      <c r="AJ195">
        <v>2014.93</v>
      </c>
      <c r="AK195">
        <v>2113.98</v>
      </c>
      <c r="AL195">
        <v>2215.69</v>
      </c>
    </row>
    <row r="196" spans="1:38" x14ac:dyDescent="0.15">
      <c r="A196" t="s">
        <v>923</v>
      </c>
      <c r="B196" t="s">
        <v>52</v>
      </c>
      <c r="C196" t="s">
        <v>924</v>
      </c>
      <c r="D196" t="s">
        <v>194</v>
      </c>
      <c r="E196" t="s">
        <v>76</v>
      </c>
      <c r="F196" t="s">
        <v>64</v>
      </c>
      <c r="G196">
        <v>583.88</v>
      </c>
      <c r="H196">
        <v>619.88</v>
      </c>
      <c r="I196">
        <v>660.38</v>
      </c>
      <c r="J196" t="s">
        <v>52</v>
      </c>
      <c r="K196" t="s">
        <v>52</v>
      </c>
      <c r="L196" t="s">
        <v>52</v>
      </c>
      <c r="M196" t="s">
        <v>52</v>
      </c>
      <c r="N196" t="s">
        <v>52</v>
      </c>
      <c r="O196" t="s">
        <v>52</v>
      </c>
      <c r="P196" t="s">
        <v>52</v>
      </c>
      <c r="Q196" t="s">
        <v>52</v>
      </c>
      <c r="R196" t="s">
        <v>52</v>
      </c>
      <c r="S196" t="s">
        <v>52</v>
      </c>
      <c r="T196" t="s">
        <v>52</v>
      </c>
      <c r="U196" t="s">
        <v>52</v>
      </c>
      <c r="V196" t="s">
        <v>52</v>
      </c>
      <c r="W196" t="s">
        <v>52</v>
      </c>
      <c r="X196" t="s">
        <v>52</v>
      </c>
      <c r="Y196" t="s">
        <v>52</v>
      </c>
      <c r="Z196" t="s">
        <v>52</v>
      </c>
      <c r="AA196" t="s">
        <v>52</v>
      </c>
      <c r="AB196" t="s">
        <v>52</v>
      </c>
      <c r="AC196" t="s">
        <v>52</v>
      </c>
      <c r="AD196" t="s">
        <v>52</v>
      </c>
      <c r="AE196" t="s">
        <v>52</v>
      </c>
      <c r="AF196" t="s">
        <v>52</v>
      </c>
      <c r="AG196" t="s">
        <v>52</v>
      </c>
      <c r="AH196" t="s">
        <v>52</v>
      </c>
      <c r="AI196" t="s">
        <v>52</v>
      </c>
      <c r="AJ196" t="s">
        <v>52</v>
      </c>
      <c r="AK196" t="s">
        <v>52</v>
      </c>
      <c r="AL196" t="s">
        <v>52</v>
      </c>
    </row>
    <row r="197" spans="1:38" x14ac:dyDescent="0.15">
      <c r="A197" t="s">
        <v>943</v>
      </c>
      <c r="B197" t="s">
        <v>944</v>
      </c>
      <c r="C197" t="s">
        <v>945</v>
      </c>
      <c r="D197" t="s">
        <v>94</v>
      </c>
      <c r="E197" t="s">
        <v>76</v>
      </c>
      <c r="F197" t="s">
        <v>56</v>
      </c>
      <c r="G197">
        <v>615.38</v>
      </c>
      <c r="H197">
        <v>650.25</v>
      </c>
      <c r="I197">
        <v>646.88</v>
      </c>
      <c r="J197">
        <v>689.63</v>
      </c>
      <c r="K197">
        <v>731.34</v>
      </c>
      <c r="L197">
        <v>822.38</v>
      </c>
      <c r="M197">
        <v>884.45</v>
      </c>
      <c r="N197">
        <v>940.39</v>
      </c>
      <c r="O197">
        <v>978.98</v>
      </c>
      <c r="P197">
        <v>1064.02</v>
      </c>
      <c r="Q197">
        <v>1167.1500000000001</v>
      </c>
      <c r="R197">
        <v>1232.26</v>
      </c>
      <c r="S197">
        <v>1272.46</v>
      </c>
      <c r="T197">
        <v>1334.51</v>
      </c>
      <c r="U197">
        <v>1406.25</v>
      </c>
      <c r="V197">
        <v>1457.95</v>
      </c>
      <c r="W197">
        <v>1510.01</v>
      </c>
      <c r="X197">
        <v>1522.64</v>
      </c>
      <c r="Y197">
        <v>1522.84</v>
      </c>
      <c r="Z197">
        <v>1526.58</v>
      </c>
      <c r="AA197">
        <v>1511.77</v>
      </c>
      <c r="AB197">
        <v>1540.7</v>
      </c>
      <c r="AC197">
        <v>1571.47</v>
      </c>
      <c r="AD197">
        <v>1625.29</v>
      </c>
      <c r="AE197">
        <v>1681.19</v>
      </c>
      <c r="AF197">
        <v>1775.2</v>
      </c>
      <c r="AG197">
        <v>1860.49</v>
      </c>
      <c r="AH197">
        <v>1931.09</v>
      </c>
      <c r="AI197">
        <v>2011.49</v>
      </c>
      <c r="AJ197">
        <v>2093.0100000000002</v>
      </c>
      <c r="AK197">
        <v>2204.91</v>
      </c>
      <c r="AL197">
        <v>2297.19</v>
      </c>
    </row>
    <row r="198" spans="1:38" x14ac:dyDescent="0.15">
      <c r="A198" t="s">
        <v>946</v>
      </c>
      <c r="B198" t="s">
        <v>52</v>
      </c>
      <c r="C198" t="s">
        <v>947</v>
      </c>
      <c r="D198" t="s">
        <v>194</v>
      </c>
      <c r="E198" t="s">
        <v>76</v>
      </c>
      <c r="F198" t="s">
        <v>58</v>
      </c>
      <c r="G198">
        <v>682.88</v>
      </c>
      <c r="H198">
        <v>722.25</v>
      </c>
      <c r="I198">
        <v>747</v>
      </c>
      <c r="J198" t="s">
        <v>52</v>
      </c>
      <c r="K198" t="s">
        <v>52</v>
      </c>
      <c r="L198" t="s">
        <v>52</v>
      </c>
      <c r="M198" t="s">
        <v>52</v>
      </c>
      <c r="N198" t="s">
        <v>52</v>
      </c>
      <c r="O198" t="s">
        <v>52</v>
      </c>
      <c r="P198" t="s">
        <v>52</v>
      </c>
      <c r="Q198" t="s">
        <v>52</v>
      </c>
      <c r="R198" t="s">
        <v>52</v>
      </c>
      <c r="S198" t="s">
        <v>52</v>
      </c>
      <c r="T198" t="s">
        <v>52</v>
      </c>
      <c r="U198" t="s">
        <v>52</v>
      </c>
      <c r="V198" t="s">
        <v>52</v>
      </c>
      <c r="W198" t="s">
        <v>52</v>
      </c>
      <c r="X198" t="s">
        <v>52</v>
      </c>
      <c r="Y198" t="s">
        <v>52</v>
      </c>
      <c r="Z198" t="s">
        <v>52</v>
      </c>
      <c r="AA198" t="s">
        <v>52</v>
      </c>
      <c r="AB198" t="s">
        <v>52</v>
      </c>
      <c r="AC198" t="s">
        <v>52</v>
      </c>
      <c r="AD198" t="s">
        <v>52</v>
      </c>
      <c r="AE198" t="s">
        <v>52</v>
      </c>
      <c r="AF198" t="s">
        <v>52</v>
      </c>
      <c r="AG198" t="s">
        <v>52</v>
      </c>
      <c r="AH198" t="s">
        <v>52</v>
      </c>
      <c r="AI198" t="s">
        <v>52</v>
      </c>
      <c r="AJ198" t="s">
        <v>52</v>
      </c>
      <c r="AK198" t="s">
        <v>52</v>
      </c>
      <c r="AL198" t="s">
        <v>52</v>
      </c>
    </row>
    <row r="199" spans="1:38" x14ac:dyDescent="0.15">
      <c r="A199" t="s">
        <v>951</v>
      </c>
      <c r="B199" t="s">
        <v>52</v>
      </c>
      <c r="C199" t="s">
        <v>952</v>
      </c>
      <c r="D199" t="s">
        <v>194</v>
      </c>
      <c r="E199" t="s">
        <v>76</v>
      </c>
      <c r="F199" t="s">
        <v>60</v>
      </c>
      <c r="G199">
        <v>651.38</v>
      </c>
      <c r="H199">
        <v>664.88</v>
      </c>
      <c r="I199">
        <v>652.5</v>
      </c>
      <c r="J199">
        <v>686.41</v>
      </c>
      <c r="K199" t="s">
        <v>52</v>
      </c>
      <c r="L199" t="s">
        <v>52</v>
      </c>
      <c r="M199" t="s">
        <v>52</v>
      </c>
      <c r="N199" t="s">
        <v>52</v>
      </c>
      <c r="O199" t="s">
        <v>52</v>
      </c>
      <c r="P199" t="s">
        <v>52</v>
      </c>
      <c r="Q199" t="s">
        <v>52</v>
      </c>
      <c r="R199" t="s">
        <v>52</v>
      </c>
      <c r="S199" t="s">
        <v>52</v>
      </c>
      <c r="T199" t="s">
        <v>52</v>
      </c>
      <c r="U199" t="s">
        <v>52</v>
      </c>
      <c r="V199" t="s">
        <v>52</v>
      </c>
      <c r="W199" t="s">
        <v>52</v>
      </c>
      <c r="X199" t="s">
        <v>52</v>
      </c>
      <c r="Y199" t="s">
        <v>52</v>
      </c>
      <c r="Z199" t="s">
        <v>52</v>
      </c>
      <c r="AA199" t="s">
        <v>52</v>
      </c>
      <c r="AB199" t="s">
        <v>52</v>
      </c>
      <c r="AC199" t="s">
        <v>52</v>
      </c>
      <c r="AD199" t="s">
        <v>52</v>
      </c>
      <c r="AE199" t="s">
        <v>52</v>
      </c>
      <c r="AF199" t="s">
        <v>52</v>
      </c>
      <c r="AG199" t="s">
        <v>52</v>
      </c>
      <c r="AH199" t="s">
        <v>52</v>
      </c>
      <c r="AI199" t="s">
        <v>52</v>
      </c>
      <c r="AJ199" t="s">
        <v>52</v>
      </c>
      <c r="AK199" t="s">
        <v>52</v>
      </c>
      <c r="AL199" t="s">
        <v>52</v>
      </c>
    </row>
    <row r="200" spans="1:38" x14ac:dyDescent="0.15">
      <c r="A200" t="s">
        <v>965</v>
      </c>
      <c r="B200" t="s">
        <v>52</v>
      </c>
      <c r="C200" t="s">
        <v>966</v>
      </c>
      <c r="D200" t="s">
        <v>194</v>
      </c>
      <c r="E200" t="s">
        <v>76</v>
      </c>
      <c r="F200" t="s">
        <v>70</v>
      </c>
      <c r="G200">
        <v>509.63</v>
      </c>
      <c r="H200">
        <v>546.75</v>
      </c>
      <c r="I200">
        <v>550.13</v>
      </c>
      <c r="J200">
        <v>564.95000000000005</v>
      </c>
      <c r="K200">
        <v>610.35</v>
      </c>
      <c r="L200" t="s">
        <v>52</v>
      </c>
      <c r="M200" t="s">
        <v>52</v>
      </c>
      <c r="N200" t="s">
        <v>52</v>
      </c>
      <c r="O200" t="s">
        <v>52</v>
      </c>
      <c r="P200" t="s">
        <v>52</v>
      </c>
      <c r="Q200" t="s">
        <v>52</v>
      </c>
      <c r="R200" t="s">
        <v>52</v>
      </c>
      <c r="S200" t="s">
        <v>52</v>
      </c>
      <c r="T200" t="s">
        <v>52</v>
      </c>
      <c r="U200" t="s">
        <v>52</v>
      </c>
      <c r="V200" t="s">
        <v>52</v>
      </c>
      <c r="W200" t="s">
        <v>52</v>
      </c>
      <c r="X200" t="s">
        <v>52</v>
      </c>
      <c r="Y200" t="s">
        <v>52</v>
      </c>
      <c r="Z200" t="s">
        <v>52</v>
      </c>
      <c r="AA200" t="s">
        <v>52</v>
      </c>
      <c r="AB200" t="s">
        <v>52</v>
      </c>
      <c r="AC200" t="s">
        <v>52</v>
      </c>
      <c r="AD200" t="s">
        <v>52</v>
      </c>
      <c r="AE200" t="s">
        <v>52</v>
      </c>
      <c r="AF200" t="s">
        <v>52</v>
      </c>
      <c r="AG200" t="s">
        <v>52</v>
      </c>
      <c r="AH200" t="s">
        <v>52</v>
      </c>
      <c r="AI200" t="s">
        <v>52</v>
      </c>
      <c r="AJ200" t="s">
        <v>52</v>
      </c>
      <c r="AK200" t="s">
        <v>52</v>
      </c>
      <c r="AL200" t="s">
        <v>52</v>
      </c>
    </row>
    <row r="201" spans="1:38" x14ac:dyDescent="0.15">
      <c r="A201" t="s">
        <v>967</v>
      </c>
      <c r="B201" t="s">
        <v>968</v>
      </c>
      <c r="C201" t="s">
        <v>969</v>
      </c>
      <c r="D201" t="s">
        <v>94</v>
      </c>
      <c r="E201" t="s">
        <v>76</v>
      </c>
      <c r="F201" t="s">
        <v>66</v>
      </c>
      <c r="G201">
        <v>541.13</v>
      </c>
      <c r="H201">
        <v>576</v>
      </c>
      <c r="I201">
        <v>574.88</v>
      </c>
      <c r="J201">
        <v>633.13</v>
      </c>
      <c r="K201">
        <v>686.73</v>
      </c>
      <c r="L201">
        <v>753.54</v>
      </c>
      <c r="M201">
        <v>811.45</v>
      </c>
      <c r="N201">
        <v>878.66</v>
      </c>
      <c r="O201">
        <v>956.16</v>
      </c>
      <c r="P201">
        <v>1020.35</v>
      </c>
      <c r="Q201">
        <v>1217.29</v>
      </c>
      <c r="R201">
        <v>1291.6400000000001</v>
      </c>
      <c r="S201">
        <v>1349.77</v>
      </c>
      <c r="T201">
        <v>1414.79</v>
      </c>
      <c r="U201">
        <v>1479.41</v>
      </c>
      <c r="V201">
        <v>1541.1</v>
      </c>
      <c r="W201">
        <v>1597.89</v>
      </c>
      <c r="X201">
        <v>1642.84</v>
      </c>
      <c r="Y201">
        <v>1642.87</v>
      </c>
      <c r="Z201">
        <v>1644.88</v>
      </c>
      <c r="AA201">
        <v>1645.22</v>
      </c>
      <c r="AB201">
        <v>1675.96</v>
      </c>
      <c r="AC201">
        <v>1702.11</v>
      </c>
      <c r="AD201">
        <v>1763.9300000000003</v>
      </c>
      <c r="AE201">
        <v>1841.9</v>
      </c>
      <c r="AF201">
        <v>1944.25</v>
      </c>
      <c r="AG201">
        <v>2024.3200000000002</v>
      </c>
      <c r="AH201">
        <v>2111.04</v>
      </c>
      <c r="AI201">
        <v>2189.2199999999998</v>
      </c>
      <c r="AJ201">
        <v>2281.4299999999998</v>
      </c>
      <c r="AK201">
        <v>2388.17</v>
      </c>
      <c r="AL201">
        <v>2503.48</v>
      </c>
    </row>
    <row r="202" spans="1:38" x14ac:dyDescent="0.15">
      <c r="A202" t="s">
        <v>973</v>
      </c>
      <c r="B202" t="s">
        <v>974</v>
      </c>
      <c r="C202" t="s">
        <v>975</v>
      </c>
      <c r="D202" t="s">
        <v>94</v>
      </c>
      <c r="E202" t="s">
        <v>76</v>
      </c>
      <c r="F202" t="s">
        <v>70</v>
      </c>
      <c r="G202">
        <v>506.25</v>
      </c>
      <c r="H202">
        <v>536.63</v>
      </c>
      <c r="I202">
        <v>553.5</v>
      </c>
      <c r="J202">
        <v>593.57000000000005</v>
      </c>
      <c r="K202">
        <v>631.85</v>
      </c>
      <c r="L202">
        <v>707.47</v>
      </c>
      <c r="M202">
        <v>766.23</v>
      </c>
      <c r="N202">
        <v>808.43</v>
      </c>
      <c r="O202">
        <v>881.49</v>
      </c>
      <c r="P202">
        <v>941.47</v>
      </c>
      <c r="Q202">
        <v>1077.05</v>
      </c>
      <c r="R202">
        <v>1155.4000000000001</v>
      </c>
      <c r="S202">
        <v>1208.06</v>
      </c>
      <c r="T202">
        <v>1269.97</v>
      </c>
      <c r="U202">
        <v>1331.46</v>
      </c>
      <c r="V202">
        <v>1384.81</v>
      </c>
      <c r="W202">
        <v>1422.24</v>
      </c>
      <c r="X202">
        <v>1452.98</v>
      </c>
      <c r="Y202">
        <v>1453.31</v>
      </c>
      <c r="Z202">
        <v>1458.51</v>
      </c>
      <c r="AA202">
        <v>1459.59</v>
      </c>
      <c r="AB202">
        <v>1463.32</v>
      </c>
      <c r="AC202">
        <v>1487.67</v>
      </c>
      <c r="AD202">
        <v>1539</v>
      </c>
      <c r="AE202">
        <v>1604.32</v>
      </c>
      <c r="AF202">
        <v>1693.4499999999998</v>
      </c>
      <c r="AG202">
        <v>1762.55</v>
      </c>
      <c r="AH202">
        <v>1829.53</v>
      </c>
      <c r="AI202">
        <v>1915.61</v>
      </c>
      <c r="AJ202">
        <v>1971.63</v>
      </c>
      <c r="AK202">
        <v>2057.7600000000002</v>
      </c>
      <c r="AL202">
        <v>2155.1999999999998</v>
      </c>
    </row>
    <row r="203" spans="1:38" x14ac:dyDescent="0.15">
      <c r="A203" t="s">
        <v>976</v>
      </c>
      <c r="B203" t="s">
        <v>977</v>
      </c>
      <c r="C203" t="s">
        <v>978</v>
      </c>
      <c r="D203" t="s">
        <v>94</v>
      </c>
      <c r="E203" t="s">
        <v>76</v>
      </c>
      <c r="F203" t="s">
        <v>60</v>
      </c>
      <c r="G203">
        <v>525.38</v>
      </c>
      <c r="H203">
        <v>564.75</v>
      </c>
      <c r="I203">
        <v>596.25</v>
      </c>
      <c r="J203">
        <v>625.16999999999996</v>
      </c>
      <c r="K203">
        <v>656.01</v>
      </c>
      <c r="L203">
        <v>750.24</v>
      </c>
      <c r="M203">
        <v>800.67</v>
      </c>
      <c r="N203">
        <v>851.85</v>
      </c>
      <c r="O203">
        <v>901.53</v>
      </c>
      <c r="P203">
        <v>989.28</v>
      </c>
      <c r="Q203">
        <v>1085.22</v>
      </c>
      <c r="R203">
        <v>1153.6199999999999</v>
      </c>
      <c r="S203">
        <v>1211.94</v>
      </c>
      <c r="T203">
        <v>1272.33</v>
      </c>
      <c r="U203">
        <v>1331.01</v>
      </c>
      <c r="V203">
        <v>1409.31</v>
      </c>
      <c r="W203">
        <v>1444.23</v>
      </c>
      <c r="X203">
        <v>1481.22</v>
      </c>
      <c r="Y203">
        <v>1481.22</v>
      </c>
      <c r="Z203">
        <v>1488.33</v>
      </c>
      <c r="AA203">
        <v>1496.52</v>
      </c>
      <c r="AB203">
        <v>1504.62</v>
      </c>
      <c r="AC203">
        <v>1533.33</v>
      </c>
      <c r="AD203">
        <v>1584.86</v>
      </c>
      <c r="AE203">
        <v>1638.2700000000002</v>
      </c>
      <c r="AF203">
        <v>1715.94</v>
      </c>
      <c r="AG203">
        <v>1808.6400000000003</v>
      </c>
      <c r="AH203">
        <v>1869.0299999999997</v>
      </c>
      <c r="AI203">
        <v>1915.86</v>
      </c>
      <c r="AJ203">
        <v>1999.26</v>
      </c>
      <c r="AK203">
        <v>2094.12</v>
      </c>
      <c r="AL203">
        <v>2190.87</v>
      </c>
    </row>
    <row r="204" spans="1:38" x14ac:dyDescent="0.15">
      <c r="A204" t="s">
        <v>991</v>
      </c>
      <c r="B204" t="s">
        <v>52</v>
      </c>
      <c r="C204" t="s">
        <v>992</v>
      </c>
      <c r="D204" t="s">
        <v>194</v>
      </c>
      <c r="E204" t="s">
        <v>76</v>
      </c>
      <c r="F204" t="s">
        <v>1828</v>
      </c>
      <c r="G204">
        <v>511.88</v>
      </c>
      <c r="H204">
        <v>668.25</v>
      </c>
      <c r="I204">
        <v>610.88</v>
      </c>
      <c r="J204">
        <v>650.64</v>
      </c>
      <c r="K204" t="s">
        <v>52</v>
      </c>
      <c r="L204" t="s">
        <v>52</v>
      </c>
      <c r="M204" t="s">
        <v>52</v>
      </c>
      <c r="N204" t="s">
        <v>52</v>
      </c>
      <c r="O204" t="s">
        <v>52</v>
      </c>
      <c r="P204" t="s">
        <v>52</v>
      </c>
      <c r="Q204" t="s">
        <v>52</v>
      </c>
      <c r="R204" t="s">
        <v>52</v>
      </c>
      <c r="S204" t="s">
        <v>52</v>
      </c>
      <c r="T204" t="s">
        <v>52</v>
      </c>
      <c r="U204" t="s">
        <v>52</v>
      </c>
      <c r="V204" t="s">
        <v>52</v>
      </c>
      <c r="W204" t="s">
        <v>52</v>
      </c>
      <c r="X204" t="s">
        <v>52</v>
      </c>
      <c r="Y204" t="s">
        <v>52</v>
      </c>
      <c r="Z204" t="s">
        <v>52</v>
      </c>
      <c r="AA204" t="s">
        <v>52</v>
      </c>
      <c r="AB204" t="s">
        <v>52</v>
      </c>
      <c r="AC204" t="s">
        <v>52</v>
      </c>
      <c r="AD204" t="s">
        <v>52</v>
      </c>
      <c r="AE204" t="s">
        <v>52</v>
      </c>
      <c r="AF204" t="s">
        <v>52</v>
      </c>
      <c r="AG204" t="s">
        <v>52</v>
      </c>
      <c r="AH204" t="s">
        <v>52</v>
      </c>
      <c r="AI204" t="s">
        <v>52</v>
      </c>
      <c r="AJ204" t="s">
        <v>52</v>
      </c>
      <c r="AK204" t="s">
        <v>52</v>
      </c>
      <c r="AL204" t="s">
        <v>52</v>
      </c>
    </row>
    <row r="205" spans="1:38" x14ac:dyDescent="0.15">
      <c r="A205" t="s">
        <v>996</v>
      </c>
      <c r="B205" t="s">
        <v>997</v>
      </c>
      <c r="C205" t="s">
        <v>998</v>
      </c>
      <c r="D205" t="s">
        <v>194</v>
      </c>
      <c r="E205" t="s">
        <v>76</v>
      </c>
      <c r="F205" t="s">
        <v>56</v>
      </c>
      <c r="G205">
        <v>588.38</v>
      </c>
      <c r="H205">
        <v>610.88</v>
      </c>
      <c r="I205">
        <v>644.63</v>
      </c>
      <c r="J205">
        <v>669.95</v>
      </c>
      <c r="K205">
        <v>704.3</v>
      </c>
      <c r="L205">
        <v>821.15</v>
      </c>
      <c r="M205">
        <v>858.01</v>
      </c>
      <c r="N205">
        <v>910.01</v>
      </c>
      <c r="O205">
        <v>965.96</v>
      </c>
      <c r="P205">
        <v>1017.74</v>
      </c>
      <c r="Q205">
        <v>1125.8699999999999</v>
      </c>
      <c r="R205">
        <v>1188.6400000000001</v>
      </c>
      <c r="S205">
        <v>1227.33</v>
      </c>
      <c r="T205">
        <v>1285.95</v>
      </c>
      <c r="U205">
        <v>1344.69</v>
      </c>
      <c r="V205">
        <v>1405.66</v>
      </c>
      <c r="W205" t="s">
        <v>52</v>
      </c>
      <c r="X205" t="s">
        <v>52</v>
      </c>
      <c r="Y205" t="s">
        <v>52</v>
      </c>
      <c r="Z205" t="s">
        <v>52</v>
      </c>
      <c r="AA205" t="s">
        <v>52</v>
      </c>
      <c r="AB205" t="s">
        <v>52</v>
      </c>
      <c r="AC205" t="s">
        <v>52</v>
      </c>
      <c r="AD205" t="s">
        <v>52</v>
      </c>
      <c r="AE205" t="s">
        <v>52</v>
      </c>
      <c r="AF205" t="s">
        <v>52</v>
      </c>
      <c r="AG205" t="s">
        <v>52</v>
      </c>
      <c r="AH205" t="s">
        <v>52</v>
      </c>
      <c r="AI205" t="s">
        <v>52</v>
      </c>
      <c r="AJ205" t="s">
        <v>52</v>
      </c>
      <c r="AK205" t="s">
        <v>52</v>
      </c>
      <c r="AL205" t="s">
        <v>52</v>
      </c>
    </row>
    <row r="206" spans="1:38" x14ac:dyDescent="0.15">
      <c r="A206" t="s">
        <v>999</v>
      </c>
      <c r="B206" t="s">
        <v>1000</v>
      </c>
      <c r="C206" t="s">
        <v>1001</v>
      </c>
      <c r="D206" t="s">
        <v>94</v>
      </c>
      <c r="E206" t="s">
        <v>76</v>
      </c>
      <c r="F206" t="s">
        <v>66</v>
      </c>
      <c r="G206">
        <v>546.75</v>
      </c>
      <c r="H206">
        <v>577.13</v>
      </c>
      <c r="I206">
        <v>604.13</v>
      </c>
      <c r="J206">
        <v>634.41</v>
      </c>
      <c r="K206">
        <v>670.8</v>
      </c>
      <c r="L206">
        <v>737.67</v>
      </c>
      <c r="M206">
        <v>797.2</v>
      </c>
      <c r="N206">
        <v>857.88</v>
      </c>
      <c r="O206">
        <v>910.74</v>
      </c>
      <c r="P206">
        <v>999.78</v>
      </c>
      <c r="Q206">
        <v>1130.68</v>
      </c>
      <c r="R206">
        <v>1197.51</v>
      </c>
      <c r="S206">
        <v>1245.44</v>
      </c>
      <c r="T206">
        <v>1303.8</v>
      </c>
      <c r="U206">
        <v>1363.35</v>
      </c>
      <c r="V206">
        <v>1416.24</v>
      </c>
      <c r="W206">
        <v>1459.29</v>
      </c>
      <c r="X206">
        <v>1492.96</v>
      </c>
      <c r="Y206">
        <v>1494.11</v>
      </c>
      <c r="Z206">
        <v>1495.1</v>
      </c>
      <c r="AA206">
        <v>1505.35</v>
      </c>
      <c r="AB206">
        <v>1536.49</v>
      </c>
      <c r="AC206">
        <v>1567.97</v>
      </c>
      <c r="AD206">
        <v>1623.97</v>
      </c>
      <c r="AE206">
        <v>1682.96</v>
      </c>
      <c r="AF206">
        <v>1764.97</v>
      </c>
      <c r="AG206">
        <v>1862.0000000000002</v>
      </c>
      <c r="AH206">
        <v>1932.91</v>
      </c>
      <c r="AI206">
        <v>2023.88</v>
      </c>
      <c r="AJ206">
        <v>2085.09</v>
      </c>
      <c r="AK206">
        <v>2189.62</v>
      </c>
      <c r="AL206">
        <v>2292.9299999999998</v>
      </c>
    </row>
    <row r="207" spans="1:38" x14ac:dyDescent="0.15">
      <c r="A207" t="s">
        <v>1002</v>
      </c>
      <c r="B207" t="s">
        <v>1003</v>
      </c>
      <c r="C207" t="s">
        <v>1004</v>
      </c>
      <c r="D207" t="s">
        <v>94</v>
      </c>
      <c r="E207" t="s">
        <v>76</v>
      </c>
      <c r="F207" t="s">
        <v>1828</v>
      </c>
      <c r="G207">
        <v>516.38</v>
      </c>
      <c r="H207">
        <v>524.25</v>
      </c>
      <c r="I207">
        <v>544.5</v>
      </c>
      <c r="J207">
        <v>581.46</v>
      </c>
      <c r="K207">
        <v>621.61</v>
      </c>
      <c r="L207">
        <v>717.1</v>
      </c>
      <c r="M207">
        <v>764.42</v>
      </c>
      <c r="N207">
        <v>823.92</v>
      </c>
      <c r="O207">
        <v>885.64</v>
      </c>
      <c r="P207">
        <v>982.54</v>
      </c>
      <c r="Q207">
        <v>1141.18</v>
      </c>
      <c r="R207">
        <v>1215.27</v>
      </c>
      <c r="S207">
        <v>1258.23</v>
      </c>
      <c r="T207">
        <v>1316.89</v>
      </c>
      <c r="U207">
        <v>1374.74</v>
      </c>
      <c r="V207">
        <v>1434.43</v>
      </c>
      <c r="W207">
        <v>1465.06</v>
      </c>
      <c r="X207">
        <v>1494.98</v>
      </c>
      <c r="Y207">
        <v>1494.95</v>
      </c>
      <c r="Z207">
        <v>1502.35</v>
      </c>
      <c r="AA207">
        <v>1510.41</v>
      </c>
      <c r="AB207">
        <v>1518.48</v>
      </c>
      <c r="AC207">
        <v>1525.8100000000002</v>
      </c>
      <c r="AD207">
        <v>1586.0400000000002</v>
      </c>
      <c r="AE207">
        <v>1635.11</v>
      </c>
      <c r="AF207">
        <v>1713.46</v>
      </c>
      <c r="AG207">
        <v>1792.88</v>
      </c>
      <c r="AH207">
        <v>1858.2900000000002</v>
      </c>
      <c r="AI207">
        <v>1893.67</v>
      </c>
      <c r="AJ207">
        <v>1970.19</v>
      </c>
      <c r="AK207">
        <v>2046.51</v>
      </c>
      <c r="AL207">
        <v>2144.73</v>
      </c>
    </row>
    <row r="208" spans="1:38" x14ac:dyDescent="0.15">
      <c r="A208" t="s">
        <v>1005</v>
      </c>
      <c r="B208" t="s">
        <v>1006</v>
      </c>
      <c r="C208" t="s">
        <v>1007</v>
      </c>
      <c r="D208" t="s">
        <v>94</v>
      </c>
      <c r="E208" t="s">
        <v>76</v>
      </c>
      <c r="F208" t="s">
        <v>70</v>
      </c>
      <c r="G208">
        <v>526.5</v>
      </c>
      <c r="H208">
        <v>517.5</v>
      </c>
      <c r="I208">
        <v>497.25</v>
      </c>
      <c r="J208">
        <v>573.04999999999995</v>
      </c>
      <c r="K208">
        <v>604.38</v>
      </c>
      <c r="L208">
        <v>667.14</v>
      </c>
      <c r="M208">
        <v>727.93</v>
      </c>
      <c r="N208">
        <v>801.53</v>
      </c>
      <c r="O208">
        <v>897.5</v>
      </c>
      <c r="P208">
        <v>985.89</v>
      </c>
      <c r="Q208">
        <v>1100.5899999999999</v>
      </c>
      <c r="R208">
        <v>1179.6199999999999</v>
      </c>
      <c r="S208">
        <v>1223.7</v>
      </c>
      <c r="T208">
        <v>1278.6300000000001</v>
      </c>
      <c r="U208">
        <v>1336.63</v>
      </c>
      <c r="V208">
        <v>1395.16</v>
      </c>
      <c r="W208">
        <v>1440.93</v>
      </c>
      <c r="X208">
        <v>1477.24</v>
      </c>
      <c r="Y208">
        <v>1478.01</v>
      </c>
      <c r="Z208">
        <v>1479.51</v>
      </c>
      <c r="AA208">
        <v>1482.46</v>
      </c>
      <c r="AB208">
        <v>1511.6</v>
      </c>
      <c r="AC208">
        <v>1538.44</v>
      </c>
      <c r="AD208">
        <v>1593.4899999999998</v>
      </c>
      <c r="AE208">
        <v>1638.2099999999998</v>
      </c>
      <c r="AF208">
        <v>1713.8600000000001</v>
      </c>
      <c r="AG208">
        <v>1790.78</v>
      </c>
      <c r="AH208">
        <v>1857.23</v>
      </c>
      <c r="AI208">
        <v>1913.19</v>
      </c>
      <c r="AJ208">
        <v>1983.9</v>
      </c>
      <c r="AK208">
        <v>2081.77</v>
      </c>
      <c r="AL208">
        <v>2180.73</v>
      </c>
    </row>
    <row r="209" spans="1:38" x14ac:dyDescent="0.15">
      <c r="A209" t="s">
        <v>1011</v>
      </c>
      <c r="B209" t="s">
        <v>1012</v>
      </c>
      <c r="C209" t="s">
        <v>1013</v>
      </c>
      <c r="D209" t="s">
        <v>94</v>
      </c>
      <c r="E209" t="s">
        <v>76</v>
      </c>
      <c r="F209" t="s">
        <v>60</v>
      </c>
      <c r="G209">
        <v>677.25</v>
      </c>
      <c r="H209">
        <v>667.13</v>
      </c>
      <c r="I209">
        <v>700.88</v>
      </c>
      <c r="J209">
        <v>693.2</v>
      </c>
      <c r="K209">
        <v>757.74</v>
      </c>
      <c r="L209">
        <v>836.49</v>
      </c>
      <c r="M209">
        <v>935.47</v>
      </c>
      <c r="N209">
        <v>990.98</v>
      </c>
      <c r="O209">
        <v>1055.72</v>
      </c>
      <c r="P209">
        <v>1147.8</v>
      </c>
      <c r="Q209">
        <v>1264.77</v>
      </c>
      <c r="R209">
        <v>1336.54</v>
      </c>
      <c r="S209">
        <v>1385.67</v>
      </c>
      <c r="T209">
        <v>1444.38</v>
      </c>
      <c r="U209">
        <v>1496.86</v>
      </c>
      <c r="V209">
        <v>1546.38</v>
      </c>
      <c r="W209">
        <v>1595.85</v>
      </c>
      <c r="X209">
        <v>1609.93</v>
      </c>
      <c r="Y209">
        <v>1609.91</v>
      </c>
      <c r="Z209">
        <v>1616.51</v>
      </c>
      <c r="AA209">
        <v>1619.68</v>
      </c>
      <c r="AB209">
        <v>1648.39</v>
      </c>
      <c r="AC209">
        <v>1677.34</v>
      </c>
      <c r="AD209">
        <v>1731.7900000000002</v>
      </c>
      <c r="AE209">
        <v>1798.5</v>
      </c>
      <c r="AF209">
        <v>1880.64</v>
      </c>
      <c r="AG209">
        <v>1963.4899999999998</v>
      </c>
      <c r="AH209">
        <v>2038.9299999999998</v>
      </c>
      <c r="AI209">
        <v>2106.33</v>
      </c>
      <c r="AJ209">
        <v>2181.06</v>
      </c>
      <c r="AK209">
        <v>2280.59</v>
      </c>
      <c r="AL209">
        <v>2385.7399999999998</v>
      </c>
    </row>
    <row r="210" spans="1:38" x14ac:dyDescent="0.15">
      <c r="A210" t="s">
        <v>1014</v>
      </c>
      <c r="B210" t="s">
        <v>52</v>
      </c>
      <c r="C210" t="s">
        <v>1015</v>
      </c>
      <c r="D210" t="s">
        <v>194</v>
      </c>
      <c r="E210" t="s">
        <v>76</v>
      </c>
      <c r="F210" t="s">
        <v>66</v>
      </c>
      <c r="G210">
        <v>537.75</v>
      </c>
      <c r="H210" t="s">
        <v>52</v>
      </c>
      <c r="I210" t="s">
        <v>52</v>
      </c>
      <c r="J210" t="s">
        <v>52</v>
      </c>
      <c r="K210" t="s">
        <v>52</v>
      </c>
      <c r="L210" t="s">
        <v>52</v>
      </c>
      <c r="M210" t="s">
        <v>52</v>
      </c>
      <c r="N210" t="s">
        <v>52</v>
      </c>
      <c r="O210" t="s">
        <v>52</v>
      </c>
      <c r="P210" t="s">
        <v>52</v>
      </c>
      <c r="Q210" t="s">
        <v>52</v>
      </c>
      <c r="R210" t="s">
        <v>52</v>
      </c>
      <c r="S210" t="s">
        <v>52</v>
      </c>
      <c r="T210" t="s">
        <v>52</v>
      </c>
      <c r="U210" t="s">
        <v>52</v>
      </c>
      <c r="V210" t="s">
        <v>52</v>
      </c>
      <c r="W210" t="s">
        <v>52</v>
      </c>
      <c r="X210" t="s">
        <v>52</v>
      </c>
      <c r="Y210" t="s">
        <v>52</v>
      </c>
      <c r="Z210" t="s">
        <v>52</v>
      </c>
      <c r="AA210" t="s">
        <v>52</v>
      </c>
      <c r="AB210" t="s">
        <v>52</v>
      </c>
      <c r="AC210" t="s">
        <v>52</v>
      </c>
      <c r="AD210" t="s">
        <v>52</v>
      </c>
      <c r="AE210" t="s">
        <v>52</v>
      </c>
      <c r="AF210" t="s">
        <v>52</v>
      </c>
      <c r="AG210" t="s">
        <v>52</v>
      </c>
      <c r="AH210" t="s">
        <v>52</v>
      </c>
      <c r="AI210" t="s">
        <v>52</v>
      </c>
      <c r="AJ210" t="s">
        <v>52</v>
      </c>
      <c r="AK210" t="s">
        <v>52</v>
      </c>
      <c r="AL210" t="s">
        <v>52</v>
      </c>
    </row>
    <row r="211" spans="1:38" x14ac:dyDescent="0.15">
      <c r="A211" t="s">
        <v>1019</v>
      </c>
      <c r="B211" t="s">
        <v>1020</v>
      </c>
      <c r="C211" t="s">
        <v>1021</v>
      </c>
      <c r="D211" t="s">
        <v>94</v>
      </c>
      <c r="E211" t="s">
        <v>76</v>
      </c>
      <c r="F211" t="s">
        <v>60</v>
      </c>
      <c r="G211">
        <v>505.13</v>
      </c>
      <c r="H211">
        <v>561.38</v>
      </c>
      <c r="I211">
        <v>594</v>
      </c>
      <c r="J211">
        <v>616.25</v>
      </c>
      <c r="K211">
        <v>702.13</v>
      </c>
      <c r="L211">
        <v>758.42</v>
      </c>
      <c r="M211">
        <v>799.22</v>
      </c>
      <c r="N211">
        <v>851.38</v>
      </c>
      <c r="O211">
        <v>906.63</v>
      </c>
      <c r="P211">
        <v>1007.92</v>
      </c>
      <c r="Q211">
        <v>1099.3599999999999</v>
      </c>
      <c r="R211">
        <v>1185.3800000000001</v>
      </c>
      <c r="S211">
        <v>1224.48</v>
      </c>
      <c r="T211">
        <v>1281.5899999999999</v>
      </c>
      <c r="U211">
        <v>1338.03</v>
      </c>
      <c r="V211">
        <v>1408.73</v>
      </c>
      <c r="W211">
        <v>1449.99</v>
      </c>
      <c r="X211">
        <v>1487.14</v>
      </c>
      <c r="Y211">
        <v>1487.37</v>
      </c>
      <c r="Z211">
        <v>1492.49</v>
      </c>
      <c r="AA211">
        <v>1500.41</v>
      </c>
      <c r="AB211">
        <v>1505.71</v>
      </c>
      <c r="AC211">
        <v>1535.1</v>
      </c>
      <c r="AD211">
        <v>1589.08</v>
      </c>
      <c r="AE211">
        <v>1645.28</v>
      </c>
      <c r="AF211">
        <v>1736.85</v>
      </c>
      <c r="AG211">
        <v>1819.3200000000002</v>
      </c>
      <c r="AH211">
        <v>1888</v>
      </c>
      <c r="AI211">
        <v>1976.52</v>
      </c>
      <c r="AJ211">
        <v>2040.05</v>
      </c>
      <c r="AK211">
        <v>2140.31</v>
      </c>
      <c r="AL211">
        <v>2241.2800000000002</v>
      </c>
    </row>
    <row r="212" spans="1:38" x14ac:dyDescent="0.15">
      <c r="A212" t="s">
        <v>1022</v>
      </c>
      <c r="B212" t="s">
        <v>1023</v>
      </c>
      <c r="C212" t="s">
        <v>1024</v>
      </c>
      <c r="D212" t="s">
        <v>194</v>
      </c>
      <c r="E212" t="s">
        <v>76</v>
      </c>
      <c r="F212" t="s">
        <v>64</v>
      </c>
      <c r="G212">
        <v>541.13</v>
      </c>
      <c r="H212">
        <v>588.38</v>
      </c>
      <c r="I212">
        <v>594</v>
      </c>
      <c r="J212">
        <v>639.45000000000005</v>
      </c>
      <c r="K212">
        <v>666.22</v>
      </c>
      <c r="L212">
        <v>726.35</v>
      </c>
      <c r="M212">
        <v>779.02</v>
      </c>
      <c r="N212">
        <v>832.25</v>
      </c>
      <c r="O212">
        <v>886.92</v>
      </c>
      <c r="P212">
        <v>997.57</v>
      </c>
      <c r="Q212">
        <v>1125.1600000000001</v>
      </c>
      <c r="R212">
        <v>1192.0999999999999</v>
      </c>
      <c r="S212">
        <v>1234.96</v>
      </c>
      <c r="T212">
        <v>1293.8499999999999</v>
      </c>
      <c r="U212">
        <v>1357.43</v>
      </c>
      <c r="V212">
        <v>1409.44</v>
      </c>
      <c r="W212">
        <v>1451.5</v>
      </c>
      <c r="X212">
        <v>1463.86</v>
      </c>
      <c r="Y212">
        <v>1465.67</v>
      </c>
      <c r="Z212">
        <v>1473.29</v>
      </c>
      <c r="AA212">
        <v>1485.36</v>
      </c>
      <c r="AB212">
        <v>1490.91</v>
      </c>
      <c r="AC212">
        <v>1496.04</v>
      </c>
      <c r="AD212">
        <v>1566.8300000000002</v>
      </c>
      <c r="AE212">
        <v>1623.9999999999998</v>
      </c>
      <c r="AF212">
        <v>1716.81</v>
      </c>
      <c r="AG212">
        <v>1799.61</v>
      </c>
      <c r="AH212">
        <v>1881.99</v>
      </c>
      <c r="AI212">
        <v>1974.15</v>
      </c>
      <c r="AJ212">
        <v>2045.21</v>
      </c>
      <c r="AK212" t="s">
        <v>52</v>
      </c>
      <c r="AL212" t="s">
        <v>52</v>
      </c>
    </row>
    <row r="213" spans="1:38" x14ac:dyDescent="0.15">
      <c r="A213" t="s">
        <v>1034</v>
      </c>
      <c r="B213" t="s">
        <v>1035</v>
      </c>
      <c r="C213" t="s">
        <v>1036</v>
      </c>
      <c r="D213" t="s">
        <v>194</v>
      </c>
      <c r="E213" t="s">
        <v>76</v>
      </c>
      <c r="F213" t="s">
        <v>1828</v>
      </c>
      <c r="G213">
        <v>511.88</v>
      </c>
      <c r="H213">
        <v>529.88</v>
      </c>
      <c r="I213">
        <v>551.25</v>
      </c>
      <c r="J213">
        <v>616.58000000000004</v>
      </c>
      <c r="K213">
        <v>738.75</v>
      </c>
      <c r="L213">
        <v>789.4</v>
      </c>
      <c r="M213">
        <v>858.81</v>
      </c>
      <c r="N213">
        <v>919.49</v>
      </c>
      <c r="O213">
        <v>969.4</v>
      </c>
      <c r="P213">
        <v>1061.23</v>
      </c>
      <c r="Q213">
        <v>1181.44</v>
      </c>
      <c r="R213">
        <v>1271.18</v>
      </c>
      <c r="S213">
        <v>1329.07</v>
      </c>
      <c r="T213">
        <v>1394.23</v>
      </c>
      <c r="U213">
        <v>1455.53</v>
      </c>
      <c r="V213">
        <v>1518.11</v>
      </c>
      <c r="W213" t="s">
        <v>52</v>
      </c>
      <c r="X213" t="s">
        <v>52</v>
      </c>
      <c r="Y213" t="s">
        <v>52</v>
      </c>
      <c r="Z213" t="s">
        <v>52</v>
      </c>
      <c r="AA213" t="s">
        <v>52</v>
      </c>
      <c r="AB213" t="s">
        <v>52</v>
      </c>
      <c r="AC213" t="s">
        <v>52</v>
      </c>
      <c r="AD213" t="s">
        <v>52</v>
      </c>
      <c r="AE213" t="s">
        <v>52</v>
      </c>
      <c r="AF213" t="s">
        <v>52</v>
      </c>
      <c r="AG213" t="s">
        <v>52</v>
      </c>
      <c r="AH213" t="s">
        <v>52</v>
      </c>
      <c r="AI213" t="s">
        <v>52</v>
      </c>
      <c r="AJ213" t="s">
        <v>52</v>
      </c>
      <c r="AK213" t="s">
        <v>52</v>
      </c>
      <c r="AL213" t="s">
        <v>52</v>
      </c>
    </row>
    <row r="214" spans="1:38" x14ac:dyDescent="0.15">
      <c r="A214" t="s">
        <v>1037</v>
      </c>
      <c r="B214" t="s">
        <v>1038</v>
      </c>
      <c r="C214" t="s">
        <v>1039</v>
      </c>
      <c r="D214" t="s">
        <v>94</v>
      </c>
      <c r="E214" t="s">
        <v>76</v>
      </c>
      <c r="F214" t="s">
        <v>64</v>
      </c>
      <c r="G214">
        <v>543.38</v>
      </c>
      <c r="H214">
        <v>585</v>
      </c>
      <c r="I214">
        <v>579.38</v>
      </c>
      <c r="J214">
        <v>585.37</v>
      </c>
      <c r="K214">
        <v>640.28</v>
      </c>
      <c r="L214">
        <v>733.9</v>
      </c>
      <c r="M214">
        <v>794.16</v>
      </c>
      <c r="N214">
        <v>840.17</v>
      </c>
      <c r="O214">
        <v>898.27</v>
      </c>
      <c r="P214">
        <v>990.75</v>
      </c>
      <c r="Q214">
        <v>1174.45</v>
      </c>
      <c r="R214">
        <v>1240.01</v>
      </c>
      <c r="S214">
        <v>1287.8</v>
      </c>
      <c r="T214">
        <v>1349.09</v>
      </c>
      <c r="U214">
        <v>1413.03</v>
      </c>
      <c r="V214">
        <v>1475.5</v>
      </c>
      <c r="W214">
        <v>1522.31</v>
      </c>
      <c r="X214">
        <v>1558.55</v>
      </c>
      <c r="Y214">
        <v>1559.73</v>
      </c>
      <c r="Z214">
        <v>1565.76</v>
      </c>
      <c r="AA214">
        <v>1573.08</v>
      </c>
      <c r="AB214">
        <v>1601.62</v>
      </c>
      <c r="AC214">
        <v>1632.97</v>
      </c>
      <c r="AD214">
        <v>1694.9599999999998</v>
      </c>
      <c r="AE214">
        <v>1768.4099999999999</v>
      </c>
      <c r="AF214">
        <v>1855.77</v>
      </c>
      <c r="AG214">
        <v>1946.8999999999999</v>
      </c>
      <c r="AH214">
        <v>2021.45</v>
      </c>
      <c r="AI214">
        <v>2121.06</v>
      </c>
      <c r="AJ214">
        <v>2185.59</v>
      </c>
      <c r="AK214">
        <v>2295.3200000000002</v>
      </c>
      <c r="AL214">
        <v>2404.17</v>
      </c>
    </row>
    <row r="215" spans="1:38" x14ac:dyDescent="0.15">
      <c r="A215" t="s">
        <v>1040</v>
      </c>
      <c r="B215" t="s">
        <v>1041</v>
      </c>
      <c r="C215" t="s">
        <v>1042</v>
      </c>
      <c r="D215" t="s">
        <v>94</v>
      </c>
      <c r="E215" t="s">
        <v>76</v>
      </c>
      <c r="F215" t="s">
        <v>1828</v>
      </c>
      <c r="G215">
        <v>482.63</v>
      </c>
      <c r="H215">
        <v>540</v>
      </c>
      <c r="I215">
        <v>560.25</v>
      </c>
      <c r="J215">
        <v>608.16999999999996</v>
      </c>
      <c r="K215">
        <v>651.16</v>
      </c>
      <c r="L215">
        <v>705.66</v>
      </c>
      <c r="M215">
        <v>759.59</v>
      </c>
      <c r="N215">
        <v>811.16</v>
      </c>
      <c r="O215">
        <v>864.94</v>
      </c>
      <c r="P215">
        <v>974.11</v>
      </c>
      <c r="Q215">
        <v>1150.75</v>
      </c>
      <c r="R215">
        <v>1204.72</v>
      </c>
      <c r="S215">
        <v>1241.3800000000001</v>
      </c>
      <c r="T215">
        <v>1296.75</v>
      </c>
      <c r="U215">
        <v>1354.63</v>
      </c>
      <c r="V215">
        <v>1415</v>
      </c>
      <c r="W215">
        <v>1453.92</v>
      </c>
      <c r="X215">
        <v>1490.66</v>
      </c>
      <c r="Y215">
        <v>1492.4</v>
      </c>
      <c r="Z215">
        <v>1500.1</v>
      </c>
      <c r="AA215">
        <v>1503.15</v>
      </c>
      <c r="AB215">
        <v>1506.68</v>
      </c>
      <c r="AC215">
        <v>1514.25</v>
      </c>
      <c r="AD215">
        <v>1546.04</v>
      </c>
      <c r="AE215">
        <v>1589.32</v>
      </c>
      <c r="AF215">
        <v>1664.36</v>
      </c>
      <c r="AG215">
        <v>1744.24</v>
      </c>
      <c r="AH215">
        <v>1811.78</v>
      </c>
      <c r="AI215">
        <v>1885.01</v>
      </c>
      <c r="AJ215">
        <v>1940.88</v>
      </c>
      <c r="AK215">
        <v>2016.68</v>
      </c>
      <c r="AL215">
        <v>2111.44</v>
      </c>
    </row>
    <row r="216" spans="1:38" x14ac:dyDescent="0.15">
      <c r="A216" t="s">
        <v>1043</v>
      </c>
      <c r="B216" t="s">
        <v>1044</v>
      </c>
      <c r="C216" t="s">
        <v>1045</v>
      </c>
      <c r="D216" t="s">
        <v>94</v>
      </c>
      <c r="E216" t="s">
        <v>76</v>
      </c>
      <c r="F216" t="s">
        <v>66</v>
      </c>
      <c r="G216">
        <v>496.13</v>
      </c>
      <c r="H216">
        <v>536.63</v>
      </c>
      <c r="I216">
        <v>579.38</v>
      </c>
      <c r="J216">
        <v>613.70000000000005</v>
      </c>
      <c r="K216">
        <v>650.80999999999995</v>
      </c>
      <c r="L216">
        <v>715.39</v>
      </c>
      <c r="M216">
        <v>762.72</v>
      </c>
      <c r="N216">
        <v>803.17</v>
      </c>
      <c r="O216">
        <v>853.94</v>
      </c>
      <c r="P216">
        <v>938.13</v>
      </c>
      <c r="Q216">
        <v>1111.9100000000001</v>
      </c>
      <c r="R216">
        <v>1177.1300000000001</v>
      </c>
      <c r="S216">
        <v>1233.9000000000001</v>
      </c>
      <c r="T216">
        <v>1294.69</v>
      </c>
      <c r="U216">
        <v>1356.85</v>
      </c>
      <c r="V216">
        <v>1418.62</v>
      </c>
      <c r="W216">
        <v>1467.76</v>
      </c>
      <c r="X216">
        <v>1504.88</v>
      </c>
      <c r="Y216">
        <v>1504.92</v>
      </c>
      <c r="Z216">
        <v>1506.23</v>
      </c>
      <c r="AA216">
        <v>1507.87</v>
      </c>
      <c r="AB216">
        <v>1511.55</v>
      </c>
      <c r="AC216">
        <v>1515.34</v>
      </c>
      <c r="AD216">
        <v>1571.13</v>
      </c>
      <c r="AE216">
        <v>1629.08</v>
      </c>
      <c r="AF216">
        <v>1713.6100000000001</v>
      </c>
      <c r="AG216">
        <v>1808.3700000000001</v>
      </c>
      <c r="AH216">
        <v>1883.48</v>
      </c>
      <c r="AI216">
        <v>1975.94</v>
      </c>
      <c r="AJ216">
        <v>2038.26</v>
      </c>
      <c r="AK216">
        <v>2138.8000000000002</v>
      </c>
      <c r="AL216">
        <v>2245.92</v>
      </c>
    </row>
    <row r="217" spans="1:38" x14ac:dyDescent="0.15">
      <c r="A217" t="s">
        <v>1046</v>
      </c>
      <c r="B217" t="s">
        <v>52</v>
      </c>
      <c r="C217" t="s">
        <v>1047</v>
      </c>
      <c r="D217" t="s">
        <v>194</v>
      </c>
      <c r="E217" t="s">
        <v>76</v>
      </c>
      <c r="F217" t="s">
        <v>58</v>
      </c>
      <c r="G217">
        <v>637.88</v>
      </c>
      <c r="H217">
        <v>725.63</v>
      </c>
      <c r="I217">
        <v>760.5</v>
      </c>
      <c r="J217" t="s">
        <v>52</v>
      </c>
      <c r="K217" t="s">
        <v>52</v>
      </c>
      <c r="L217" t="s">
        <v>52</v>
      </c>
      <c r="M217" t="s">
        <v>52</v>
      </c>
      <c r="N217" t="s">
        <v>52</v>
      </c>
      <c r="O217" t="s">
        <v>52</v>
      </c>
      <c r="P217" t="s">
        <v>52</v>
      </c>
      <c r="Q217" t="s">
        <v>52</v>
      </c>
      <c r="R217" t="s">
        <v>52</v>
      </c>
      <c r="S217" t="s">
        <v>52</v>
      </c>
      <c r="T217" t="s">
        <v>52</v>
      </c>
      <c r="U217" t="s">
        <v>52</v>
      </c>
      <c r="V217" t="s">
        <v>52</v>
      </c>
      <c r="W217" t="s">
        <v>52</v>
      </c>
      <c r="X217" t="s">
        <v>52</v>
      </c>
      <c r="Y217" t="s">
        <v>52</v>
      </c>
      <c r="Z217" t="s">
        <v>52</v>
      </c>
      <c r="AA217" t="s">
        <v>52</v>
      </c>
      <c r="AB217" t="s">
        <v>52</v>
      </c>
      <c r="AC217" t="s">
        <v>52</v>
      </c>
      <c r="AD217" t="s">
        <v>52</v>
      </c>
      <c r="AE217" t="s">
        <v>52</v>
      </c>
      <c r="AF217" t="s">
        <v>52</v>
      </c>
      <c r="AG217" t="s">
        <v>52</v>
      </c>
      <c r="AH217" t="s">
        <v>52</v>
      </c>
      <c r="AI217" t="s">
        <v>52</v>
      </c>
      <c r="AJ217" t="s">
        <v>52</v>
      </c>
      <c r="AK217" t="s">
        <v>52</v>
      </c>
      <c r="AL217" t="s">
        <v>52</v>
      </c>
    </row>
    <row r="218" spans="1:38" x14ac:dyDescent="0.15">
      <c r="A218" t="s">
        <v>1051</v>
      </c>
      <c r="B218" t="s">
        <v>52</v>
      </c>
      <c r="C218" t="s">
        <v>1052</v>
      </c>
      <c r="D218" t="s">
        <v>194</v>
      </c>
      <c r="E218" t="s">
        <v>76</v>
      </c>
      <c r="F218" t="s">
        <v>66</v>
      </c>
      <c r="G218">
        <v>580.5</v>
      </c>
      <c r="H218">
        <v>586.13</v>
      </c>
      <c r="I218">
        <v>621</v>
      </c>
      <c r="J218">
        <v>657.13</v>
      </c>
      <c r="K218" t="s">
        <v>52</v>
      </c>
      <c r="L218" t="s">
        <v>52</v>
      </c>
      <c r="M218" t="s">
        <v>52</v>
      </c>
      <c r="N218" t="s">
        <v>52</v>
      </c>
      <c r="O218" t="s">
        <v>52</v>
      </c>
      <c r="P218" t="s">
        <v>52</v>
      </c>
      <c r="Q218" t="s">
        <v>52</v>
      </c>
      <c r="R218" t="s">
        <v>52</v>
      </c>
      <c r="S218" t="s">
        <v>52</v>
      </c>
      <c r="T218" t="s">
        <v>52</v>
      </c>
      <c r="U218" t="s">
        <v>52</v>
      </c>
      <c r="V218" t="s">
        <v>52</v>
      </c>
      <c r="W218" t="s">
        <v>52</v>
      </c>
      <c r="X218" t="s">
        <v>52</v>
      </c>
      <c r="Y218" t="s">
        <v>52</v>
      </c>
      <c r="Z218" t="s">
        <v>52</v>
      </c>
      <c r="AA218" t="s">
        <v>52</v>
      </c>
      <c r="AB218" t="s">
        <v>52</v>
      </c>
      <c r="AC218" t="s">
        <v>52</v>
      </c>
      <c r="AD218" t="s">
        <v>52</v>
      </c>
      <c r="AE218" t="s">
        <v>52</v>
      </c>
      <c r="AF218" t="s">
        <v>52</v>
      </c>
      <c r="AG218" t="s">
        <v>52</v>
      </c>
      <c r="AH218" t="s">
        <v>52</v>
      </c>
      <c r="AI218" t="s">
        <v>52</v>
      </c>
      <c r="AJ218" t="s">
        <v>52</v>
      </c>
      <c r="AK218" t="s">
        <v>52</v>
      </c>
      <c r="AL218" t="s">
        <v>52</v>
      </c>
    </row>
    <row r="219" spans="1:38" x14ac:dyDescent="0.15">
      <c r="A219" t="s">
        <v>1056</v>
      </c>
      <c r="B219" t="s">
        <v>1057</v>
      </c>
      <c r="C219" t="s">
        <v>1058</v>
      </c>
      <c r="D219" t="s">
        <v>94</v>
      </c>
      <c r="E219" t="s">
        <v>76</v>
      </c>
      <c r="F219" t="s">
        <v>66</v>
      </c>
      <c r="G219">
        <v>518.63</v>
      </c>
      <c r="H219">
        <v>518.63</v>
      </c>
      <c r="I219">
        <v>535.5</v>
      </c>
      <c r="J219">
        <v>569.23</v>
      </c>
      <c r="K219">
        <v>601.12</v>
      </c>
      <c r="L219">
        <v>685.96</v>
      </c>
      <c r="M219">
        <v>744.58</v>
      </c>
      <c r="N219">
        <v>789.22</v>
      </c>
      <c r="O219">
        <v>828.98</v>
      </c>
      <c r="P219">
        <v>924.88</v>
      </c>
      <c r="Q219">
        <v>1108.6199999999999</v>
      </c>
      <c r="R219">
        <v>1164.68</v>
      </c>
      <c r="S219">
        <v>1207.3599999999999</v>
      </c>
      <c r="T219">
        <v>1268.29</v>
      </c>
      <c r="U219">
        <v>1324.55</v>
      </c>
      <c r="V219">
        <v>1393.78</v>
      </c>
      <c r="W219">
        <v>1438.06</v>
      </c>
      <c r="X219">
        <v>1470.16</v>
      </c>
      <c r="Y219">
        <v>1470.39</v>
      </c>
      <c r="Z219">
        <v>1508.9</v>
      </c>
      <c r="AA219">
        <v>1538.9</v>
      </c>
      <c r="AB219">
        <v>1569.42</v>
      </c>
      <c r="AC219">
        <v>1600.64</v>
      </c>
      <c r="AD219">
        <v>1657.71</v>
      </c>
      <c r="AE219">
        <v>1732.01</v>
      </c>
      <c r="AF219">
        <v>1829.36</v>
      </c>
      <c r="AG219">
        <v>1900.62</v>
      </c>
      <c r="AH219">
        <v>1973.7</v>
      </c>
      <c r="AI219">
        <v>2031.62</v>
      </c>
      <c r="AJ219">
        <v>2124.4899999999998</v>
      </c>
      <c r="AK219">
        <v>2194.37</v>
      </c>
      <c r="AL219">
        <v>2297.25</v>
      </c>
    </row>
    <row r="220" spans="1:38" x14ac:dyDescent="0.15">
      <c r="A220" t="s">
        <v>1059</v>
      </c>
      <c r="B220" t="s">
        <v>1060</v>
      </c>
      <c r="C220" t="s">
        <v>1061</v>
      </c>
      <c r="D220" t="s">
        <v>94</v>
      </c>
      <c r="E220" t="s">
        <v>76</v>
      </c>
      <c r="F220" t="s">
        <v>66</v>
      </c>
      <c r="G220">
        <v>464.63</v>
      </c>
      <c r="H220">
        <v>516.38</v>
      </c>
      <c r="I220">
        <v>576</v>
      </c>
      <c r="J220">
        <v>609.03</v>
      </c>
      <c r="K220">
        <v>677.32</v>
      </c>
      <c r="L220">
        <v>741.88</v>
      </c>
      <c r="M220">
        <v>799.25</v>
      </c>
      <c r="N220">
        <v>838.54</v>
      </c>
      <c r="O220">
        <v>888.79</v>
      </c>
      <c r="P220">
        <v>971.56</v>
      </c>
      <c r="Q220">
        <v>1111.44</v>
      </c>
      <c r="R220">
        <v>1179.46</v>
      </c>
      <c r="S220">
        <v>1223.4100000000001</v>
      </c>
      <c r="T220">
        <v>1279.1300000000001</v>
      </c>
      <c r="U220">
        <v>1337.65</v>
      </c>
      <c r="V220">
        <v>1401.8</v>
      </c>
      <c r="W220">
        <v>1436.61</v>
      </c>
      <c r="X220">
        <v>1465.63</v>
      </c>
      <c r="Y220">
        <v>1465.71</v>
      </c>
      <c r="Z220">
        <v>1466.45</v>
      </c>
      <c r="AA220">
        <v>1471.75</v>
      </c>
      <c r="AB220">
        <v>1477.78</v>
      </c>
      <c r="AC220">
        <v>1482.31</v>
      </c>
      <c r="AD220">
        <v>1534.4399999999998</v>
      </c>
      <c r="AE220">
        <v>1603.7199999999998</v>
      </c>
      <c r="AF220">
        <v>1693.78</v>
      </c>
      <c r="AG220">
        <v>1765.32</v>
      </c>
      <c r="AH220">
        <v>1836.35</v>
      </c>
      <c r="AI220">
        <v>1923.9</v>
      </c>
      <c r="AJ220">
        <v>1987.99</v>
      </c>
      <c r="AK220">
        <v>2090.56</v>
      </c>
      <c r="AL220">
        <v>2193.2399999999998</v>
      </c>
    </row>
    <row r="221" spans="1:38" x14ac:dyDescent="0.15">
      <c r="A221" t="s">
        <v>1062</v>
      </c>
      <c r="B221" t="s">
        <v>1063</v>
      </c>
      <c r="C221" t="s">
        <v>1064</v>
      </c>
      <c r="D221" t="s">
        <v>94</v>
      </c>
      <c r="E221" t="s">
        <v>76</v>
      </c>
      <c r="F221" t="s">
        <v>60</v>
      </c>
      <c r="G221">
        <v>631.13</v>
      </c>
      <c r="H221">
        <v>690.75</v>
      </c>
      <c r="I221">
        <v>733.5</v>
      </c>
      <c r="J221">
        <v>766.33</v>
      </c>
      <c r="K221">
        <v>807.99</v>
      </c>
      <c r="L221">
        <v>895.94</v>
      </c>
      <c r="M221">
        <v>970.28</v>
      </c>
      <c r="N221">
        <v>1023.85</v>
      </c>
      <c r="O221">
        <v>1079.79</v>
      </c>
      <c r="P221">
        <v>1176.67</v>
      </c>
      <c r="Q221">
        <v>1293.8599999999999</v>
      </c>
      <c r="R221">
        <v>1367.01</v>
      </c>
      <c r="S221">
        <v>1417.62</v>
      </c>
      <c r="T221">
        <v>1483.56</v>
      </c>
      <c r="U221">
        <v>1540.22</v>
      </c>
      <c r="V221">
        <v>1591.81</v>
      </c>
      <c r="W221">
        <v>1637.73</v>
      </c>
      <c r="X221">
        <v>1650.68</v>
      </c>
      <c r="Y221">
        <v>1646.14</v>
      </c>
      <c r="Z221">
        <v>1653.55</v>
      </c>
      <c r="AA221">
        <v>1657.39</v>
      </c>
      <c r="AB221">
        <v>1688.05</v>
      </c>
      <c r="AC221">
        <v>1718.36</v>
      </c>
      <c r="AD221">
        <v>1777.22</v>
      </c>
      <c r="AE221">
        <v>1849.3400000000001</v>
      </c>
      <c r="AF221">
        <v>1935.9399999999998</v>
      </c>
      <c r="AG221">
        <v>2024.1999999999998</v>
      </c>
      <c r="AH221">
        <v>2100</v>
      </c>
      <c r="AI221">
        <v>2171.02</v>
      </c>
      <c r="AJ221">
        <v>2251.59</v>
      </c>
      <c r="AK221">
        <v>2357.0700000000002</v>
      </c>
      <c r="AL221">
        <v>2467.5100000000002</v>
      </c>
    </row>
    <row r="222" spans="1:38" x14ac:dyDescent="0.15">
      <c r="A222" t="s">
        <v>1065</v>
      </c>
      <c r="B222" t="s">
        <v>52</v>
      </c>
      <c r="C222" t="s">
        <v>1066</v>
      </c>
      <c r="D222" t="s">
        <v>194</v>
      </c>
      <c r="E222" t="s">
        <v>76</v>
      </c>
      <c r="F222" t="s">
        <v>66</v>
      </c>
      <c r="G222">
        <v>528.75</v>
      </c>
      <c r="H222">
        <v>551.25</v>
      </c>
      <c r="I222">
        <v>559.13</v>
      </c>
      <c r="J222">
        <v>610.94000000000005</v>
      </c>
      <c r="K222">
        <v>649.4</v>
      </c>
      <c r="L222" t="s">
        <v>52</v>
      </c>
      <c r="M222" t="s">
        <v>52</v>
      </c>
      <c r="N222" t="s">
        <v>52</v>
      </c>
      <c r="O222" t="s">
        <v>52</v>
      </c>
      <c r="P222" t="s">
        <v>52</v>
      </c>
      <c r="Q222" t="s">
        <v>52</v>
      </c>
      <c r="R222" t="s">
        <v>52</v>
      </c>
      <c r="S222" t="s">
        <v>52</v>
      </c>
      <c r="T222" t="s">
        <v>52</v>
      </c>
      <c r="U222" t="s">
        <v>52</v>
      </c>
      <c r="V222" t="s">
        <v>52</v>
      </c>
      <c r="W222" t="s">
        <v>52</v>
      </c>
      <c r="X222" t="s">
        <v>52</v>
      </c>
      <c r="Y222" t="s">
        <v>52</v>
      </c>
      <c r="Z222" t="s">
        <v>52</v>
      </c>
      <c r="AA222" t="s">
        <v>52</v>
      </c>
      <c r="AB222" t="s">
        <v>52</v>
      </c>
      <c r="AC222" t="s">
        <v>52</v>
      </c>
      <c r="AD222" t="s">
        <v>52</v>
      </c>
      <c r="AE222" t="s">
        <v>52</v>
      </c>
      <c r="AF222" t="s">
        <v>52</v>
      </c>
      <c r="AG222" t="s">
        <v>52</v>
      </c>
      <c r="AH222" t="s">
        <v>52</v>
      </c>
      <c r="AI222" t="s">
        <v>52</v>
      </c>
      <c r="AJ222" t="s">
        <v>52</v>
      </c>
      <c r="AK222" t="s">
        <v>52</v>
      </c>
      <c r="AL222" t="s">
        <v>52</v>
      </c>
    </row>
    <row r="223" spans="1:38" x14ac:dyDescent="0.15">
      <c r="A223" t="s">
        <v>1070</v>
      </c>
      <c r="B223" t="s">
        <v>1071</v>
      </c>
      <c r="C223" t="s">
        <v>1072</v>
      </c>
      <c r="D223" t="s">
        <v>94</v>
      </c>
      <c r="E223" t="s">
        <v>76</v>
      </c>
      <c r="F223" t="s">
        <v>70</v>
      </c>
      <c r="G223">
        <v>544.5</v>
      </c>
      <c r="H223">
        <v>569.25</v>
      </c>
      <c r="I223">
        <v>568.13</v>
      </c>
      <c r="J223">
        <v>590.05999999999995</v>
      </c>
      <c r="K223">
        <v>640.70000000000005</v>
      </c>
      <c r="L223">
        <v>711.29</v>
      </c>
      <c r="M223">
        <v>770.21</v>
      </c>
      <c r="N223">
        <v>813.92</v>
      </c>
      <c r="O223">
        <v>886.01</v>
      </c>
      <c r="P223">
        <v>946.08</v>
      </c>
      <c r="Q223">
        <v>1088.05</v>
      </c>
      <c r="R223">
        <v>1164.06</v>
      </c>
      <c r="S223">
        <v>1219.68</v>
      </c>
      <c r="T223">
        <v>1279.5999999999999</v>
      </c>
      <c r="U223">
        <v>1339.79</v>
      </c>
      <c r="V223">
        <v>1391.68</v>
      </c>
      <c r="W223">
        <v>1430.04</v>
      </c>
      <c r="X223">
        <v>1460.12</v>
      </c>
      <c r="Y223">
        <v>1459.57</v>
      </c>
      <c r="Z223">
        <v>1459.46</v>
      </c>
      <c r="AA223">
        <v>1457.95</v>
      </c>
      <c r="AB223">
        <v>1457.82</v>
      </c>
      <c r="AC223">
        <v>1479.45</v>
      </c>
      <c r="AD223">
        <v>1528</v>
      </c>
      <c r="AE223">
        <v>1591.99</v>
      </c>
      <c r="AF223">
        <v>1682.24</v>
      </c>
      <c r="AG223">
        <v>1750.46</v>
      </c>
      <c r="AH223">
        <v>1815.33</v>
      </c>
      <c r="AI223">
        <v>1900.28</v>
      </c>
      <c r="AJ223">
        <v>1957.74</v>
      </c>
      <c r="AK223">
        <v>2048.9</v>
      </c>
      <c r="AL223">
        <v>2143.59</v>
      </c>
    </row>
    <row r="224" spans="1:38" x14ac:dyDescent="0.15">
      <c r="A224" t="s">
        <v>1083</v>
      </c>
      <c r="B224" t="s">
        <v>1084</v>
      </c>
      <c r="C224" t="s">
        <v>1085</v>
      </c>
      <c r="D224" t="s">
        <v>194</v>
      </c>
      <c r="E224" t="s">
        <v>76</v>
      </c>
      <c r="F224" t="s">
        <v>64</v>
      </c>
      <c r="G224">
        <v>546.75</v>
      </c>
      <c r="H224">
        <v>576</v>
      </c>
      <c r="I224">
        <v>588.38</v>
      </c>
      <c r="J224">
        <v>616.73</v>
      </c>
      <c r="K224">
        <v>658.95</v>
      </c>
      <c r="L224">
        <v>717.53</v>
      </c>
      <c r="M224">
        <v>758.84</v>
      </c>
      <c r="N224">
        <v>832.93</v>
      </c>
      <c r="O224">
        <v>873.56</v>
      </c>
      <c r="P224">
        <v>957.64</v>
      </c>
      <c r="Q224">
        <v>1067.54</v>
      </c>
      <c r="R224">
        <v>1144.43</v>
      </c>
      <c r="S224">
        <v>1200.54</v>
      </c>
      <c r="T224">
        <v>1259.0899999999999</v>
      </c>
      <c r="U224">
        <v>1321.62</v>
      </c>
      <c r="V224">
        <v>1391.47</v>
      </c>
      <c r="W224" t="s">
        <v>52</v>
      </c>
      <c r="X224" t="s">
        <v>52</v>
      </c>
      <c r="Y224" t="s">
        <v>52</v>
      </c>
      <c r="Z224" t="s">
        <v>52</v>
      </c>
      <c r="AA224" t="s">
        <v>52</v>
      </c>
      <c r="AB224" t="s">
        <v>52</v>
      </c>
      <c r="AC224" t="s">
        <v>52</v>
      </c>
      <c r="AD224" t="s">
        <v>52</v>
      </c>
      <c r="AE224" t="s">
        <v>52</v>
      </c>
      <c r="AF224" t="s">
        <v>52</v>
      </c>
      <c r="AG224" t="s">
        <v>52</v>
      </c>
      <c r="AH224" t="s">
        <v>52</v>
      </c>
      <c r="AI224" t="s">
        <v>52</v>
      </c>
      <c r="AJ224" t="s">
        <v>52</v>
      </c>
      <c r="AK224" t="s">
        <v>52</v>
      </c>
      <c r="AL224" t="s">
        <v>52</v>
      </c>
    </row>
    <row r="225" spans="1:38" x14ac:dyDescent="0.15">
      <c r="A225" t="s">
        <v>1086</v>
      </c>
      <c r="B225" t="s">
        <v>1087</v>
      </c>
      <c r="C225" t="s">
        <v>1088</v>
      </c>
      <c r="D225" t="s">
        <v>94</v>
      </c>
      <c r="E225" t="s">
        <v>76</v>
      </c>
      <c r="F225" t="s">
        <v>64</v>
      </c>
      <c r="G225">
        <v>536.63</v>
      </c>
      <c r="H225">
        <v>581.63</v>
      </c>
      <c r="I225">
        <v>591.75</v>
      </c>
      <c r="J225">
        <v>581.62</v>
      </c>
      <c r="K225">
        <v>626.03</v>
      </c>
      <c r="L225">
        <v>737.48</v>
      </c>
      <c r="M225">
        <v>791.02</v>
      </c>
      <c r="N225">
        <v>838.35</v>
      </c>
      <c r="O225">
        <v>893.76</v>
      </c>
      <c r="P225">
        <v>985.15</v>
      </c>
      <c r="Q225">
        <v>1164.07</v>
      </c>
      <c r="R225">
        <v>1233.5899999999999</v>
      </c>
      <c r="S225">
        <v>1280.17</v>
      </c>
      <c r="T225">
        <v>1342.67</v>
      </c>
      <c r="U225">
        <v>1404.57</v>
      </c>
      <c r="V225">
        <v>1466.77</v>
      </c>
      <c r="W225">
        <v>1513.47</v>
      </c>
      <c r="X225">
        <v>1552.72</v>
      </c>
      <c r="Y225">
        <v>1553.52</v>
      </c>
      <c r="Z225">
        <v>1559.64</v>
      </c>
      <c r="AA225">
        <v>1566.68</v>
      </c>
      <c r="AB225">
        <v>1593.86</v>
      </c>
      <c r="AC225">
        <v>1622.54</v>
      </c>
      <c r="AD225">
        <v>1680.4099999999999</v>
      </c>
      <c r="AE225">
        <v>1753.3899999999999</v>
      </c>
      <c r="AF225">
        <v>1838.1100000000001</v>
      </c>
      <c r="AG225">
        <v>1927.04</v>
      </c>
      <c r="AH225">
        <v>2006.4199999999998</v>
      </c>
      <c r="AI225">
        <v>2102.19</v>
      </c>
      <c r="AJ225">
        <v>2169.7600000000002</v>
      </c>
      <c r="AK225">
        <v>2278.88</v>
      </c>
      <c r="AL225">
        <v>2394.39</v>
      </c>
    </row>
    <row r="226" spans="1:38" x14ac:dyDescent="0.15">
      <c r="A226" t="s">
        <v>1089</v>
      </c>
      <c r="B226" t="s">
        <v>1090</v>
      </c>
      <c r="C226" t="s">
        <v>1091</v>
      </c>
      <c r="D226" t="s">
        <v>194</v>
      </c>
      <c r="E226" t="s">
        <v>76</v>
      </c>
      <c r="F226" t="s">
        <v>64</v>
      </c>
      <c r="G226">
        <v>463.5</v>
      </c>
      <c r="H226">
        <v>501.75</v>
      </c>
      <c r="I226">
        <v>527.63</v>
      </c>
      <c r="J226">
        <v>575.91999999999996</v>
      </c>
      <c r="K226">
        <v>696.72</v>
      </c>
      <c r="L226">
        <v>751.82</v>
      </c>
      <c r="M226">
        <v>808.67</v>
      </c>
      <c r="N226">
        <v>854.9</v>
      </c>
      <c r="O226">
        <v>910.4</v>
      </c>
      <c r="P226">
        <v>997.84</v>
      </c>
      <c r="Q226">
        <v>1151.3599999999999</v>
      </c>
      <c r="R226">
        <v>1222.8599999999999</v>
      </c>
      <c r="S226">
        <v>1274.8</v>
      </c>
      <c r="T226">
        <v>1338.62</v>
      </c>
      <c r="U226">
        <v>1410.96</v>
      </c>
      <c r="V226">
        <v>1480.54</v>
      </c>
      <c r="W226">
        <v>1537.4</v>
      </c>
      <c r="X226">
        <v>1585.5</v>
      </c>
      <c r="Y226">
        <v>1587.56</v>
      </c>
      <c r="Z226">
        <v>1587.84</v>
      </c>
      <c r="AA226">
        <v>1604.53</v>
      </c>
      <c r="AB226">
        <v>1643.61</v>
      </c>
      <c r="AC226">
        <v>1674.74</v>
      </c>
      <c r="AD226">
        <v>1738.96</v>
      </c>
      <c r="AE226">
        <v>1819.8899999999996</v>
      </c>
      <c r="AF226">
        <v>1924.9399999999998</v>
      </c>
      <c r="AG226" t="s">
        <v>52</v>
      </c>
      <c r="AH226" t="s">
        <v>52</v>
      </c>
      <c r="AI226" t="s">
        <v>52</v>
      </c>
      <c r="AJ226" t="s">
        <v>52</v>
      </c>
      <c r="AK226" t="s">
        <v>52</v>
      </c>
      <c r="AL226" t="s">
        <v>52</v>
      </c>
    </row>
    <row r="227" spans="1:38" x14ac:dyDescent="0.15">
      <c r="A227" t="s">
        <v>1092</v>
      </c>
      <c r="B227" t="s">
        <v>1093</v>
      </c>
      <c r="C227" t="s">
        <v>1094</v>
      </c>
      <c r="D227" t="s">
        <v>94</v>
      </c>
      <c r="E227" t="s">
        <v>76</v>
      </c>
      <c r="F227" t="s">
        <v>60</v>
      </c>
      <c r="G227">
        <v>632.25</v>
      </c>
      <c r="H227">
        <v>648</v>
      </c>
      <c r="I227">
        <v>684</v>
      </c>
      <c r="J227">
        <v>711.7</v>
      </c>
      <c r="K227">
        <v>758.05</v>
      </c>
      <c r="L227">
        <v>839</v>
      </c>
      <c r="M227">
        <v>905.13</v>
      </c>
      <c r="N227">
        <v>968.03</v>
      </c>
      <c r="O227">
        <v>1023.52</v>
      </c>
      <c r="P227">
        <v>1124.3599999999999</v>
      </c>
      <c r="Q227">
        <v>1217.93</v>
      </c>
      <c r="R227">
        <v>1272.57</v>
      </c>
      <c r="S227">
        <v>1312.42</v>
      </c>
      <c r="T227">
        <v>1371.45</v>
      </c>
      <c r="U227">
        <v>1425.69</v>
      </c>
      <c r="V227">
        <v>1482.49</v>
      </c>
      <c r="W227">
        <v>1536.95</v>
      </c>
      <c r="X227">
        <v>1565.38</v>
      </c>
      <c r="Y227">
        <v>1565.97</v>
      </c>
      <c r="Z227">
        <v>1571</v>
      </c>
      <c r="AA227">
        <v>1578.98</v>
      </c>
      <c r="AB227">
        <v>1607.55</v>
      </c>
      <c r="AC227">
        <v>1634.59</v>
      </c>
      <c r="AD227">
        <v>1687.97</v>
      </c>
      <c r="AE227">
        <v>1745.85</v>
      </c>
      <c r="AF227">
        <v>1825.4299999999998</v>
      </c>
      <c r="AG227">
        <v>1906.77</v>
      </c>
      <c r="AH227">
        <v>1948.7199999999998</v>
      </c>
      <c r="AI227">
        <v>2004.27</v>
      </c>
      <c r="AJ227">
        <v>2063.4299999999998</v>
      </c>
      <c r="AK227">
        <v>2143.77</v>
      </c>
      <c r="AL227">
        <v>2246.16</v>
      </c>
    </row>
    <row r="228" spans="1:38" x14ac:dyDescent="0.15">
      <c r="A228" t="s">
        <v>1098</v>
      </c>
      <c r="B228" t="s">
        <v>1099</v>
      </c>
      <c r="C228" t="s">
        <v>1100</v>
      </c>
      <c r="D228" t="s">
        <v>94</v>
      </c>
      <c r="E228" t="s">
        <v>76</v>
      </c>
      <c r="F228" t="s">
        <v>1828</v>
      </c>
      <c r="G228">
        <v>522</v>
      </c>
      <c r="H228">
        <v>522</v>
      </c>
      <c r="I228">
        <v>542.25</v>
      </c>
      <c r="J228">
        <v>585.41999999999996</v>
      </c>
      <c r="K228">
        <v>625.4</v>
      </c>
      <c r="L228">
        <v>702.93</v>
      </c>
      <c r="M228">
        <v>765.12</v>
      </c>
      <c r="N228">
        <v>809.16</v>
      </c>
      <c r="O228">
        <v>859.88</v>
      </c>
      <c r="P228">
        <v>943.45</v>
      </c>
      <c r="Q228">
        <v>1110.69</v>
      </c>
      <c r="R228">
        <v>1174.72</v>
      </c>
      <c r="S228">
        <v>1235.74</v>
      </c>
      <c r="T228">
        <v>1296.1500000000001</v>
      </c>
      <c r="U228">
        <v>1361.49</v>
      </c>
      <c r="V228">
        <v>1432.24</v>
      </c>
      <c r="W228">
        <v>1482.26</v>
      </c>
      <c r="X228">
        <v>1480.41</v>
      </c>
      <c r="Y228">
        <v>1481.07</v>
      </c>
      <c r="Z228">
        <v>1481.56</v>
      </c>
      <c r="AA228">
        <v>1485.63</v>
      </c>
      <c r="AB228">
        <v>1490.37</v>
      </c>
      <c r="AC228">
        <v>1517.31</v>
      </c>
      <c r="AD228">
        <v>1566.53</v>
      </c>
      <c r="AE228">
        <v>1636.74</v>
      </c>
      <c r="AF228">
        <v>1730.21</v>
      </c>
      <c r="AG228">
        <v>1801.51</v>
      </c>
      <c r="AH228">
        <v>1871.35</v>
      </c>
      <c r="AI228">
        <v>1948.68</v>
      </c>
      <c r="AJ228">
        <v>2023</v>
      </c>
      <c r="AK228">
        <v>2123.4899999999998</v>
      </c>
      <c r="AL228">
        <v>2225.9499999999998</v>
      </c>
    </row>
    <row r="229" spans="1:38" x14ac:dyDescent="0.15">
      <c r="A229" t="s">
        <v>1101</v>
      </c>
      <c r="B229" t="s">
        <v>1102</v>
      </c>
      <c r="C229" t="s">
        <v>1103</v>
      </c>
      <c r="D229" t="s">
        <v>94</v>
      </c>
      <c r="E229" t="s">
        <v>76</v>
      </c>
      <c r="F229" t="s">
        <v>60</v>
      </c>
      <c r="G229">
        <v>517.5</v>
      </c>
      <c r="H229">
        <v>559.13</v>
      </c>
      <c r="I229">
        <v>588.38</v>
      </c>
      <c r="J229">
        <v>632.11</v>
      </c>
      <c r="K229">
        <v>664.11</v>
      </c>
      <c r="L229">
        <v>747.29</v>
      </c>
      <c r="M229">
        <v>797.56</v>
      </c>
      <c r="N229">
        <v>844.1</v>
      </c>
      <c r="O229">
        <v>893.35</v>
      </c>
      <c r="P229">
        <v>976.45</v>
      </c>
      <c r="Q229">
        <v>1063.6300000000001</v>
      </c>
      <c r="R229">
        <v>1127.92</v>
      </c>
      <c r="S229">
        <v>1183.67</v>
      </c>
      <c r="T229">
        <v>1242.17</v>
      </c>
      <c r="U229">
        <v>1296.53</v>
      </c>
      <c r="V229">
        <v>1372.99</v>
      </c>
      <c r="W229">
        <v>1405.93</v>
      </c>
      <c r="X229">
        <v>1444.15</v>
      </c>
      <c r="Y229">
        <v>1444.38</v>
      </c>
      <c r="Z229">
        <v>1453.43</v>
      </c>
      <c r="AA229">
        <v>1463.41</v>
      </c>
      <c r="AB229">
        <v>1472.69</v>
      </c>
      <c r="AC229">
        <v>1501.88</v>
      </c>
      <c r="AD229">
        <v>1557.1399999999999</v>
      </c>
      <c r="AE229">
        <v>1615.5800000000002</v>
      </c>
      <c r="AF229">
        <v>1694.0700000000002</v>
      </c>
      <c r="AG229">
        <v>1788.3600000000001</v>
      </c>
      <c r="AH229">
        <v>1853.3199999999997</v>
      </c>
      <c r="AI229">
        <v>1903.42</v>
      </c>
      <c r="AJ229">
        <v>1990.16</v>
      </c>
      <c r="AK229">
        <v>2088.04</v>
      </c>
      <c r="AL229">
        <v>2186.65</v>
      </c>
    </row>
    <row r="230" spans="1:38" x14ac:dyDescent="0.15">
      <c r="A230" t="s">
        <v>1107</v>
      </c>
      <c r="B230" t="s">
        <v>1108</v>
      </c>
      <c r="C230" t="s">
        <v>1109</v>
      </c>
      <c r="D230" t="s">
        <v>94</v>
      </c>
      <c r="E230" t="s">
        <v>76</v>
      </c>
      <c r="F230" t="s">
        <v>1828</v>
      </c>
      <c r="G230">
        <v>495</v>
      </c>
      <c r="H230">
        <v>513</v>
      </c>
      <c r="I230">
        <v>553.5</v>
      </c>
      <c r="J230">
        <v>588.13</v>
      </c>
      <c r="K230">
        <v>621.24</v>
      </c>
      <c r="L230">
        <v>709.52</v>
      </c>
      <c r="M230">
        <v>779.04</v>
      </c>
      <c r="N230">
        <v>829.67</v>
      </c>
      <c r="O230">
        <v>886.71</v>
      </c>
      <c r="P230">
        <v>980.73</v>
      </c>
      <c r="Q230">
        <v>1130.8599999999999</v>
      </c>
      <c r="R230">
        <v>1206.45</v>
      </c>
      <c r="S230">
        <v>1245.08</v>
      </c>
      <c r="T230">
        <v>1307.3599999999999</v>
      </c>
      <c r="U230">
        <v>1370.6</v>
      </c>
      <c r="V230">
        <v>1430.81</v>
      </c>
      <c r="W230">
        <v>1476.59</v>
      </c>
      <c r="X230">
        <v>1509.77</v>
      </c>
      <c r="Y230">
        <v>1510.28</v>
      </c>
      <c r="Z230">
        <v>1518.06</v>
      </c>
      <c r="AA230">
        <v>1524.75</v>
      </c>
      <c r="AB230">
        <v>1533.18</v>
      </c>
      <c r="AC230">
        <v>1539.97</v>
      </c>
      <c r="AD230">
        <v>1592.3600000000001</v>
      </c>
      <c r="AE230">
        <v>1657.65</v>
      </c>
      <c r="AF230">
        <v>1751.1799999999998</v>
      </c>
      <c r="AG230">
        <v>1822.94</v>
      </c>
      <c r="AH230">
        <v>1895.24</v>
      </c>
      <c r="AI230">
        <v>1967.51</v>
      </c>
      <c r="AJ230">
        <v>2030.03</v>
      </c>
      <c r="AK230">
        <v>2129.1799999999998</v>
      </c>
      <c r="AL230">
        <v>2231.98</v>
      </c>
    </row>
    <row r="231" spans="1:38" x14ac:dyDescent="0.15">
      <c r="A231" t="s">
        <v>1116</v>
      </c>
      <c r="B231" t="s">
        <v>1117</v>
      </c>
      <c r="C231" t="s">
        <v>1118</v>
      </c>
      <c r="D231" t="s">
        <v>194</v>
      </c>
      <c r="E231" t="s">
        <v>76</v>
      </c>
      <c r="F231" t="s">
        <v>70</v>
      </c>
      <c r="G231">
        <v>559.13</v>
      </c>
      <c r="H231">
        <v>590.63</v>
      </c>
      <c r="I231">
        <v>653.63</v>
      </c>
      <c r="J231">
        <v>636.72</v>
      </c>
      <c r="K231">
        <v>672.89</v>
      </c>
      <c r="L231">
        <v>746.43</v>
      </c>
      <c r="M231">
        <v>810.95</v>
      </c>
      <c r="N231">
        <v>860.43</v>
      </c>
      <c r="O231">
        <v>905.71</v>
      </c>
      <c r="P231">
        <v>1004.63</v>
      </c>
      <c r="Q231">
        <v>1155.47</v>
      </c>
      <c r="R231">
        <v>1227.8599999999999</v>
      </c>
      <c r="S231">
        <v>1289.81</v>
      </c>
      <c r="T231">
        <v>1347.58</v>
      </c>
      <c r="U231">
        <v>1406.32</v>
      </c>
      <c r="V231">
        <v>1464.28</v>
      </c>
      <c r="W231" t="s">
        <v>52</v>
      </c>
      <c r="X231" t="s">
        <v>52</v>
      </c>
      <c r="Y231" t="s">
        <v>52</v>
      </c>
      <c r="Z231" t="s">
        <v>52</v>
      </c>
      <c r="AA231" t="s">
        <v>52</v>
      </c>
      <c r="AB231" t="s">
        <v>52</v>
      </c>
      <c r="AC231" t="s">
        <v>52</v>
      </c>
      <c r="AD231" t="s">
        <v>52</v>
      </c>
      <c r="AE231" t="s">
        <v>52</v>
      </c>
      <c r="AF231" t="s">
        <v>52</v>
      </c>
      <c r="AG231" t="s">
        <v>52</v>
      </c>
      <c r="AH231" t="s">
        <v>52</v>
      </c>
      <c r="AI231" t="s">
        <v>52</v>
      </c>
      <c r="AJ231" t="s">
        <v>52</v>
      </c>
      <c r="AK231" t="s">
        <v>52</v>
      </c>
      <c r="AL231" t="s">
        <v>52</v>
      </c>
    </row>
    <row r="232" spans="1:38" x14ac:dyDescent="0.15">
      <c r="A232" t="s">
        <v>1125</v>
      </c>
      <c r="B232" t="s">
        <v>1126</v>
      </c>
      <c r="C232" t="s">
        <v>1127</v>
      </c>
      <c r="D232" t="s">
        <v>94</v>
      </c>
      <c r="E232" t="s">
        <v>76</v>
      </c>
      <c r="F232" t="s">
        <v>70</v>
      </c>
      <c r="G232">
        <v>660.38</v>
      </c>
      <c r="H232">
        <v>660.38</v>
      </c>
      <c r="I232">
        <v>670.5</v>
      </c>
      <c r="J232">
        <v>714.26</v>
      </c>
      <c r="K232">
        <v>756.95</v>
      </c>
      <c r="L232">
        <v>808.47</v>
      </c>
      <c r="M232">
        <v>869.53</v>
      </c>
      <c r="N232">
        <v>923.32</v>
      </c>
      <c r="O232">
        <v>977.01</v>
      </c>
      <c r="P232">
        <v>1097.48</v>
      </c>
      <c r="Q232">
        <v>1189.24</v>
      </c>
      <c r="R232">
        <v>1262.52</v>
      </c>
      <c r="S232">
        <v>1304.5899999999999</v>
      </c>
      <c r="T232">
        <v>1363.23</v>
      </c>
      <c r="U232">
        <v>1419.83</v>
      </c>
      <c r="V232">
        <v>1489.94</v>
      </c>
      <c r="W232">
        <v>1544.57</v>
      </c>
      <c r="X232">
        <v>1580.59</v>
      </c>
      <c r="Y232">
        <v>1579.02</v>
      </c>
      <c r="Z232">
        <v>1586.65</v>
      </c>
      <c r="AA232">
        <v>1590.1</v>
      </c>
      <c r="AB232">
        <v>1614.97</v>
      </c>
      <c r="AC232">
        <v>1641.44</v>
      </c>
      <c r="AD232">
        <v>1693.82</v>
      </c>
      <c r="AE232">
        <v>1744.95</v>
      </c>
      <c r="AF232">
        <v>1822.75</v>
      </c>
      <c r="AG232">
        <v>1916.05</v>
      </c>
      <c r="AH232">
        <v>1990.2</v>
      </c>
      <c r="AI232">
        <v>2055.63</v>
      </c>
      <c r="AJ232">
        <v>2128.4899999999998</v>
      </c>
      <c r="AK232">
        <v>2213.69</v>
      </c>
      <c r="AL232">
        <v>2319.41</v>
      </c>
    </row>
    <row r="233" spans="1:38" x14ac:dyDescent="0.15">
      <c r="A233" t="s">
        <v>1128</v>
      </c>
      <c r="B233" t="s">
        <v>1129</v>
      </c>
      <c r="C233" t="s">
        <v>1130</v>
      </c>
      <c r="D233" t="s">
        <v>94</v>
      </c>
      <c r="E233" t="s">
        <v>76</v>
      </c>
      <c r="F233" t="s">
        <v>60</v>
      </c>
      <c r="G233">
        <v>518.63</v>
      </c>
      <c r="H233">
        <v>576</v>
      </c>
      <c r="I233">
        <v>607.5</v>
      </c>
      <c r="J233">
        <v>634.86</v>
      </c>
      <c r="K233">
        <v>716.3</v>
      </c>
      <c r="L233">
        <v>784.67</v>
      </c>
      <c r="M233">
        <v>827.51</v>
      </c>
      <c r="N233">
        <v>881.61</v>
      </c>
      <c r="O233">
        <v>937.14</v>
      </c>
      <c r="P233">
        <v>1034.5999999999999</v>
      </c>
      <c r="Q233">
        <v>1127.52</v>
      </c>
      <c r="R233">
        <v>1210.3</v>
      </c>
      <c r="S233">
        <v>1249.02</v>
      </c>
      <c r="T233">
        <v>1306.99</v>
      </c>
      <c r="U233">
        <v>1364.35</v>
      </c>
      <c r="V233">
        <v>1430.6</v>
      </c>
      <c r="W233">
        <v>1471.48</v>
      </c>
      <c r="X233">
        <v>1506.04</v>
      </c>
      <c r="Y233">
        <v>1505.92</v>
      </c>
      <c r="Z233">
        <v>1510.35</v>
      </c>
      <c r="AA233">
        <v>1515.52</v>
      </c>
      <c r="AB233">
        <v>1523.56</v>
      </c>
      <c r="AC233">
        <v>1552.21</v>
      </c>
      <c r="AD233">
        <v>1602.09</v>
      </c>
      <c r="AE233">
        <v>1653.91</v>
      </c>
      <c r="AF233">
        <v>1740.96</v>
      </c>
      <c r="AG233">
        <v>1817.4700000000003</v>
      </c>
      <c r="AH233">
        <v>1883.3000000000002</v>
      </c>
      <c r="AI233">
        <v>1970.89</v>
      </c>
      <c r="AJ233">
        <v>2031.29</v>
      </c>
      <c r="AK233">
        <v>2130.89</v>
      </c>
      <c r="AL233">
        <v>2230.65</v>
      </c>
    </row>
    <row r="234" spans="1:38" x14ac:dyDescent="0.15">
      <c r="A234" t="s">
        <v>1131</v>
      </c>
      <c r="B234" t="s">
        <v>1132</v>
      </c>
      <c r="C234" t="s">
        <v>1133</v>
      </c>
      <c r="D234" t="s">
        <v>194</v>
      </c>
      <c r="E234" t="s">
        <v>76</v>
      </c>
      <c r="F234" t="s">
        <v>64</v>
      </c>
      <c r="G234">
        <v>529.88</v>
      </c>
      <c r="H234">
        <v>586.13</v>
      </c>
      <c r="I234">
        <v>612</v>
      </c>
      <c r="J234">
        <v>622.21</v>
      </c>
      <c r="K234">
        <v>664.96</v>
      </c>
      <c r="L234">
        <v>740.44</v>
      </c>
      <c r="M234">
        <v>789.64</v>
      </c>
      <c r="N234">
        <v>855.14</v>
      </c>
      <c r="O234">
        <v>924.26</v>
      </c>
      <c r="P234">
        <v>1014.47</v>
      </c>
      <c r="Q234">
        <v>1125.67</v>
      </c>
      <c r="R234">
        <v>1203.92</v>
      </c>
      <c r="S234">
        <v>1254.23</v>
      </c>
      <c r="T234">
        <v>1317.07</v>
      </c>
      <c r="U234">
        <v>1380.8</v>
      </c>
      <c r="V234">
        <v>1444.22</v>
      </c>
      <c r="W234" t="s">
        <v>52</v>
      </c>
      <c r="X234" t="s">
        <v>52</v>
      </c>
      <c r="Y234" t="s">
        <v>52</v>
      </c>
      <c r="Z234" t="s">
        <v>52</v>
      </c>
      <c r="AA234" t="s">
        <v>52</v>
      </c>
      <c r="AB234" t="s">
        <v>52</v>
      </c>
      <c r="AC234" t="s">
        <v>52</v>
      </c>
      <c r="AD234" t="s">
        <v>52</v>
      </c>
      <c r="AE234" t="s">
        <v>52</v>
      </c>
      <c r="AF234" t="s">
        <v>52</v>
      </c>
      <c r="AG234" t="s">
        <v>52</v>
      </c>
      <c r="AH234" t="s">
        <v>52</v>
      </c>
      <c r="AI234" t="s">
        <v>52</v>
      </c>
      <c r="AJ234" t="s">
        <v>52</v>
      </c>
      <c r="AK234" t="s">
        <v>52</v>
      </c>
      <c r="AL234" t="s">
        <v>52</v>
      </c>
    </row>
    <row r="235" spans="1:38" x14ac:dyDescent="0.15">
      <c r="A235" t="s">
        <v>1146</v>
      </c>
      <c r="B235" t="s">
        <v>1147</v>
      </c>
      <c r="C235" t="s">
        <v>1148</v>
      </c>
      <c r="D235" t="s">
        <v>194</v>
      </c>
      <c r="E235" t="s">
        <v>76</v>
      </c>
      <c r="F235" t="s">
        <v>60</v>
      </c>
      <c r="G235">
        <v>542.25</v>
      </c>
      <c r="H235">
        <v>619.88</v>
      </c>
      <c r="I235">
        <v>642.38</v>
      </c>
      <c r="J235">
        <v>671.48</v>
      </c>
      <c r="K235">
        <v>679.41</v>
      </c>
      <c r="L235">
        <v>727.04</v>
      </c>
      <c r="M235">
        <v>790.42</v>
      </c>
      <c r="N235">
        <v>843.29</v>
      </c>
      <c r="O235">
        <v>885.52</v>
      </c>
      <c r="P235">
        <v>997.47</v>
      </c>
      <c r="Q235">
        <v>1091.3900000000001</v>
      </c>
      <c r="R235">
        <v>1157.95</v>
      </c>
      <c r="S235">
        <v>1191.72</v>
      </c>
      <c r="T235">
        <v>1233.96</v>
      </c>
      <c r="U235">
        <v>1288.93</v>
      </c>
      <c r="V235">
        <v>1344.3</v>
      </c>
      <c r="W235">
        <v>1398.26</v>
      </c>
      <c r="X235">
        <v>1444.81</v>
      </c>
      <c r="Y235">
        <v>1445.02</v>
      </c>
      <c r="Z235">
        <v>1445.41</v>
      </c>
      <c r="AA235">
        <v>1448.48</v>
      </c>
      <c r="AB235">
        <v>1470.77</v>
      </c>
      <c r="AC235">
        <v>1494.39</v>
      </c>
      <c r="AD235">
        <v>1540.35</v>
      </c>
      <c r="AE235">
        <v>1604.9099999999999</v>
      </c>
      <c r="AF235">
        <v>1693.56</v>
      </c>
      <c r="AG235">
        <v>1784.85</v>
      </c>
      <c r="AH235">
        <v>1851.0900000000001</v>
      </c>
      <c r="AI235" t="s">
        <v>52</v>
      </c>
      <c r="AJ235" t="s">
        <v>52</v>
      </c>
      <c r="AK235" t="s">
        <v>52</v>
      </c>
      <c r="AL235" t="s">
        <v>52</v>
      </c>
    </row>
    <row r="236" spans="1:38" x14ac:dyDescent="0.15">
      <c r="A236" t="s">
        <v>1158</v>
      </c>
      <c r="B236" t="s">
        <v>52</v>
      </c>
      <c r="C236" t="s">
        <v>1159</v>
      </c>
      <c r="D236" t="s">
        <v>194</v>
      </c>
      <c r="E236" t="s">
        <v>76</v>
      </c>
      <c r="F236" t="s">
        <v>64</v>
      </c>
      <c r="G236">
        <v>614.25</v>
      </c>
      <c r="H236">
        <v>653.63</v>
      </c>
      <c r="I236">
        <v>685.13</v>
      </c>
      <c r="J236" t="s">
        <v>52</v>
      </c>
      <c r="K236" t="s">
        <v>52</v>
      </c>
      <c r="L236" t="s">
        <v>52</v>
      </c>
      <c r="M236" t="s">
        <v>52</v>
      </c>
      <c r="N236" t="s">
        <v>52</v>
      </c>
      <c r="O236" t="s">
        <v>52</v>
      </c>
      <c r="P236" t="s">
        <v>52</v>
      </c>
      <c r="Q236" t="s">
        <v>52</v>
      </c>
      <c r="R236" t="s">
        <v>52</v>
      </c>
      <c r="S236" t="s">
        <v>52</v>
      </c>
      <c r="T236" t="s">
        <v>52</v>
      </c>
      <c r="U236" t="s">
        <v>52</v>
      </c>
      <c r="V236" t="s">
        <v>52</v>
      </c>
      <c r="W236" t="s">
        <v>52</v>
      </c>
      <c r="X236" t="s">
        <v>52</v>
      </c>
      <c r="Y236" t="s">
        <v>52</v>
      </c>
      <c r="Z236" t="s">
        <v>52</v>
      </c>
      <c r="AA236" t="s">
        <v>52</v>
      </c>
      <c r="AB236" t="s">
        <v>52</v>
      </c>
      <c r="AC236" t="s">
        <v>52</v>
      </c>
      <c r="AD236" t="s">
        <v>52</v>
      </c>
      <c r="AE236" t="s">
        <v>52</v>
      </c>
      <c r="AF236" t="s">
        <v>52</v>
      </c>
      <c r="AG236" t="s">
        <v>52</v>
      </c>
      <c r="AH236" t="s">
        <v>52</v>
      </c>
      <c r="AI236" t="s">
        <v>52</v>
      </c>
      <c r="AJ236" t="s">
        <v>52</v>
      </c>
      <c r="AK236" t="s">
        <v>52</v>
      </c>
      <c r="AL236" t="s">
        <v>52</v>
      </c>
    </row>
    <row r="237" spans="1:38" x14ac:dyDescent="0.15">
      <c r="A237" t="s">
        <v>1169</v>
      </c>
      <c r="B237" t="s">
        <v>1170</v>
      </c>
      <c r="C237" t="s">
        <v>1171</v>
      </c>
      <c r="D237" t="s">
        <v>94</v>
      </c>
      <c r="E237" t="s">
        <v>76</v>
      </c>
      <c r="F237" t="s">
        <v>1828</v>
      </c>
      <c r="G237">
        <v>595.13</v>
      </c>
      <c r="H237">
        <v>598.5</v>
      </c>
      <c r="I237">
        <v>693</v>
      </c>
      <c r="J237">
        <v>641.38</v>
      </c>
      <c r="K237">
        <v>663.75</v>
      </c>
      <c r="L237">
        <v>739.94</v>
      </c>
      <c r="M237">
        <v>817.7</v>
      </c>
      <c r="N237">
        <v>872.44</v>
      </c>
      <c r="O237">
        <v>933.64</v>
      </c>
      <c r="P237">
        <v>1028.79</v>
      </c>
      <c r="Q237">
        <v>1178.6400000000001</v>
      </c>
      <c r="R237">
        <v>1251.27</v>
      </c>
      <c r="S237">
        <v>1291.5</v>
      </c>
      <c r="T237">
        <v>1354.5</v>
      </c>
      <c r="U237">
        <v>1422.12</v>
      </c>
      <c r="V237">
        <v>1482.81</v>
      </c>
      <c r="W237">
        <v>1530.25</v>
      </c>
      <c r="X237">
        <v>1562.1</v>
      </c>
      <c r="Y237">
        <v>1562.1</v>
      </c>
      <c r="Z237">
        <v>1567.86</v>
      </c>
      <c r="AA237">
        <v>1576.13</v>
      </c>
      <c r="AB237">
        <v>1584.58</v>
      </c>
      <c r="AC237">
        <v>1593.21</v>
      </c>
      <c r="AD237">
        <v>1647.74</v>
      </c>
      <c r="AE237">
        <v>1714.1200000000001</v>
      </c>
      <c r="AF237">
        <v>1808.33</v>
      </c>
      <c r="AG237">
        <v>1879.4499999999998</v>
      </c>
      <c r="AH237">
        <v>1948.9599999999998</v>
      </c>
      <c r="AI237">
        <v>2025.69</v>
      </c>
      <c r="AJ237">
        <v>2085.16</v>
      </c>
      <c r="AK237">
        <v>2184.17</v>
      </c>
      <c r="AL237">
        <v>2285.23</v>
      </c>
    </row>
    <row r="238" spans="1:38" x14ac:dyDescent="0.15">
      <c r="A238" t="s">
        <v>1172</v>
      </c>
      <c r="B238" t="s">
        <v>52</v>
      </c>
      <c r="C238" t="s">
        <v>1173</v>
      </c>
      <c r="D238" t="s">
        <v>194</v>
      </c>
      <c r="E238" t="s">
        <v>76</v>
      </c>
      <c r="F238" t="s">
        <v>60</v>
      </c>
      <c r="G238">
        <v>630</v>
      </c>
      <c r="H238">
        <v>694.13</v>
      </c>
      <c r="I238">
        <v>740.25</v>
      </c>
      <c r="J238">
        <v>769.23</v>
      </c>
      <c r="K238">
        <v>808.72</v>
      </c>
      <c r="L238" t="s">
        <v>52</v>
      </c>
      <c r="M238" t="s">
        <v>52</v>
      </c>
      <c r="N238" t="s">
        <v>52</v>
      </c>
      <c r="O238" t="s">
        <v>52</v>
      </c>
      <c r="P238" t="s">
        <v>52</v>
      </c>
      <c r="Q238" t="s">
        <v>52</v>
      </c>
      <c r="R238" t="s">
        <v>52</v>
      </c>
      <c r="S238" t="s">
        <v>52</v>
      </c>
      <c r="T238" t="s">
        <v>52</v>
      </c>
      <c r="U238" t="s">
        <v>52</v>
      </c>
      <c r="V238" t="s">
        <v>52</v>
      </c>
      <c r="W238" t="s">
        <v>52</v>
      </c>
      <c r="X238" t="s">
        <v>52</v>
      </c>
      <c r="Y238" t="s">
        <v>52</v>
      </c>
      <c r="Z238" t="s">
        <v>52</v>
      </c>
      <c r="AA238" t="s">
        <v>52</v>
      </c>
      <c r="AB238" t="s">
        <v>52</v>
      </c>
      <c r="AC238" t="s">
        <v>52</v>
      </c>
      <c r="AD238" t="s">
        <v>52</v>
      </c>
      <c r="AE238" t="s">
        <v>52</v>
      </c>
      <c r="AF238" t="s">
        <v>52</v>
      </c>
      <c r="AG238" t="s">
        <v>52</v>
      </c>
      <c r="AH238" t="s">
        <v>52</v>
      </c>
      <c r="AI238" t="s">
        <v>52</v>
      </c>
      <c r="AJ238" t="s">
        <v>52</v>
      </c>
      <c r="AK238" t="s">
        <v>52</v>
      </c>
      <c r="AL238" t="s">
        <v>52</v>
      </c>
    </row>
    <row r="239" spans="1:38" x14ac:dyDescent="0.15">
      <c r="A239" t="s">
        <v>1183</v>
      </c>
      <c r="B239" t="s">
        <v>1184</v>
      </c>
      <c r="C239" t="s">
        <v>1185</v>
      </c>
      <c r="D239" t="s">
        <v>94</v>
      </c>
      <c r="E239" t="s">
        <v>76</v>
      </c>
      <c r="F239" t="s">
        <v>70</v>
      </c>
      <c r="G239">
        <v>658.13</v>
      </c>
      <c r="H239">
        <v>654.75</v>
      </c>
      <c r="I239">
        <v>664.88</v>
      </c>
      <c r="J239">
        <v>705.79</v>
      </c>
      <c r="K239">
        <v>745.69</v>
      </c>
      <c r="L239">
        <v>783.82</v>
      </c>
      <c r="M239">
        <v>850.93</v>
      </c>
      <c r="N239">
        <v>898.82</v>
      </c>
      <c r="O239">
        <v>950.55</v>
      </c>
      <c r="P239">
        <v>1062.19</v>
      </c>
      <c r="Q239">
        <v>1156.55</v>
      </c>
      <c r="R239">
        <v>1231.57</v>
      </c>
      <c r="S239">
        <v>1273.51</v>
      </c>
      <c r="T239">
        <v>1326.72</v>
      </c>
      <c r="U239">
        <v>1382.6</v>
      </c>
      <c r="V239">
        <v>1447.7</v>
      </c>
      <c r="W239">
        <v>1501.37</v>
      </c>
      <c r="X239">
        <v>1533.34</v>
      </c>
      <c r="Y239">
        <v>1533.34</v>
      </c>
      <c r="Z239">
        <v>1540.2</v>
      </c>
      <c r="AA239">
        <v>1540.2</v>
      </c>
      <c r="AB239">
        <v>1570.31</v>
      </c>
      <c r="AC239">
        <v>1600.56</v>
      </c>
      <c r="AD239">
        <v>1656.29</v>
      </c>
      <c r="AE239">
        <v>1711.15</v>
      </c>
      <c r="AF239">
        <v>1794.54</v>
      </c>
      <c r="AG239">
        <v>1893.45</v>
      </c>
      <c r="AH239">
        <v>1965.5</v>
      </c>
      <c r="AI239">
        <v>2030.13</v>
      </c>
      <c r="AJ239">
        <v>2102.15</v>
      </c>
      <c r="AK239">
        <v>2186.2199999999998</v>
      </c>
      <c r="AL239">
        <v>2289.4899999999998</v>
      </c>
    </row>
    <row r="240" spans="1:38" x14ac:dyDescent="0.15">
      <c r="A240" t="s">
        <v>1186</v>
      </c>
      <c r="B240" t="s">
        <v>1187</v>
      </c>
      <c r="C240" t="s">
        <v>1188</v>
      </c>
      <c r="D240" t="s">
        <v>94</v>
      </c>
      <c r="E240" t="s">
        <v>76</v>
      </c>
      <c r="F240" t="s">
        <v>60</v>
      </c>
      <c r="G240">
        <v>534.38</v>
      </c>
      <c r="H240">
        <v>591.75</v>
      </c>
      <c r="I240">
        <v>614.25</v>
      </c>
      <c r="J240">
        <v>627.05999999999995</v>
      </c>
      <c r="K240">
        <v>702.17</v>
      </c>
      <c r="L240">
        <v>755.61</v>
      </c>
      <c r="M240">
        <v>801.58</v>
      </c>
      <c r="N240">
        <v>864.87</v>
      </c>
      <c r="O240">
        <v>924.88</v>
      </c>
      <c r="P240">
        <v>1020.06</v>
      </c>
      <c r="Q240">
        <v>1112.04</v>
      </c>
      <c r="R240">
        <v>1197.4000000000001</v>
      </c>
      <c r="S240">
        <v>1236.8900000000001</v>
      </c>
      <c r="T240">
        <v>1291.58</v>
      </c>
      <c r="U240">
        <v>1344.6</v>
      </c>
      <c r="V240">
        <v>1410.92</v>
      </c>
      <c r="W240">
        <v>1452.73</v>
      </c>
      <c r="X240">
        <v>1488.61</v>
      </c>
      <c r="Y240">
        <v>1488.61</v>
      </c>
      <c r="Z240">
        <v>1492.85</v>
      </c>
      <c r="AA240">
        <v>1497.85</v>
      </c>
      <c r="AB240">
        <v>1501.33</v>
      </c>
      <c r="AC240">
        <v>1527.18</v>
      </c>
      <c r="AD240">
        <v>1579.23</v>
      </c>
      <c r="AE240">
        <v>1634.0800000000002</v>
      </c>
      <c r="AF240">
        <v>1724.51</v>
      </c>
      <c r="AG240">
        <v>1806.5500000000002</v>
      </c>
      <c r="AH240">
        <v>1874.42</v>
      </c>
      <c r="AI240">
        <v>1962.8</v>
      </c>
      <c r="AJ240">
        <v>2024.98</v>
      </c>
      <c r="AK240">
        <v>2124.64</v>
      </c>
      <c r="AL240">
        <v>2223.5</v>
      </c>
    </row>
    <row r="241" spans="1:38" x14ac:dyDescent="0.15">
      <c r="A241" t="s">
        <v>1192</v>
      </c>
      <c r="B241" t="s">
        <v>1193</v>
      </c>
      <c r="C241" t="s">
        <v>1194</v>
      </c>
      <c r="D241" t="s">
        <v>194</v>
      </c>
      <c r="E241" t="s">
        <v>76</v>
      </c>
      <c r="F241" t="s">
        <v>70</v>
      </c>
      <c r="G241">
        <v>542.25</v>
      </c>
      <c r="H241">
        <v>565.88</v>
      </c>
      <c r="I241">
        <v>632.25</v>
      </c>
      <c r="J241">
        <v>625.23</v>
      </c>
      <c r="K241">
        <v>660.51</v>
      </c>
      <c r="L241">
        <v>721.62</v>
      </c>
      <c r="M241">
        <v>804.6</v>
      </c>
      <c r="N241">
        <v>852.31</v>
      </c>
      <c r="O241">
        <v>906.82</v>
      </c>
      <c r="P241">
        <v>1031.79</v>
      </c>
      <c r="Q241">
        <v>1190.06</v>
      </c>
      <c r="R241">
        <v>1266.1099999999999</v>
      </c>
      <c r="S241">
        <v>1322.07</v>
      </c>
      <c r="T241">
        <v>1378.55</v>
      </c>
      <c r="U241">
        <v>1439.67</v>
      </c>
      <c r="V241">
        <v>1495.85</v>
      </c>
      <c r="W241" t="s">
        <v>52</v>
      </c>
      <c r="X241" t="s">
        <v>52</v>
      </c>
      <c r="Y241" t="s">
        <v>52</v>
      </c>
      <c r="Z241" t="s">
        <v>52</v>
      </c>
      <c r="AA241" t="s">
        <v>52</v>
      </c>
      <c r="AB241" t="s">
        <v>52</v>
      </c>
      <c r="AC241" t="s">
        <v>52</v>
      </c>
      <c r="AD241" t="s">
        <v>52</v>
      </c>
      <c r="AE241" t="s">
        <v>52</v>
      </c>
      <c r="AF241" t="s">
        <v>52</v>
      </c>
      <c r="AG241" t="s">
        <v>52</v>
      </c>
      <c r="AH241" t="s">
        <v>52</v>
      </c>
      <c r="AI241" t="s">
        <v>52</v>
      </c>
      <c r="AJ241" t="s">
        <v>52</v>
      </c>
      <c r="AK241" t="s">
        <v>52</v>
      </c>
      <c r="AL241" t="s">
        <v>52</v>
      </c>
    </row>
    <row r="242" spans="1:38" x14ac:dyDescent="0.15">
      <c r="A242" t="s">
        <v>1195</v>
      </c>
      <c r="B242" t="s">
        <v>1196</v>
      </c>
      <c r="C242" t="s">
        <v>1197</v>
      </c>
      <c r="D242" t="s">
        <v>94</v>
      </c>
      <c r="E242" t="s">
        <v>76</v>
      </c>
      <c r="F242" t="s">
        <v>66</v>
      </c>
      <c r="G242">
        <v>588.38</v>
      </c>
      <c r="H242">
        <v>607.5</v>
      </c>
      <c r="I242">
        <v>651.38</v>
      </c>
      <c r="J242">
        <v>679.82</v>
      </c>
      <c r="K242">
        <v>706.1</v>
      </c>
      <c r="L242">
        <v>756.09</v>
      </c>
      <c r="M242">
        <v>825.9</v>
      </c>
      <c r="N242">
        <v>887.23</v>
      </c>
      <c r="O242">
        <v>955.23</v>
      </c>
      <c r="P242">
        <v>1040.8</v>
      </c>
      <c r="Q242">
        <v>1184.29</v>
      </c>
      <c r="R242">
        <v>1261.27</v>
      </c>
      <c r="S242">
        <v>1317.28</v>
      </c>
      <c r="T242">
        <v>1374.85</v>
      </c>
      <c r="U242">
        <v>1428.82</v>
      </c>
      <c r="V242">
        <v>1484.66</v>
      </c>
      <c r="W242">
        <v>1543.3</v>
      </c>
      <c r="X242">
        <v>1582.64</v>
      </c>
      <c r="Y242">
        <v>1582.65</v>
      </c>
      <c r="Z242">
        <v>1583.06</v>
      </c>
      <c r="AA242">
        <v>1614.14</v>
      </c>
      <c r="AB242">
        <v>1646.32</v>
      </c>
      <c r="AC242">
        <v>1679.16</v>
      </c>
      <c r="AD242">
        <v>1737.64</v>
      </c>
      <c r="AE242">
        <v>1810.87</v>
      </c>
      <c r="AF242">
        <v>1912.27</v>
      </c>
      <c r="AG242">
        <v>1988.6499999999999</v>
      </c>
      <c r="AH242">
        <v>2063.56</v>
      </c>
      <c r="AI242">
        <v>2130.64</v>
      </c>
      <c r="AJ242">
        <v>2225.4299999999998</v>
      </c>
      <c r="AK242">
        <v>2332.44</v>
      </c>
      <c r="AL242">
        <v>2441.91</v>
      </c>
    </row>
    <row r="243" spans="1:38" x14ac:dyDescent="0.15">
      <c r="A243" t="s">
        <v>1201</v>
      </c>
      <c r="B243" t="s">
        <v>1202</v>
      </c>
      <c r="C243" t="s">
        <v>1203</v>
      </c>
      <c r="D243" t="s">
        <v>94</v>
      </c>
      <c r="E243" t="s">
        <v>76</v>
      </c>
      <c r="F243" t="s">
        <v>56</v>
      </c>
      <c r="G243">
        <v>654.75</v>
      </c>
      <c r="H243">
        <v>697.5</v>
      </c>
      <c r="I243">
        <v>713.25</v>
      </c>
      <c r="J243">
        <v>754.29</v>
      </c>
      <c r="K243">
        <v>803.25</v>
      </c>
      <c r="L243">
        <v>878.46</v>
      </c>
      <c r="M243">
        <v>947</v>
      </c>
      <c r="N243">
        <v>995.61</v>
      </c>
      <c r="O243">
        <v>1039.1400000000001</v>
      </c>
      <c r="P243">
        <v>1116.92</v>
      </c>
      <c r="Q243">
        <v>1225.6199999999999</v>
      </c>
      <c r="R243">
        <v>1291.17</v>
      </c>
      <c r="S243">
        <v>1334.79</v>
      </c>
      <c r="T243">
        <v>1389.8</v>
      </c>
      <c r="U243">
        <v>1465.89</v>
      </c>
      <c r="V243">
        <v>1522.54</v>
      </c>
      <c r="W243">
        <v>1566.61</v>
      </c>
      <c r="X243">
        <v>1571.74</v>
      </c>
      <c r="Y243">
        <v>1571.76</v>
      </c>
      <c r="Z243">
        <v>1576.57</v>
      </c>
      <c r="AA243">
        <v>1557.43</v>
      </c>
      <c r="AB243">
        <v>1592.74</v>
      </c>
      <c r="AC243">
        <v>1624</v>
      </c>
      <c r="AD243">
        <v>1698.07</v>
      </c>
      <c r="AE243">
        <v>1766.2</v>
      </c>
      <c r="AF243">
        <v>1872.45</v>
      </c>
      <c r="AG243">
        <v>1964.59</v>
      </c>
      <c r="AH243">
        <v>2049.85</v>
      </c>
      <c r="AI243">
        <v>2128.59</v>
      </c>
      <c r="AJ243">
        <v>2211.42</v>
      </c>
      <c r="AK243">
        <v>2301.54</v>
      </c>
      <c r="AL243">
        <v>2415.0700000000002</v>
      </c>
    </row>
    <row r="244" spans="1:38" x14ac:dyDescent="0.15">
      <c r="A244" t="s">
        <v>1204</v>
      </c>
      <c r="B244" t="s">
        <v>1205</v>
      </c>
      <c r="C244" t="s">
        <v>1206</v>
      </c>
      <c r="D244" t="s">
        <v>194</v>
      </c>
      <c r="E244" t="s">
        <v>76</v>
      </c>
      <c r="F244" t="s">
        <v>64</v>
      </c>
      <c r="G244">
        <v>552.38</v>
      </c>
      <c r="H244">
        <v>576</v>
      </c>
      <c r="I244">
        <v>591.75</v>
      </c>
      <c r="J244">
        <v>613.6</v>
      </c>
      <c r="K244">
        <v>641.71</v>
      </c>
      <c r="L244">
        <v>695.69</v>
      </c>
      <c r="M244">
        <v>738.46</v>
      </c>
      <c r="N244">
        <v>804.57</v>
      </c>
      <c r="O244">
        <v>847.84</v>
      </c>
      <c r="P244">
        <v>921.45</v>
      </c>
      <c r="Q244">
        <v>1030.06</v>
      </c>
      <c r="R244">
        <v>1100.5999999999999</v>
      </c>
      <c r="S244">
        <v>1152.45</v>
      </c>
      <c r="T244">
        <v>1206.5</v>
      </c>
      <c r="U244">
        <v>1263.06</v>
      </c>
      <c r="V244">
        <v>1327.18</v>
      </c>
      <c r="W244" t="s">
        <v>52</v>
      </c>
      <c r="X244" t="s">
        <v>52</v>
      </c>
      <c r="Y244" t="s">
        <v>52</v>
      </c>
      <c r="Z244" t="s">
        <v>52</v>
      </c>
      <c r="AA244" t="s">
        <v>52</v>
      </c>
      <c r="AB244" t="s">
        <v>52</v>
      </c>
      <c r="AC244" t="s">
        <v>52</v>
      </c>
      <c r="AD244" t="s">
        <v>52</v>
      </c>
      <c r="AE244" t="s">
        <v>52</v>
      </c>
      <c r="AF244" t="s">
        <v>52</v>
      </c>
      <c r="AG244" t="s">
        <v>52</v>
      </c>
      <c r="AH244" t="s">
        <v>52</v>
      </c>
      <c r="AI244" t="s">
        <v>52</v>
      </c>
      <c r="AJ244" t="s">
        <v>52</v>
      </c>
      <c r="AK244" t="s">
        <v>52</v>
      </c>
      <c r="AL244" t="s">
        <v>52</v>
      </c>
    </row>
    <row r="245" spans="1:38" x14ac:dyDescent="0.15">
      <c r="A245" t="s">
        <v>1207</v>
      </c>
      <c r="B245" t="s">
        <v>52</v>
      </c>
      <c r="C245" t="s">
        <v>1208</v>
      </c>
      <c r="D245" t="s">
        <v>194</v>
      </c>
      <c r="E245" t="s">
        <v>76</v>
      </c>
      <c r="F245" t="s">
        <v>1828</v>
      </c>
      <c r="G245">
        <v>534.38</v>
      </c>
      <c r="H245">
        <v>532.13</v>
      </c>
      <c r="I245">
        <v>540</v>
      </c>
      <c r="J245">
        <v>564.97</v>
      </c>
      <c r="K245">
        <v>610.5</v>
      </c>
      <c r="L245" t="s">
        <v>52</v>
      </c>
      <c r="M245" t="s">
        <v>52</v>
      </c>
      <c r="N245" t="s">
        <v>52</v>
      </c>
      <c r="O245" t="s">
        <v>52</v>
      </c>
      <c r="P245" t="s">
        <v>52</v>
      </c>
      <c r="Q245" t="s">
        <v>52</v>
      </c>
      <c r="R245" t="s">
        <v>52</v>
      </c>
      <c r="S245" t="s">
        <v>52</v>
      </c>
      <c r="T245" t="s">
        <v>52</v>
      </c>
      <c r="U245" t="s">
        <v>52</v>
      </c>
      <c r="V245" t="s">
        <v>52</v>
      </c>
      <c r="W245" t="s">
        <v>52</v>
      </c>
      <c r="X245" t="s">
        <v>52</v>
      </c>
      <c r="Y245" t="s">
        <v>52</v>
      </c>
      <c r="Z245" t="s">
        <v>52</v>
      </c>
      <c r="AA245" t="s">
        <v>52</v>
      </c>
      <c r="AB245" t="s">
        <v>52</v>
      </c>
      <c r="AC245" t="s">
        <v>52</v>
      </c>
      <c r="AD245" t="s">
        <v>52</v>
      </c>
      <c r="AE245" t="s">
        <v>52</v>
      </c>
      <c r="AF245" t="s">
        <v>52</v>
      </c>
      <c r="AG245" t="s">
        <v>52</v>
      </c>
      <c r="AH245" t="s">
        <v>52</v>
      </c>
      <c r="AI245" t="s">
        <v>52</v>
      </c>
      <c r="AJ245" t="s">
        <v>52</v>
      </c>
      <c r="AK245" t="s">
        <v>52</v>
      </c>
      <c r="AL245" t="s">
        <v>52</v>
      </c>
    </row>
    <row r="246" spans="1:38" x14ac:dyDescent="0.15">
      <c r="A246" t="s">
        <v>1212</v>
      </c>
      <c r="B246" t="s">
        <v>52</v>
      </c>
      <c r="C246" t="s">
        <v>1213</v>
      </c>
      <c r="D246" t="s">
        <v>194</v>
      </c>
      <c r="E246" t="s">
        <v>76</v>
      </c>
      <c r="F246" t="s">
        <v>64</v>
      </c>
      <c r="G246">
        <v>564.75</v>
      </c>
      <c r="H246">
        <v>603</v>
      </c>
      <c r="I246">
        <v>621</v>
      </c>
      <c r="J246">
        <v>649.78</v>
      </c>
      <c r="K246">
        <v>678.68</v>
      </c>
      <c r="L246" t="s">
        <v>52</v>
      </c>
      <c r="M246" t="s">
        <v>52</v>
      </c>
      <c r="N246" t="s">
        <v>52</v>
      </c>
      <c r="O246" t="s">
        <v>52</v>
      </c>
      <c r="P246" t="s">
        <v>52</v>
      </c>
      <c r="Q246" t="s">
        <v>52</v>
      </c>
      <c r="R246" t="s">
        <v>52</v>
      </c>
      <c r="S246" t="s">
        <v>52</v>
      </c>
      <c r="T246" t="s">
        <v>52</v>
      </c>
      <c r="U246" t="s">
        <v>52</v>
      </c>
      <c r="V246" t="s">
        <v>52</v>
      </c>
      <c r="W246" t="s">
        <v>52</v>
      </c>
      <c r="X246" t="s">
        <v>52</v>
      </c>
      <c r="Y246" t="s">
        <v>52</v>
      </c>
      <c r="Z246" t="s">
        <v>52</v>
      </c>
      <c r="AA246" t="s">
        <v>52</v>
      </c>
      <c r="AB246" t="s">
        <v>52</v>
      </c>
      <c r="AC246" t="s">
        <v>52</v>
      </c>
      <c r="AD246" t="s">
        <v>52</v>
      </c>
      <c r="AE246" t="s">
        <v>52</v>
      </c>
      <c r="AF246" t="s">
        <v>52</v>
      </c>
      <c r="AG246" t="s">
        <v>52</v>
      </c>
      <c r="AH246" t="s">
        <v>52</v>
      </c>
      <c r="AI246" t="s">
        <v>52</v>
      </c>
      <c r="AJ246" t="s">
        <v>52</v>
      </c>
      <c r="AK246" t="s">
        <v>52</v>
      </c>
      <c r="AL246" t="s">
        <v>52</v>
      </c>
    </row>
    <row r="247" spans="1:38" x14ac:dyDescent="0.15">
      <c r="A247" t="s">
        <v>1217</v>
      </c>
      <c r="B247" t="s">
        <v>52</v>
      </c>
      <c r="C247" t="s">
        <v>1218</v>
      </c>
      <c r="D247" t="s">
        <v>194</v>
      </c>
      <c r="E247" t="s">
        <v>76</v>
      </c>
      <c r="F247" t="s">
        <v>64</v>
      </c>
      <c r="G247">
        <v>481.5</v>
      </c>
      <c r="H247">
        <v>531</v>
      </c>
      <c r="I247">
        <v>553.5</v>
      </c>
      <c r="J247">
        <v>587.70000000000005</v>
      </c>
      <c r="K247" t="s">
        <v>52</v>
      </c>
      <c r="L247" t="s">
        <v>52</v>
      </c>
      <c r="M247" t="s">
        <v>52</v>
      </c>
      <c r="N247" t="s">
        <v>52</v>
      </c>
      <c r="O247" t="s">
        <v>52</v>
      </c>
      <c r="P247" t="s">
        <v>52</v>
      </c>
      <c r="Q247" t="s">
        <v>52</v>
      </c>
      <c r="R247" t="s">
        <v>52</v>
      </c>
      <c r="S247" t="s">
        <v>52</v>
      </c>
      <c r="T247" t="s">
        <v>52</v>
      </c>
      <c r="U247" t="s">
        <v>52</v>
      </c>
      <c r="V247" t="s">
        <v>52</v>
      </c>
      <c r="W247" t="s">
        <v>52</v>
      </c>
      <c r="X247" t="s">
        <v>52</v>
      </c>
      <c r="Y247" t="s">
        <v>52</v>
      </c>
      <c r="Z247" t="s">
        <v>52</v>
      </c>
      <c r="AA247" t="s">
        <v>52</v>
      </c>
      <c r="AB247" t="s">
        <v>52</v>
      </c>
      <c r="AC247" t="s">
        <v>52</v>
      </c>
      <c r="AD247" t="s">
        <v>52</v>
      </c>
      <c r="AE247" t="s">
        <v>52</v>
      </c>
      <c r="AF247" t="s">
        <v>52</v>
      </c>
      <c r="AG247" t="s">
        <v>52</v>
      </c>
      <c r="AH247" t="s">
        <v>52</v>
      </c>
      <c r="AI247" t="s">
        <v>52</v>
      </c>
      <c r="AJ247" t="s">
        <v>52</v>
      </c>
      <c r="AK247" t="s">
        <v>52</v>
      </c>
      <c r="AL247" t="s">
        <v>52</v>
      </c>
    </row>
    <row r="248" spans="1:38" x14ac:dyDescent="0.15">
      <c r="A248" t="s">
        <v>1222</v>
      </c>
      <c r="B248" t="s">
        <v>52</v>
      </c>
      <c r="C248" t="s">
        <v>1223</v>
      </c>
      <c r="D248" t="s">
        <v>194</v>
      </c>
      <c r="E248" t="s">
        <v>76</v>
      </c>
      <c r="F248" t="s">
        <v>66</v>
      </c>
      <c r="G248">
        <v>454.5</v>
      </c>
      <c r="H248">
        <v>498.38</v>
      </c>
      <c r="I248">
        <v>546.75</v>
      </c>
      <c r="J248">
        <v>572.13</v>
      </c>
      <c r="K248" t="s">
        <v>52</v>
      </c>
      <c r="L248" t="s">
        <v>52</v>
      </c>
      <c r="M248" t="s">
        <v>52</v>
      </c>
      <c r="N248" t="s">
        <v>52</v>
      </c>
      <c r="O248" t="s">
        <v>52</v>
      </c>
      <c r="P248" t="s">
        <v>52</v>
      </c>
      <c r="Q248" t="s">
        <v>52</v>
      </c>
      <c r="R248" t="s">
        <v>52</v>
      </c>
      <c r="S248" t="s">
        <v>52</v>
      </c>
      <c r="T248" t="s">
        <v>52</v>
      </c>
      <c r="U248" t="s">
        <v>52</v>
      </c>
      <c r="V248" t="s">
        <v>52</v>
      </c>
      <c r="W248" t="s">
        <v>52</v>
      </c>
      <c r="X248" t="s">
        <v>52</v>
      </c>
      <c r="Y248" t="s">
        <v>52</v>
      </c>
      <c r="Z248" t="s">
        <v>52</v>
      </c>
      <c r="AA248" t="s">
        <v>52</v>
      </c>
      <c r="AB248" t="s">
        <v>52</v>
      </c>
      <c r="AC248" t="s">
        <v>52</v>
      </c>
      <c r="AD248" t="s">
        <v>52</v>
      </c>
      <c r="AE248" t="s">
        <v>52</v>
      </c>
      <c r="AF248" t="s">
        <v>52</v>
      </c>
      <c r="AG248" t="s">
        <v>52</v>
      </c>
      <c r="AH248" t="s">
        <v>52</v>
      </c>
      <c r="AI248" t="s">
        <v>52</v>
      </c>
      <c r="AJ248" t="s">
        <v>52</v>
      </c>
      <c r="AK248" t="s">
        <v>52</v>
      </c>
      <c r="AL248" t="s">
        <v>52</v>
      </c>
    </row>
    <row r="249" spans="1:38" x14ac:dyDescent="0.15">
      <c r="A249" t="s">
        <v>1227</v>
      </c>
      <c r="B249" t="s">
        <v>1228</v>
      </c>
      <c r="C249" t="s">
        <v>1229</v>
      </c>
      <c r="D249" t="s">
        <v>94</v>
      </c>
      <c r="E249" t="s">
        <v>76</v>
      </c>
      <c r="F249" t="s">
        <v>56</v>
      </c>
      <c r="G249">
        <v>652.5</v>
      </c>
      <c r="H249">
        <v>691.88</v>
      </c>
      <c r="I249">
        <v>704.25</v>
      </c>
      <c r="J249">
        <v>749.11</v>
      </c>
      <c r="K249">
        <v>783.89</v>
      </c>
      <c r="L249">
        <v>891.34</v>
      </c>
      <c r="M249">
        <v>959.16</v>
      </c>
      <c r="N249">
        <v>1010.66</v>
      </c>
      <c r="O249">
        <v>1048.77</v>
      </c>
      <c r="P249">
        <v>1125.9100000000001</v>
      </c>
      <c r="Q249">
        <v>1233.52</v>
      </c>
      <c r="R249">
        <v>1285.69</v>
      </c>
      <c r="S249">
        <v>1325.23</v>
      </c>
      <c r="T249">
        <v>1389.69</v>
      </c>
      <c r="U249">
        <v>1463.35</v>
      </c>
      <c r="V249">
        <v>1516.15</v>
      </c>
      <c r="W249">
        <v>1567.95</v>
      </c>
      <c r="X249">
        <v>1579.72</v>
      </c>
      <c r="Y249">
        <v>1580.5</v>
      </c>
      <c r="Z249">
        <v>1594.08</v>
      </c>
      <c r="AA249">
        <v>1581.67</v>
      </c>
      <c r="AB249">
        <v>1611.83</v>
      </c>
      <c r="AC249">
        <v>1644.06</v>
      </c>
      <c r="AD249">
        <v>1698.1</v>
      </c>
      <c r="AE249">
        <v>1754.5600000000002</v>
      </c>
      <c r="AF249">
        <v>1852.4600000000003</v>
      </c>
      <c r="AG249">
        <v>1940.6699999999998</v>
      </c>
      <c r="AH249">
        <v>2012.4299999999998</v>
      </c>
      <c r="AI249">
        <v>2091.4899999999998</v>
      </c>
      <c r="AJ249">
        <v>2171.31</v>
      </c>
      <c r="AK249">
        <v>2262.11</v>
      </c>
      <c r="AL249">
        <v>2365.48</v>
      </c>
    </row>
    <row r="250" spans="1:38" x14ac:dyDescent="0.15">
      <c r="A250" t="s">
        <v>1230</v>
      </c>
      <c r="B250" t="s">
        <v>1231</v>
      </c>
      <c r="C250" t="s">
        <v>1232</v>
      </c>
      <c r="D250" t="s">
        <v>194</v>
      </c>
      <c r="E250" t="s">
        <v>76</v>
      </c>
      <c r="F250" t="s">
        <v>64</v>
      </c>
      <c r="G250">
        <v>484.88</v>
      </c>
      <c r="H250">
        <v>518.63</v>
      </c>
      <c r="I250">
        <v>540</v>
      </c>
      <c r="J250">
        <v>573.23</v>
      </c>
      <c r="K250">
        <v>692.18</v>
      </c>
      <c r="L250">
        <v>762.68</v>
      </c>
      <c r="M250">
        <v>825.66</v>
      </c>
      <c r="N250">
        <v>874.37</v>
      </c>
      <c r="O250">
        <v>934.24</v>
      </c>
      <c r="P250">
        <v>1022.92</v>
      </c>
      <c r="Q250">
        <v>1191.17</v>
      </c>
      <c r="R250">
        <v>1259.55</v>
      </c>
      <c r="S250">
        <v>1310.95</v>
      </c>
      <c r="T250">
        <v>1375.06</v>
      </c>
      <c r="U250">
        <v>1442.65</v>
      </c>
      <c r="V250">
        <v>1511.75</v>
      </c>
      <c r="W250">
        <v>1576.91</v>
      </c>
      <c r="X250">
        <v>1626.19</v>
      </c>
      <c r="Y250">
        <v>1627.47</v>
      </c>
      <c r="Z250">
        <v>1629.14</v>
      </c>
      <c r="AA250">
        <v>1643.09</v>
      </c>
      <c r="AB250">
        <v>1683.18</v>
      </c>
      <c r="AC250">
        <v>1712.86</v>
      </c>
      <c r="AD250">
        <v>1775.2</v>
      </c>
      <c r="AE250">
        <v>1852.2199999999998</v>
      </c>
      <c r="AF250">
        <v>1956.6899999999998</v>
      </c>
      <c r="AG250" t="s">
        <v>52</v>
      </c>
      <c r="AH250" t="s">
        <v>52</v>
      </c>
      <c r="AI250" t="s">
        <v>52</v>
      </c>
      <c r="AJ250" t="s">
        <v>52</v>
      </c>
      <c r="AK250" t="s">
        <v>52</v>
      </c>
      <c r="AL250" t="s">
        <v>52</v>
      </c>
    </row>
    <row r="251" spans="1:38" x14ac:dyDescent="0.15">
      <c r="A251" t="s">
        <v>1233</v>
      </c>
      <c r="B251" t="s">
        <v>52</v>
      </c>
      <c r="C251" t="s">
        <v>1234</v>
      </c>
      <c r="D251" t="s">
        <v>194</v>
      </c>
      <c r="E251" t="s">
        <v>76</v>
      </c>
      <c r="F251" t="s">
        <v>66</v>
      </c>
      <c r="G251">
        <v>607.5</v>
      </c>
      <c r="H251">
        <v>592.88</v>
      </c>
      <c r="I251">
        <v>609.75</v>
      </c>
      <c r="J251">
        <v>696.26</v>
      </c>
      <c r="K251">
        <v>706.4</v>
      </c>
      <c r="L251" t="s">
        <v>52</v>
      </c>
      <c r="M251" t="s">
        <v>52</v>
      </c>
      <c r="N251" t="s">
        <v>52</v>
      </c>
      <c r="O251" t="s">
        <v>52</v>
      </c>
      <c r="P251" t="s">
        <v>52</v>
      </c>
      <c r="Q251" t="s">
        <v>52</v>
      </c>
      <c r="R251" t="s">
        <v>52</v>
      </c>
      <c r="S251" t="s">
        <v>52</v>
      </c>
      <c r="T251" t="s">
        <v>52</v>
      </c>
      <c r="U251" t="s">
        <v>52</v>
      </c>
      <c r="V251" t="s">
        <v>52</v>
      </c>
      <c r="W251" t="s">
        <v>52</v>
      </c>
      <c r="X251" t="s">
        <v>52</v>
      </c>
      <c r="Y251" t="s">
        <v>52</v>
      </c>
      <c r="Z251" t="s">
        <v>52</v>
      </c>
      <c r="AA251" t="s">
        <v>52</v>
      </c>
      <c r="AB251" t="s">
        <v>52</v>
      </c>
      <c r="AC251" t="s">
        <v>52</v>
      </c>
      <c r="AD251" t="s">
        <v>52</v>
      </c>
      <c r="AE251" t="s">
        <v>52</v>
      </c>
      <c r="AF251" t="s">
        <v>52</v>
      </c>
      <c r="AG251" t="s">
        <v>52</v>
      </c>
      <c r="AH251" t="s">
        <v>52</v>
      </c>
      <c r="AI251" t="s">
        <v>52</v>
      </c>
      <c r="AJ251" t="s">
        <v>52</v>
      </c>
      <c r="AK251" t="s">
        <v>52</v>
      </c>
      <c r="AL251" t="s">
        <v>52</v>
      </c>
    </row>
    <row r="252" spans="1:38" x14ac:dyDescent="0.15">
      <c r="A252" t="s">
        <v>1246</v>
      </c>
      <c r="B252" t="s">
        <v>1247</v>
      </c>
      <c r="C252" t="s">
        <v>1248</v>
      </c>
      <c r="D252" t="s">
        <v>94</v>
      </c>
      <c r="E252" t="s">
        <v>76</v>
      </c>
      <c r="F252" t="s">
        <v>70</v>
      </c>
      <c r="G252">
        <v>559.13</v>
      </c>
      <c r="H252">
        <v>587.25</v>
      </c>
      <c r="I252">
        <v>594</v>
      </c>
      <c r="J252">
        <v>619.73</v>
      </c>
      <c r="K252">
        <v>647.46</v>
      </c>
      <c r="L252">
        <v>699.35</v>
      </c>
      <c r="M252">
        <v>759.05</v>
      </c>
      <c r="N252">
        <v>829.46</v>
      </c>
      <c r="O252">
        <v>905.53</v>
      </c>
      <c r="P252">
        <v>995.9</v>
      </c>
      <c r="Q252">
        <v>1112.17</v>
      </c>
      <c r="R252">
        <v>1188.72</v>
      </c>
      <c r="S252">
        <v>1234.3900000000001</v>
      </c>
      <c r="T252">
        <v>1291.96</v>
      </c>
      <c r="U252">
        <v>1354.48</v>
      </c>
      <c r="V252">
        <v>1414</v>
      </c>
      <c r="W252">
        <v>1463.29</v>
      </c>
      <c r="X252">
        <v>1500.6</v>
      </c>
      <c r="Y252">
        <v>1500.89</v>
      </c>
      <c r="Z252">
        <v>1500.9</v>
      </c>
      <c r="AA252">
        <v>1500.95</v>
      </c>
      <c r="AB252">
        <v>1530.05</v>
      </c>
      <c r="AC252">
        <v>1559.72</v>
      </c>
      <c r="AD252">
        <v>1612.4499999999998</v>
      </c>
      <c r="AE252">
        <v>1651.9799999999998</v>
      </c>
      <c r="AF252">
        <v>1725.67</v>
      </c>
      <c r="AG252">
        <v>1801.22</v>
      </c>
      <c r="AH252">
        <v>1866.77</v>
      </c>
      <c r="AI252">
        <v>1921.23</v>
      </c>
      <c r="AJ252">
        <v>1990.55</v>
      </c>
      <c r="AK252">
        <v>2087.19</v>
      </c>
      <c r="AL252">
        <v>2185.5</v>
      </c>
    </row>
    <row r="253" spans="1:38" x14ac:dyDescent="0.15">
      <c r="A253" t="s">
        <v>1249</v>
      </c>
      <c r="B253" t="s">
        <v>1250</v>
      </c>
      <c r="C253" t="s">
        <v>1251</v>
      </c>
      <c r="D253" t="s">
        <v>94</v>
      </c>
      <c r="E253" t="s">
        <v>76</v>
      </c>
      <c r="F253" t="s">
        <v>66</v>
      </c>
      <c r="G253">
        <v>549</v>
      </c>
      <c r="H253">
        <v>546.75</v>
      </c>
      <c r="I253">
        <v>559.13</v>
      </c>
      <c r="J253">
        <v>596.30999999999995</v>
      </c>
      <c r="K253">
        <v>636.85</v>
      </c>
      <c r="L253">
        <v>712.93</v>
      </c>
      <c r="M253">
        <v>773.82</v>
      </c>
      <c r="N253">
        <v>817.34</v>
      </c>
      <c r="O253">
        <v>863.82</v>
      </c>
      <c r="P253">
        <v>962.38</v>
      </c>
      <c r="Q253">
        <v>1140.1099999999999</v>
      </c>
      <c r="R253">
        <v>1196.43</v>
      </c>
      <c r="S253">
        <v>1242.75</v>
      </c>
      <c r="T253">
        <v>1306.02</v>
      </c>
      <c r="U253">
        <v>1365.52</v>
      </c>
      <c r="V253">
        <v>1435.96</v>
      </c>
      <c r="W253">
        <v>1482.2</v>
      </c>
      <c r="X253">
        <v>1514.07</v>
      </c>
      <c r="Y253">
        <v>1514.11</v>
      </c>
      <c r="Z253">
        <v>1552.47</v>
      </c>
      <c r="AA253">
        <v>1583.29</v>
      </c>
      <c r="AB253">
        <v>1614.71</v>
      </c>
      <c r="AC253">
        <v>1646.82</v>
      </c>
      <c r="AD253">
        <v>1703.8600000000001</v>
      </c>
      <c r="AE253">
        <v>1776.7199999999998</v>
      </c>
      <c r="AF253">
        <v>1875.11</v>
      </c>
      <c r="AG253">
        <v>1948.23</v>
      </c>
      <c r="AH253">
        <v>2021.74</v>
      </c>
      <c r="AI253">
        <v>2079.85</v>
      </c>
      <c r="AJ253">
        <v>2172.5700000000002</v>
      </c>
      <c r="AK253">
        <v>2244.3000000000002</v>
      </c>
      <c r="AL253">
        <v>2349.48</v>
      </c>
    </row>
    <row r="254" spans="1:38" x14ac:dyDescent="0.15">
      <c r="A254" t="s">
        <v>1252</v>
      </c>
      <c r="B254" t="s">
        <v>1253</v>
      </c>
      <c r="C254" t="s">
        <v>1254</v>
      </c>
      <c r="D254" t="s">
        <v>194</v>
      </c>
      <c r="E254" t="s">
        <v>76</v>
      </c>
      <c r="F254" t="s">
        <v>64</v>
      </c>
      <c r="G254">
        <v>549</v>
      </c>
      <c r="H254">
        <v>578.25</v>
      </c>
      <c r="I254">
        <v>583.88</v>
      </c>
      <c r="J254">
        <v>600.15</v>
      </c>
      <c r="K254">
        <v>626.21</v>
      </c>
      <c r="L254">
        <v>697.98</v>
      </c>
      <c r="M254">
        <v>740.45</v>
      </c>
      <c r="N254">
        <v>807.86</v>
      </c>
      <c r="O254">
        <v>847.51</v>
      </c>
      <c r="P254">
        <v>924.62</v>
      </c>
      <c r="Q254">
        <v>1028.0999999999999</v>
      </c>
      <c r="R254">
        <v>1104.07</v>
      </c>
      <c r="S254">
        <v>1159.2</v>
      </c>
      <c r="T254">
        <v>1215.98</v>
      </c>
      <c r="U254">
        <v>1276.1400000000001</v>
      </c>
      <c r="V254">
        <v>1341.39</v>
      </c>
      <c r="W254" t="s">
        <v>52</v>
      </c>
      <c r="X254" t="s">
        <v>52</v>
      </c>
      <c r="Y254" t="s">
        <v>52</v>
      </c>
      <c r="Z254" t="s">
        <v>52</v>
      </c>
      <c r="AA254" t="s">
        <v>52</v>
      </c>
      <c r="AB254" t="s">
        <v>52</v>
      </c>
      <c r="AC254" t="s">
        <v>52</v>
      </c>
      <c r="AD254" t="s">
        <v>52</v>
      </c>
      <c r="AE254" t="s">
        <v>52</v>
      </c>
      <c r="AF254" t="s">
        <v>52</v>
      </c>
      <c r="AG254" t="s">
        <v>52</v>
      </c>
      <c r="AH254" t="s">
        <v>52</v>
      </c>
      <c r="AI254" t="s">
        <v>52</v>
      </c>
      <c r="AJ254" t="s">
        <v>52</v>
      </c>
      <c r="AK254" t="s">
        <v>52</v>
      </c>
      <c r="AL254" t="s">
        <v>52</v>
      </c>
    </row>
    <row r="255" spans="1:38" x14ac:dyDescent="0.15">
      <c r="A255" t="s">
        <v>1255</v>
      </c>
      <c r="B255" t="s">
        <v>1256</v>
      </c>
      <c r="C255" t="s">
        <v>1257</v>
      </c>
      <c r="D255" t="s">
        <v>94</v>
      </c>
      <c r="E255" t="s">
        <v>76</v>
      </c>
      <c r="F255" t="s">
        <v>56</v>
      </c>
      <c r="G255">
        <v>605.25</v>
      </c>
      <c r="H255">
        <v>652.5</v>
      </c>
      <c r="I255">
        <v>655.88</v>
      </c>
      <c r="J255">
        <v>699.22</v>
      </c>
      <c r="K255">
        <v>745.58</v>
      </c>
      <c r="L255">
        <v>835.29</v>
      </c>
      <c r="M255">
        <v>897.99</v>
      </c>
      <c r="N255">
        <v>943.15</v>
      </c>
      <c r="O255">
        <v>978.31</v>
      </c>
      <c r="P255">
        <v>1050.6600000000001</v>
      </c>
      <c r="Q255">
        <v>1148.8599999999999</v>
      </c>
      <c r="R255">
        <v>1205.96</v>
      </c>
      <c r="S255">
        <v>1244.9100000000001</v>
      </c>
      <c r="T255">
        <v>1304.52</v>
      </c>
      <c r="U255">
        <v>1372.97</v>
      </c>
      <c r="V255">
        <v>1422.91</v>
      </c>
      <c r="W255">
        <v>1466.52</v>
      </c>
      <c r="X255">
        <v>1475.6</v>
      </c>
      <c r="Y255">
        <v>1475.56</v>
      </c>
      <c r="Z255">
        <v>1479.14</v>
      </c>
      <c r="AA255">
        <v>1459.88</v>
      </c>
      <c r="AB255">
        <v>1484.85</v>
      </c>
      <c r="AC255">
        <v>1511.16</v>
      </c>
      <c r="AD255">
        <v>1565.3799999999999</v>
      </c>
      <c r="AE255">
        <v>1616.41</v>
      </c>
      <c r="AF255">
        <v>1709.5200000000002</v>
      </c>
      <c r="AG255">
        <v>1787.6299999999999</v>
      </c>
      <c r="AH255">
        <v>1859.81</v>
      </c>
      <c r="AI255">
        <v>1931.58</v>
      </c>
      <c r="AJ255">
        <v>2009.77</v>
      </c>
      <c r="AK255">
        <v>2097.2199999999998</v>
      </c>
      <c r="AL255">
        <v>2196.9</v>
      </c>
    </row>
    <row r="256" spans="1:38" x14ac:dyDescent="0.15">
      <c r="A256" t="s">
        <v>1261</v>
      </c>
      <c r="B256" t="s">
        <v>1262</v>
      </c>
      <c r="C256" t="s">
        <v>1263</v>
      </c>
      <c r="D256" t="s">
        <v>194</v>
      </c>
      <c r="E256" t="s">
        <v>76</v>
      </c>
      <c r="F256" t="s">
        <v>68</v>
      </c>
      <c r="G256">
        <v>500.63</v>
      </c>
      <c r="H256">
        <v>540</v>
      </c>
      <c r="I256">
        <v>563.63</v>
      </c>
      <c r="J256">
        <v>589.16999999999996</v>
      </c>
      <c r="K256">
        <v>628.36</v>
      </c>
      <c r="L256">
        <v>707.14</v>
      </c>
      <c r="M256">
        <v>771.6</v>
      </c>
      <c r="N256">
        <v>818.74</v>
      </c>
      <c r="O256">
        <v>881.29</v>
      </c>
      <c r="P256">
        <v>984.89</v>
      </c>
      <c r="Q256">
        <v>1144.81</v>
      </c>
      <c r="R256">
        <v>1219.07</v>
      </c>
      <c r="S256">
        <v>1276.5899999999999</v>
      </c>
      <c r="T256">
        <v>1326.71</v>
      </c>
      <c r="U256">
        <v>1382.96</v>
      </c>
      <c r="V256">
        <v>1443.16</v>
      </c>
      <c r="W256">
        <v>1495.8</v>
      </c>
      <c r="X256">
        <v>1537.72</v>
      </c>
      <c r="Y256">
        <v>1538.56</v>
      </c>
      <c r="Z256">
        <v>1546.56</v>
      </c>
      <c r="AA256">
        <v>1549.46</v>
      </c>
      <c r="AB256">
        <v>1579.71</v>
      </c>
      <c r="AC256">
        <v>1606.81</v>
      </c>
      <c r="AD256">
        <v>1657.13</v>
      </c>
      <c r="AE256">
        <v>1713.8799999999999</v>
      </c>
      <c r="AF256">
        <v>1792.54</v>
      </c>
      <c r="AG256">
        <v>1884.7</v>
      </c>
      <c r="AH256">
        <v>1955.14</v>
      </c>
      <c r="AI256">
        <v>2015.89</v>
      </c>
      <c r="AJ256">
        <v>2084.73</v>
      </c>
      <c r="AK256" t="s">
        <v>52</v>
      </c>
      <c r="AL256" t="s">
        <v>52</v>
      </c>
    </row>
    <row r="257" spans="1:38" x14ac:dyDescent="0.15">
      <c r="A257" t="s">
        <v>1267</v>
      </c>
      <c r="B257" t="s">
        <v>52</v>
      </c>
      <c r="C257" t="s">
        <v>1268</v>
      </c>
      <c r="D257" t="s">
        <v>194</v>
      </c>
      <c r="E257" t="s">
        <v>76</v>
      </c>
      <c r="F257" t="s">
        <v>66</v>
      </c>
      <c r="G257">
        <v>500.63</v>
      </c>
      <c r="H257">
        <v>452.25</v>
      </c>
      <c r="I257">
        <v>436.5</v>
      </c>
      <c r="J257">
        <v>514.70000000000005</v>
      </c>
      <c r="K257">
        <v>542.09</v>
      </c>
      <c r="L257" t="s">
        <v>52</v>
      </c>
      <c r="M257" t="s">
        <v>52</v>
      </c>
      <c r="N257" t="s">
        <v>52</v>
      </c>
      <c r="O257" t="s">
        <v>52</v>
      </c>
      <c r="P257" t="s">
        <v>52</v>
      </c>
      <c r="Q257" t="s">
        <v>52</v>
      </c>
      <c r="R257" t="s">
        <v>52</v>
      </c>
      <c r="S257" t="s">
        <v>52</v>
      </c>
      <c r="T257" t="s">
        <v>52</v>
      </c>
      <c r="U257" t="s">
        <v>52</v>
      </c>
      <c r="V257" t="s">
        <v>52</v>
      </c>
      <c r="W257" t="s">
        <v>52</v>
      </c>
      <c r="X257" t="s">
        <v>52</v>
      </c>
      <c r="Y257" t="s">
        <v>52</v>
      </c>
      <c r="Z257" t="s">
        <v>52</v>
      </c>
      <c r="AA257" t="s">
        <v>52</v>
      </c>
      <c r="AB257" t="s">
        <v>52</v>
      </c>
      <c r="AC257" t="s">
        <v>52</v>
      </c>
      <c r="AD257" t="s">
        <v>52</v>
      </c>
      <c r="AE257" t="s">
        <v>52</v>
      </c>
      <c r="AF257" t="s">
        <v>52</v>
      </c>
      <c r="AG257" t="s">
        <v>52</v>
      </c>
      <c r="AH257" t="s">
        <v>52</v>
      </c>
      <c r="AI257" t="s">
        <v>52</v>
      </c>
      <c r="AJ257" t="s">
        <v>52</v>
      </c>
      <c r="AK257" t="s">
        <v>52</v>
      </c>
      <c r="AL257" t="s">
        <v>52</v>
      </c>
    </row>
    <row r="258" spans="1:38" x14ac:dyDescent="0.15">
      <c r="A258" t="s">
        <v>1269</v>
      </c>
      <c r="B258" t="s">
        <v>1270</v>
      </c>
      <c r="C258" t="s">
        <v>1271</v>
      </c>
      <c r="D258" t="s">
        <v>94</v>
      </c>
      <c r="E258" t="s">
        <v>76</v>
      </c>
      <c r="F258" t="s">
        <v>1828</v>
      </c>
      <c r="G258">
        <v>506.25</v>
      </c>
      <c r="H258">
        <v>526.5</v>
      </c>
      <c r="I258">
        <v>558</v>
      </c>
      <c r="J258">
        <v>598.16999999999996</v>
      </c>
      <c r="K258">
        <v>648.37</v>
      </c>
      <c r="L258">
        <v>741.32</v>
      </c>
      <c r="M258">
        <v>789.64</v>
      </c>
      <c r="N258">
        <v>847.49</v>
      </c>
      <c r="O258">
        <v>909.83</v>
      </c>
      <c r="P258">
        <v>998.5</v>
      </c>
      <c r="Q258">
        <v>1156.57</v>
      </c>
      <c r="R258">
        <v>1228.51</v>
      </c>
      <c r="S258">
        <v>1269.1099999999999</v>
      </c>
      <c r="T258">
        <v>1329.6</v>
      </c>
      <c r="U258">
        <v>1388.69</v>
      </c>
      <c r="V258">
        <v>1450.11</v>
      </c>
      <c r="W258">
        <v>1486.7</v>
      </c>
      <c r="X258">
        <v>1518.63</v>
      </c>
      <c r="Y258">
        <v>1521.11</v>
      </c>
      <c r="Z258">
        <v>1528.22</v>
      </c>
      <c r="AA258">
        <v>1538.91</v>
      </c>
      <c r="AB258">
        <v>1546.2</v>
      </c>
      <c r="AC258">
        <v>1549.31</v>
      </c>
      <c r="AD258">
        <v>1604</v>
      </c>
      <c r="AE258">
        <v>1651.35</v>
      </c>
      <c r="AF258">
        <v>1730.71</v>
      </c>
      <c r="AG258">
        <v>1814.8200000000002</v>
      </c>
      <c r="AH258">
        <v>1880.6299999999999</v>
      </c>
      <c r="AI258">
        <v>1915.79</v>
      </c>
      <c r="AJ258">
        <v>1993.97</v>
      </c>
      <c r="AK258">
        <v>2076.12</v>
      </c>
      <c r="AL258">
        <v>2175.36</v>
      </c>
    </row>
    <row r="259" spans="1:38" x14ac:dyDescent="0.15">
      <c r="A259" t="s">
        <v>1272</v>
      </c>
      <c r="B259" t="s">
        <v>1273</v>
      </c>
      <c r="C259" t="s">
        <v>1274</v>
      </c>
      <c r="D259" t="s">
        <v>94</v>
      </c>
      <c r="E259" t="s">
        <v>76</v>
      </c>
      <c r="F259" t="s">
        <v>56</v>
      </c>
      <c r="G259">
        <v>670.5</v>
      </c>
      <c r="H259">
        <v>713.25</v>
      </c>
      <c r="I259">
        <v>718.88</v>
      </c>
      <c r="J259">
        <v>763.67</v>
      </c>
      <c r="K259">
        <v>814.5</v>
      </c>
      <c r="L259">
        <v>876.31</v>
      </c>
      <c r="M259">
        <v>944.34</v>
      </c>
      <c r="N259">
        <v>993.4</v>
      </c>
      <c r="O259">
        <v>1029.26</v>
      </c>
      <c r="P259">
        <v>1108.03</v>
      </c>
      <c r="Q259">
        <v>1233.74</v>
      </c>
      <c r="R259">
        <v>1296.23</v>
      </c>
      <c r="S259">
        <v>1339.79</v>
      </c>
      <c r="T259">
        <v>1399.45</v>
      </c>
      <c r="U259">
        <v>1471.17</v>
      </c>
      <c r="V259">
        <v>1521.76</v>
      </c>
      <c r="W259">
        <v>1568.64</v>
      </c>
      <c r="X259">
        <v>1574.1</v>
      </c>
      <c r="Y259">
        <v>1574.11</v>
      </c>
      <c r="Z259">
        <v>1577.77</v>
      </c>
      <c r="AA259">
        <v>1558.66</v>
      </c>
      <c r="AB259">
        <v>1583.31</v>
      </c>
      <c r="AC259">
        <v>1609.56</v>
      </c>
      <c r="AD259">
        <v>1658.51</v>
      </c>
      <c r="AE259">
        <v>1713.66</v>
      </c>
      <c r="AF259">
        <v>1808.6</v>
      </c>
      <c r="AG259">
        <v>1894.3</v>
      </c>
      <c r="AH259">
        <v>1964.94</v>
      </c>
      <c r="AI259">
        <v>2042.78</v>
      </c>
      <c r="AJ259">
        <v>2121.65</v>
      </c>
      <c r="AK259">
        <v>2210.8200000000002</v>
      </c>
      <c r="AL259">
        <v>2313.21</v>
      </c>
    </row>
    <row r="260" spans="1:38" x14ac:dyDescent="0.15">
      <c r="A260" t="s">
        <v>1275</v>
      </c>
      <c r="B260" t="s">
        <v>1276</v>
      </c>
      <c r="C260" t="s">
        <v>1277</v>
      </c>
      <c r="D260" t="s">
        <v>94</v>
      </c>
      <c r="E260" t="s">
        <v>76</v>
      </c>
      <c r="F260" t="s">
        <v>66</v>
      </c>
      <c r="G260">
        <v>550.13</v>
      </c>
      <c r="H260">
        <v>590.63</v>
      </c>
      <c r="I260">
        <v>581.63</v>
      </c>
      <c r="J260">
        <v>619.20000000000005</v>
      </c>
      <c r="K260">
        <v>672.46</v>
      </c>
      <c r="L260">
        <v>721.62</v>
      </c>
      <c r="M260">
        <v>775.15</v>
      </c>
      <c r="N260">
        <v>836.18</v>
      </c>
      <c r="O260">
        <v>913.33</v>
      </c>
      <c r="P260">
        <v>983.71</v>
      </c>
      <c r="Q260">
        <v>1178.1400000000001</v>
      </c>
      <c r="R260">
        <v>1248.05</v>
      </c>
      <c r="S260">
        <v>1305.45</v>
      </c>
      <c r="T260">
        <v>1369.07</v>
      </c>
      <c r="U260">
        <v>1431.45</v>
      </c>
      <c r="V260">
        <v>1491.74</v>
      </c>
      <c r="W260">
        <v>1545.66</v>
      </c>
      <c r="X260">
        <v>1588.46</v>
      </c>
      <c r="Y260">
        <v>1588.21</v>
      </c>
      <c r="Z260">
        <v>1588.96</v>
      </c>
      <c r="AA260">
        <v>1592.93</v>
      </c>
      <c r="AB260">
        <v>1620</v>
      </c>
      <c r="AC260">
        <v>1649.2</v>
      </c>
      <c r="AD260">
        <v>1707.1000000000001</v>
      </c>
      <c r="AE260">
        <v>1787.38</v>
      </c>
      <c r="AF260">
        <v>1884.35</v>
      </c>
      <c r="AG260">
        <v>1959.0500000000002</v>
      </c>
      <c r="AH260">
        <v>2036.1</v>
      </c>
      <c r="AI260">
        <v>2120.6799999999998</v>
      </c>
      <c r="AJ260">
        <v>2210.83</v>
      </c>
      <c r="AK260">
        <v>2326.71</v>
      </c>
      <c r="AL260">
        <v>2439.42</v>
      </c>
    </row>
    <row r="261" spans="1:38" x14ac:dyDescent="0.15">
      <c r="A261" t="s">
        <v>1281</v>
      </c>
      <c r="B261" t="s">
        <v>1282</v>
      </c>
      <c r="C261" t="s">
        <v>1283</v>
      </c>
      <c r="D261" t="s">
        <v>94</v>
      </c>
      <c r="E261" t="s">
        <v>76</v>
      </c>
      <c r="F261" t="s">
        <v>70</v>
      </c>
      <c r="G261">
        <v>574.88</v>
      </c>
      <c r="H261">
        <v>598.5</v>
      </c>
      <c r="I261">
        <v>615.38</v>
      </c>
      <c r="J261">
        <v>676.06</v>
      </c>
      <c r="K261">
        <v>721.26</v>
      </c>
      <c r="L261">
        <v>778.5</v>
      </c>
      <c r="M261">
        <v>839.39</v>
      </c>
      <c r="N261">
        <v>886.76</v>
      </c>
      <c r="O261">
        <v>937.74</v>
      </c>
      <c r="P261">
        <v>1055.55</v>
      </c>
      <c r="Q261">
        <v>1138.99</v>
      </c>
      <c r="R261">
        <v>1209.7</v>
      </c>
      <c r="S261">
        <v>1248.5999999999999</v>
      </c>
      <c r="T261">
        <v>1306.81</v>
      </c>
      <c r="U261">
        <v>1368.69</v>
      </c>
      <c r="V261">
        <v>1433.46</v>
      </c>
      <c r="W261">
        <v>1486.58</v>
      </c>
      <c r="X261">
        <v>1516.53</v>
      </c>
      <c r="Y261">
        <v>1516.53</v>
      </c>
      <c r="Z261">
        <v>1523.39</v>
      </c>
      <c r="AA261">
        <v>1524.09</v>
      </c>
      <c r="AB261">
        <v>1550.86</v>
      </c>
      <c r="AC261">
        <v>1577.67</v>
      </c>
      <c r="AD261">
        <v>1635.01</v>
      </c>
      <c r="AE261">
        <v>1690.3700000000001</v>
      </c>
      <c r="AF261">
        <v>1772.74</v>
      </c>
      <c r="AG261">
        <v>1870.94</v>
      </c>
      <c r="AH261">
        <v>1943.6499999999999</v>
      </c>
      <c r="AI261">
        <v>2009.33</v>
      </c>
      <c r="AJ261">
        <v>2082.17</v>
      </c>
      <c r="AK261">
        <v>2165.9699999999998</v>
      </c>
      <c r="AL261">
        <v>2269.87</v>
      </c>
    </row>
    <row r="262" spans="1:38" x14ac:dyDescent="0.15">
      <c r="A262" t="s">
        <v>1284</v>
      </c>
      <c r="B262" t="s">
        <v>1285</v>
      </c>
      <c r="C262" t="s">
        <v>1286</v>
      </c>
      <c r="D262" t="s">
        <v>94</v>
      </c>
      <c r="E262" t="s">
        <v>76</v>
      </c>
      <c r="F262" t="s">
        <v>66</v>
      </c>
      <c r="G262">
        <v>470.25</v>
      </c>
      <c r="H262">
        <v>484.88</v>
      </c>
      <c r="I262">
        <v>496.13</v>
      </c>
      <c r="J262">
        <v>528.15</v>
      </c>
      <c r="K262">
        <v>559.53</v>
      </c>
      <c r="L262">
        <v>634.59</v>
      </c>
      <c r="M262">
        <v>688.59</v>
      </c>
      <c r="N262">
        <v>727.5</v>
      </c>
      <c r="O262">
        <v>781.03</v>
      </c>
      <c r="P262">
        <v>886.82</v>
      </c>
      <c r="Q262">
        <v>1072.08</v>
      </c>
      <c r="R262">
        <v>1136.8800000000001</v>
      </c>
      <c r="S262">
        <v>1184.6099999999999</v>
      </c>
      <c r="T262">
        <v>1245.06</v>
      </c>
      <c r="U262">
        <v>1301.67</v>
      </c>
      <c r="V262">
        <v>1372.77</v>
      </c>
      <c r="W262">
        <v>1415.97</v>
      </c>
      <c r="X262">
        <v>1451.79</v>
      </c>
      <c r="Y262">
        <v>1451.79</v>
      </c>
      <c r="Z262">
        <v>1490.04</v>
      </c>
      <c r="AA262">
        <v>1521.91</v>
      </c>
      <c r="AB262">
        <v>1549.35</v>
      </c>
      <c r="AC262">
        <v>1580.15</v>
      </c>
      <c r="AD262">
        <v>1638.06</v>
      </c>
      <c r="AE262">
        <v>1710.71</v>
      </c>
      <c r="AF262">
        <v>1807.4499999999998</v>
      </c>
      <c r="AG262">
        <v>1878.6599999999999</v>
      </c>
      <c r="AH262">
        <v>1951.62</v>
      </c>
      <c r="AI262">
        <v>2009.24</v>
      </c>
      <c r="AJ262">
        <v>2101.5100000000002</v>
      </c>
      <c r="AK262">
        <v>2170.5700000000002</v>
      </c>
      <c r="AL262">
        <v>2272.62</v>
      </c>
    </row>
    <row r="263" spans="1:38" x14ac:dyDescent="0.15">
      <c r="A263" t="s">
        <v>1287</v>
      </c>
      <c r="B263" t="s">
        <v>1288</v>
      </c>
      <c r="C263" t="s">
        <v>1289</v>
      </c>
      <c r="D263" t="s">
        <v>94</v>
      </c>
      <c r="E263" t="s">
        <v>76</v>
      </c>
      <c r="F263" t="s">
        <v>60</v>
      </c>
      <c r="G263">
        <v>570.38</v>
      </c>
      <c r="H263">
        <v>624.38</v>
      </c>
      <c r="I263">
        <v>661.5</v>
      </c>
      <c r="J263">
        <v>681.04</v>
      </c>
      <c r="K263">
        <v>714.14</v>
      </c>
      <c r="L263">
        <v>823.8</v>
      </c>
      <c r="M263">
        <v>900.48</v>
      </c>
      <c r="N263">
        <v>950.8</v>
      </c>
      <c r="O263">
        <v>1008.28</v>
      </c>
      <c r="P263">
        <v>1107.44</v>
      </c>
      <c r="Q263">
        <v>1225.52</v>
      </c>
      <c r="R263">
        <v>1300.48</v>
      </c>
      <c r="S263">
        <v>1363.79</v>
      </c>
      <c r="T263">
        <v>1428.84</v>
      </c>
      <c r="U263">
        <v>1487.67</v>
      </c>
      <c r="V263">
        <v>1537.07</v>
      </c>
      <c r="W263">
        <v>1585.47</v>
      </c>
      <c r="X263">
        <v>1597.89</v>
      </c>
      <c r="Y263">
        <v>1597.71</v>
      </c>
      <c r="Z263">
        <v>1603.93</v>
      </c>
      <c r="AA263">
        <v>1612.09</v>
      </c>
      <c r="AB263">
        <v>1640.82</v>
      </c>
      <c r="AC263">
        <v>1669.7</v>
      </c>
      <c r="AD263">
        <v>1731.0400000000002</v>
      </c>
      <c r="AE263">
        <v>1803.77</v>
      </c>
      <c r="AF263">
        <v>1890.3799999999999</v>
      </c>
      <c r="AG263">
        <v>1979.2699999999998</v>
      </c>
      <c r="AH263">
        <v>2056.15</v>
      </c>
      <c r="AI263">
        <v>2124.39</v>
      </c>
      <c r="AJ263">
        <v>2205.59</v>
      </c>
      <c r="AK263">
        <v>2310.5300000000002</v>
      </c>
      <c r="AL263">
        <v>2416.58</v>
      </c>
    </row>
    <row r="264" spans="1:38" x14ac:dyDescent="0.15">
      <c r="A264" t="s">
        <v>1290</v>
      </c>
      <c r="B264" t="s">
        <v>1291</v>
      </c>
      <c r="C264" t="s">
        <v>1292</v>
      </c>
      <c r="D264" t="s">
        <v>94</v>
      </c>
      <c r="E264" t="s">
        <v>76</v>
      </c>
      <c r="F264" t="s">
        <v>66</v>
      </c>
      <c r="G264">
        <v>454.5</v>
      </c>
      <c r="H264">
        <v>510.75</v>
      </c>
      <c r="I264">
        <v>567</v>
      </c>
      <c r="J264">
        <v>580.79</v>
      </c>
      <c r="K264">
        <v>651.23</v>
      </c>
      <c r="L264">
        <v>717.29</v>
      </c>
      <c r="M264">
        <v>779.42</v>
      </c>
      <c r="N264">
        <v>821.34</v>
      </c>
      <c r="O264">
        <v>863.49</v>
      </c>
      <c r="P264">
        <v>938.64</v>
      </c>
      <c r="Q264">
        <v>1089.58</v>
      </c>
      <c r="R264">
        <v>1151.8800000000001</v>
      </c>
      <c r="S264">
        <v>1193.8499999999999</v>
      </c>
      <c r="T264">
        <v>1247.75</v>
      </c>
      <c r="U264">
        <v>1306.7</v>
      </c>
      <c r="V264">
        <v>1367.34</v>
      </c>
      <c r="W264">
        <v>1401.22</v>
      </c>
      <c r="X264">
        <v>1429.58</v>
      </c>
      <c r="Y264">
        <v>1429.58</v>
      </c>
      <c r="Z264">
        <v>1429.58</v>
      </c>
      <c r="AA264">
        <v>1434.58</v>
      </c>
      <c r="AB264">
        <v>1437.59</v>
      </c>
      <c r="AC264">
        <v>1440.66</v>
      </c>
      <c r="AD264">
        <v>1490.07</v>
      </c>
      <c r="AE264">
        <v>1555.1299999999999</v>
      </c>
      <c r="AF264">
        <v>1642.65</v>
      </c>
      <c r="AG264">
        <v>1710.46</v>
      </c>
      <c r="AH264">
        <v>1776.22</v>
      </c>
      <c r="AI264">
        <v>1861.76</v>
      </c>
      <c r="AJ264">
        <v>1922.17</v>
      </c>
      <c r="AK264">
        <v>2018.12</v>
      </c>
      <c r="AL264">
        <v>2110.2800000000002</v>
      </c>
    </row>
    <row r="265" spans="1:38" x14ac:dyDescent="0.15">
      <c r="A265" t="s">
        <v>1293</v>
      </c>
      <c r="B265" t="s">
        <v>52</v>
      </c>
      <c r="C265" t="s">
        <v>1294</v>
      </c>
      <c r="D265" t="s">
        <v>194</v>
      </c>
      <c r="E265" t="s">
        <v>76</v>
      </c>
      <c r="F265" t="s">
        <v>60</v>
      </c>
      <c r="G265">
        <v>517.5</v>
      </c>
      <c r="H265">
        <v>572.63</v>
      </c>
      <c r="I265">
        <v>609.75</v>
      </c>
      <c r="J265">
        <v>631.70000000000005</v>
      </c>
      <c r="K265" t="s">
        <v>52</v>
      </c>
      <c r="L265" t="s">
        <v>52</v>
      </c>
      <c r="M265" t="s">
        <v>52</v>
      </c>
      <c r="N265" t="s">
        <v>52</v>
      </c>
      <c r="O265" t="s">
        <v>52</v>
      </c>
      <c r="P265" t="s">
        <v>52</v>
      </c>
      <c r="Q265" t="s">
        <v>52</v>
      </c>
      <c r="R265" t="s">
        <v>52</v>
      </c>
      <c r="S265" t="s">
        <v>52</v>
      </c>
      <c r="T265" t="s">
        <v>52</v>
      </c>
      <c r="U265" t="s">
        <v>52</v>
      </c>
      <c r="V265" t="s">
        <v>52</v>
      </c>
      <c r="W265" t="s">
        <v>52</v>
      </c>
      <c r="X265" t="s">
        <v>52</v>
      </c>
      <c r="Y265" t="s">
        <v>52</v>
      </c>
      <c r="Z265" t="s">
        <v>52</v>
      </c>
      <c r="AA265" t="s">
        <v>52</v>
      </c>
      <c r="AB265" t="s">
        <v>52</v>
      </c>
      <c r="AC265" t="s">
        <v>52</v>
      </c>
      <c r="AD265" t="s">
        <v>52</v>
      </c>
      <c r="AE265" t="s">
        <v>52</v>
      </c>
      <c r="AF265" t="s">
        <v>52</v>
      </c>
      <c r="AG265" t="s">
        <v>52</v>
      </c>
      <c r="AH265" t="s">
        <v>52</v>
      </c>
      <c r="AI265" t="s">
        <v>52</v>
      </c>
      <c r="AJ265" t="s">
        <v>52</v>
      </c>
      <c r="AK265" t="s">
        <v>52</v>
      </c>
      <c r="AL265" t="s">
        <v>52</v>
      </c>
    </row>
    <row r="266" spans="1:38" x14ac:dyDescent="0.15">
      <c r="A266" t="s">
        <v>1298</v>
      </c>
      <c r="B266" t="s">
        <v>1299</v>
      </c>
      <c r="C266" t="s">
        <v>1300</v>
      </c>
      <c r="D266" t="s">
        <v>194</v>
      </c>
      <c r="E266" t="s">
        <v>76</v>
      </c>
      <c r="F266" t="s">
        <v>68</v>
      </c>
      <c r="G266">
        <v>495</v>
      </c>
      <c r="H266">
        <v>529.88</v>
      </c>
      <c r="I266">
        <v>574.88</v>
      </c>
      <c r="J266">
        <v>620.98</v>
      </c>
      <c r="K266">
        <v>659.3</v>
      </c>
      <c r="L266">
        <v>717.75</v>
      </c>
      <c r="M266">
        <v>778.97</v>
      </c>
      <c r="N266">
        <v>819.74</v>
      </c>
      <c r="O266">
        <v>883.98</v>
      </c>
      <c r="P266">
        <v>987.89</v>
      </c>
      <c r="Q266">
        <v>1141.6400000000001</v>
      </c>
      <c r="R266">
        <v>1215.26</v>
      </c>
      <c r="S266">
        <v>1268.0899999999999</v>
      </c>
      <c r="T266">
        <v>1320.59</v>
      </c>
      <c r="U266">
        <v>1378.79</v>
      </c>
      <c r="V266">
        <v>1442.11</v>
      </c>
      <c r="W266">
        <v>1494.99</v>
      </c>
      <c r="X266">
        <v>1533.74</v>
      </c>
      <c r="Y266">
        <v>1533.57</v>
      </c>
      <c r="Z266">
        <v>1534.49</v>
      </c>
      <c r="AA266">
        <v>1535.72</v>
      </c>
      <c r="AB266">
        <v>1562.93</v>
      </c>
      <c r="AC266">
        <v>1592.25</v>
      </c>
      <c r="AD266">
        <v>1648.9899999999998</v>
      </c>
      <c r="AE266">
        <v>1708.09</v>
      </c>
      <c r="AF266">
        <v>1789</v>
      </c>
      <c r="AG266">
        <v>1884.83</v>
      </c>
      <c r="AH266">
        <v>1954.5900000000001</v>
      </c>
      <c r="AI266">
        <v>2013.63</v>
      </c>
      <c r="AJ266">
        <v>2083.29</v>
      </c>
      <c r="AK266" t="s">
        <v>52</v>
      </c>
      <c r="AL266" t="s">
        <v>52</v>
      </c>
    </row>
    <row r="267" spans="1:38" x14ac:dyDescent="0.15">
      <c r="A267" t="s">
        <v>1304</v>
      </c>
      <c r="B267" t="s">
        <v>1305</v>
      </c>
      <c r="C267" t="s">
        <v>1306</v>
      </c>
      <c r="D267" t="s">
        <v>194</v>
      </c>
      <c r="E267" t="s">
        <v>76</v>
      </c>
      <c r="F267" t="s">
        <v>64</v>
      </c>
      <c r="G267">
        <v>492.75</v>
      </c>
      <c r="H267">
        <v>520.88</v>
      </c>
      <c r="I267">
        <v>545.63</v>
      </c>
      <c r="J267">
        <v>590.39</v>
      </c>
      <c r="K267">
        <v>643.57000000000005</v>
      </c>
      <c r="L267">
        <v>724.86</v>
      </c>
      <c r="M267">
        <v>770.58</v>
      </c>
      <c r="N267">
        <v>827.95</v>
      </c>
      <c r="O267">
        <v>891.06</v>
      </c>
      <c r="P267">
        <v>976.08</v>
      </c>
      <c r="Q267">
        <v>1083.03</v>
      </c>
      <c r="R267">
        <v>1154.83</v>
      </c>
      <c r="S267">
        <v>1202.6099999999999</v>
      </c>
      <c r="T267">
        <v>1261.8499999999999</v>
      </c>
      <c r="U267">
        <v>1323.43</v>
      </c>
      <c r="V267">
        <v>1385.81</v>
      </c>
      <c r="W267" t="s">
        <v>52</v>
      </c>
      <c r="X267" t="s">
        <v>52</v>
      </c>
      <c r="Y267" t="s">
        <v>52</v>
      </c>
      <c r="Z267" t="s">
        <v>52</v>
      </c>
      <c r="AA267" t="s">
        <v>52</v>
      </c>
      <c r="AB267" t="s">
        <v>52</v>
      </c>
      <c r="AC267" t="s">
        <v>52</v>
      </c>
      <c r="AD267" t="s">
        <v>52</v>
      </c>
      <c r="AE267" t="s">
        <v>52</v>
      </c>
      <c r="AF267" t="s">
        <v>52</v>
      </c>
      <c r="AG267" t="s">
        <v>52</v>
      </c>
      <c r="AH267" t="s">
        <v>52</v>
      </c>
      <c r="AI267" t="s">
        <v>52</v>
      </c>
      <c r="AJ267" t="s">
        <v>52</v>
      </c>
      <c r="AK267" t="s">
        <v>52</v>
      </c>
      <c r="AL267" t="s">
        <v>52</v>
      </c>
    </row>
    <row r="268" spans="1:38" x14ac:dyDescent="0.15">
      <c r="A268" t="s">
        <v>1310</v>
      </c>
      <c r="B268" t="s">
        <v>1311</v>
      </c>
      <c r="C268" t="s">
        <v>1312</v>
      </c>
      <c r="D268" t="s">
        <v>194</v>
      </c>
      <c r="E268" t="s">
        <v>76</v>
      </c>
      <c r="F268" t="s">
        <v>68</v>
      </c>
      <c r="G268">
        <v>498.38</v>
      </c>
      <c r="H268">
        <v>533.25</v>
      </c>
      <c r="I268">
        <v>545.63</v>
      </c>
      <c r="J268">
        <v>583.23</v>
      </c>
      <c r="K268">
        <v>615.69000000000005</v>
      </c>
      <c r="L268">
        <v>695.77</v>
      </c>
      <c r="M268">
        <v>756.69</v>
      </c>
      <c r="N268">
        <v>803.06</v>
      </c>
      <c r="O268">
        <v>870.43</v>
      </c>
      <c r="P268">
        <v>975.34</v>
      </c>
      <c r="Q268">
        <v>1140.99</v>
      </c>
      <c r="R268">
        <v>1221.83</v>
      </c>
      <c r="S268">
        <v>1277.29</v>
      </c>
      <c r="T268">
        <v>1331.52</v>
      </c>
      <c r="U268">
        <v>1390.88</v>
      </c>
      <c r="V268">
        <v>1455.54</v>
      </c>
      <c r="W268">
        <v>1509.78</v>
      </c>
      <c r="X268">
        <v>1551.89</v>
      </c>
      <c r="Y268">
        <v>1552.48</v>
      </c>
      <c r="Z268">
        <v>1553.42</v>
      </c>
      <c r="AA268">
        <v>1554.86</v>
      </c>
      <c r="AB268">
        <v>1581.36</v>
      </c>
      <c r="AC268">
        <v>1609.97</v>
      </c>
      <c r="AD268">
        <v>1664.54</v>
      </c>
      <c r="AE268">
        <v>1721.3799999999999</v>
      </c>
      <c r="AF268">
        <v>1801.05</v>
      </c>
      <c r="AG268">
        <v>1896.08</v>
      </c>
      <c r="AH268">
        <v>1966.41</v>
      </c>
      <c r="AI268">
        <v>2021.43</v>
      </c>
      <c r="AJ268">
        <v>2096.71</v>
      </c>
      <c r="AK268" t="s">
        <v>52</v>
      </c>
      <c r="AL268" t="s">
        <v>52</v>
      </c>
    </row>
    <row r="269" spans="1:38" x14ac:dyDescent="0.15">
      <c r="A269" t="s">
        <v>1313</v>
      </c>
      <c r="B269" t="s">
        <v>52</v>
      </c>
      <c r="C269" t="s">
        <v>1314</v>
      </c>
      <c r="D269" t="s">
        <v>194</v>
      </c>
      <c r="E269" t="s">
        <v>76</v>
      </c>
      <c r="F269" t="s">
        <v>68</v>
      </c>
      <c r="G269">
        <v>653.63</v>
      </c>
      <c r="H269">
        <v>676.13</v>
      </c>
      <c r="I269">
        <v>666</v>
      </c>
      <c r="J269" t="s">
        <v>52</v>
      </c>
      <c r="K269" t="s">
        <v>52</v>
      </c>
      <c r="L269" t="s">
        <v>52</v>
      </c>
      <c r="M269" t="s">
        <v>52</v>
      </c>
      <c r="N269" t="s">
        <v>52</v>
      </c>
      <c r="O269" t="s">
        <v>52</v>
      </c>
      <c r="P269" t="s">
        <v>52</v>
      </c>
      <c r="Q269" t="s">
        <v>52</v>
      </c>
      <c r="R269" t="s">
        <v>52</v>
      </c>
      <c r="S269" t="s">
        <v>52</v>
      </c>
      <c r="T269" t="s">
        <v>52</v>
      </c>
      <c r="U269" t="s">
        <v>52</v>
      </c>
      <c r="V269" t="s">
        <v>52</v>
      </c>
      <c r="W269" t="s">
        <v>52</v>
      </c>
      <c r="X269" t="s">
        <v>52</v>
      </c>
      <c r="Y269" t="s">
        <v>52</v>
      </c>
      <c r="Z269" t="s">
        <v>52</v>
      </c>
      <c r="AA269" t="s">
        <v>52</v>
      </c>
      <c r="AB269" t="s">
        <v>52</v>
      </c>
      <c r="AC269" t="s">
        <v>52</v>
      </c>
      <c r="AD269" t="s">
        <v>52</v>
      </c>
      <c r="AE269" t="s">
        <v>52</v>
      </c>
      <c r="AF269" t="s">
        <v>52</v>
      </c>
      <c r="AG269" t="s">
        <v>52</v>
      </c>
      <c r="AH269" t="s">
        <v>52</v>
      </c>
      <c r="AI269" t="s">
        <v>52</v>
      </c>
      <c r="AJ269" t="s">
        <v>52</v>
      </c>
      <c r="AK269" t="s">
        <v>52</v>
      </c>
      <c r="AL269" t="s">
        <v>52</v>
      </c>
    </row>
    <row r="270" spans="1:38" x14ac:dyDescent="0.15">
      <c r="A270" t="s">
        <v>1315</v>
      </c>
      <c r="B270" t="s">
        <v>1316</v>
      </c>
      <c r="C270" t="s">
        <v>1317</v>
      </c>
      <c r="D270" t="s">
        <v>194</v>
      </c>
      <c r="E270" t="s">
        <v>76</v>
      </c>
      <c r="F270" t="s">
        <v>58</v>
      </c>
      <c r="G270">
        <v>561.38</v>
      </c>
      <c r="H270">
        <v>631.13</v>
      </c>
      <c r="I270">
        <v>687.38</v>
      </c>
      <c r="J270">
        <v>728.07</v>
      </c>
      <c r="K270">
        <v>835.4</v>
      </c>
      <c r="L270">
        <v>928.45</v>
      </c>
      <c r="M270">
        <v>967.18</v>
      </c>
      <c r="N270">
        <v>1009.34</v>
      </c>
      <c r="O270">
        <v>1055.49</v>
      </c>
      <c r="P270">
        <v>1194.06</v>
      </c>
      <c r="Q270">
        <v>1293.73</v>
      </c>
      <c r="R270">
        <v>1375.76</v>
      </c>
      <c r="S270">
        <v>1427.93</v>
      </c>
      <c r="T270">
        <v>1489.95</v>
      </c>
      <c r="U270">
        <v>1565.86</v>
      </c>
      <c r="V270">
        <v>1613.1</v>
      </c>
      <c r="W270" t="s">
        <v>52</v>
      </c>
      <c r="X270" t="s">
        <v>52</v>
      </c>
      <c r="Y270" t="s">
        <v>52</v>
      </c>
      <c r="Z270" t="s">
        <v>52</v>
      </c>
      <c r="AA270" t="s">
        <v>52</v>
      </c>
      <c r="AB270" t="s">
        <v>52</v>
      </c>
      <c r="AC270" t="s">
        <v>52</v>
      </c>
      <c r="AD270" t="s">
        <v>52</v>
      </c>
      <c r="AE270" t="s">
        <v>52</v>
      </c>
      <c r="AF270" t="s">
        <v>52</v>
      </c>
      <c r="AG270" t="s">
        <v>52</v>
      </c>
      <c r="AH270" t="s">
        <v>52</v>
      </c>
      <c r="AI270" t="s">
        <v>52</v>
      </c>
      <c r="AJ270" t="s">
        <v>52</v>
      </c>
      <c r="AK270" t="s">
        <v>52</v>
      </c>
      <c r="AL270" t="s">
        <v>52</v>
      </c>
    </row>
    <row r="271" spans="1:38" x14ac:dyDescent="0.15">
      <c r="A271" t="s">
        <v>1318</v>
      </c>
      <c r="B271" t="s">
        <v>1319</v>
      </c>
      <c r="C271" t="s">
        <v>1320</v>
      </c>
      <c r="D271" t="s">
        <v>194</v>
      </c>
      <c r="E271" t="s">
        <v>76</v>
      </c>
      <c r="F271" t="s">
        <v>64</v>
      </c>
      <c r="G271">
        <v>544.5</v>
      </c>
      <c r="H271">
        <v>578.25</v>
      </c>
      <c r="I271">
        <v>598.5</v>
      </c>
      <c r="J271">
        <v>625.27</v>
      </c>
      <c r="K271">
        <v>657.32</v>
      </c>
      <c r="L271">
        <v>709.71</v>
      </c>
      <c r="M271">
        <v>760.68</v>
      </c>
      <c r="N271">
        <v>812.98</v>
      </c>
      <c r="O271">
        <v>864.96</v>
      </c>
      <c r="P271">
        <v>968.9</v>
      </c>
      <c r="Q271">
        <v>1092.96</v>
      </c>
      <c r="R271">
        <v>1159.57</v>
      </c>
      <c r="S271">
        <v>1211.82</v>
      </c>
      <c r="T271">
        <v>1266.99</v>
      </c>
      <c r="U271">
        <v>1322.25</v>
      </c>
      <c r="V271">
        <v>1380.55</v>
      </c>
      <c r="W271">
        <v>1423.21</v>
      </c>
      <c r="X271">
        <v>1439.79</v>
      </c>
      <c r="Y271">
        <v>1445.32</v>
      </c>
      <c r="Z271">
        <v>1448.42</v>
      </c>
      <c r="AA271">
        <v>1455.68</v>
      </c>
      <c r="AB271">
        <v>1463.98</v>
      </c>
      <c r="AC271">
        <v>1472.31</v>
      </c>
      <c r="AD271">
        <v>1537.97</v>
      </c>
      <c r="AE271">
        <v>1595.0599999999997</v>
      </c>
      <c r="AF271">
        <v>1684.1200000000001</v>
      </c>
      <c r="AG271">
        <v>1765.4099999999999</v>
      </c>
      <c r="AH271">
        <v>1836.15</v>
      </c>
      <c r="AI271">
        <v>1928.19</v>
      </c>
      <c r="AJ271">
        <v>1988.36</v>
      </c>
      <c r="AK271" t="s">
        <v>52</v>
      </c>
      <c r="AL271" t="s">
        <v>52</v>
      </c>
    </row>
    <row r="272" spans="1:38" x14ac:dyDescent="0.15">
      <c r="A272" t="s">
        <v>1324</v>
      </c>
      <c r="B272" t="s">
        <v>1325</v>
      </c>
      <c r="C272" t="s">
        <v>1326</v>
      </c>
      <c r="D272" t="s">
        <v>194</v>
      </c>
      <c r="E272" t="s">
        <v>76</v>
      </c>
      <c r="F272" t="s">
        <v>68</v>
      </c>
      <c r="G272">
        <v>511.88</v>
      </c>
      <c r="H272">
        <v>526.5</v>
      </c>
      <c r="I272">
        <v>552.38</v>
      </c>
      <c r="J272">
        <v>583.41999999999996</v>
      </c>
      <c r="K272">
        <v>632.21</v>
      </c>
      <c r="L272">
        <v>714.65</v>
      </c>
      <c r="M272">
        <v>771.85</v>
      </c>
      <c r="N272">
        <v>813.36</v>
      </c>
      <c r="O272">
        <v>875.46</v>
      </c>
      <c r="P272">
        <v>977.82</v>
      </c>
      <c r="Q272">
        <v>1135.98</v>
      </c>
      <c r="R272">
        <v>1207.1099999999999</v>
      </c>
      <c r="S272">
        <v>1259.8</v>
      </c>
      <c r="T272">
        <v>1311.65</v>
      </c>
      <c r="U272">
        <v>1369.51</v>
      </c>
      <c r="V272">
        <v>1432.6</v>
      </c>
      <c r="W272">
        <v>1486.87</v>
      </c>
      <c r="X272">
        <v>1529.02</v>
      </c>
      <c r="Y272">
        <v>1530.05</v>
      </c>
      <c r="Z272">
        <v>1530.56</v>
      </c>
      <c r="AA272">
        <v>1531.85</v>
      </c>
      <c r="AB272">
        <v>1564.05</v>
      </c>
      <c r="AC272">
        <v>1592.2</v>
      </c>
      <c r="AD272">
        <v>1645.73</v>
      </c>
      <c r="AE272">
        <v>1703.84</v>
      </c>
      <c r="AF272">
        <v>1784.4199999999998</v>
      </c>
      <c r="AG272">
        <v>1875.05</v>
      </c>
      <c r="AH272">
        <v>1944.73</v>
      </c>
      <c r="AI272">
        <v>2005.01</v>
      </c>
      <c r="AJ272">
        <v>2067.41</v>
      </c>
      <c r="AK272" t="s">
        <v>52</v>
      </c>
      <c r="AL272" t="s">
        <v>52</v>
      </c>
    </row>
    <row r="273" spans="1:38" x14ac:dyDescent="0.15">
      <c r="A273" t="s">
        <v>1327</v>
      </c>
      <c r="B273" t="s">
        <v>1328</v>
      </c>
      <c r="C273" t="s">
        <v>1329</v>
      </c>
      <c r="D273" t="s">
        <v>94</v>
      </c>
      <c r="E273" t="s">
        <v>76</v>
      </c>
      <c r="F273" t="s">
        <v>66</v>
      </c>
      <c r="G273">
        <v>527.63</v>
      </c>
      <c r="H273">
        <v>527.63</v>
      </c>
      <c r="I273">
        <v>553.5</v>
      </c>
      <c r="J273">
        <v>608.95000000000005</v>
      </c>
      <c r="K273">
        <v>647.27</v>
      </c>
      <c r="L273">
        <v>715.12</v>
      </c>
      <c r="M273">
        <v>775.07</v>
      </c>
      <c r="N273">
        <v>836.76</v>
      </c>
      <c r="O273">
        <v>895.87</v>
      </c>
      <c r="P273">
        <v>998.6</v>
      </c>
      <c r="Q273">
        <v>1124.94</v>
      </c>
      <c r="R273">
        <v>1194.99</v>
      </c>
      <c r="S273">
        <v>1242</v>
      </c>
      <c r="T273">
        <v>1300.6099999999999</v>
      </c>
      <c r="U273">
        <v>1363.22</v>
      </c>
      <c r="V273">
        <v>1422.7</v>
      </c>
      <c r="W273">
        <v>1466.04</v>
      </c>
      <c r="X273">
        <v>1501.21</v>
      </c>
      <c r="Y273">
        <v>1502.86</v>
      </c>
      <c r="Z273">
        <v>1503.19</v>
      </c>
      <c r="AA273">
        <v>1513.3</v>
      </c>
      <c r="AB273">
        <v>1544.83</v>
      </c>
      <c r="AC273">
        <v>1574.61</v>
      </c>
      <c r="AD273">
        <v>1633.6</v>
      </c>
      <c r="AE273">
        <v>1693.2199999999998</v>
      </c>
      <c r="AF273">
        <v>1775.8500000000001</v>
      </c>
      <c r="AG273">
        <v>1872.3000000000002</v>
      </c>
      <c r="AH273">
        <v>1944.22</v>
      </c>
      <c r="AI273">
        <v>2036.57</v>
      </c>
      <c r="AJ273">
        <v>2098.21</v>
      </c>
      <c r="AK273">
        <v>2201.9899999999998</v>
      </c>
      <c r="AL273">
        <v>2306.69</v>
      </c>
    </row>
    <row r="274" spans="1:38" x14ac:dyDescent="0.15">
      <c r="A274" t="s">
        <v>1333</v>
      </c>
      <c r="B274" t="s">
        <v>52</v>
      </c>
      <c r="C274" t="s">
        <v>1334</v>
      </c>
      <c r="D274" t="s">
        <v>194</v>
      </c>
      <c r="E274" t="s">
        <v>76</v>
      </c>
      <c r="F274" t="s">
        <v>70</v>
      </c>
      <c r="G274">
        <v>537.75</v>
      </c>
      <c r="H274">
        <v>562.5</v>
      </c>
      <c r="I274">
        <v>630</v>
      </c>
      <c r="J274">
        <v>610.54999999999995</v>
      </c>
      <c r="K274">
        <v>642.69000000000005</v>
      </c>
      <c r="L274">
        <v>713.45</v>
      </c>
      <c r="M274">
        <v>775.66</v>
      </c>
      <c r="N274">
        <v>820.74</v>
      </c>
      <c r="O274">
        <v>876.58</v>
      </c>
      <c r="P274">
        <v>978.77</v>
      </c>
      <c r="Q274">
        <v>1122.67</v>
      </c>
      <c r="R274">
        <v>1191.56</v>
      </c>
      <c r="S274">
        <v>1247.48</v>
      </c>
      <c r="T274">
        <v>1306.3399999999999</v>
      </c>
      <c r="U274">
        <v>1366.23</v>
      </c>
      <c r="V274">
        <v>1425.31</v>
      </c>
      <c r="W274" t="s">
        <v>52</v>
      </c>
      <c r="X274" t="s">
        <v>52</v>
      </c>
      <c r="Y274" t="s">
        <v>52</v>
      </c>
      <c r="Z274" t="s">
        <v>52</v>
      </c>
      <c r="AA274" t="s">
        <v>52</v>
      </c>
      <c r="AB274" t="s">
        <v>52</v>
      </c>
      <c r="AC274" t="s">
        <v>52</v>
      </c>
      <c r="AD274" t="s">
        <v>52</v>
      </c>
      <c r="AE274" t="s">
        <v>52</v>
      </c>
      <c r="AF274" t="s">
        <v>52</v>
      </c>
      <c r="AG274" t="s">
        <v>52</v>
      </c>
      <c r="AH274" t="s">
        <v>52</v>
      </c>
      <c r="AI274" t="s">
        <v>52</v>
      </c>
      <c r="AJ274" t="s">
        <v>52</v>
      </c>
      <c r="AK274" t="s">
        <v>52</v>
      </c>
      <c r="AL274" t="s">
        <v>52</v>
      </c>
    </row>
    <row r="275" spans="1:38" x14ac:dyDescent="0.15">
      <c r="A275" t="s">
        <v>1344</v>
      </c>
      <c r="B275" t="s">
        <v>52</v>
      </c>
      <c r="C275" t="s">
        <v>1345</v>
      </c>
      <c r="D275" t="s">
        <v>194</v>
      </c>
      <c r="E275" t="s">
        <v>76</v>
      </c>
      <c r="F275" t="s">
        <v>66</v>
      </c>
      <c r="G275">
        <v>583.88</v>
      </c>
      <c r="H275">
        <v>492.75</v>
      </c>
      <c r="I275">
        <v>457.88</v>
      </c>
      <c r="J275">
        <v>539.34</v>
      </c>
      <c r="K275">
        <v>594.21</v>
      </c>
      <c r="L275" t="s">
        <v>52</v>
      </c>
      <c r="M275" t="s">
        <v>52</v>
      </c>
      <c r="N275" t="s">
        <v>52</v>
      </c>
      <c r="O275" t="s">
        <v>52</v>
      </c>
      <c r="P275" t="s">
        <v>52</v>
      </c>
      <c r="Q275" t="s">
        <v>52</v>
      </c>
      <c r="R275" t="s">
        <v>52</v>
      </c>
      <c r="S275" t="s">
        <v>52</v>
      </c>
      <c r="T275" t="s">
        <v>52</v>
      </c>
      <c r="U275" t="s">
        <v>52</v>
      </c>
      <c r="V275" t="s">
        <v>52</v>
      </c>
      <c r="W275" t="s">
        <v>52</v>
      </c>
      <c r="X275" t="s">
        <v>52</v>
      </c>
      <c r="Y275" t="s">
        <v>52</v>
      </c>
      <c r="Z275" t="s">
        <v>52</v>
      </c>
      <c r="AA275" t="s">
        <v>52</v>
      </c>
      <c r="AB275" t="s">
        <v>52</v>
      </c>
      <c r="AC275" t="s">
        <v>52</v>
      </c>
      <c r="AD275" t="s">
        <v>52</v>
      </c>
      <c r="AE275" t="s">
        <v>52</v>
      </c>
      <c r="AF275" t="s">
        <v>52</v>
      </c>
      <c r="AG275" t="s">
        <v>52</v>
      </c>
      <c r="AH275" t="s">
        <v>52</v>
      </c>
      <c r="AI275" t="s">
        <v>52</v>
      </c>
      <c r="AJ275" t="s">
        <v>52</v>
      </c>
      <c r="AK275" t="s">
        <v>52</v>
      </c>
      <c r="AL275" t="s">
        <v>52</v>
      </c>
    </row>
    <row r="276" spans="1:38" x14ac:dyDescent="0.15">
      <c r="A276" t="s">
        <v>1358</v>
      </c>
      <c r="B276" t="s">
        <v>1359</v>
      </c>
      <c r="C276" t="s">
        <v>1360</v>
      </c>
      <c r="D276" t="s">
        <v>194</v>
      </c>
      <c r="E276" t="s">
        <v>76</v>
      </c>
      <c r="F276" t="s">
        <v>64</v>
      </c>
      <c r="G276" t="s">
        <v>52</v>
      </c>
      <c r="H276" t="s">
        <v>52</v>
      </c>
      <c r="I276" t="s">
        <v>52</v>
      </c>
      <c r="J276" t="s">
        <v>52</v>
      </c>
      <c r="K276" t="s">
        <v>52</v>
      </c>
      <c r="L276" t="s">
        <v>52</v>
      </c>
      <c r="M276" t="s">
        <v>52</v>
      </c>
      <c r="N276" t="s">
        <v>52</v>
      </c>
      <c r="O276" t="s">
        <v>52</v>
      </c>
      <c r="P276" t="s">
        <v>52</v>
      </c>
      <c r="Q276" t="s">
        <v>52</v>
      </c>
      <c r="R276" t="s">
        <v>52</v>
      </c>
      <c r="S276" t="s">
        <v>52</v>
      </c>
      <c r="T276" t="s">
        <v>52</v>
      </c>
      <c r="U276" t="s">
        <v>52</v>
      </c>
      <c r="V276" t="s">
        <v>52</v>
      </c>
      <c r="W276" t="s">
        <v>52</v>
      </c>
      <c r="X276" t="s">
        <v>52</v>
      </c>
      <c r="Y276" t="s">
        <v>52</v>
      </c>
      <c r="Z276" t="s">
        <v>52</v>
      </c>
      <c r="AA276" t="s">
        <v>52</v>
      </c>
      <c r="AB276" t="s">
        <v>52</v>
      </c>
      <c r="AC276" t="s">
        <v>52</v>
      </c>
      <c r="AD276" t="s">
        <v>52</v>
      </c>
      <c r="AE276" t="s">
        <v>52</v>
      </c>
      <c r="AF276" t="s">
        <v>52</v>
      </c>
      <c r="AG276">
        <v>1741.11</v>
      </c>
      <c r="AH276">
        <v>1813.74</v>
      </c>
      <c r="AI276">
        <v>1899.71</v>
      </c>
      <c r="AJ276">
        <v>1959.41</v>
      </c>
      <c r="AK276" t="s">
        <v>52</v>
      </c>
      <c r="AL276" t="s">
        <v>52</v>
      </c>
    </row>
    <row r="277" spans="1:38" x14ac:dyDescent="0.15">
      <c r="A277" t="s">
        <v>1361</v>
      </c>
      <c r="B277" t="s">
        <v>1362</v>
      </c>
      <c r="C277" t="s">
        <v>1363</v>
      </c>
      <c r="D277" t="s">
        <v>194</v>
      </c>
      <c r="E277" t="s">
        <v>76</v>
      </c>
      <c r="F277" t="s">
        <v>1828</v>
      </c>
      <c r="G277">
        <v>543.38</v>
      </c>
      <c r="H277">
        <v>582.75</v>
      </c>
      <c r="I277">
        <v>622.13</v>
      </c>
      <c r="J277">
        <v>670.72</v>
      </c>
      <c r="K277">
        <v>792.68</v>
      </c>
      <c r="L277">
        <v>840.92</v>
      </c>
      <c r="M277">
        <v>912.35</v>
      </c>
      <c r="N277">
        <v>965.02</v>
      </c>
      <c r="O277">
        <v>1019.53</v>
      </c>
      <c r="P277">
        <v>1112.57</v>
      </c>
      <c r="Q277">
        <v>1237.48</v>
      </c>
      <c r="R277">
        <v>1332.47</v>
      </c>
      <c r="S277">
        <v>1395.8</v>
      </c>
      <c r="T277">
        <v>1464.46</v>
      </c>
      <c r="U277">
        <v>1526.67</v>
      </c>
      <c r="V277">
        <v>1593.51</v>
      </c>
      <c r="W277" t="s">
        <v>52</v>
      </c>
      <c r="X277" t="s">
        <v>52</v>
      </c>
      <c r="Y277" t="s">
        <v>52</v>
      </c>
      <c r="Z277" t="s">
        <v>52</v>
      </c>
      <c r="AA277" t="s">
        <v>52</v>
      </c>
      <c r="AB277" t="s">
        <v>52</v>
      </c>
      <c r="AC277" t="s">
        <v>52</v>
      </c>
      <c r="AD277" t="s">
        <v>52</v>
      </c>
      <c r="AE277" t="s">
        <v>52</v>
      </c>
      <c r="AF277" t="s">
        <v>52</v>
      </c>
      <c r="AG277" t="s">
        <v>52</v>
      </c>
      <c r="AH277" t="s">
        <v>52</v>
      </c>
      <c r="AI277" t="s">
        <v>52</v>
      </c>
      <c r="AJ277" t="s">
        <v>52</v>
      </c>
      <c r="AK277" t="s">
        <v>52</v>
      </c>
      <c r="AL277" t="s">
        <v>52</v>
      </c>
    </row>
    <row r="278" spans="1:38" x14ac:dyDescent="0.15">
      <c r="A278" t="s">
        <v>1364</v>
      </c>
      <c r="B278" t="s">
        <v>1365</v>
      </c>
      <c r="C278" t="s">
        <v>1366</v>
      </c>
      <c r="D278" t="s">
        <v>194</v>
      </c>
      <c r="E278" t="s">
        <v>76</v>
      </c>
      <c r="F278" t="s">
        <v>66</v>
      </c>
      <c r="G278">
        <v>502.88</v>
      </c>
      <c r="H278">
        <v>500.63</v>
      </c>
      <c r="I278">
        <v>527.63</v>
      </c>
      <c r="J278">
        <v>560</v>
      </c>
      <c r="K278">
        <v>600.44000000000005</v>
      </c>
      <c r="L278">
        <v>693.71</v>
      </c>
      <c r="M278">
        <v>757.17</v>
      </c>
      <c r="N278">
        <v>812.52</v>
      </c>
      <c r="O278">
        <v>858.79</v>
      </c>
      <c r="P278">
        <v>941.52</v>
      </c>
      <c r="Q278">
        <v>1088.76</v>
      </c>
      <c r="R278">
        <v>1167.79</v>
      </c>
      <c r="S278">
        <v>1214.2</v>
      </c>
      <c r="T278">
        <v>1275.04</v>
      </c>
      <c r="U278">
        <v>1341.13</v>
      </c>
      <c r="V278">
        <v>1401.66</v>
      </c>
      <c r="W278">
        <v>1455.37</v>
      </c>
      <c r="X278">
        <v>1486.09</v>
      </c>
      <c r="Y278">
        <v>1489.2</v>
      </c>
      <c r="Z278">
        <v>1489.14</v>
      </c>
      <c r="AA278">
        <v>1494.14</v>
      </c>
      <c r="AB278">
        <v>1516.66</v>
      </c>
      <c r="AC278">
        <v>1540.96</v>
      </c>
      <c r="AD278">
        <v>1597.9800000000002</v>
      </c>
      <c r="AE278">
        <v>1671.28</v>
      </c>
      <c r="AF278">
        <v>1769.32</v>
      </c>
      <c r="AG278">
        <v>1843.87</v>
      </c>
      <c r="AH278" t="s">
        <v>52</v>
      </c>
      <c r="AI278" t="s">
        <v>52</v>
      </c>
      <c r="AJ278" t="s">
        <v>52</v>
      </c>
      <c r="AK278" t="s">
        <v>52</v>
      </c>
      <c r="AL278" t="s">
        <v>52</v>
      </c>
    </row>
    <row r="279" spans="1:38" x14ac:dyDescent="0.15">
      <c r="A279" t="s">
        <v>1367</v>
      </c>
      <c r="B279" t="s">
        <v>1368</v>
      </c>
      <c r="C279" t="s">
        <v>1369</v>
      </c>
      <c r="D279" t="s">
        <v>94</v>
      </c>
      <c r="E279" t="s">
        <v>76</v>
      </c>
      <c r="F279" t="s">
        <v>1828</v>
      </c>
      <c r="G279">
        <v>443.25</v>
      </c>
      <c r="H279">
        <v>459</v>
      </c>
      <c r="I279">
        <v>486</v>
      </c>
      <c r="J279">
        <v>517.02</v>
      </c>
      <c r="K279">
        <v>549.01</v>
      </c>
      <c r="L279">
        <v>596.59</v>
      </c>
      <c r="M279">
        <v>703.4</v>
      </c>
      <c r="N279">
        <v>763.58</v>
      </c>
      <c r="O279">
        <v>819.29</v>
      </c>
      <c r="P279">
        <v>931.42</v>
      </c>
      <c r="Q279">
        <v>1020.31</v>
      </c>
      <c r="R279">
        <v>1099.3</v>
      </c>
      <c r="S279">
        <v>1168.51</v>
      </c>
      <c r="T279">
        <v>1228.76</v>
      </c>
      <c r="U279">
        <v>1292.8399999999999</v>
      </c>
      <c r="V279">
        <v>1357.32</v>
      </c>
      <c r="W279">
        <v>1411.06</v>
      </c>
      <c r="X279">
        <v>1452.48</v>
      </c>
      <c r="Y279">
        <v>1456.09</v>
      </c>
      <c r="Z279">
        <v>1494.37</v>
      </c>
      <c r="AA279">
        <v>1536.27</v>
      </c>
      <c r="AB279">
        <v>1566.05</v>
      </c>
      <c r="AC279">
        <v>1591.48</v>
      </c>
      <c r="AD279">
        <v>1625.35</v>
      </c>
      <c r="AE279">
        <v>1662.89</v>
      </c>
      <c r="AF279">
        <v>1745.51</v>
      </c>
      <c r="AG279">
        <v>1840.6</v>
      </c>
      <c r="AH279">
        <v>1906.7</v>
      </c>
      <c r="AI279">
        <v>1971.04</v>
      </c>
      <c r="AJ279">
        <v>2062.0500000000002</v>
      </c>
      <c r="AK279">
        <v>2176.0500000000002</v>
      </c>
      <c r="AL279">
        <v>2303.96</v>
      </c>
    </row>
    <row r="280" spans="1:38" x14ac:dyDescent="0.15">
      <c r="A280" t="s">
        <v>1370</v>
      </c>
      <c r="B280" t="s">
        <v>1371</v>
      </c>
      <c r="C280" t="s">
        <v>1372</v>
      </c>
      <c r="D280" t="s">
        <v>94</v>
      </c>
      <c r="E280" t="s">
        <v>76</v>
      </c>
      <c r="F280" t="s">
        <v>60</v>
      </c>
      <c r="G280">
        <v>591.75</v>
      </c>
      <c r="H280">
        <v>608.63</v>
      </c>
      <c r="I280">
        <v>645.75</v>
      </c>
      <c r="J280">
        <v>673.17</v>
      </c>
      <c r="K280">
        <v>718.6</v>
      </c>
      <c r="L280">
        <v>791.57</v>
      </c>
      <c r="M280">
        <v>855.16</v>
      </c>
      <c r="N280">
        <v>915.36</v>
      </c>
      <c r="O280">
        <v>972.3</v>
      </c>
      <c r="P280">
        <v>1063.1600000000001</v>
      </c>
      <c r="Q280">
        <v>1155.33</v>
      </c>
      <c r="R280">
        <v>1208.22</v>
      </c>
      <c r="S280">
        <v>1243.69</v>
      </c>
      <c r="T280">
        <v>1300.69</v>
      </c>
      <c r="U280">
        <v>1353.19</v>
      </c>
      <c r="V280">
        <v>1402.67</v>
      </c>
      <c r="W280">
        <v>1452.79</v>
      </c>
      <c r="X280">
        <v>1475.48</v>
      </c>
      <c r="Y280">
        <v>1476.21</v>
      </c>
      <c r="Z280">
        <v>1476.21</v>
      </c>
      <c r="AA280">
        <v>1482.14</v>
      </c>
      <c r="AB280">
        <v>1508.03</v>
      </c>
      <c r="AC280">
        <v>1535.94</v>
      </c>
      <c r="AD280">
        <v>1588.52</v>
      </c>
      <c r="AE280">
        <v>1644.8899999999999</v>
      </c>
      <c r="AF280">
        <v>1722.4599999999998</v>
      </c>
      <c r="AG280">
        <v>1801.99</v>
      </c>
      <c r="AH280">
        <v>1843.7499999999998</v>
      </c>
      <c r="AI280">
        <v>1898.29</v>
      </c>
      <c r="AJ280">
        <v>1956.79</v>
      </c>
      <c r="AK280">
        <v>2032.62</v>
      </c>
      <c r="AL280">
        <v>2128.54</v>
      </c>
    </row>
    <row r="281" spans="1:38" x14ac:dyDescent="0.15">
      <c r="A281" t="s">
        <v>1376</v>
      </c>
      <c r="B281" t="s">
        <v>1377</v>
      </c>
      <c r="C281" t="s">
        <v>1378</v>
      </c>
      <c r="D281" t="s">
        <v>94</v>
      </c>
      <c r="E281" t="s">
        <v>76</v>
      </c>
      <c r="F281" t="s">
        <v>64</v>
      </c>
      <c r="G281">
        <v>492.75</v>
      </c>
      <c r="H281">
        <v>545.63</v>
      </c>
      <c r="I281">
        <v>574.88</v>
      </c>
      <c r="J281">
        <v>585.89</v>
      </c>
      <c r="K281">
        <v>622.35</v>
      </c>
      <c r="L281">
        <v>722.01</v>
      </c>
      <c r="M281">
        <v>777.3</v>
      </c>
      <c r="N281">
        <v>820.35</v>
      </c>
      <c r="O281">
        <v>875.6</v>
      </c>
      <c r="P281">
        <v>960.88</v>
      </c>
      <c r="Q281">
        <v>1139.26</v>
      </c>
      <c r="R281">
        <v>1207.1199999999999</v>
      </c>
      <c r="S281">
        <v>1255.43</v>
      </c>
      <c r="T281">
        <v>1317.15</v>
      </c>
      <c r="U281">
        <v>1379.3</v>
      </c>
      <c r="V281">
        <v>1440.18</v>
      </c>
      <c r="W281">
        <v>1481.47</v>
      </c>
      <c r="X281">
        <v>1518.06</v>
      </c>
      <c r="Y281">
        <v>1519.6</v>
      </c>
      <c r="Z281">
        <v>1529.5</v>
      </c>
      <c r="AA281">
        <v>1540.97</v>
      </c>
      <c r="AB281">
        <v>1571.09</v>
      </c>
      <c r="AC281">
        <v>1600.52</v>
      </c>
      <c r="AD281">
        <v>1660.7299999999998</v>
      </c>
      <c r="AE281">
        <v>1737.25</v>
      </c>
      <c r="AF281">
        <v>1821.93</v>
      </c>
      <c r="AG281">
        <v>1913.04</v>
      </c>
      <c r="AH281">
        <v>1990.82</v>
      </c>
      <c r="AI281">
        <v>2090.5500000000002</v>
      </c>
      <c r="AJ281">
        <v>2155.3000000000002</v>
      </c>
      <c r="AK281">
        <v>2261.19</v>
      </c>
      <c r="AL281">
        <v>2372.19</v>
      </c>
    </row>
    <row r="282" spans="1:38" x14ac:dyDescent="0.15">
      <c r="A282" t="s">
        <v>1379</v>
      </c>
      <c r="B282" t="s">
        <v>52</v>
      </c>
      <c r="C282" t="s">
        <v>1380</v>
      </c>
      <c r="D282" t="s">
        <v>194</v>
      </c>
      <c r="E282" t="s">
        <v>76</v>
      </c>
      <c r="F282" t="s">
        <v>70</v>
      </c>
      <c r="G282">
        <v>484.88</v>
      </c>
      <c r="H282">
        <v>518.63</v>
      </c>
      <c r="I282">
        <v>546.75</v>
      </c>
      <c r="J282">
        <v>580.73</v>
      </c>
      <c r="K282">
        <v>611.04</v>
      </c>
      <c r="L282" t="s">
        <v>52</v>
      </c>
      <c r="M282" t="s">
        <v>52</v>
      </c>
      <c r="N282" t="s">
        <v>52</v>
      </c>
      <c r="O282" t="s">
        <v>52</v>
      </c>
      <c r="P282" t="s">
        <v>52</v>
      </c>
      <c r="Q282" t="s">
        <v>52</v>
      </c>
      <c r="R282" t="s">
        <v>52</v>
      </c>
      <c r="S282" t="s">
        <v>52</v>
      </c>
      <c r="T282" t="s">
        <v>52</v>
      </c>
      <c r="U282" t="s">
        <v>52</v>
      </c>
      <c r="V282" t="s">
        <v>52</v>
      </c>
      <c r="W282" t="s">
        <v>52</v>
      </c>
      <c r="X282" t="s">
        <v>52</v>
      </c>
      <c r="Y282" t="s">
        <v>52</v>
      </c>
      <c r="Z282" t="s">
        <v>52</v>
      </c>
      <c r="AA282" t="s">
        <v>52</v>
      </c>
      <c r="AB282" t="s">
        <v>52</v>
      </c>
      <c r="AC282" t="s">
        <v>52</v>
      </c>
      <c r="AD282" t="s">
        <v>52</v>
      </c>
      <c r="AE282" t="s">
        <v>52</v>
      </c>
      <c r="AF282" t="s">
        <v>52</v>
      </c>
      <c r="AG282" t="s">
        <v>52</v>
      </c>
      <c r="AH282" t="s">
        <v>52</v>
      </c>
      <c r="AI282" t="s">
        <v>52</v>
      </c>
      <c r="AJ282" t="s">
        <v>52</v>
      </c>
      <c r="AK282" t="s">
        <v>52</v>
      </c>
      <c r="AL282" t="s">
        <v>52</v>
      </c>
    </row>
    <row r="283" spans="1:38" x14ac:dyDescent="0.15">
      <c r="A283" t="s">
        <v>1381</v>
      </c>
      <c r="B283" t="s">
        <v>1382</v>
      </c>
      <c r="C283" t="s">
        <v>1383</v>
      </c>
      <c r="D283" t="s">
        <v>94</v>
      </c>
      <c r="E283" t="s">
        <v>76</v>
      </c>
      <c r="F283" t="s">
        <v>60</v>
      </c>
      <c r="G283">
        <v>504</v>
      </c>
      <c r="H283">
        <v>559.13</v>
      </c>
      <c r="I283">
        <v>601.88</v>
      </c>
      <c r="J283">
        <v>636.77</v>
      </c>
      <c r="K283">
        <v>671.91</v>
      </c>
      <c r="L283">
        <v>746.8</v>
      </c>
      <c r="M283">
        <v>795.28</v>
      </c>
      <c r="N283">
        <v>834.19</v>
      </c>
      <c r="O283">
        <v>884.99</v>
      </c>
      <c r="P283">
        <v>965.92</v>
      </c>
      <c r="Q283">
        <v>1054.3399999999999</v>
      </c>
      <c r="R283">
        <v>1117.57</v>
      </c>
      <c r="S283">
        <v>1173.6099999999999</v>
      </c>
      <c r="T283">
        <v>1233.5</v>
      </c>
      <c r="U283">
        <v>1287.6600000000001</v>
      </c>
      <c r="V283">
        <v>1362.28</v>
      </c>
      <c r="W283">
        <v>1393.37</v>
      </c>
      <c r="X283">
        <v>1429.35</v>
      </c>
      <c r="Y283">
        <v>1430.04</v>
      </c>
      <c r="Z283">
        <v>1437.87</v>
      </c>
      <c r="AA283">
        <v>1441.97</v>
      </c>
      <c r="AB283">
        <v>1446.29</v>
      </c>
      <c r="AC283">
        <v>1470.82</v>
      </c>
      <c r="AD283">
        <v>1523.77</v>
      </c>
      <c r="AE283">
        <v>1577.8300000000002</v>
      </c>
      <c r="AF283">
        <v>1655.5700000000002</v>
      </c>
      <c r="AG283">
        <v>1746.6600000000003</v>
      </c>
      <c r="AH283">
        <v>1808</v>
      </c>
      <c r="AI283">
        <v>1855.51</v>
      </c>
      <c r="AJ283">
        <v>1940.56</v>
      </c>
      <c r="AK283">
        <v>2036.22</v>
      </c>
      <c r="AL283">
        <v>2135.4</v>
      </c>
    </row>
    <row r="284" spans="1:38" x14ac:dyDescent="0.15">
      <c r="A284" t="s">
        <v>1384</v>
      </c>
      <c r="B284" t="s">
        <v>1385</v>
      </c>
      <c r="C284" t="s">
        <v>1386</v>
      </c>
      <c r="D284" t="s">
        <v>94</v>
      </c>
      <c r="E284" t="s">
        <v>76</v>
      </c>
      <c r="F284" t="s">
        <v>60</v>
      </c>
      <c r="G284">
        <v>508.5</v>
      </c>
      <c r="H284">
        <v>547.88</v>
      </c>
      <c r="I284">
        <v>578.25</v>
      </c>
      <c r="J284">
        <v>605.38</v>
      </c>
      <c r="K284">
        <v>641.97</v>
      </c>
      <c r="L284">
        <v>722.01</v>
      </c>
      <c r="M284">
        <v>768.7</v>
      </c>
      <c r="N284">
        <v>809.91</v>
      </c>
      <c r="O284">
        <v>855.05</v>
      </c>
      <c r="P284">
        <v>934.82</v>
      </c>
      <c r="Q284">
        <v>1032.82</v>
      </c>
      <c r="R284">
        <v>1096.43</v>
      </c>
      <c r="S284">
        <v>1151.6099999999999</v>
      </c>
      <c r="T284">
        <v>1209.06</v>
      </c>
      <c r="U284">
        <v>1265.27</v>
      </c>
      <c r="V284">
        <v>1343.87</v>
      </c>
      <c r="W284">
        <v>1374.82</v>
      </c>
      <c r="X284">
        <v>1408.83</v>
      </c>
      <c r="Y284">
        <v>1407.94</v>
      </c>
      <c r="Z284">
        <v>1416.65</v>
      </c>
      <c r="AA284">
        <v>1426.03</v>
      </c>
      <c r="AB284">
        <v>1430.62</v>
      </c>
      <c r="AC284">
        <v>1455.27</v>
      </c>
      <c r="AD284">
        <v>1507.4299999999998</v>
      </c>
      <c r="AE284">
        <v>1561.7</v>
      </c>
      <c r="AF284">
        <v>1637.73</v>
      </c>
      <c r="AG284">
        <v>1728.85</v>
      </c>
      <c r="AH284">
        <v>1790.8600000000001</v>
      </c>
      <c r="AI284">
        <v>1837.48</v>
      </c>
      <c r="AJ284">
        <v>1921.83</v>
      </c>
      <c r="AK284">
        <v>2015.47</v>
      </c>
      <c r="AL284">
        <v>2115.0100000000002</v>
      </c>
    </row>
    <row r="285" spans="1:38" x14ac:dyDescent="0.15">
      <c r="A285" t="s">
        <v>1387</v>
      </c>
      <c r="B285" t="s">
        <v>1388</v>
      </c>
      <c r="C285" t="s">
        <v>1389</v>
      </c>
      <c r="D285" t="s">
        <v>194</v>
      </c>
      <c r="E285" t="s">
        <v>76</v>
      </c>
      <c r="F285" t="s">
        <v>56</v>
      </c>
      <c r="G285">
        <v>608.63</v>
      </c>
      <c r="H285">
        <v>628.88</v>
      </c>
      <c r="I285">
        <v>670.5</v>
      </c>
      <c r="J285">
        <v>700.96</v>
      </c>
      <c r="K285">
        <v>743.47</v>
      </c>
      <c r="L285">
        <v>816.77</v>
      </c>
      <c r="M285">
        <v>856.18</v>
      </c>
      <c r="N285">
        <v>910.38</v>
      </c>
      <c r="O285">
        <v>955.74</v>
      </c>
      <c r="P285">
        <v>1035.33</v>
      </c>
      <c r="Q285">
        <v>1173.75</v>
      </c>
      <c r="R285">
        <v>1237.1600000000001</v>
      </c>
      <c r="S285">
        <v>1292.57</v>
      </c>
      <c r="T285">
        <v>1355.74</v>
      </c>
      <c r="U285">
        <v>1421.34</v>
      </c>
      <c r="V285">
        <v>1478.78</v>
      </c>
      <c r="W285">
        <v>1522.26</v>
      </c>
      <c r="X285">
        <v>1554.75</v>
      </c>
      <c r="Y285">
        <v>1556.8</v>
      </c>
      <c r="Z285">
        <v>1566.44</v>
      </c>
      <c r="AA285">
        <v>1571.55</v>
      </c>
      <c r="AB285">
        <v>1576.37</v>
      </c>
      <c r="AC285">
        <v>1604.63</v>
      </c>
      <c r="AD285">
        <v>1662.37</v>
      </c>
      <c r="AE285">
        <v>1722.26</v>
      </c>
      <c r="AF285">
        <v>1791.1200000000001</v>
      </c>
      <c r="AG285">
        <v>1874.79</v>
      </c>
      <c r="AH285">
        <v>1944.7399999999998</v>
      </c>
      <c r="AI285">
        <v>2014.68</v>
      </c>
      <c r="AJ285">
        <v>2060.66</v>
      </c>
      <c r="AK285" t="s">
        <v>52</v>
      </c>
      <c r="AL285" t="s">
        <v>52</v>
      </c>
    </row>
    <row r="286" spans="1:38" x14ac:dyDescent="0.15">
      <c r="A286" t="s">
        <v>1390</v>
      </c>
      <c r="B286" t="s">
        <v>1391</v>
      </c>
      <c r="C286" t="s">
        <v>1392</v>
      </c>
      <c r="D286" t="s">
        <v>94</v>
      </c>
      <c r="E286" t="s">
        <v>76</v>
      </c>
      <c r="F286" t="s">
        <v>1828</v>
      </c>
      <c r="G286">
        <v>507.38</v>
      </c>
      <c r="H286">
        <v>524.25</v>
      </c>
      <c r="I286">
        <v>562.5</v>
      </c>
      <c r="J286">
        <v>587.24</v>
      </c>
      <c r="K286">
        <v>622.88</v>
      </c>
      <c r="L286">
        <v>714.45</v>
      </c>
      <c r="M286">
        <v>787.56</v>
      </c>
      <c r="N286">
        <v>840.29</v>
      </c>
      <c r="O286">
        <v>899.88</v>
      </c>
      <c r="P286">
        <v>997.18</v>
      </c>
      <c r="Q286">
        <v>1143.31</v>
      </c>
      <c r="R286">
        <v>1221.03</v>
      </c>
      <c r="S286">
        <v>1262.3499999999999</v>
      </c>
      <c r="T286">
        <v>1326.81</v>
      </c>
      <c r="U286">
        <v>1392.71</v>
      </c>
      <c r="V286">
        <v>1449.85</v>
      </c>
      <c r="W286">
        <v>1498.85</v>
      </c>
      <c r="X286">
        <v>1527.95</v>
      </c>
      <c r="Y286">
        <v>1528.28</v>
      </c>
      <c r="Z286">
        <v>1534.78</v>
      </c>
      <c r="AA286">
        <v>1540.85</v>
      </c>
      <c r="AB286">
        <v>1546.22</v>
      </c>
      <c r="AC286">
        <v>1551.39</v>
      </c>
      <c r="AD286">
        <v>1607.04</v>
      </c>
      <c r="AE286">
        <v>1675.7800000000002</v>
      </c>
      <c r="AF286">
        <v>1772.6399999999999</v>
      </c>
      <c r="AG286">
        <v>1843.74</v>
      </c>
      <c r="AH286">
        <v>1917.3999999999999</v>
      </c>
      <c r="AI286">
        <v>1994.48</v>
      </c>
      <c r="AJ286">
        <v>2056.7600000000002</v>
      </c>
      <c r="AK286">
        <v>2153.48</v>
      </c>
      <c r="AL286">
        <v>2257.63</v>
      </c>
    </row>
    <row r="287" spans="1:38" x14ac:dyDescent="0.15">
      <c r="A287" t="s">
        <v>1393</v>
      </c>
      <c r="B287" t="s">
        <v>1394</v>
      </c>
      <c r="C287" t="s">
        <v>1395</v>
      </c>
      <c r="D287" t="s">
        <v>194</v>
      </c>
      <c r="E287" t="s">
        <v>76</v>
      </c>
      <c r="F287" t="s">
        <v>60</v>
      </c>
      <c r="G287">
        <v>537.75</v>
      </c>
      <c r="H287">
        <v>567</v>
      </c>
      <c r="I287">
        <v>609.75</v>
      </c>
      <c r="J287">
        <v>655.33000000000004</v>
      </c>
      <c r="K287">
        <v>685.37</v>
      </c>
      <c r="L287">
        <v>738.22</v>
      </c>
      <c r="M287">
        <v>797.19</v>
      </c>
      <c r="N287">
        <v>844.77</v>
      </c>
      <c r="O287">
        <v>883.38</v>
      </c>
      <c r="P287">
        <v>988.2</v>
      </c>
      <c r="Q287">
        <v>1082.73</v>
      </c>
      <c r="R287">
        <v>1153.6500000000001</v>
      </c>
      <c r="S287">
        <v>1190.4100000000001</v>
      </c>
      <c r="T287">
        <v>1233.28</v>
      </c>
      <c r="U287">
        <v>1287.0999999999999</v>
      </c>
      <c r="V287">
        <v>1345.02</v>
      </c>
      <c r="W287">
        <v>1399.77</v>
      </c>
      <c r="X287">
        <v>1448.27</v>
      </c>
      <c r="Y287">
        <v>1449.04</v>
      </c>
      <c r="Z287">
        <v>1452.67</v>
      </c>
      <c r="AA287">
        <v>1459.98</v>
      </c>
      <c r="AB287">
        <v>1485.47</v>
      </c>
      <c r="AC287">
        <v>1511.34</v>
      </c>
      <c r="AD287">
        <v>1564.05</v>
      </c>
      <c r="AE287">
        <v>1631.4199999999998</v>
      </c>
      <c r="AF287">
        <v>1722.9299999999998</v>
      </c>
      <c r="AG287">
        <v>1818.7399999999998</v>
      </c>
      <c r="AH287">
        <v>1889.2</v>
      </c>
      <c r="AI287" t="s">
        <v>52</v>
      </c>
      <c r="AJ287" t="s">
        <v>52</v>
      </c>
      <c r="AK287" t="s">
        <v>52</v>
      </c>
      <c r="AL287" t="s">
        <v>52</v>
      </c>
    </row>
    <row r="288" spans="1:38" x14ac:dyDescent="0.15">
      <c r="A288" t="s">
        <v>1396</v>
      </c>
      <c r="B288" t="s">
        <v>1397</v>
      </c>
      <c r="C288" t="s">
        <v>1398</v>
      </c>
      <c r="D288" t="s">
        <v>94</v>
      </c>
      <c r="E288" t="s">
        <v>76</v>
      </c>
      <c r="F288" t="s">
        <v>66</v>
      </c>
      <c r="G288">
        <v>569.25</v>
      </c>
      <c r="H288">
        <v>534.38</v>
      </c>
      <c r="I288">
        <v>571.5</v>
      </c>
      <c r="J288">
        <v>615.24</v>
      </c>
      <c r="K288">
        <v>641.01</v>
      </c>
      <c r="L288">
        <v>704.99</v>
      </c>
      <c r="M288">
        <v>786.43</v>
      </c>
      <c r="N288">
        <v>846.96</v>
      </c>
      <c r="O288">
        <v>904.26</v>
      </c>
      <c r="P288">
        <v>991.52</v>
      </c>
      <c r="Q288">
        <v>1137.08</v>
      </c>
      <c r="R288">
        <v>1212.53</v>
      </c>
      <c r="S288">
        <v>1265.1199999999999</v>
      </c>
      <c r="T288">
        <v>1315.67</v>
      </c>
      <c r="U288">
        <v>1364.43</v>
      </c>
      <c r="V288">
        <v>1417.9</v>
      </c>
      <c r="W288">
        <v>1471.25</v>
      </c>
      <c r="X288">
        <v>1507.39</v>
      </c>
      <c r="Y288">
        <v>1507.98</v>
      </c>
      <c r="Z288">
        <v>1507.44</v>
      </c>
      <c r="AA288">
        <v>1533.44</v>
      </c>
      <c r="AB288">
        <v>1558.76</v>
      </c>
      <c r="AC288">
        <v>1584.63</v>
      </c>
      <c r="AD288">
        <v>1640.13</v>
      </c>
      <c r="AE288">
        <v>1711.03</v>
      </c>
      <c r="AF288">
        <v>1811.3300000000002</v>
      </c>
      <c r="AG288">
        <v>1886.9299999999998</v>
      </c>
      <c r="AH288">
        <v>1965.45</v>
      </c>
      <c r="AI288">
        <v>2034.99</v>
      </c>
      <c r="AJ288">
        <v>2133.19</v>
      </c>
      <c r="AK288">
        <v>2240.14</v>
      </c>
      <c r="AL288">
        <v>2356.5500000000002</v>
      </c>
    </row>
    <row r="289" spans="1:38" x14ac:dyDescent="0.15">
      <c r="A289" t="s">
        <v>1399</v>
      </c>
      <c r="B289" t="s">
        <v>1400</v>
      </c>
      <c r="C289" t="s">
        <v>1401</v>
      </c>
      <c r="D289" t="s">
        <v>94</v>
      </c>
      <c r="E289" t="s">
        <v>76</v>
      </c>
      <c r="F289" t="s">
        <v>56</v>
      </c>
      <c r="G289">
        <v>604.13</v>
      </c>
      <c r="H289">
        <v>650.25</v>
      </c>
      <c r="I289">
        <v>644.63</v>
      </c>
      <c r="J289">
        <v>689.99</v>
      </c>
      <c r="K289">
        <v>730.03</v>
      </c>
      <c r="L289">
        <v>823.59</v>
      </c>
      <c r="M289">
        <v>889.52</v>
      </c>
      <c r="N289">
        <v>936.68</v>
      </c>
      <c r="O289">
        <v>974.83</v>
      </c>
      <c r="P289">
        <v>1065.75</v>
      </c>
      <c r="Q289">
        <v>1185.7</v>
      </c>
      <c r="R289">
        <v>1252.4000000000001</v>
      </c>
      <c r="S289">
        <v>1293.79</v>
      </c>
      <c r="T289">
        <v>1355.26</v>
      </c>
      <c r="U289">
        <v>1425.95</v>
      </c>
      <c r="V289">
        <v>1476.98</v>
      </c>
      <c r="W289">
        <v>1522.5</v>
      </c>
      <c r="X289">
        <v>1527.94</v>
      </c>
      <c r="Y289">
        <v>1527.98</v>
      </c>
      <c r="Z289">
        <v>1536.61</v>
      </c>
      <c r="AA289">
        <v>1517.98</v>
      </c>
      <c r="AB289">
        <v>1543.28</v>
      </c>
      <c r="AC289">
        <v>1569.5</v>
      </c>
      <c r="AD289">
        <v>1620.1599999999999</v>
      </c>
      <c r="AE289">
        <v>1672.3400000000001</v>
      </c>
      <c r="AF289">
        <v>1764.7100000000003</v>
      </c>
      <c r="AG289">
        <v>1847.5</v>
      </c>
      <c r="AH289">
        <v>1917.85</v>
      </c>
      <c r="AI289">
        <v>1991.34</v>
      </c>
      <c r="AJ289">
        <v>2064.06</v>
      </c>
      <c r="AK289">
        <v>2142.31</v>
      </c>
      <c r="AL289">
        <v>2242.0300000000002</v>
      </c>
    </row>
    <row r="290" spans="1:38" x14ac:dyDescent="0.15">
      <c r="A290" t="s">
        <v>1402</v>
      </c>
      <c r="B290" t="s">
        <v>1403</v>
      </c>
      <c r="C290" t="s">
        <v>1404</v>
      </c>
      <c r="D290" t="s">
        <v>194</v>
      </c>
      <c r="E290" t="s">
        <v>76</v>
      </c>
      <c r="F290" t="s">
        <v>70</v>
      </c>
      <c r="G290">
        <v>525.38</v>
      </c>
      <c r="H290">
        <v>547.88</v>
      </c>
      <c r="I290">
        <v>617.63</v>
      </c>
      <c r="J290">
        <v>619.79</v>
      </c>
      <c r="K290">
        <v>647.14</v>
      </c>
      <c r="L290">
        <v>732.44</v>
      </c>
      <c r="M290">
        <v>800.72</v>
      </c>
      <c r="N290">
        <v>848.6</v>
      </c>
      <c r="O290">
        <v>907.7</v>
      </c>
      <c r="P290">
        <v>1030.0999999999999</v>
      </c>
      <c r="Q290">
        <v>1185.28</v>
      </c>
      <c r="R290">
        <v>1264.3499999999999</v>
      </c>
      <c r="S290">
        <v>1323.44</v>
      </c>
      <c r="T290">
        <v>1379.14</v>
      </c>
      <c r="U290">
        <v>1442.76</v>
      </c>
      <c r="V290">
        <v>1505.36</v>
      </c>
      <c r="W290" t="s">
        <v>52</v>
      </c>
      <c r="X290" t="s">
        <v>52</v>
      </c>
      <c r="Y290" t="s">
        <v>52</v>
      </c>
      <c r="Z290" t="s">
        <v>52</v>
      </c>
      <c r="AA290" t="s">
        <v>52</v>
      </c>
      <c r="AB290" t="s">
        <v>52</v>
      </c>
      <c r="AC290" t="s">
        <v>52</v>
      </c>
      <c r="AD290" t="s">
        <v>52</v>
      </c>
      <c r="AE290" t="s">
        <v>52</v>
      </c>
      <c r="AF290" t="s">
        <v>52</v>
      </c>
      <c r="AG290" t="s">
        <v>52</v>
      </c>
      <c r="AH290" t="s">
        <v>52</v>
      </c>
      <c r="AI290" t="s">
        <v>52</v>
      </c>
      <c r="AJ290" t="s">
        <v>52</v>
      </c>
      <c r="AK290" t="s">
        <v>52</v>
      </c>
      <c r="AL290" t="s">
        <v>52</v>
      </c>
    </row>
    <row r="291" spans="1:38" x14ac:dyDescent="0.15">
      <c r="A291" t="s">
        <v>1405</v>
      </c>
      <c r="B291" t="s">
        <v>1406</v>
      </c>
      <c r="C291" t="s">
        <v>1407</v>
      </c>
      <c r="D291" t="s">
        <v>194</v>
      </c>
      <c r="E291" t="s">
        <v>76</v>
      </c>
      <c r="F291" t="s">
        <v>64</v>
      </c>
      <c r="G291">
        <v>560.25</v>
      </c>
      <c r="H291">
        <v>588.38</v>
      </c>
      <c r="I291">
        <v>621</v>
      </c>
      <c r="J291">
        <v>640.52</v>
      </c>
      <c r="K291">
        <v>669.93</v>
      </c>
      <c r="L291">
        <v>730.08</v>
      </c>
      <c r="M291">
        <v>781.4</v>
      </c>
      <c r="N291">
        <v>836.62</v>
      </c>
      <c r="O291">
        <v>891.08</v>
      </c>
      <c r="P291">
        <v>994.73</v>
      </c>
      <c r="Q291">
        <v>1126.72</v>
      </c>
      <c r="R291">
        <v>1200.25</v>
      </c>
      <c r="S291">
        <v>1244.04</v>
      </c>
      <c r="T291">
        <v>1304.75</v>
      </c>
      <c r="U291">
        <v>1361.26</v>
      </c>
      <c r="V291">
        <v>1417.63</v>
      </c>
      <c r="W291">
        <v>1463.11</v>
      </c>
      <c r="X291">
        <v>1478.15</v>
      </c>
      <c r="Y291">
        <v>1481.13</v>
      </c>
      <c r="Z291">
        <v>1485.89</v>
      </c>
      <c r="AA291">
        <v>1490.64</v>
      </c>
      <c r="AB291">
        <v>1498.19</v>
      </c>
      <c r="AC291">
        <v>1501.59</v>
      </c>
      <c r="AD291">
        <v>1569.96</v>
      </c>
      <c r="AE291">
        <v>1630.3799999999999</v>
      </c>
      <c r="AF291">
        <v>1719.61</v>
      </c>
      <c r="AG291">
        <v>1802.22</v>
      </c>
      <c r="AH291">
        <v>1874.45</v>
      </c>
      <c r="AI291">
        <v>1962</v>
      </c>
      <c r="AJ291">
        <v>2026.87</v>
      </c>
      <c r="AK291" t="s">
        <v>52</v>
      </c>
      <c r="AL291" t="s">
        <v>52</v>
      </c>
    </row>
    <row r="292" spans="1:38" x14ac:dyDescent="0.15">
      <c r="A292" t="s">
        <v>1408</v>
      </c>
      <c r="B292" t="s">
        <v>1409</v>
      </c>
      <c r="C292" t="s">
        <v>1410</v>
      </c>
      <c r="D292" t="s">
        <v>94</v>
      </c>
      <c r="E292" t="s">
        <v>76</v>
      </c>
      <c r="F292" t="s">
        <v>70</v>
      </c>
      <c r="G292">
        <v>486</v>
      </c>
      <c r="H292">
        <v>491.63</v>
      </c>
      <c r="I292">
        <v>508.5</v>
      </c>
      <c r="J292">
        <v>529.24</v>
      </c>
      <c r="K292">
        <v>565.84</v>
      </c>
      <c r="L292">
        <v>632.25</v>
      </c>
      <c r="M292">
        <v>688.42</v>
      </c>
      <c r="N292">
        <v>729.24</v>
      </c>
      <c r="O292">
        <v>823.6</v>
      </c>
      <c r="P292">
        <v>911.89</v>
      </c>
      <c r="Q292">
        <v>1057.96</v>
      </c>
      <c r="R292">
        <v>1133.97</v>
      </c>
      <c r="S292">
        <v>1184.73</v>
      </c>
      <c r="T292">
        <v>1241.03</v>
      </c>
      <c r="U292">
        <v>1300.97</v>
      </c>
      <c r="V292">
        <v>1352.01</v>
      </c>
      <c r="W292">
        <v>1388.49</v>
      </c>
      <c r="X292">
        <v>1418.01</v>
      </c>
      <c r="Y292">
        <v>1418.34</v>
      </c>
      <c r="Z292">
        <v>1418.92</v>
      </c>
      <c r="AA292">
        <v>1417.42</v>
      </c>
      <c r="AB292">
        <v>1416.23</v>
      </c>
      <c r="AC292">
        <v>1439.23</v>
      </c>
      <c r="AD292">
        <v>1488.85</v>
      </c>
      <c r="AE292">
        <v>1553.06</v>
      </c>
      <c r="AF292">
        <v>1640.6499999999999</v>
      </c>
      <c r="AG292">
        <v>1710.11</v>
      </c>
      <c r="AH292">
        <v>1779.1</v>
      </c>
      <c r="AI292">
        <v>1863.83</v>
      </c>
      <c r="AJ292">
        <v>1922.5</v>
      </c>
      <c r="AK292">
        <v>2017.39</v>
      </c>
      <c r="AL292">
        <v>2115.31</v>
      </c>
    </row>
    <row r="293" spans="1:38" x14ac:dyDescent="0.15">
      <c r="A293" t="s">
        <v>1414</v>
      </c>
      <c r="B293" t="s">
        <v>52</v>
      </c>
      <c r="C293" t="s">
        <v>1415</v>
      </c>
      <c r="D293" t="s">
        <v>194</v>
      </c>
      <c r="E293" t="s">
        <v>76</v>
      </c>
      <c r="F293" t="s">
        <v>66</v>
      </c>
      <c r="G293">
        <v>556.88</v>
      </c>
      <c r="H293" t="s">
        <v>52</v>
      </c>
      <c r="I293" t="s">
        <v>52</v>
      </c>
      <c r="J293" t="s">
        <v>52</v>
      </c>
      <c r="K293" t="s">
        <v>52</v>
      </c>
      <c r="L293" t="s">
        <v>52</v>
      </c>
      <c r="M293" t="s">
        <v>52</v>
      </c>
      <c r="N293" t="s">
        <v>52</v>
      </c>
      <c r="O293" t="s">
        <v>52</v>
      </c>
      <c r="P293" t="s">
        <v>52</v>
      </c>
      <c r="Q293" t="s">
        <v>52</v>
      </c>
      <c r="R293" t="s">
        <v>52</v>
      </c>
      <c r="S293" t="s">
        <v>52</v>
      </c>
      <c r="T293" t="s">
        <v>52</v>
      </c>
      <c r="U293" t="s">
        <v>52</v>
      </c>
      <c r="V293" t="s">
        <v>52</v>
      </c>
      <c r="W293" t="s">
        <v>52</v>
      </c>
      <c r="X293" t="s">
        <v>52</v>
      </c>
      <c r="Y293" t="s">
        <v>52</v>
      </c>
      <c r="Z293" t="s">
        <v>52</v>
      </c>
      <c r="AA293" t="s">
        <v>52</v>
      </c>
      <c r="AB293" t="s">
        <v>52</v>
      </c>
      <c r="AC293" t="s">
        <v>52</v>
      </c>
      <c r="AD293" t="s">
        <v>52</v>
      </c>
      <c r="AE293" t="s">
        <v>52</v>
      </c>
      <c r="AF293" t="s">
        <v>52</v>
      </c>
      <c r="AG293" t="s">
        <v>52</v>
      </c>
      <c r="AH293" t="s">
        <v>52</v>
      </c>
      <c r="AI293" t="s">
        <v>52</v>
      </c>
      <c r="AJ293" t="s">
        <v>52</v>
      </c>
      <c r="AK293" t="s">
        <v>52</v>
      </c>
      <c r="AL293" t="s">
        <v>52</v>
      </c>
    </row>
    <row r="294" spans="1:38" x14ac:dyDescent="0.15">
      <c r="A294" t="s">
        <v>1425</v>
      </c>
      <c r="B294" t="s">
        <v>52</v>
      </c>
      <c r="C294" t="s">
        <v>1426</v>
      </c>
      <c r="D294" t="s">
        <v>194</v>
      </c>
      <c r="E294" t="s">
        <v>76</v>
      </c>
      <c r="F294" t="s">
        <v>66</v>
      </c>
      <c r="G294">
        <v>468</v>
      </c>
      <c r="H294">
        <v>529.88</v>
      </c>
      <c r="I294">
        <v>587.25</v>
      </c>
      <c r="J294">
        <v>592.48</v>
      </c>
      <c r="K294" t="s">
        <v>52</v>
      </c>
      <c r="L294" t="s">
        <v>52</v>
      </c>
      <c r="M294" t="s">
        <v>52</v>
      </c>
      <c r="N294" t="s">
        <v>52</v>
      </c>
      <c r="O294" t="s">
        <v>52</v>
      </c>
      <c r="P294" t="s">
        <v>52</v>
      </c>
      <c r="Q294" t="s">
        <v>52</v>
      </c>
      <c r="R294" t="s">
        <v>52</v>
      </c>
      <c r="S294" t="s">
        <v>52</v>
      </c>
      <c r="T294" t="s">
        <v>52</v>
      </c>
      <c r="U294" t="s">
        <v>52</v>
      </c>
      <c r="V294" t="s">
        <v>52</v>
      </c>
      <c r="W294" t="s">
        <v>52</v>
      </c>
      <c r="X294" t="s">
        <v>52</v>
      </c>
      <c r="Y294" t="s">
        <v>52</v>
      </c>
      <c r="Z294" t="s">
        <v>52</v>
      </c>
      <c r="AA294" t="s">
        <v>52</v>
      </c>
      <c r="AB294" t="s">
        <v>52</v>
      </c>
      <c r="AC294" t="s">
        <v>52</v>
      </c>
      <c r="AD294" t="s">
        <v>52</v>
      </c>
      <c r="AE294" t="s">
        <v>52</v>
      </c>
      <c r="AF294" t="s">
        <v>52</v>
      </c>
      <c r="AG294" t="s">
        <v>52</v>
      </c>
      <c r="AH294" t="s">
        <v>52</v>
      </c>
      <c r="AI294" t="s">
        <v>52</v>
      </c>
      <c r="AJ294" t="s">
        <v>52</v>
      </c>
      <c r="AK294" t="s">
        <v>52</v>
      </c>
      <c r="AL294" t="s">
        <v>52</v>
      </c>
    </row>
    <row r="295" spans="1:38" x14ac:dyDescent="0.15">
      <c r="A295" t="s">
        <v>1430</v>
      </c>
      <c r="B295" t="s">
        <v>52</v>
      </c>
      <c r="C295" t="s">
        <v>1431</v>
      </c>
      <c r="D295" t="s">
        <v>194</v>
      </c>
      <c r="E295" t="s">
        <v>76</v>
      </c>
      <c r="F295" t="s">
        <v>1828</v>
      </c>
      <c r="G295">
        <v>516.38</v>
      </c>
      <c r="H295">
        <v>533.25</v>
      </c>
      <c r="I295">
        <v>544.5</v>
      </c>
      <c r="J295">
        <v>574.29999999999995</v>
      </c>
      <c r="K295">
        <v>617.44000000000005</v>
      </c>
      <c r="L295" t="s">
        <v>52</v>
      </c>
      <c r="M295" t="s">
        <v>52</v>
      </c>
      <c r="N295" t="s">
        <v>52</v>
      </c>
      <c r="O295" t="s">
        <v>52</v>
      </c>
      <c r="P295" t="s">
        <v>52</v>
      </c>
      <c r="Q295" t="s">
        <v>52</v>
      </c>
      <c r="R295" t="s">
        <v>52</v>
      </c>
      <c r="S295" t="s">
        <v>52</v>
      </c>
      <c r="T295" t="s">
        <v>52</v>
      </c>
      <c r="U295" t="s">
        <v>52</v>
      </c>
      <c r="V295" t="s">
        <v>52</v>
      </c>
      <c r="W295" t="s">
        <v>52</v>
      </c>
      <c r="X295" t="s">
        <v>52</v>
      </c>
      <c r="Y295" t="s">
        <v>52</v>
      </c>
      <c r="Z295" t="s">
        <v>52</v>
      </c>
      <c r="AA295" t="s">
        <v>52</v>
      </c>
      <c r="AB295" t="s">
        <v>52</v>
      </c>
      <c r="AC295" t="s">
        <v>52</v>
      </c>
      <c r="AD295" t="s">
        <v>52</v>
      </c>
      <c r="AE295" t="s">
        <v>52</v>
      </c>
      <c r="AF295" t="s">
        <v>52</v>
      </c>
      <c r="AG295" t="s">
        <v>52</v>
      </c>
      <c r="AH295" t="s">
        <v>52</v>
      </c>
      <c r="AI295" t="s">
        <v>52</v>
      </c>
      <c r="AJ295" t="s">
        <v>52</v>
      </c>
      <c r="AK295" t="s">
        <v>52</v>
      </c>
      <c r="AL295" t="s">
        <v>52</v>
      </c>
    </row>
    <row r="296" spans="1:38" x14ac:dyDescent="0.15">
      <c r="A296" t="s">
        <v>1438</v>
      </c>
      <c r="B296" t="s">
        <v>1439</v>
      </c>
      <c r="C296" t="s">
        <v>1440</v>
      </c>
      <c r="D296" t="s">
        <v>94</v>
      </c>
      <c r="E296" t="s">
        <v>76</v>
      </c>
      <c r="F296" t="s">
        <v>66</v>
      </c>
      <c r="G296">
        <v>528.75</v>
      </c>
      <c r="H296">
        <v>542.25</v>
      </c>
      <c r="I296">
        <v>554.63</v>
      </c>
      <c r="J296">
        <v>591.78</v>
      </c>
      <c r="K296">
        <v>630.77</v>
      </c>
      <c r="L296">
        <v>707.45</v>
      </c>
      <c r="M296">
        <v>761.39</v>
      </c>
      <c r="N296">
        <v>800.27</v>
      </c>
      <c r="O296">
        <v>836.65</v>
      </c>
      <c r="P296">
        <v>930.32</v>
      </c>
      <c r="Q296">
        <v>1105.19</v>
      </c>
      <c r="R296">
        <v>1170.6500000000001</v>
      </c>
      <c r="S296">
        <v>1215.9000000000001</v>
      </c>
      <c r="T296">
        <v>1277.9100000000001</v>
      </c>
      <c r="U296">
        <v>1334.69</v>
      </c>
      <c r="V296">
        <v>1405.76</v>
      </c>
      <c r="W296">
        <v>1450.34</v>
      </c>
      <c r="X296">
        <v>1482.2</v>
      </c>
      <c r="Y296">
        <v>1482.2</v>
      </c>
      <c r="Z296">
        <v>1525.37</v>
      </c>
      <c r="AA296">
        <v>1555.63</v>
      </c>
      <c r="AB296">
        <v>1586.48</v>
      </c>
      <c r="AC296">
        <v>1618.01</v>
      </c>
      <c r="AD296">
        <v>1675.91</v>
      </c>
      <c r="AE296">
        <v>1748.56</v>
      </c>
      <c r="AF296">
        <v>1845.3</v>
      </c>
      <c r="AG296">
        <v>1916.51</v>
      </c>
      <c r="AH296">
        <v>1987.08</v>
      </c>
      <c r="AI296">
        <v>2039.7</v>
      </c>
      <c r="AJ296">
        <v>2132</v>
      </c>
      <c r="AK296">
        <v>2201.79</v>
      </c>
      <c r="AL296">
        <v>2304.56</v>
      </c>
    </row>
    <row r="297" spans="1:38" x14ac:dyDescent="0.15">
      <c r="A297" t="s">
        <v>1441</v>
      </c>
      <c r="B297" t="s">
        <v>1442</v>
      </c>
      <c r="C297" t="s">
        <v>1443</v>
      </c>
      <c r="D297" t="s">
        <v>94</v>
      </c>
      <c r="E297" t="s">
        <v>76</v>
      </c>
      <c r="F297" t="s">
        <v>1828</v>
      </c>
      <c r="G297">
        <v>531</v>
      </c>
      <c r="H297">
        <v>541.13</v>
      </c>
      <c r="I297">
        <v>552.38</v>
      </c>
      <c r="J297">
        <v>592.64</v>
      </c>
      <c r="K297">
        <v>634.29</v>
      </c>
      <c r="L297">
        <v>707.21</v>
      </c>
      <c r="M297">
        <v>770.3</v>
      </c>
      <c r="N297">
        <v>816.3</v>
      </c>
      <c r="O297">
        <v>864.84</v>
      </c>
      <c r="P297">
        <v>957.17</v>
      </c>
      <c r="Q297">
        <v>1116.74</v>
      </c>
      <c r="R297">
        <v>1184.01</v>
      </c>
      <c r="S297">
        <v>1242.05</v>
      </c>
      <c r="T297">
        <v>1299.5999999999999</v>
      </c>
      <c r="U297">
        <v>1361.01</v>
      </c>
      <c r="V297">
        <v>1422.59</v>
      </c>
      <c r="W297">
        <v>1468.37</v>
      </c>
      <c r="X297">
        <v>1473.43</v>
      </c>
      <c r="Y297">
        <v>1471.56</v>
      </c>
      <c r="Z297">
        <v>1472.13</v>
      </c>
      <c r="AA297">
        <v>1473.46</v>
      </c>
      <c r="AB297">
        <v>1473.62</v>
      </c>
      <c r="AC297">
        <v>1496.68</v>
      </c>
      <c r="AD297">
        <v>1541.6499999999999</v>
      </c>
      <c r="AE297">
        <v>1609.85</v>
      </c>
      <c r="AF297">
        <v>1700.26</v>
      </c>
      <c r="AG297">
        <v>1768.65</v>
      </c>
      <c r="AH297">
        <v>1839.97</v>
      </c>
      <c r="AI297">
        <v>1918.32</v>
      </c>
      <c r="AJ297">
        <v>1994.06</v>
      </c>
      <c r="AK297">
        <v>2093.9899999999998</v>
      </c>
      <c r="AL297">
        <v>2198.5500000000002</v>
      </c>
    </row>
    <row r="298" spans="1:38" x14ac:dyDescent="0.15">
      <c r="A298" t="s">
        <v>1444</v>
      </c>
      <c r="B298" t="s">
        <v>1445</v>
      </c>
      <c r="C298" t="s">
        <v>1446</v>
      </c>
      <c r="D298" t="s">
        <v>194</v>
      </c>
      <c r="E298" t="s">
        <v>76</v>
      </c>
      <c r="F298" t="s">
        <v>1828</v>
      </c>
      <c r="G298">
        <v>499.5</v>
      </c>
      <c r="H298">
        <v>546.75</v>
      </c>
      <c r="I298">
        <v>564.75</v>
      </c>
      <c r="J298">
        <v>597.13</v>
      </c>
      <c r="K298">
        <v>636.47</v>
      </c>
      <c r="L298">
        <v>692.96</v>
      </c>
      <c r="M298">
        <v>744.53</v>
      </c>
      <c r="N298">
        <v>800.76</v>
      </c>
      <c r="O298">
        <v>861.04</v>
      </c>
      <c r="P298">
        <v>973.98</v>
      </c>
      <c r="Q298">
        <v>1158.49</v>
      </c>
      <c r="R298">
        <v>1214.28</v>
      </c>
      <c r="S298">
        <v>1252.1600000000001</v>
      </c>
      <c r="T298">
        <v>1312.79</v>
      </c>
      <c r="U298">
        <v>1370.39</v>
      </c>
      <c r="V298">
        <v>1429.81</v>
      </c>
      <c r="W298">
        <v>1462.87</v>
      </c>
      <c r="X298">
        <v>1500.78</v>
      </c>
      <c r="Y298">
        <v>1505.25</v>
      </c>
      <c r="Z298">
        <v>1512.16</v>
      </c>
      <c r="AA298">
        <v>1511.6</v>
      </c>
      <c r="AB298">
        <v>1514.23</v>
      </c>
      <c r="AC298">
        <v>1519.17</v>
      </c>
      <c r="AD298">
        <v>1553.3</v>
      </c>
      <c r="AE298">
        <v>1598.36</v>
      </c>
      <c r="AF298">
        <v>1674.35</v>
      </c>
      <c r="AG298" t="s">
        <v>52</v>
      </c>
      <c r="AH298" t="s">
        <v>52</v>
      </c>
      <c r="AI298" t="s">
        <v>52</v>
      </c>
      <c r="AJ298" t="s">
        <v>52</v>
      </c>
      <c r="AK298" t="s">
        <v>52</v>
      </c>
      <c r="AL298" t="s">
        <v>52</v>
      </c>
    </row>
    <row r="299" spans="1:38" x14ac:dyDescent="0.15">
      <c r="A299" t="s">
        <v>1450</v>
      </c>
      <c r="B299" t="s">
        <v>1451</v>
      </c>
      <c r="C299" t="s">
        <v>1452</v>
      </c>
      <c r="D299" t="s">
        <v>94</v>
      </c>
      <c r="E299" t="s">
        <v>76</v>
      </c>
      <c r="F299" t="s">
        <v>70</v>
      </c>
      <c r="G299">
        <v>516.38</v>
      </c>
      <c r="H299">
        <v>545.63</v>
      </c>
      <c r="I299">
        <v>540</v>
      </c>
      <c r="J299">
        <v>585.96</v>
      </c>
      <c r="K299">
        <v>632.66999999999996</v>
      </c>
      <c r="L299">
        <v>705.12</v>
      </c>
      <c r="M299">
        <v>762.81</v>
      </c>
      <c r="N299">
        <v>808.7</v>
      </c>
      <c r="O299">
        <v>879.54</v>
      </c>
      <c r="P299">
        <v>939.7</v>
      </c>
      <c r="Q299">
        <v>1079.04</v>
      </c>
      <c r="R299">
        <v>1152.8699999999999</v>
      </c>
      <c r="S299">
        <v>1204.06</v>
      </c>
      <c r="T299">
        <v>1260.98</v>
      </c>
      <c r="U299">
        <v>1320.25</v>
      </c>
      <c r="V299">
        <v>1372.93</v>
      </c>
      <c r="W299">
        <v>1412.92</v>
      </c>
      <c r="X299">
        <v>1440.34</v>
      </c>
      <c r="Y299">
        <v>1440.7</v>
      </c>
      <c r="Z299">
        <v>1440.02</v>
      </c>
      <c r="AA299">
        <v>1438.87</v>
      </c>
      <c r="AB299">
        <v>1436.1</v>
      </c>
      <c r="AC299">
        <v>1457.4</v>
      </c>
      <c r="AD299">
        <v>1502.5500000000002</v>
      </c>
      <c r="AE299">
        <v>1565.82</v>
      </c>
      <c r="AF299">
        <v>1651.4199999999998</v>
      </c>
      <c r="AG299">
        <v>1716.9099999999999</v>
      </c>
      <c r="AH299">
        <v>1781.76</v>
      </c>
      <c r="AI299">
        <v>1865.68</v>
      </c>
      <c r="AJ299">
        <v>1921.92</v>
      </c>
      <c r="AK299">
        <v>2011.85</v>
      </c>
      <c r="AL299">
        <v>2107.7199999999998</v>
      </c>
    </row>
    <row r="300" spans="1:38" x14ac:dyDescent="0.15">
      <c r="A300" t="s">
        <v>1459</v>
      </c>
      <c r="B300" t="s">
        <v>1460</v>
      </c>
      <c r="C300" t="s">
        <v>1461</v>
      </c>
      <c r="D300" t="s">
        <v>94</v>
      </c>
      <c r="E300" t="s">
        <v>76</v>
      </c>
      <c r="F300" t="s">
        <v>70</v>
      </c>
      <c r="G300">
        <v>553.5</v>
      </c>
      <c r="H300">
        <v>571.5</v>
      </c>
      <c r="I300">
        <v>583.88</v>
      </c>
      <c r="J300">
        <v>594.16</v>
      </c>
      <c r="K300">
        <v>653.91999999999996</v>
      </c>
      <c r="L300">
        <v>730.13</v>
      </c>
      <c r="M300">
        <v>789.18</v>
      </c>
      <c r="N300">
        <v>833.91</v>
      </c>
      <c r="O300">
        <v>903.12</v>
      </c>
      <c r="P300">
        <v>958.64</v>
      </c>
      <c r="Q300">
        <v>1095.42</v>
      </c>
      <c r="R300">
        <v>1170.55</v>
      </c>
      <c r="S300">
        <v>1224.1300000000001</v>
      </c>
      <c r="T300">
        <v>1279.44</v>
      </c>
      <c r="U300">
        <v>1340.48</v>
      </c>
      <c r="V300">
        <v>1388.95</v>
      </c>
      <c r="W300">
        <v>1427.69</v>
      </c>
      <c r="X300">
        <v>1454.73</v>
      </c>
      <c r="Y300">
        <v>1454.35</v>
      </c>
      <c r="Z300">
        <v>1455.11</v>
      </c>
      <c r="AA300">
        <v>1455.56</v>
      </c>
      <c r="AB300">
        <v>1455.53</v>
      </c>
      <c r="AC300">
        <v>1476.85</v>
      </c>
      <c r="AD300">
        <v>1520.3000000000002</v>
      </c>
      <c r="AE300">
        <v>1583.72</v>
      </c>
      <c r="AF300">
        <v>1671.1399999999999</v>
      </c>
      <c r="AG300">
        <v>1739.79</v>
      </c>
      <c r="AH300">
        <v>1805.36</v>
      </c>
      <c r="AI300">
        <v>1890.39</v>
      </c>
      <c r="AJ300">
        <v>1949.83</v>
      </c>
      <c r="AK300">
        <v>2038.19</v>
      </c>
      <c r="AL300">
        <v>2135</v>
      </c>
    </row>
    <row r="301" spans="1:38" x14ac:dyDescent="0.15">
      <c r="A301" t="s">
        <v>1465</v>
      </c>
      <c r="B301" t="s">
        <v>1466</v>
      </c>
      <c r="C301" t="s">
        <v>1467</v>
      </c>
      <c r="D301" t="s">
        <v>94</v>
      </c>
      <c r="E301" t="s">
        <v>76</v>
      </c>
      <c r="F301" t="s">
        <v>1828</v>
      </c>
      <c r="G301">
        <v>606.38</v>
      </c>
      <c r="H301">
        <v>588.38</v>
      </c>
      <c r="I301">
        <v>596.25</v>
      </c>
      <c r="J301">
        <v>626.04999999999995</v>
      </c>
      <c r="K301">
        <v>654.82000000000005</v>
      </c>
      <c r="L301">
        <v>705.25</v>
      </c>
      <c r="M301">
        <v>761.94</v>
      </c>
      <c r="N301">
        <v>804.18</v>
      </c>
      <c r="O301">
        <v>856.26</v>
      </c>
      <c r="P301">
        <v>939.39</v>
      </c>
      <c r="Q301">
        <v>1100.24</v>
      </c>
      <c r="R301">
        <v>1166.93</v>
      </c>
      <c r="S301">
        <v>1222.78</v>
      </c>
      <c r="T301">
        <v>1279.3</v>
      </c>
      <c r="U301">
        <v>1338.93</v>
      </c>
      <c r="V301">
        <v>1399.23</v>
      </c>
      <c r="W301">
        <v>1450.17</v>
      </c>
      <c r="X301">
        <v>1455.17</v>
      </c>
      <c r="Y301">
        <v>1455.17</v>
      </c>
      <c r="Z301">
        <v>1455.17</v>
      </c>
      <c r="AA301">
        <v>1455.17</v>
      </c>
      <c r="AB301">
        <v>1455.17</v>
      </c>
      <c r="AC301">
        <v>1477.43</v>
      </c>
      <c r="AD301">
        <v>1527.1399999999999</v>
      </c>
      <c r="AE301">
        <v>1596.35</v>
      </c>
      <c r="AF301">
        <v>1688.92</v>
      </c>
      <c r="AG301">
        <v>1758.51</v>
      </c>
      <c r="AH301">
        <v>1827.77</v>
      </c>
      <c r="AI301">
        <v>1904.2</v>
      </c>
      <c r="AJ301">
        <v>1977.88</v>
      </c>
      <c r="AK301">
        <v>2075.94</v>
      </c>
      <c r="AL301">
        <v>2176.0100000000002</v>
      </c>
    </row>
    <row r="302" spans="1:38" x14ac:dyDescent="0.15">
      <c r="A302" t="s">
        <v>1471</v>
      </c>
      <c r="B302" t="s">
        <v>52</v>
      </c>
      <c r="C302" t="s">
        <v>1472</v>
      </c>
      <c r="D302" t="s">
        <v>194</v>
      </c>
      <c r="E302" t="s">
        <v>76</v>
      </c>
      <c r="F302" t="s">
        <v>58</v>
      </c>
      <c r="G302">
        <v>630</v>
      </c>
      <c r="H302">
        <v>662.63</v>
      </c>
      <c r="I302">
        <v>688.5</v>
      </c>
      <c r="J302" t="s">
        <v>52</v>
      </c>
      <c r="K302" t="s">
        <v>52</v>
      </c>
      <c r="L302" t="s">
        <v>52</v>
      </c>
      <c r="M302" t="s">
        <v>52</v>
      </c>
      <c r="N302" t="s">
        <v>52</v>
      </c>
      <c r="O302" t="s">
        <v>52</v>
      </c>
      <c r="P302" t="s">
        <v>52</v>
      </c>
      <c r="Q302" t="s">
        <v>52</v>
      </c>
      <c r="R302" t="s">
        <v>52</v>
      </c>
      <c r="S302" t="s">
        <v>52</v>
      </c>
      <c r="T302" t="s">
        <v>52</v>
      </c>
      <c r="U302" t="s">
        <v>52</v>
      </c>
      <c r="V302" t="s">
        <v>52</v>
      </c>
      <c r="W302" t="s">
        <v>52</v>
      </c>
      <c r="X302" t="s">
        <v>52</v>
      </c>
      <c r="Y302" t="s">
        <v>52</v>
      </c>
      <c r="Z302" t="s">
        <v>52</v>
      </c>
      <c r="AA302" t="s">
        <v>52</v>
      </c>
      <c r="AB302" t="s">
        <v>52</v>
      </c>
      <c r="AC302" t="s">
        <v>52</v>
      </c>
      <c r="AD302" t="s">
        <v>52</v>
      </c>
      <c r="AE302" t="s">
        <v>52</v>
      </c>
      <c r="AF302" t="s">
        <v>52</v>
      </c>
      <c r="AG302" t="s">
        <v>52</v>
      </c>
      <c r="AH302" t="s">
        <v>52</v>
      </c>
      <c r="AI302" t="s">
        <v>52</v>
      </c>
      <c r="AJ302" t="s">
        <v>52</v>
      </c>
      <c r="AK302" t="s">
        <v>52</v>
      </c>
      <c r="AL302" t="s">
        <v>52</v>
      </c>
    </row>
    <row r="303" spans="1:38" x14ac:dyDescent="0.15">
      <c r="A303" t="s">
        <v>1476</v>
      </c>
      <c r="B303" t="s">
        <v>52</v>
      </c>
      <c r="C303" t="s">
        <v>1829</v>
      </c>
      <c r="D303" t="s">
        <v>194</v>
      </c>
      <c r="E303" t="s">
        <v>76</v>
      </c>
      <c r="F303" t="s">
        <v>70</v>
      </c>
      <c r="G303">
        <v>562.5</v>
      </c>
      <c r="H303">
        <v>604.13</v>
      </c>
      <c r="I303">
        <v>624.38</v>
      </c>
      <c r="J303">
        <v>644.64</v>
      </c>
      <c r="K303" t="s">
        <v>52</v>
      </c>
      <c r="L303" t="s">
        <v>52</v>
      </c>
      <c r="M303" t="s">
        <v>52</v>
      </c>
      <c r="N303" t="s">
        <v>52</v>
      </c>
      <c r="O303" t="s">
        <v>52</v>
      </c>
      <c r="P303" t="s">
        <v>52</v>
      </c>
      <c r="Q303" t="s">
        <v>52</v>
      </c>
      <c r="R303" t="s">
        <v>52</v>
      </c>
      <c r="S303" t="s">
        <v>52</v>
      </c>
      <c r="T303" t="s">
        <v>52</v>
      </c>
      <c r="U303" t="s">
        <v>52</v>
      </c>
      <c r="V303" t="s">
        <v>52</v>
      </c>
      <c r="W303" t="s">
        <v>52</v>
      </c>
      <c r="X303" t="s">
        <v>52</v>
      </c>
      <c r="Y303" t="s">
        <v>52</v>
      </c>
      <c r="Z303" t="s">
        <v>52</v>
      </c>
      <c r="AA303" t="s">
        <v>52</v>
      </c>
      <c r="AB303" t="s">
        <v>52</v>
      </c>
      <c r="AC303" t="s">
        <v>52</v>
      </c>
      <c r="AD303" t="s">
        <v>52</v>
      </c>
      <c r="AE303" t="s">
        <v>52</v>
      </c>
      <c r="AF303" t="s">
        <v>52</v>
      </c>
      <c r="AG303" t="s">
        <v>52</v>
      </c>
      <c r="AH303" t="s">
        <v>52</v>
      </c>
      <c r="AI303" t="s">
        <v>52</v>
      </c>
      <c r="AJ303" t="s">
        <v>52</v>
      </c>
      <c r="AK303" t="s">
        <v>52</v>
      </c>
      <c r="AL303" t="s">
        <v>52</v>
      </c>
    </row>
    <row r="304" spans="1:38" x14ac:dyDescent="0.15">
      <c r="A304" t="s">
        <v>1481</v>
      </c>
      <c r="B304" t="s">
        <v>1482</v>
      </c>
      <c r="C304" t="s">
        <v>1483</v>
      </c>
      <c r="D304" t="s">
        <v>94</v>
      </c>
      <c r="E304" t="s">
        <v>76</v>
      </c>
      <c r="F304" t="s">
        <v>70</v>
      </c>
      <c r="G304">
        <v>577.13</v>
      </c>
      <c r="H304">
        <v>599.63</v>
      </c>
      <c r="I304">
        <v>615.38</v>
      </c>
      <c r="J304">
        <v>648.9</v>
      </c>
      <c r="K304">
        <v>681.73</v>
      </c>
      <c r="L304">
        <v>733.51</v>
      </c>
      <c r="M304">
        <v>789.79</v>
      </c>
      <c r="N304">
        <v>843.78</v>
      </c>
      <c r="O304">
        <v>891.7</v>
      </c>
      <c r="P304">
        <v>998.75</v>
      </c>
      <c r="Q304">
        <v>1119.03</v>
      </c>
      <c r="R304">
        <v>1190.4100000000001</v>
      </c>
      <c r="S304">
        <v>1230.2</v>
      </c>
      <c r="T304">
        <v>1292.47</v>
      </c>
      <c r="U304">
        <v>1355.12</v>
      </c>
      <c r="V304">
        <v>1423.25</v>
      </c>
      <c r="W304">
        <v>1476.69</v>
      </c>
      <c r="X304">
        <v>1509.98</v>
      </c>
      <c r="Y304">
        <v>1509.53</v>
      </c>
      <c r="Z304">
        <v>1516.05</v>
      </c>
      <c r="AA304">
        <v>1516.29</v>
      </c>
      <c r="AB304">
        <v>1543.3</v>
      </c>
      <c r="AC304">
        <v>1572.05</v>
      </c>
      <c r="AD304">
        <v>1630.18</v>
      </c>
      <c r="AE304">
        <v>1684.92</v>
      </c>
      <c r="AF304">
        <v>1763.96</v>
      </c>
      <c r="AG304">
        <v>1859.9299999999998</v>
      </c>
      <c r="AH304">
        <v>1933.3999999999999</v>
      </c>
      <c r="AI304">
        <v>2000.76</v>
      </c>
      <c r="AJ304">
        <v>2073.84</v>
      </c>
      <c r="AK304">
        <v>2158.66</v>
      </c>
      <c r="AL304">
        <v>2263.85</v>
      </c>
    </row>
    <row r="305" spans="1:38" x14ac:dyDescent="0.15">
      <c r="A305" t="s">
        <v>1484</v>
      </c>
      <c r="B305" t="s">
        <v>1485</v>
      </c>
      <c r="C305" t="s">
        <v>1486</v>
      </c>
      <c r="D305" t="s">
        <v>94</v>
      </c>
      <c r="E305" t="s">
        <v>76</v>
      </c>
      <c r="F305" t="s">
        <v>64</v>
      </c>
      <c r="G305">
        <v>580.5</v>
      </c>
      <c r="H305">
        <v>624.38</v>
      </c>
      <c r="I305">
        <v>634.5</v>
      </c>
      <c r="J305">
        <v>647.67999999999995</v>
      </c>
      <c r="K305">
        <v>691.35</v>
      </c>
      <c r="L305">
        <v>757.24</v>
      </c>
      <c r="M305">
        <v>817.68</v>
      </c>
      <c r="N305">
        <v>890.86</v>
      </c>
      <c r="O305">
        <v>944.26</v>
      </c>
      <c r="P305">
        <v>1030.1600000000001</v>
      </c>
      <c r="Q305">
        <v>1182.96</v>
      </c>
      <c r="R305">
        <v>1246.9000000000001</v>
      </c>
      <c r="S305">
        <v>1293.01</v>
      </c>
      <c r="T305">
        <v>1340.29</v>
      </c>
      <c r="U305">
        <v>1388.07</v>
      </c>
      <c r="V305">
        <v>1454.06</v>
      </c>
      <c r="W305">
        <v>1496.29</v>
      </c>
      <c r="X305">
        <v>1531.86</v>
      </c>
      <c r="Y305">
        <v>1535.37</v>
      </c>
      <c r="Z305">
        <v>1537.16</v>
      </c>
      <c r="AA305">
        <v>1545.52</v>
      </c>
      <c r="AB305">
        <v>1551.53</v>
      </c>
      <c r="AC305">
        <v>1554.54</v>
      </c>
      <c r="AD305">
        <v>1609.54</v>
      </c>
      <c r="AE305">
        <v>1667.41</v>
      </c>
      <c r="AF305">
        <v>1743.72</v>
      </c>
      <c r="AG305">
        <v>1840.18</v>
      </c>
      <c r="AH305">
        <v>1909.3999999999999</v>
      </c>
      <c r="AI305">
        <v>1992.93</v>
      </c>
      <c r="AJ305">
        <v>2053.77</v>
      </c>
      <c r="AK305">
        <v>2154.98</v>
      </c>
      <c r="AL305">
        <v>2260.2199999999998</v>
      </c>
    </row>
    <row r="306" spans="1:38" x14ac:dyDescent="0.15">
      <c r="A306" t="s">
        <v>1490</v>
      </c>
      <c r="B306" t="s">
        <v>1491</v>
      </c>
      <c r="C306" t="s">
        <v>1492</v>
      </c>
      <c r="D306" t="s">
        <v>194</v>
      </c>
      <c r="E306" t="s">
        <v>76</v>
      </c>
      <c r="F306" t="s">
        <v>1828</v>
      </c>
      <c r="G306">
        <v>492.75</v>
      </c>
      <c r="H306">
        <v>544.5</v>
      </c>
      <c r="I306">
        <v>577.13</v>
      </c>
      <c r="J306">
        <v>608.39</v>
      </c>
      <c r="K306">
        <v>642.37</v>
      </c>
      <c r="L306">
        <v>697.83</v>
      </c>
      <c r="M306">
        <v>752.85</v>
      </c>
      <c r="N306">
        <v>803.86</v>
      </c>
      <c r="O306">
        <v>858.65</v>
      </c>
      <c r="P306">
        <v>965.6</v>
      </c>
      <c r="Q306">
        <v>1141.0999999999999</v>
      </c>
      <c r="R306">
        <v>1192.74</v>
      </c>
      <c r="S306">
        <v>1229.03</v>
      </c>
      <c r="T306">
        <v>1285.1600000000001</v>
      </c>
      <c r="U306">
        <v>1341.7</v>
      </c>
      <c r="V306">
        <v>1401.39</v>
      </c>
      <c r="W306">
        <v>1440.85</v>
      </c>
      <c r="X306">
        <v>1478.93</v>
      </c>
      <c r="Y306">
        <v>1481.32</v>
      </c>
      <c r="Z306">
        <v>1491.17</v>
      </c>
      <c r="AA306">
        <v>1498.06</v>
      </c>
      <c r="AB306">
        <v>1499.06</v>
      </c>
      <c r="AC306">
        <v>1502.56</v>
      </c>
      <c r="AD306">
        <v>1533.66</v>
      </c>
      <c r="AE306">
        <v>1578.56</v>
      </c>
      <c r="AF306">
        <v>1656.9599999999998</v>
      </c>
      <c r="AG306" t="s">
        <v>52</v>
      </c>
      <c r="AH306" t="s">
        <v>52</v>
      </c>
      <c r="AI306" t="s">
        <v>52</v>
      </c>
      <c r="AJ306" t="s">
        <v>52</v>
      </c>
      <c r="AK306" t="s">
        <v>52</v>
      </c>
      <c r="AL306" t="s">
        <v>52</v>
      </c>
    </row>
    <row r="307" spans="1:38" x14ac:dyDescent="0.15">
      <c r="A307" t="s">
        <v>1502</v>
      </c>
      <c r="B307" t="s">
        <v>1503</v>
      </c>
      <c r="C307" t="s">
        <v>1504</v>
      </c>
      <c r="D307" t="s">
        <v>94</v>
      </c>
      <c r="E307" t="s">
        <v>76</v>
      </c>
      <c r="F307" t="s">
        <v>66</v>
      </c>
      <c r="G307">
        <v>531</v>
      </c>
      <c r="H307">
        <v>545.63</v>
      </c>
      <c r="I307">
        <v>559.13</v>
      </c>
      <c r="J307">
        <v>591.39</v>
      </c>
      <c r="K307">
        <v>620.84</v>
      </c>
      <c r="L307">
        <v>703.17</v>
      </c>
      <c r="M307">
        <v>759.34</v>
      </c>
      <c r="N307">
        <v>803.23</v>
      </c>
      <c r="O307">
        <v>845.54</v>
      </c>
      <c r="P307">
        <v>952.73</v>
      </c>
      <c r="Q307">
        <v>1139.48</v>
      </c>
      <c r="R307">
        <v>1198.1099999999999</v>
      </c>
      <c r="S307">
        <v>1244.04</v>
      </c>
      <c r="T307">
        <v>1306.7</v>
      </c>
      <c r="U307">
        <v>1362.03</v>
      </c>
      <c r="V307">
        <v>1435.43</v>
      </c>
      <c r="W307">
        <v>1481.57</v>
      </c>
      <c r="X307">
        <v>1517.91</v>
      </c>
      <c r="Y307">
        <v>1518.03</v>
      </c>
      <c r="Z307">
        <v>1556.04</v>
      </c>
      <c r="AA307">
        <v>1587.2</v>
      </c>
      <c r="AB307">
        <v>1618.56</v>
      </c>
      <c r="AC307">
        <v>1650.71</v>
      </c>
      <c r="AD307">
        <v>1709.1100000000001</v>
      </c>
      <c r="AE307">
        <v>1782.08</v>
      </c>
      <c r="AF307">
        <v>1880.26</v>
      </c>
      <c r="AG307">
        <v>1953</v>
      </c>
      <c r="AH307">
        <v>2026.1299999999999</v>
      </c>
      <c r="AI307">
        <v>2083.6999999999998</v>
      </c>
      <c r="AJ307">
        <v>2176.7600000000002</v>
      </c>
      <c r="AK307">
        <v>2247.84</v>
      </c>
      <c r="AL307">
        <v>2356.11</v>
      </c>
    </row>
    <row r="308" spans="1:38" x14ac:dyDescent="0.15">
      <c r="A308" t="s">
        <v>1514</v>
      </c>
      <c r="B308" t="s">
        <v>1515</v>
      </c>
      <c r="C308" t="s">
        <v>1516</v>
      </c>
      <c r="D308" t="s">
        <v>94</v>
      </c>
      <c r="E308" t="s">
        <v>76</v>
      </c>
      <c r="F308" t="s">
        <v>66</v>
      </c>
      <c r="G308">
        <v>491.63</v>
      </c>
      <c r="H308">
        <v>509.63</v>
      </c>
      <c r="I308">
        <v>534.38</v>
      </c>
      <c r="J308">
        <v>564.05999999999995</v>
      </c>
      <c r="K308">
        <v>616.16</v>
      </c>
      <c r="L308">
        <v>687.23</v>
      </c>
      <c r="M308">
        <v>744.4</v>
      </c>
      <c r="N308">
        <v>803.93</v>
      </c>
      <c r="O308">
        <v>873.51</v>
      </c>
      <c r="P308">
        <v>961.56</v>
      </c>
      <c r="Q308">
        <v>1073.42</v>
      </c>
      <c r="R308">
        <v>1142.6400000000001</v>
      </c>
      <c r="S308">
        <v>1187.79</v>
      </c>
      <c r="T308">
        <v>1244.27</v>
      </c>
      <c r="U308">
        <v>1302.94</v>
      </c>
      <c r="V308">
        <v>1356.9</v>
      </c>
      <c r="W308">
        <v>1398</v>
      </c>
      <c r="X308">
        <v>1430.57</v>
      </c>
      <c r="Y308">
        <v>1430.44</v>
      </c>
      <c r="Z308">
        <v>1430.54</v>
      </c>
      <c r="AA308">
        <v>1434.69</v>
      </c>
      <c r="AB308">
        <v>1462.84</v>
      </c>
      <c r="AC308">
        <v>1489.12</v>
      </c>
      <c r="AD308">
        <v>1541.26</v>
      </c>
      <c r="AE308">
        <v>1598.48</v>
      </c>
      <c r="AF308">
        <v>1677.13</v>
      </c>
      <c r="AG308">
        <v>1773.63</v>
      </c>
      <c r="AH308">
        <v>1845.8</v>
      </c>
      <c r="AI308">
        <v>1934.83</v>
      </c>
      <c r="AJ308">
        <v>1994.95</v>
      </c>
      <c r="AK308">
        <v>2094.44</v>
      </c>
      <c r="AL308">
        <v>2196.4</v>
      </c>
    </row>
    <row r="309" spans="1:38" x14ac:dyDescent="0.15">
      <c r="A309" t="s">
        <v>1523</v>
      </c>
      <c r="B309" t="s">
        <v>1524</v>
      </c>
      <c r="C309" t="s">
        <v>1525</v>
      </c>
      <c r="D309" t="s">
        <v>94</v>
      </c>
      <c r="E309" t="s">
        <v>76</v>
      </c>
      <c r="F309" t="s">
        <v>70</v>
      </c>
      <c r="G309">
        <v>507.38</v>
      </c>
      <c r="H309">
        <v>536.63</v>
      </c>
      <c r="I309">
        <v>551.25</v>
      </c>
      <c r="J309">
        <v>571.52</v>
      </c>
      <c r="K309">
        <v>606.96</v>
      </c>
      <c r="L309">
        <v>676.5</v>
      </c>
      <c r="M309">
        <v>736.01</v>
      </c>
      <c r="N309">
        <v>779.39</v>
      </c>
      <c r="O309">
        <v>852.81</v>
      </c>
      <c r="P309">
        <v>912.03</v>
      </c>
      <c r="Q309">
        <v>1050.52</v>
      </c>
      <c r="R309">
        <v>1128.5899999999999</v>
      </c>
      <c r="S309">
        <v>1180.92</v>
      </c>
      <c r="T309">
        <v>1239.3599999999999</v>
      </c>
      <c r="U309">
        <v>1300.74</v>
      </c>
      <c r="V309">
        <v>1354.12</v>
      </c>
      <c r="W309">
        <v>1393.6</v>
      </c>
      <c r="X309">
        <v>1423.61</v>
      </c>
      <c r="Y309">
        <v>1423.61</v>
      </c>
      <c r="Z309">
        <v>1423.61</v>
      </c>
      <c r="AA309">
        <v>1425</v>
      </c>
      <c r="AB309">
        <v>1428</v>
      </c>
      <c r="AC309">
        <v>1452.45</v>
      </c>
      <c r="AD309">
        <v>1498.3400000000001</v>
      </c>
      <c r="AE309">
        <v>1562.01</v>
      </c>
      <c r="AF309">
        <v>1648.36</v>
      </c>
      <c r="AG309">
        <v>1715.4099999999999</v>
      </c>
      <c r="AH309">
        <v>1780.17</v>
      </c>
      <c r="AI309">
        <v>1864.86</v>
      </c>
      <c r="AJ309">
        <v>1922.11</v>
      </c>
      <c r="AK309">
        <v>2012.94</v>
      </c>
      <c r="AL309">
        <v>2107.6799999999998</v>
      </c>
    </row>
    <row r="310" spans="1:38" x14ac:dyDescent="0.15">
      <c r="A310" t="s">
        <v>1526</v>
      </c>
      <c r="B310" t="s">
        <v>1527</v>
      </c>
      <c r="C310" t="s">
        <v>1528</v>
      </c>
      <c r="D310" t="s">
        <v>94</v>
      </c>
      <c r="E310" t="s">
        <v>76</v>
      </c>
      <c r="F310" t="s">
        <v>66</v>
      </c>
      <c r="G310">
        <v>545.63</v>
      </c>
      <c r="H310">
        <v>549</v>
      </c>
      <c r="I310">
        <v>558</v>
      </c>
      <c r="J310">
        <v>597.14</v>
      </c>
      <c r="K310">
        <v>633.58000000000004</v>
      </c>
      <c r="L310">
        <v>712.62</v>
      </c>
      <c r="M310">
        <v>771.55</v>
      </c>
      <c r="N310">
        <v>812.88</v>
      </c>
      <c r="O310">
        <v>856.18</v>
      </c>
      <c r="P310">
        <v>955.09</v>
      </c>
      <c r="Q310">
        <v>1141.31</v>
      </c>
      <c r="R310">
        <v>1198.27</v>
      </c>
      <c r="S310">
        <v>1244.6600000000001</v>
      </c>
      <c r="T310">
        <v>1308.05</v>
      </c>
      <c r="U310">
        <v>1365.75</v>
      </c>
      <c r="V310">
        <v>1437.78</v>
      </c>
      <c r="W310">
        <v>1483.88</v>
      </c>
      <c r="X310">
        <v>1521.3</v>
      </c>
      <c r="Y310">
        <v>1523.19</v>
      </c>
      <c r="Z310">
        <v>1563.19</v>
      </c>
      <c r="AA310">
        <v>1591.56</v>
      </c>
      <c r="AB310">
        <v>1620.38</v>
      </c>
      <c r="AC310">
        <v>1648.55</v>
      </c>
      <c r="AD310">
        <v>1708.46</v>
      </c>
      <c r="AE310">
        <v>1782.05</v>
      </c>
      <c r="AF310">
        <v>1880.2299999999998</v>
      </c>
      <c r="AG310">
        <v>1954.54</v>
      </c>
      <c r="AH310">
        <v>2027.98</v>
      </c>
      <c r="AI310">
        <v>2087.5</v>
      </c>
      <c r="AJ310">
        <v>2180.61</v>
      </c>
      <c r="AK310">
        <v>2252.48</v>
      </c>
      <c r="AL310">
        <v>2358.64</v>
      </c>
    </row>
    <row r="311" spans="1:38" x14ac:dyDescent="0.15">
      <c r="A311" t="s">
        <v>1529</v>
      </c>
      <c r="B311" t="s">
        <v>1530</v>
      </c>
      <c r="C311" t="s">
        <v>1531</v>
      </c>
      <c r="D311" t="s">
        <v>194</v>
      </c>
      <c r="E311" t="s">
        <v>76</v>
      </c>
      <c r="F311" t="s">
        <v>64</v>
      </c>
      <c r="G311">
        <v>496.13</v>
      </c>
      <c r="H311">
        <v>517.5</v>
      </c>
      <c r="I311">
        <v>537.75</v>
      </c>
      <c r="J311">
        <v>602.17999999999995</v>
      </c>
      <c r="K311">
        <v>633.29999999999995</v>
      </c>
      <c r="L311">
        <v>702.04</v>
      </c>
      <c r="M311">
        <v>752.34</v>
      </c>
      <c r="N311">
        <v>801.92</v>
      </c>
      <c r="O311">
        <v>856.8</v>
      </c>
      <c r="P311">
        <v>965.17</v>
      </c>
      <c r="Q311">
        <v>1087.54</v>
      </c>
      <c r="R311">
        <v>1157.57</v>
      </c>
      <c r="S311">
        <v>1201.06</v>
      </c>
      <c r="T311">
        <v>1258.52</v>
      </c>
      <c r="U311">
        <v>1311.75</v>
      </c>
      <c r="V311">
        <v>1362.68</v>
      </c>
      <c r="W311">
        <v>1400.36</v>
      </c>
      <c r="X311">
        <v>1413.9</v>
      </c>
      <c r="Y311">
        <v>1414.73</v>
      </c>
      <c r="Z311">
        <v>1417.29</v>
      </c>
      <c r="AA311">
        <v>1419.87</v>
      </c>
      <c r="AB311">
        <v>1427.93</v>
      </c>
      <c r="AC311">
        <v>1433.36</v>
      </c>
      <c r="AD311">
        <v>1502.0000000000002</v>
      </c>
      <c r="AE311">
        <v>1556.55</v>
      </c>
      <c r="AF311">
        <v>1644.34</v>
      </c>
      <c r="AG311" t="s">
        <v>52</v>
      </c>
      <c r="AH311" t="s">
        <v>52</v>
      </c>
      <c r="AI311" t="s">
        <v>52</v>
      </c>
      <c r="AJ311" t="s">
        <v>52</v>
      </c>
      <c r="AK311" t="s">
        <v>52</v>
      </c>
      <c r="AL311" t="s">
        <v>52</v>
      </c>
    </row>
    <row r="312" spans="1:38" x14ac:dyDescent="0.15">
      <c r="A312" t="s">
        <v>1532</v>
      </c>
      <c r="B312" t="s">
        <v>1533</v>
      </c>
      <c r="C312" t="s">
        <v>1534</v>
      </c>
      <c r="D312" t="s">
        <v>194</v>
      </c>
      <c r="E312" t="s">
        <v>76</v>
      </c>
      <c r="F312" t="s">
        <v>58</v>
      </c>
      <c r="G312">
        <v>572.63</v>
      </c>
      <c r="H312">
        <v>560.25</v>
      </c>
      <c r="I312">
        <v>628.88</v>
      </c>
      <c r="J312">
        <v>655.91</v>
      </c>
      <c r="K312">
        <v>730.81</v>
      </c>
      <c r="L312">
        <v>808.76</v>
      </c>
      <c r="M312">
        <v>844.68</v>
      </c>
      <c r="N312">
        <v>886.71</v>
      </c>
      <c r="O312">
        <v>927.65</v>
      </c>
      <c r="P312">
        <v>1058.67</v>
      </c>
      <c r="Q312">
        <v>1159.26</v>
      </c>
      <c r="R312">
        <v>1242.48</v>
      </c>
      <c r="S312">
        <v>1297.94</v>
      </c>
      <c r="T312">
        <v>1354.96</v>
      </c>
      <c r="U312">
        <v>1433.32</v>
      </c>
      <c r="V312">
        <v>1476.13</v>
      </c>
      <c r="W312" t="s">
        <v>52</v>
      </c>
      <c r="X312" t="s">
        <v>52</v>
      </c>
      <c r="Y312" t="s">
        <v>52</v>
      </c>
      <c r="Z312" t="s">
        <v>52</v>
      </c>
      <c r="AA312" t="s">
        <v>52</v>
      </c>
      <c r="AB312" t="s">
        <v>52</v>
      </c>
      <c r="AC312" t="s">
        <v>52</v>
      </c>
      <c r="AD312" t="s">
        <v>52</v>
      </c>
      <c r="AE312" t="s">
        <v>52</v>
      </c>
      <c r="AF312" t="s">
        <v>52</v>
      </c>
      <c r="AG312" t="s">
        <v>52</v>
      </c>
      <c r="AH312" t="s">
        <v>52</v>
      </c>
      <c r="AI312" t="s">
        <v>52</v>
      </c>
      <c r="AJ312" t="s">
        <v>52</v>
      </c>
      <c r="AK312" t="s">
        <v>52</v>
      </c>
      <c r="AL312" t="s">
        <v>52</v>
      </c>
    </row>
    <row r="313" spans="1:38" x14ac:dyDescent="0.15">
      <c r="A313" t="s">
        <v>1538</v>
      </c>
      <c r="B313" t="s">
        <v>1539</v>
      </c>
      <c r="C313" t="s">
        <v>1540</v>
      </c>
      <c r="D313" t="s">
        <v>94</v>
      </c>
      <c r="E313" t="s">
        <v>76</v>
      </c>
      <c r="F313" t="s">
        <v>64</v>
      </c>
      <c r="G313">
        <v>553.5</v>
      </c>
      <c r="H313">
        <v>583.88</v>
      </c>
      <c r="I313">
        <v>572.63</v>
      </c>
      <c r="J313">
        <v>588.63</v>
      </c>
      <c r="K313">
        <v>627.86</v>
      </c>
      <c r="L313">
        <v>725.47</v>
      </c>
      <c r="M313">
        <v>782.79</v>
      </c>
      <c r="N313">
        <v>828.33</v>
      </c>
      <c r="O313">
        <v>886.46</v>
      </c>
      <c r="P313">
        <v>976.41</v>
      </c>
      <c r="Q313">
        <v>1155.92</v>
      </c>
      <c r="R313">
        <v>1221.68</v>
      </c>
      <c r="S313">
        <v>1263.99</v>
      </c>
      <c r="T313">
        <v>1322.28</v>
      </c>
      <c r="U313">
        <v>1383.14</v>
      </c>
      <c r="V313">
        <v>1447.85</v>
      </c>
      <c r="W313">
        <v>1497.84</v>
      </c>
      <c r="X313">
        <v>1539.11</v>
      </c>
      <c r="Y313">
        <v>1540</v>
      </c>
      <c r="Z313">
        <v>1547.23</v>
      </c>
      <c r="AA313">
        <v>1554.48</v>
      </c>
      <c r="AB313">
        <v>1583.14</v>
      </c>
      <c r="AC313">
        <v>1612.73</v>
      </c>
      <c r="AD313">
        <v>1675.4899999999998</v>
      </c>
      <c r="AE313">
        <v>1749.02</v>
      </c>
      <c r="AF313">
        <v>1834.97</v>
      </c>
      <c r="AG313">
        <v>1922.9399999999998</v>
      </c>
      <c r="AH313">
        <v>2000.95</v>
      </c>
      <c r="AI313">
        <v>2099.4699999999998</v>
      </c>
      <c r="AJ313">
        <v>2166.84</v>
      </c>
      <c r="AK313">
        <v>2279.3000000000002</v>
      </c>
      <c r="AL313">
        <v>2394.6999999999998</v>
      </c>
    </row>
    <row r="314" spans="1:38" x14ac:dyDescent="0.15">
      <c r="A314" t="s">
        <v>1544</v>
      </c>
      <c r="B314" t="s">
        <v>1545</v>
      </c>
      <c r="C314" t="s">
        <v>1546</v>
      </c>
      <c r="D314" t="s">
        <v>94</v>
      </c>
      <c r="E314" t="s">
        <v>76</v>
      </c>
      <c r="F314" t="s">
        <v>1828</v>
      </c>
      <c r="G314">
        <v>531</v>
      </c>
      <c r="H314">
        <v>536.63</v>
      </c>
      <c r="I314">
        <v>564.75</v>
      </c>
      <c r="J314">
        <v>596.79999999999995</v>
      </c>
      <c r="K314">
        <v>634.57000000000005</v>
      </c>
      <c r="L314">
        <v>722.28</v>
      </c>
      <c r="M314">
        <v>769.4</v>
      </c>
      <c r="N314">
        <v>825.42</v>
      </c>
      <c r="O314">
        <v>885.12</v>
      </c>
      <c r="P314">
        <v>970.43</v>
      </c>
      <c r="Q314">
        <v>1118.33</v>
      </c>
      <c r="R314">
        <v>1188.51</v>
      </c>
      <c r="S314">
        <v>1226.5</v>
      </c>
      <c r="T314">
        <v>1285.71</v>
      </c>
      <c r="U314">
        <v>1344.09</v>
      </c>
      <c r="V314">
        <v>1402.83</v>
      </c>
      <c r="W314">
        <v>1436.47</v>
      </c>
      <c r="X314">
        <v>1462.85</v>
      </c>
      <c r="Y314">
        <v>1462.2</v>
      </c>
      <c r="Z314">
        <v>1467.28</v>
      </c>
      <c r="AA314">
        <v>1472.59</v>
      </c>
      <c r="AB314">
        <v>1475.62</v>
      </c>
      <c r="AC314">
        <v>1478.66</v>
      </c>
      <c r="AD314">
        <v>1534.6000000000001</v>
      </c>
      <c r="AE314">
        <v>1582.3</v>
      </c>
      <c r="AF314">
        <v>1660.1100000000001</v>
      </c>
      <c r="AG314">
        <v>1742.9800000000002</v>
      </c>
      <c r="AH314">
        <v>1808.5400000000002</v>
      </c>
      <c r="AI314">
        <v>1844.34</v>
      </c>
      <c r="AJ314">
        <v>1923.17</v>
      </c>
      <c r="AK314">
        <v>1998.6</v>
      </c>
      <c r="AL314">
        <v>2094.2800000000002</v>
      </c>
    </row>
    <row r="315" spans="1:38" x14ac:dyDescent="0.15">
      <c r="A315" t="s">
        <v>1547</v>
      </c>
      <c r="B315" t="s">
        <v>1548</v>
      </c>
      <c r="C315" t="s">
        <v>1549</v>
      </c>
      <c r="D315" t="s">
        <v>94</v>
      </c>
      <c r="E315" t="s">
        <v>76</v>
      </c>
      <c r="F315" t="s">
        <v>66</v>
      </c>
      <c r="G315">
        <v>444.38</v>
      </c>
      <c r="H315">
        <v>492.75</v>
      </c>
      <c r="I315">
        <v>551.25</v>
      </c>
      <c r="J315">
        <v>573.61</v>
      </c>
      <c r="K315">
        <v>636.91999999999996</v>
      </c>
      <c r="L315">
        <v>696.74</v>
      </c>
      <c r="M315">
        <v>755.56</v>
      </c>
      <c r="N315">
        <v>794.55</v>
      </c>
      <c r="O315">
        <v>837</v>
      </c>
      <c r="P315">
        <v>914.34</v>
      </c>
      <c r="Q315">
        <v>1052.3499999999999</v>
      </c>
      <c r="R315">
        <v>1118.56</v>
      </c>
      <c r="S315">
        <v>1158</v>
      </c>
      <c r="T315">
        <v>1211.8</v>
      </c>
      <c r="U315">
        <v>1270.47</v>
      </c>
      <c r="V315">
        <v>1332.15</v>
      </c>
      <c r="W315">
        <v>1366.02</v>
      </c>
      <c r="X315">
        <v>1397.62</v>
      </c>
      <c r="Y315">
        <v>1397.14</v>
      </c>
      <c r="Z315">
        <v>1397.27</v>
      </c>
      <c r="AA315">
        <v>1407.52</v>
      </c>
      <c r="AB315">
        <v>1411.43</v>
      </c>
      <c r="AC315">
        <v>1415.1</v>
      </c>
      <c r="AD315">
        <v>1469.1699999999998</v>
      </c>
      <c r="AE315">
        <v>1534.6599999999999</v>
      </c>
      <c r="AF315">
        <v>1623.1200000000001</v>
      </c>
      <c r="AG315">
        <v>1687.1599999999999</v>
      </c>
      <c r="AH315">
        <v>1754.56</v>
      </c>
      <c r="AI315">
        <v>1837.92</v>
      </c>
      <c r="AJ315">
        <v>1899.27</v>
      </c>
      <c r="AK315">
        <v>1995.82</v>
      </c>
      <c r="AL315">
        <v>2089.08</v>
      </c>
    </row>
    <row r="316" spans="1:38" x14ac:dyDescent="0.15">
      <c r="A316" t="s">
        <v>1550</v>
      </c>
      <c r="B316" t="s">
        <v>1551</v>
      </c>
      <c r="C316" t="s">
        <v>1552</v>
      </c>
      <c r="D316" t="s">
        <v>94</v>
      </c>
      <c r="E316" t="s">
        <v>76</v>
      </c>
      <c r="F316" t="s">
        <v>64</v>
      </c>
      <c r="G316">
        <v>419.63</v>
      </c>
      <c r="H316">
        <v>447.75</v>
      </c>
      <c r="I316">
        <v>506.25</v>
      </c>
      <c r="J316">
        <v>519.65</v>
      </c>
      <c r="K316">
        <v>571.89</v>
      </c>
      <c r="L316">
        <v>648.26</v>
      </c>
      <c r="M316">
        <v>725.93</v>
      </c>
      <c r="N316">
        <v>796.83</v>
      </c>
      <c r="O316">
        <v>851.79</v>
      </c>
      <c r="P316">
        <v>941.36</v>
      </c>
      <c r="Q316">
        <v>1088.8599999999999</v>
      </c>
      <c r="R316">
        <v>1150.17</v>
      </c>
      <c r="S316">
        <v>1195.8900000000001</v>
      </c>
      <c r="T316">
        <v>1240.9100000000001</v>
      </c>
      <c r="U316">
        <v>1288.3800000000001</v>
      </c>
      <c r="V316">
        <v>1353.93</v>
      </c>
      <c r="W316">
        <v>1395.88</v>
      </c>
      <c r="X316">
        <v>1431.18</v>
      </c>
      <c r="Y316">
        <v>1433.74</v>
      </c>
      <c r="Z316">
        <v>1435.99</v>
      </c>
      <c r="AA316">
        <v>1442.54</v>
      </c>
      <c r="AB316">
        <v>1448.2</v>
      </c>
      <c r="AC316">
        <v>1451.5</v>
      </c>
      <c r="AD316">
        <v>1502.19</v>
      </c>
      <c r="AE316">
        <v>1558.71</v>
      </c>
      <c r="AF316">
        <v>1630.3100000000002</v>
      </c>
      <c r="AG316">
        <v>1723.48</v>
      </c>
      <c r="AH316">
        <v>1787.6299999999999</v>
      </c>
      <c r="AI316">
        <v>1871.99</v>
      </c>
      <c r="AJ316">
        <v>1933.75</v>
      </c>
      <c r="AK316">
        <v>2028.92</v>
      </c>
      <c r="AL316">
        <v>2126.12</v>
      </c>
    </row>
    <row r="317" spans="1:38" x14ac:dyDescent="0.15">
      <c r="A317" t="s">
        <v>1556</v>
      </c>
      <c r="B317" t="s">
        <v>52</v>
      </c>
      <c r="C317" t="s">
        <v>1557</v>
      </c>
      <c r="D317" t="s">
        <v>194</v>
      </c>
      <c r="E317" t="s">
        <v>76</v>
      </c>
      <c r="F317" t="s">
        <v>64</v>
      </c>
      <c r="G317">
        <v>553.5</v>
      </c>
      <c r="H317">
        <v>588.38</v>
      </c>
      <c r="I317">
        <v>608.63</v>
      </c>
      <c r="J317">
        <v>619.73</v>
      </c>
      <c r="K317" t="s">
        <v>52</v>
      </c>
      <c r="L317" t="s">
        <v>52</v>
      </c>
      <c r="M317" t="s">
        <v>52</v>
      </c>
      <c r="N317" t="s">
        <v>52</v>
      </c>
      <c r="O317" t="s">
        <v>52</v>
      </c>
      <c r="P317" t="s">
        <v>52</v>
      </c>
      <c r="Q317" t="s">
        <v>52</v>
      </c>
      <c r="R317" t="s">
        <v>52</v>
      </c>
      <c r="S317" t="s">
        <v>52</v>
      </c>
      <c r="T317" t="s">
        <v>52</v>
      </c>
      <c r="U317" t="s">
        <v>52</v>
      </c>
      <c r="V317" t="s">
        <v>52</v>
      </c>
      <c r="W317" t="s">
        <v>52</v>
      </c>
      <c r="X317" t="s">
        <v>52</v>
      </c>
      <c r="Y317" t="s">
        <v>52</v>
      </c>
      <c r="Z317" t="s">
        <v>52</v>
      </c>
      <c r="AA317" t="s">
        <v>52</v>
      </c>
      <c r="AB317" t="s">
        <v>52</v>
      </c>
      <c r="AC317" t="s">
        <v>52</v>
      </c>
      <c r="AD317" t="s">
        <v>52</v>
      </c>
      <c r="AE317" t="s">
        <v>52</v>
      </c>
      <c r="AF317" t="s">
        <v>52</v>
      </c>
      <c r="AG317" t="s">
        <v>52</v>
      </c>
      <c r="AH317" t="s">
        <v>52</v>
      </c>
      <c r="AI317" t="s">
        <v>52</v>
      </c>
      <c r="AJ317" t="s">
        <v>52</v>
      </c>
      <c r="AK317" t="s">
        <v>52</v>
      </c>
      <c r="AL317" t="s">
        <v>52</v>
      </c>
    </row>
    <row r="318" spans="1:38" x14ac:dyDescent="0.15">
      <c r="A318" t="s">
        <v>1558</v>
      </c>
      <c r="B318" t="s">
        <v>1559</v>
      </c>
      <c r="C318" t="s">
        <v>1560</v>
      </c>
      <c r="D318" t="s">
        <v>94</v>
      </c>
      <c r="E318" t="s">
        <v>76</v>
      </c>
      <c r="F318" t="s">
        <v>66</v>
      </c>
      <c r="G318">
        <v>528.75</v>
      </c>
      <c r="H318">
        <v>583.88</v>
      </c>
      <c r="I318">
        <v>612</v>
      </c>
      <c r="J318">
        <v>639.57000000000005</v>
      </c>
      <c r="K318">
        <v>653.39</v>
      </c>
      <c r="L318">
        <v>717.37</v>
      </c>
      <c r="M318">
        <v>776.13</v>
      </c>
      <c r="N318">
        <v>841.03</v>
      </c>
      <c r="O318">
        <v>891.87</v>
      </c>
      <c r="P318">
        <v>983.83</v>
      </c>
      <c r="Q318">
        <v>1106.6400000000001</v>
      </c>
      <c r="R318">
        <v>1181.6600000000001</v>
      </c>
      <c r="S318">
        <v>1228.04</v>
      </c>
      <c r="T318">
        <v>1285.49</v>
      </c>
      <c r="U318">
        <v>1347.54</v>
      </c>
      <c r="V318">
        <v>1402.39</v>
      </c>
      <c r="W318">
        <v>1445.49</v>
      </c>
      <c r="X318">
        <v>1480.61</v>
      </c>
      <c r="Y318">
        <v>1480.21</v>
      </c>
      <c r="Z318">
        <v>1481.59</v>
      </c>
      <c r="AA318">
        <v>1485.54</v>
      </c>
      <c r="AB318">
        <v>1512.13</v>
      </c>
      <c r="AC318">
        <v>1539.12</v>
      </c>
      <c r="AD318">
        <v>1600.79</v>
      </c>
      <c r="AE318">
        <v>1662.07</v>
      </c>
      <c r="AF318">
        <v>1749.24</v>
      </c>
      <c r="AG318">
        <v>1845.72</v>
      </c>
      <c r="AH318">
        <v>1920.5</v>
      </c>
      <c r="AI318">
        <v>2009.54</v>
      </c>
      <c r="AJ318">
        <v>2070.35</v>
      </c>
      <c r="AK318">
        <v>2173.17</v>
      </c>
      <c r="AL318">
        <v>2276.4499999999998</v>
      </c>
    </row>
    <row r="319" spans="1:38" x14ac:dyDescent="0.15">
      <c r="A319" t="s">
        <v>1561</v>
      </c>
      <c r="B319" t="s">
        <v>52</v>
      </c>
      <c r="C319" t="s">
        <v>1562</v>
      </c>
      <c r="D319" t="s">
        <v>194</v>
      </c>
      <c r="E319" t="s">
        <v>76</v>
      </c>
      <c r="F319" t="s">
        <v>70</v>
      </c>
      <c r="G319">
        <v>644.63</v>
      </c>
      <c r="H319">
        <v>642.38</v>
      </c>
      <c r="I319">
        <v>702</v>
      </c>
      <c r="J319">
        <v>672.43</v>
      </c>
      <c r="K319">
        <v>697.48</v>
      </c>
      <c r="L319" t="s">
        <v>52</v>
      </c>
      <c r="M319" t="s">
        <v>52</v>
      </c>
      <c r="N319" t="s">
        <v>52</v>
      </c>
      <c r="O319" t="s">
        <v>52</v>
      </c>
      <c r="P319" t="s">
        <v>52</v>
      </c>
      <c r="Q319" t="s">
        <v>52</v>
      </c>
      <c r="R319" t="s">
        <v>52</v>
      </c>
      <c r="S319" t="s">
        <v>52</v>
      </c>
      <c r="T319" t="s">
        <v>52</v>
      </c>
      <c r="U319" t="s">
        <v>52</v>
      </c>
      <c r="V319" t="s">
        <v>52</v>
      </c>
      <c r="W319" t="s">
        <v>52</v>
      </c>
      <c r="X319" t="s">
        <v>52</v>
      </c>
      <c r="Y319" t="s">
        <v>52</v>
      </c>
      <c r="Z319" t="s">
        <v>52</v>
      </c>
      <c r="AA319" t="s">
        <v>52</v>
      </c>
      <c r="AB319" t="s">
        <v>52</v>
      </c>
      <c r="AC319" t="s">
        <v>52</v>
      </c>
      <c r="AD319" t="s">
        <v>52</v>
      </c>
      <c r="AE319" t="s">
        <v>52</v>
      </c>
      <c r="AF319" t="s">
        <v>52</v>
      </c>
      <c r="AG319" t="s">
        <v>52</v>
      </c>
      <c r="AH319" t="s">
        <v>52</v>
      </c>
      <c r="AI319" t="s">
        <v>52</v>
      </c>
      <c r="AJ319" t="s">
        <v>52</v>
      </c>
      <c r="AK319" t="s">
        <v>52</v>
      </c>
      <c r="AL319" t="s">
        <v>52</v>
      </c>
    </row>
    <row r="320" spans="1:38" x14ac:dyDescent="0.15">
      <c r="A320" t="s">
        <v>1563</v>
      </c>
      <c r="B320" t="s">
        <v>1564</v>
      </c>
      <c r="C320" t="s">
        <v>1565</v>
      </c>
      <c r="D320" t="s">
        <v>94</v>
      </c>
      <c r="E320" t="s">
        <v>76</v>
      </c>
      <c r="F320" t="s">
        <v>1828</v>
      </c>
      <c r="G320">
        <v>571.5</v>
      </c>
      <c r="H320">
        <v>560.25</v>
      </c>
      <c r="I320">
        <v>569.25</v>
      </c>
      <c r="J320">
        <v>609.9</v>
      </c>
      <c r="K320">
        <v>641.82000000000005</v>
      </c>
      <c r="L320">
        <v>707.45</v>
      </c>
      <c r="M320">
        <v>767.4</v>
      </c>
      <c r="N320">
        <v>815.46</v>
      </c>
      <c r="O320">
        <v>864.58</v>
      </c>
      <c r="P320">
        <v>947.68</v>
      </c>
      <c r="Q320">
        <v>1117.4100000000001</v>
      </c>
      <c r="R320">
        <v>1181.23</v>
      </c>
      <c r="S320">
        <v>1234.8699999999999</v>
      </c>
      <c r="T320">
        <v>1292.4100000000001</v>
      </c>
      <c r="U320">
        <v>1353.1</v>
      </c>
      <c r="V320">
        <v>1406.59</v>
      </c>
      <c r="W320">
        <v>1454.77</v>
      </c>
      <c r="X320">
        <v>1459.43</v>
      </c>
      <c r="Y320">
        <v>1458.97</v>
      </c>
      <c r="Z320">
        <v>1458.35</v>
      </c>
      <c r="AA320">
        <v>1461.15</v>
      </c>
      <c r="AB320">
        <v>1463.04</v>
      </c>
      <c r="AC320">
        <v>1485.96</v>
      </c>
      <c r="AD320">
        <v>1537.2099999999998</v>
      </c>
      <c r="AE320">
        <v>1609.98</v>
      </c>
      <c r="AF320">
        <v>1703.6</v>
      </c>
      <c r="AG320">
        <v>1772.04</v>
      </c>
      <c r="AH320">
        <v>1843.73</v>
      </c>
      <c r="AI320">
        <v>1922.07</v>
      </c>
      <c r="AJ320">
        <v>1997.98</v>
      </c>
      <c r="AK320">
        <v>2098.54</v>
      </c>
      <c r="AL320">
        <v>2199.87</v>
      </c>
    </row>
    <row r="321" spans="1:38" x14ac:dyDescent="0.15">
      <c r="A321" t="s">
        <v>1566</v>
      </c>
      <c r="B321" t="s">
        <v>52</v>
      </c>
      <c r="C321" t="s">
        <v>1567</v>
      </c>
      <c r="D321" t="s">
        <v>194</v>
      </c>
      <c r="E321" t="s">
        <v>76</v>
      </c>
      <c r="F321" t="s">
        <v>1828</v>
      </c>
      <c r="G321">
        <v>549</v>
      </c>
      <c r="H321">
        <v>553.5</v>
      </c>
      <c r="I321">
        <v>563.63</v>
      </c>
      <c r="J321">
        <v>605.34</v>
      </c>
      <c r="K321">
        <v>641.88</v>
      </c>
      <c r="L321" t="s">
        <v>52</v>
      </c>
      <c r="M321" t="s">
        <v>52</v>
      </c>
      <c r="N321" t="s">
        <v>52</v>
      </c>
      <c r="O321" t="s">
        <v>52</v>
      </c>
      <c r="P321" t="s">
        <v>52</v>
      </c>
      <c r="Q321" t="s">
        <v>52</v>
      </c>
      <c r="R321" t="s">
        <v>52</v>
      </c>
      <c r="S321" t="s">
        <v>52</v>
      </c>
      <c r="T321" t="s">
        <v>52</v>
      </c>
      <c r="U321" t="s">
        <v>52</v>
      </c>
      <c r="V321" t="s">
        <v>52</v>
      </c>
      <c r="W321" t="s">
        <v>52</v>
      </c>
      <c r="X321" t="s">
        <v>52</v>
      </c>
      <c r="Y321" t="s">
        <v>52</v>
      </c>
      <c r="Z321" t="s">
        <v>52</v>
      </c>
      <c r="AA321" t="s">
        <v>52</v>
      </c>
      <c r="AB321" t="s">
        <v>52</v>
      </c>
      <c r="AC321" t="s">
        <v>52</v>
      </c>
      <c r="AD321" t="s">
        <v>52</v>
      </c>
      <c r="AE321" t="s">
        <v>52</v>
      </c>
      <c r="AF321" t="s">
        <v>52</v>
      </c>
      <c r="AG321" t="s">
        <v>52</v>
      </c>
      <c r="AH321" t="s">
        <v>52</v>
      </c>
      <c r="AI321" t="s">
        <v>52</v>
      </c>
      <c r="AJ321" t="s">
        <v>52</v>
      </c>
      <c r="AK321" t="s">
        <v>52</v>
      </c>
      <c r="AL321" t="s">
        <v>52</v>
      </c>
    </row>
    <row r="322" spans="1:38" x14ac:dyDescent="0.15">
      <c r="A322" t="s">
        <v>1571</v>
      </c>
      <c r="B322" t="s">
        <v>1572</v>
      </c>
      <c r="C322" t="s">
        <v>1573</v>
      </c>
      <c r="D322" t="s">
        <v>94</v>
      </c>
      <c r="E322" t="s">
        <v>76</v>
      </c>
      <c r="F322" t="s">
        <v>66</v>
      </c>
      <c r="G322">
        <v>528.75</v>
      </c>
      <c r="H322">
        <v>543.38</v>
      </c>
      <c r="I322">
        <v>569.25</v>
      </c>
      <c r="J322">
        <v>611.62</v>
      </c>
      <c r="K322">
        <v>644.99</v>
      </c>
      <c r="L322">
        <v>714.66</v>
      </c>
      <c r="M322">
        <v>771.2</v>
      </c>
      <c r="N322">
        <v>828.6</v>
      </c>
      <c r="O322">
        <v>880.03</v>
      </c>
      <c r="P322">
        <v>974.02</v>
      </c>
      <c r="Q322">
        <v>1100.9000000000001</v>
      </c>
      <c r="R322">
        <v>1167.45</v>
      </c>
      <c r="S322">
        <v>1213.1099999999999</v>
      </c>
      <c r="T322">
        <v>1270.1400000000001</v>
      </c>
      <c r="U322">
        <v>1332.02</v>
      </c>
      <c r="V322">
        <v>1387.09</v>
      </c>
      <c r="W322">
        <v>1429.6</v>
      </c>
      <c r="X322">
        <v>1463.32</v>
      </c>
      <c r="Y322">
        <v>1466.07</v>
      </c>
      <c r="Z322">
        <v>1470.75</v>
      </c>
      <c r="AA322">
        <v>1479.25</v>
      </c>
      <c r="AB322">
        <v>1508.9</v>
      </c>
      <c r="AC322">
        <v>1538.86</v>
      </c>
      <c r="AD322">
        <v>1597.03</v>
      </c>
      <c r="AE322">
        <v>1661.36</v>
      </c>
      <c r="AF322">
        <v>1741.4400000000003</v>
      </c>
      <c r="AG322">
        <v>1837.3500000000001</v>
      </c>
      <c r="AH322">
        <v>1909.14</v>
      </c>
      <c r="AI322">
        <v>2001.99</v>
      </c>
      <c r="AJ322">
        <v>2064.2800000000002</v>
      </c>
      <c r="AK322">
        <v>2166.71</v>
      </c>
      <c r="AL322">
        <v>2266.15</v>
      </c>
    </row>
    <row r="323" spans="1:38" x14ac:dyDescent="0.15">
      <c r="A323" t="s">
        <v>1574</v>
      </c>
      <c r="B323" t="s">
        <v>52</v>
      </c>
      <c r="C323" t="s">
        <v>1575</v>
      </c>
      <c r="D323" t="s">
        <v>194</v>
      </c>
      <c r="E323" t="s">
        <v>76</v>
      </c>
      <c r="F323" t="s">
        <v>64</v>
      </c>
      <c r="G323">
        <v>536.63</v>
      </c>
      <c r="H323">
        <v>552.38</v>
      </c>
      <c r="I323">
        <v>562.5</v>
      </c>
      <c r="J323">
        <v>567.86</v>
      </c>
      <c r="K323">
        <v>600.63</v>
      </c>
      <c r="L323" t="s">
        <v>52</v>
      </c>
      <c r="M323" t="s">
        <v>52</v>
      </c>
      <c r="N323" t="s">
        <v>52</v>
      </c>
      <c r="O323" t="s">
        <v>52</v>
      </c>
      <c r="P323" t="s">
        <v>52</v>
      </c>
      <c r="Q323" t="s">
        <v>52</v>
      </c>
      <c r="R323" t="s">
        <v>52</v>
      </c>
      <c r="S323" t="s">
        <v>52</v>
      </c>
      <c r="T323" t="s">
        <v>52</v>
      </c>
      <c r="U323" t="s">
        <v>52</v>
      </c>
      <c r="V323" t="s">
        <v>52</v>
      </c>
      <c r="W323" t="s">
        <v>52</v>
      </c>
      <c r="X323" t="s">
        <v>52</v>
      </c>
      <c r="Y323" t="s">
        <v>52</v>
      </c>
      <c r="Z323" t="s">
        <v>52</v>
      </c>
      <c r="AA323" t="s">
        <v>52</v>
      </c>
      <c r="AB323" t="s">
        <v>52</v>
      </c>
      <c r="AC323" t="s">
        <v>52</v>
      </c>
      <c r="AD323" t="s">
        <v>52</v>
      </c>
      <c r="AE323" t="s">
        <v>52</v>
      </c>
      <c r="AF323" t="s">
        <v>52</v>
      </c>
      <c r="AG323" t="s">
        <v>52</v>
      </c>
      <c r="AH323" t="s">
        <v>52</v>
      </c>
      <c r="AI323" t="s">
        <v>52</v>
      </c>
      <c r="AJ323" t="s">
        <v>52</v>
      </c>
      <c r="AK323" t="s">
        <v>52</v>
      </c>
      <c r="AL323" t="s">
        <v>52</v>
      </c>
    </row>
    <row r="324" spans="1:38" x14ac:dyDescent="0.15">
      <c r="A324" t="s">
        <v>1579</v>
      </c>
      <c r="B324" t="s">
        <v>1580</v>
      </c>
      <c r="C324" t="s">
        <v>1581</v>
      </c>
      <c r="D324" t="s">
        <v>94</v>
      </c>
      <c r="E324" t="s">
        <v>76</v>
      </c>
      <c r="F324" t="s">
        <v>64</v>
      </c>
      <c r="G324">
        <v>524.25</v>
      </c>
      <c r="H324">
        <v>535.5</v>
      </c>
      <c r="I324">
        <v>526.5</v>
      </c>
      <c r="J324">
        <v>546.26</v>
      </c>
      <c r="K324">
        <v>613.23</v>
      </c>
      <c r="L324">
        <v>714.53</v>
      </c>
      <c r="M324">
        <v>773.12</v>
      </c>
      <c r="N324">
        <v>817.31</v>
      </c>
      <c r="O324">
        <v>873.49</v>
      </c>
      <c r="P324">
        <v>959.29</v>
      </c>
      <c r="Q324">
        <v>1133.29</v>
      </c>
      <c r="R324">
        <v>1202.96</v>
      </c>
      <c r="S324">
        <v>1251.5999999999999</v>
      </c>
      <c r="T324">
        <v>1316.9</v>
      </c>
      <c r="U324">
        <v>1385.09</v>
      </c>
      <c r="V324">
        <v>1446.47</v>
      </c>
      <c r="W324">
        <v>1487.04</v>
      </c>
      <c r="X324">
        <v>1523.19</v>
      </c>
      <c r="Y324">
        <v>1524.03</v>
      </c>
      <c r="Z324">
        <v>1532.06</v>
      </c>
      <c r="AA324">
        <v>1539.4</v>
      </c>
      <c r="AB324">
        <v>1572.58</v>
      </c>
      <c r="AC324">
        <v>1602</v>
      </c>
      <c r="AD324">
        <v>1659.7699999999998</v>
      </c>
      <c r="AE324">
        <v>1733.61</v>
      </c>
      <c r="AF324">
        <v>1821.23</v>
      </c>
      <c r="AG324">
        <v>1909.56</v>
      </c>
      <c r="AH324">
        <v>1984.24</v>
      </c>
      <c r="AI324">
        <v>2079.36</v>
      </c>
      <c r="AJ324">
        <v>2144.91</v>
      </c>
      <c r="AK324">
        <v>2255.27</v>
      </c>
      <c r="AL324">
        <v>2362.9499999999998</v>
      </c>
    </row>
    <row r="325" spans="1:38" x14ac:dyDescent="0.15">
      <c r="A325" t="s">
        <v>1588</v>
      </c>
      <c r="B325" t="s">
        <v>1589</v>
      </c>
      <c r="C325" t="s">
        <v>1590</v>
      </c>
      <c r="D325" t="s">
        <v>94</v>
      </c>
      <c r="E325" t="s">
        <v>76</v>
      </c>
      <c r="F325" t="s">
        <v>66</v>
      </c>
      <c r="G325">
        <v>518.63</v>
      </c>
      <c r="H325">
        <v>542.25</v>
      </c>
      <c r="I325">
        <v>569.25</v>
      </c>
      <c r="J325">
        <v>598.34</v>
      </c>
      <c r="K325">
        <v>633.27</v>
      </c>
      <c r="L325">
        <v>701.29</v>
      </c>
      <c r="M325">
        <v>758.19</v>
      </c>
      <c r="N325">
        <v>814.96</v>
      </c>
      <c r="O325">
        <v>864.73</v>
      </c>
      <c r="P325">
        <v>946.88</v>
      </c>
      <c r="Q325">
        <v>1073.8699999999999</v>
      </c>
      <c r="R325">
        <v>1144.05</v>
      </c>
      <c r="S325">
        <v>1188.33</v>
      </c>
      <c r="T325">
        <v>1244.19</v>
      </c>
      <c r="U325">
        <v>1305.9100000000001</v>
      </c>
      <c r="V325">
        <v>1359.89</v>
      </c>
      <c r="W325">
        <v>1400.68</v>
      </c>
      <c r="X325">
        <v>1435.17</v>
      </c>
      <c r="Y325">
        <v>1434.11</v>
      </c>
      <c r="Z325">
        <v>1440.8</v>
      </c>
      <c r="AA325">
        <v>1450.98</v>
      </c>
      <c r="AB325">
        <v>1480.18</v>
      </c>
      <c r="AC325">
        <v>1512.53</v>
      </c>
      <c r="AD325">
        <v>1568.91</v>
      </c>
      <c r="AE325">
        <v>1629.8</v>
      </c>
      <c r="AF325">
        <v>1709.15</v>
      </c>
      <c r="AG325">
        <v>1804.5400000000002</v>
      </c>
      <c r="AH325">
        <v>1875.7</v>
      </c>
      <c r="AI325">
        <v>1967.73</v>
      </c>
      <c r="AJ325">
        <v>2029.76</v>
      </c>
      <c r="AK325">
        <v>2135.17</v>
      </c>
      <c r="AL325">
        <v>2237.66</v>
      </c>
    </row>
    <row r="326" spans="1:38" x14ac:dyDescent="0.15">
      <c r="A326" t="s">
        <v>1594</v>
      </c>
      <c r="B326" t="s">
        <v>1595</v>
      </c>
      <c r="C326" t="s">
        <v>1596</v>
      </c>
      <c r="D326" t="s">
        <v>194</v>
      </c>
      <c r="E326" t="s">
        <v>76</v>
      </c>
      <c r="F326" t="s">
        <v>58</v>
      </c>
      <c r="G326">
        <v>626.63</v>
      </c>
      <c r="H326">
        <v>576</v>
      </c>
      <c r="I326">
        <v>642.38</v>
      </c>
      <c r="J326">
        <v>678.94</v>
      </c>
      <c r="K326">
        <v>732.85</v>
      </c>
      <c r="L326">
        <v>833.45</v>
      </c>
      <c r="M326">
        <v>903.47</v>
      </c>
      <c r="N326">
        <v>958.4</v>
      </c>
      <c r="O326">
        <v>1013.82</v>
      </c>
      <c r="P326">
        <v>1083.4000000000001</v>
      </c>
      <c r="Q326">
        <v>1213.3</v>
      </c>
      <c r="R326">
        <v>1268.0999999999999</v>
      </c>
      <c r="S326">
        <v>1328.54</v>
      </c>
      <c r="T326">
        <v>1355.24</v>
      </c>
      <c r="U326">
        <v>1380.6</v>
      </c>
      <c r="V326">
        <v>1399.3</v>
      </c>
      <c r="W326" t="s">
        <v>52</v>
      </c>
      <c r="X326" t="s">
        <v>52</v>
      </c>
      <c r="Y326" t="s">
        <v>52</v>
      </c>
      <c r="Z326" t="s">
        <v>52</v>
      </c>
      <c r="AA326" t="s">
        <v>52</v>
      </c>
      <c r="AB326" t="s">
        <v>52</v>
      </c>
      <c r="AC326" t="s">
        <v>52</v>
      </c>
      <c r="AD326" t="s">
        <v>52</v>
      </c>
      <c r="AE326" t="s">
        <v>52</v>
      </c>
      <c r="AF326" t="s">
        <v>52</v>
      </c>
      <c r="AG326" t="s">
        <v>52</v>
      </c>
      <c r="AH326" t="s">
        <v>52</v>
      </c>
      <c r="AI326" t="s">
        <v>52</v>
      </c>
      <c r="AJ326" t="s">
        <v>52</v>
      </c>
      <c r="AK326" t="s">
        <v>52</v>
      </c>
      <c r="AL326" t="s">
        <v>52</v>
      </c>
    </row>
    <row r="327" spans="1:38" x14ac:dyDescent="0.15">
      <c r="A327" t="s">
        <v>1597</v>
      </c>
      <c r="B327" t="s">
        <v>1598</v>
      </c>
      <c r="C327" t="s">
        <v>1599</v>
      </c>
      <c r="D327" t="s">
        <v>94</v>
      </c>
      <c r="E327" t="s">
        <v>76</v>
      </c>
      <c r="F327" t="s">
        <v>1828</v>
      </c>
      <c r="G327">
        <v>528.75</v>
      </c>
      <c r="H327">
        <v>547.88</v>
      </c>
      <c r="I327">
        <v>560.25</v>
      </c>
      <c r="J327">
        <v>591.80999999999995</v>
      </c>
      <c r="K327">
        <v>639.29999999999995</v>
      </c>
      <c r="L327">
        <v>734.45</v>
      </c>
      <c r="M327">
        <v>783.12</v>
      </c>
      <c r="N327">
        <v>841.22</v>
      </c>
      <c r="O327">
        <v>900.85</v>
      </c>
      <c r="P327">
        <v>984.63</v>
      </c>
      <c r="Q327">
        <v>1138.58</v>
      </c>
      <c r="R327">
        <v>1206.1400000000001</v>
      </c>
      <c r="S327">
        <v>1250</v>
      </c>
      <c r="T327">
        <v>1309.99</v>
      </c>
      <c r="U327">
        <v>1363.48</v>
      </c>
      <c r="V327">
        <v>1422.51</v>
      </c>
      <c r="W327">
        <v>1458.86</v>
      </c>
      <c r="X327">
        <v>1494.88</v>
      </c>
      <c r="Y327">
        <v>1495.85</v>
      </c>
      <c r="Z327">
        <v>1505.42</v>
      </c>
      <c r="AA327">
        <v>1513.69</v>
      </c>
      <c r="AB327">
        <v>1513.87</v>
      </c>
      <c r="AC327">
        <v>1513.25</v>
      </c>
      <c r="AD327">
        <v>1568.96</v>
      </c>
      <c r="AE327">
        <v>1614.6399999999999</v>
      </c>
      <c r="AF327">
        <v>1695.4899999999998</v>
      </c>
      <c r="AG327">
        <v>1778.9600000000003</v>
      </c>
      <c r="AH327">
        <v>1847.6699999999998</v>
      </c>
      <c r="AI327">
        <v>1884.72</v>
      </c>
      <c r="AJ327">
        <v>1965.6</v>
      </c>
      <c r="AK327">
        <v>2044.67</v>
      </c>
      <c r="AL327">
        <v>2148.96</v>
      </c>
    </row>
    <row r="328" spans="1:38" x14ac:dyDescent="0.15">
      <c r="A328" t="s">
        <v>1600</v>
      </c>
      <c r="B328" t="s">
        <v>1601</v>
      </c>
      <c r="C328" t="s">
        <v>1602</v>
      </c>
      <c r="D328" t="s">
        <v>94</v>
      </c>
      <c r="E328" t="s">
        <v>76</v>
      </c>
      <c r="F328" t="s">
        <v>66</v>
      </c>
      <c r="G328">
        <v>510.75</v>
      </c>
      <c r="H328">
        <v>489.38</v>
      </c>
      <c r="I328">
        <v>517.5</v>
      </c>
      <c r="J328">
        <v>577.73</v>
      </c>
      <c r="K328">
        <v>614.17999999999995</v>
      </c>
      <c r="L328">
        <v>673.81</v>
      </c>
      <c r="M328">
        <v>748.52</v>
      </c>
      <c r="N328">
        <v>810.79</v>
      </c>
      <c r="O328">
        <v>870.29</v>
      </c>
      <c r="P328">
        <v>953.87</v>
      </c>
      <c r="Q328">
        <v>1096.9000000000001</v>
      </c>
      <c r="R328">
        <v>1173.3499999999999</v>
      </c>
      <c r="S328">
        <v>1226.4000000000001</v>
      </c>
      <c r="T328">
        <v>1282.68</v>
      </c>
      <c r="U328">
        <v>1336.15</v>
      </c>
      <c r="V328">
        <v>1392.07</v>
      </c>
      <c r="W328">
        <v>1446.87</v>
      </c>
      <c r="X328">
        <v>1492.13</v>
      </c>
      <c r="Y328">
        <v>1493.19</v>
      </c>
      <c r="Z328">
        <v>1493.04</v>
      </c>
      <c r="AA328">
        <v>1520.2</v>
      </c>
      <c r="AB328">
        <v>1548.09</v>
      </c>
      <c r="AC328">
        <v>1576.48</v>
      </c>
      <c r="AD328">
        <v>1635.0500000000002</v>
      </c>
      <c r="AE328">
        <v>1711.24</v>
      </c>
      <c r="AF328">
        <v>1810.75</v>
      </c>
      <c r="AG328">
        <v>1883.1499999999999</v>
      </c>
      <c r="AH328">
        <v>1960.92</v>
      </c>
      <c r="AI328">
        <v>2028.73</v>
      </c>
      <c r="AJ328">
        <v>2124.25</v>
      </c>
      <c r="AK328">
        <v>2230.6</v>
      </c>
      <c r="AL328">
        <v>2341.5700000000002</v>
      </c>
    </row>
    <row r="329" spans="1:38" x14ac:dyDescent="0.15">
      <c r="A329" t="s">
        <v>1603</v>
      </c>
      <c r="B329" t="s">
        <v>1604</v>
      </c>
      <c r="C329" t="s">
        <v>1605</v>
      </c>
      <c r="D329" t="s">
        <v>194</v>
      </c>
      <c r="E329" t="s">
        <v>76</v>
      </c>
      <c r="F329" t="s">
        <v>56</v>
      </c>
      <c r="G329">
        <v>628.88</v>
      </c>
      <c r="H329">
        <v>640.13</v>
      </c>
      <c r="I329">
        <v>663.75</v>
      </c>
      <c r="J329">
        <v>690.64</v>
      </c>
      <c r="K329">
        <v>718.79</v>
      </c>
      <c r="L329">
        <v>833.71</v>
      </c>
      <c r="M329">
        <v>871.89</v>
      </c>
      <c r="N329">
        <v>924.48</v>
      </c>
      <c r="O329">
        <v>979.49</v>
      </c>
      <c r="P329">
        <v>1037.2</v>
      </c>
      <c r="Q329">
        <v>1139.26</v>
      </c>
      <c r="R329">
        <v>1197.49</v>
      </c>
      <c r="S329">
        <v>1236.74</v>
      </c>
      <c r="T329">
        <v>1297.31</v>
      </c>
      <c r="U329">
        <v>1357.24</v>
      </c>
      <c r="V329">
        <v>1419.87</v>
      </c>
      <c r="W329" t="s">
        <v>52</v>
      </c>
      <c r="X329" t="s">
        <v>52</v>
      </c>
      <c r="Y329" t="s">
        <v>52</v>
      </c>
      <c r="Z329" t="s">
        <v>52</v>
      </c>
      <c r="AA329" t="s">
        <v>52</v>
      </c>
      <c r="AB329" t="s">
        <v>52</v>
      </c>
      <c r="AC329" t="s">
        <v>52</v>
      </c>
      <c r="AD329" t="s">
        <v>52</v>
      </c>
      <c r="AE329" t="s">
        <v>52</v>
      </c>
      <c r="AF329" t="s">
        <v>52</v>
      </c>
      <c r="AG329" t="s">
        <v>52</v>
      </c>
      <c r="AH329" t="s">
        <v>52</v>
      </c>
      <c r="AI329" t="s">
        <v>52</v>
      </c>
      <c r="AJ329" t="s">
        <v>52</v>
      </c>
      <c r="AK329" t="s">
        <v>52</v>
      </c>
      <c r="AL329" t="s">
        <v>52</v>
      </c>
    </row>
    <row r="330" spans="1:38" x14ac:dyDescent="0.15">
      <c r="A330" t="s">
        <v>1618</v>
      </c>
      <c r="B330" t="s">
        <v>1619</v>
      </c>
      <c r="C330" t="s">
        <v>1620</v>
      </c>
      <c r="D330" t="s">
        <v>194</v>
      </c>
      <c r="E330" t="s">
        <v>76</v>
      </c>
      <c r="F330" t="s">
        <v>58</v>
      </c>
      <c r="G330">
        <v>691.88</v>
      </c>
      <c r="H330">
        <v>591.75</v>
      </c>
      <c r="I330">
        <v>633.38</v>
      </c>
      <c r="J330">
        <v>690.9</v>
      </c>
      <c r="K330">
        <v>764.74</v>
      </c>
      <c r="L330">
        <v>832</v>
      </c>
      <c r="M330">
        <v>901.98</v>
      </c>
      <c r="N330">
        <v>956.99</v>
      </c>
      <c r="O330">
        <v>1016.25</v>
      </c>
      <c r="P330">
        <v>1076.95</v>
      </c>
      <c r="Q330">
        <v>1193.48</v>
      </c>
      <c r="R330">
        <v>1248.6300000000001</v>
      </c>
      <c r="S330">
        <v>1305.8599999999999</v>
      </c>
      <c r="T330">
        <v>1329.37</v>
      </c>
      <c r="U330">
        <v>1356</v>
      </c>
      <c r="V330">
        <v>1370.77</v>
      </c>
      <c r="W330" t="s">
        <v>52</v>
      </c>
      <c r="X330" t="s">
        <v>52</v>
      </c>
      <c r="Y330" t="s">
        <v>52</v>
      </c>
      <c r="Z330" t="s">
        <v>52</v>
      </c>
      <c r="AA330" t="s">
        <v>52</v>
      </c>
      <c r="AB330" t="s">
        <v>52</v>
      </c>
      <c r="AC330" t="s">
        <v>52</v>
      </c>
      <c r="AD330" t="s">
        <v>52</v>
      </c>
      <c r="AE330" t="s">
        <v>52</v>
      </c>
      <c r="AF330" t="s">
        <v>52</v>
      </c>
      <c r="AG330" t="s">
        <v>52</v>
      </c>
      <c r="AH330" t="s">
        <v>52</v>
      </c>
      <c r="AI330" t="s">
        <v>52</v>
      </c>
      <c r="AJ330" t="s">
        <v>52</v>
      </c>
      <c r="AK330" t="s">
        <v>52</v>
      </c>
      <c r="AL330" t="s">
        <v>52</v>
      </c>
    </row>
    <row r="331" spans="1:38" x14ac:dyDescent="0.15">
      <c r="A331" t="s">
        <v>1621</v>
      </c>
      <c r="B331" t="s">
        <v>52</v>
      </c>
      <c r="C331" t="s">
        <v>1622</v>
      </c>
      <c r="D331" t="s">
        <v>194</v>
      </c>
      <c r="E331" t="s">
        <v>76</v>
      </c>
      <c r="F331" t="s">
        <v>64</v>
      </c>
      <c r="G331">
        <v>616.5</v>
      </c>
      <c r="H331">
        <v>653.63</v>
      </c>
      <c r="I331">
        <v>675</v>
      </c>
      <c r="J331" t="s">
        <v>52</v>
      </c>
      <c r="K331" t="s">
        <v>52</v>
      </c>
      <c r="L331" t="s">
        <v>52</v>
      </c>
      <c r="M331" t="s">
        <v>52</v>
      </c>
      <c r="N331" t="s">
        <v>52</v>
      </c>
      <c r="O331" t="s">
        <v>52</v>
      </c>
      <c r="P331" t="s">
        <v>52</v>
      </c>
      <c r="Q331" t="s">
        <v>52</v>
      </c>
      <c r="R331" t="s">
        <v>52</v>
      </c>
      <c r="S331" t="s">
        <v>52</v>
      </c>
      <c r="T331" t="s">
        <v>52</v>
      </c>
      <c r="U331" t="s">
        <v>52</v>
      </c>
      <c r="V331" t="s">
        <v>52</v>
      </c>
      <c r="W331" t="s">
        <v>52</v>
      </c>
      <c r="X331" t="s">
        <v>52</v>
      </c>
      <c r="Y331" t="s">
        <v>52</v>
      </c>
      <c r="Z331" t="s">
        <v>52</v>
      </c>
      <c r="AA331" t="s">
        <v>52</v>
      </c>
      <c r="AB331" t="s">
        <v>52</v>
      </c>
      <c r="AC331" t="s">
        <v>52</v>
      </c>
      <c r="AD331" t="s">
        <v>52</v>
      </c>
      <c r="AE331" t="s">
        <v>52</v>
      </c>
      <c r="AF331" t="s">
        <v>52</v>
      </c>
      <c r="AG331" t="s">
        <v>52</v>
      </c>
      <c r="AH331" t="s">
        <v>52</v>
      </c>
      <c r="AI331" t="s">
        <v>52</v>
      </c>
      <c r="AJ331" t="s">
        <v>52</v>
      </c>
      <c r="AK331" t="s">
        <v>52</v>
      </c>
      <c r="AL331" t="s">
        <v>52</v>
      </c>
    </row>
    <row r="332" spans="1:38" x14ac:dyDescent="0.15">
      <c r="A332" t="s">
        <v>1623</v>
      </c>
      <c r="B332" t="s">
        <v>52</v>
      </c>
      <c r="C332" t="s">
        <v>1624</v>
      </c>
      <c r="D332" t="s">
        <v>194</v>
      </c>
      <c r="E332" t="s">
        <v>76</v>
      </c>
      <c r="F332" t="s">
        <v>56</v>
      </c>
      <c r="G332">
        <v>585</v>
      </c>
      <c r="H332">
        <v>608.63</v>
      </c>
      <c r="I332">
        <v>645.75</v>
      </c>
      <c r="J332">
        <v>691.78</v>
      </c>
      <c r="K332">
        <v>721.51</v>
      </c>
      <c r="L332" t="s">
        <v>52</v>
      </c>
      <c r="M332" t="s">
        <v>52</v>
      </c>
      <c r="N332" t="s">
        <v>52</v>
      </c>
      <c r="O332" t="s">
        <v>52</v>
      </c>
      <c r="P332" t="s">
        <v>52</v>
      </c>
      <c r="Q332" t="s">
        <v>52</v>
      </c>
      <c r="R332" t="s">
        <v>52</v>
      </c>
      <c r="S332" t="s">
        <v>52</v>
      </c>
      <c r="T332" t="s">
        <v>52</v>
      </c>
      <c r="U332" t="s">
        <v>52</v>
      </c>
      <c r="V332" t="s">
        <v>52</v>
      </c>
      <c r="W332" t="s">
        <v>52</v>
      </c>
      <c r="X332" t="s">
        <v>52</v>
      </c>
      <c r="Y332" t="s">
        <v>52</v>
      </c>
      <c r="Z332" t="s">
        <v>52</v>
      </c>
      <c r="AA332" t="s">
        <v>52</v>
      </c>
      <c r="AB332" t="s">
        <v>52</v>
      </c>
      <c r="AC332" t="s">
        <v>52</v>
      </c>
      <c r="AD332" t="s">
        <v>52</v>
      </c>
      <c r="AE332" t="s">
        <v>52</v>
      </c>
      <c r="AF332" t="s">
        <v>52</v>
      </c>
      <c r="AG332" t="s">
        <v>52</v>
      </c>
      <c r="AH332" t="s">
        <v>52</v>
      </c>
      <c r="AI332" t="s">
        <v>52</v>
      </c>
      <c r="AJ332" t="s">
        <v>52</v>
      </c>
      <c r="AK332" t="s">
        <v>52</v>
      </c>
      <c r="AL332" t="s">
        <v>52</v>
      </c>
    </row>
    <row r="333" spans="1:38" x14ac:dyDescent="0.15">
      <c r="A333" t="s">
        <v>1628</v>
      </c>
      <c r="B333" t="s">
        <v>1629</v>
      </c>
      <c r="C333" t="s">
        <v>1630</v>
      </c>
      <c r="D333" t="s">
        <v>94</v>
      </c>
      <c r="E333" t="s">
        <v>76</v>
      </c>
      <c r="F333" t="s">
        <v>70</v>
      </c>
      <c r="G333">
        <v>577.13</v>
      </c>
      <c r="H333">
        <v>599.63</v>
      </c>
      <c r="I333">
        <v>615.38</v>
      </c>
      <c r="J333">
        <v>654.20000000000005</v>
      </c>
      <c r="K333">
        <v>694.83</v>
      </c>
      <c r="L333">
        <v>754.33</v>
      </c>
      <c r="M333">
        <v>803.71</v>
      </c>
      <c r="N333">
        <v>849.35</v>
      </c>
      <c r="O333">
        <v>900.07</v>
      </c>
      <c r="P333">
        <v>1015.6</v>
      </c>
      <c r="Q333">
        <v>1101.79</v>
      </c>
      <c r="R333">
        <v>1178.2</v>
      </c>
      <c r="S333">
        <v>1218.22</v>
      </c>
      <c r="T333">
        <v>1279.1400000000001</v>
      </c>
      <c r="U333">
        <v>1342.17</v>
      </c>
      <c r="V333">
        <v>1408.23</v>
      </c>
      <c r="W333">
        <v>1462.52</v>
      </c>
      <c r="X333">
        <v>1496.6</v>
      </c>
      <c r="Y333">
        <v>1497.17</v>
      </c>
      <c r="Z333">
        <v>1504.96</v>
      </c>
      <c r="AA333">
        <v>1506.2</v>
      </c>
      <c r="AB333">
        <v>1533.84</v>
      </c>
      <c r="AC333">
        <v>1560.49</v>
      </c>
      <c r="AD333">
        <v>1618.03</v>
      </c>
      <c r="AE333">
        <v>1674.5200000000002</v>
      </c>
      <c r="AF333">
        <v>1758.04</v>
      </c>
      <c r="AG333">
        <v>1855.79</v>
      </c>
      <c r="AH333">
        <v>1929.57</v>
      </c>
      <c r="AI333">
        <v>1996.18</v>
      </c>
      <c r="AJ333">
        <v>2066</v>
      </c>
      <c r="AK333">
        <v>2144.31</v>
      </c>
      <c r="AL333">
        <v>2247.66</v>
      </c>
    </row>
    <row r="334" spans="1:38" x14ac:dyDescent="0.15">
      <c r="A334" t="s">
        <v>1637</v>
      </c>
      <c r="B334" t="s">
        <v>1638</v>
      </c>
      <c r="C334" t="s">
        <v>1639</v>
      </c>
      <c r="D334" t="s">
        <v>94</v>
      </c>
      <c r="E334" t="s">
        <v>76</v>
      </c>
      <c r="F334" t="s">
        <v>1828</v>
      </c>
      <c r="G334">
        <v>570.38</v>
      </c>
      <c r="H334">
        <v>609.75</v>
      </c>
      <c r="I334">
        <v>625.5</v>
      </c>
      <c r="J334">
        <v>666.47</v>
      </c>
      <c r="K334">
        <v>700.73</v>
      </c>
      <c r="L334">
        <v>768.3</v>
      </c>
      <c r="M334">
        <v>831.51</v>
      </c>
      <c r="N334">
        <v>873.75</v>
      </c>
      <c r="O334">
        <v>926.49</v>
      </c>
      <c r="P334">
        <v>1017.08</v>
      </c>
      <c r="Q334">
        <v>1173.92</v>
      </c>
      <c r="R334">
        <v>1239.03</v>
      </c>
      <c r="S334">
        <v>1292.9100000000001</v>
      </c>
      <c r="T334">
        <v>1347.63</v>
      </c>
      <c r="U334">
        <v>1409.2</v>
      </c>
      <c r="V334">
        <v>1468.79</v>
      </c>
      <c r="W334">
        <v>1515.15</v>
      </c>
      <c r="X334">
        <v>1516.49</v>
      </c>
      <c r="Y334">
        <v>1516.49</v>
      </c>
      <c r="Z334">
        <v>1516.49</v>
      </c>
      <c r="AA334">
        <v>1516.49</v>
      </c>
      <c r="AB334">
        <v>1516.49</v>
      </c>
      <c r="AC334">
        <v>1538.75</v>
      </c>
      <c r="AD334">
        <v>1583.4599999999998</v>
      </c>
      <c r="AE334">
        <v>1652.6699999999998</v>
      </c>
      <c r="AF334">
        <v>1746.92</v>
      </c>
      <c r="AG334">
        <v>1816.17</v>
      </c>
      <c r="AH334">
        <v>1885.79</v>
      </c>
      <c r="AI334">
        <v>1961.87</v>
      </c>
      <c r="AJ334">
        <v>2034.72</v>
      </c>
      <c r="AK334">
        <v>2134.48</v>
      </c>
      <c r="AL334">
        <v>2236.3000000000002</v>
      </c>
    </row>
    <row r="335" spans="1:38" x14ac:dyDescent="0.15">
      <c r="A335" t="s">
        <v>1640</v>
      </c>
      <c r="B335" t="s">
        <v>1641</v>
      </c>
      <c r="C335" t="s">
        <v>1642</v>
      </c>
      <c r="D335" t="s">
        <v>194</v>
      </c>
      <c r="E335" t="s">
        <v>76</v>
      </c>
      <c r="F335" t="s">
        <v>1828</v>
      </c>
      <c r="G335">
        <v>492.75</v>
      </c>
      <c r="H335">
        <v>545.63</v>
      </c>
      <c r="I335">
        <v>574.88</v>
      </c>
      <c r="J335">
        <v>593.78</v>
      </c>
      <c r="K335">
        <v>623.01</v>
      </c>
      <c r="L335">
        <v>675.08</v>
      </c>
      <c r="M335">
        <v>729.88</v>
      </c>
      <c r="N335">
        <v>784.25</v>
      </c>
      <c r="O335">
        <v>838.5</v>
      </c>
      <c r="P335">
        <v>939.54</v>
      </c>
      <c r="Q335">
        <v>1121.9100000000001</v>
      </c>
      <c r="R335">
        <v>1172.8599999999999</v>
      </c>
      <c r="S335">
        <v>1207.2</v>
      </c>
      <c r="T335">
        <v>1263.52</v>
      </c>
      <c r="U335">
        <v>1317.37</v>
      </c>
      <c r="V335">
        <v>1371.85</v>
      </c>
      <c r="W335">
        <v>1410.34</v>
      </c>
      <c r="X335">
        <v>1446.25</v>
      </c>
      <c r="Y335">
        <v>1447.83</v>
      </c>
      <c r="Z335">
        <v>1454.01</v>
      </c>
      <c r="AA335">
        <v>1456.97</v>
      </c>
      <c r="AB335">
        <v>1457.15</v>
      </c>
      <c r="AC335">
        <v>1460.98</v>
      </c>
      <c r="AD335">
        <v>1495.67</v>
      </c>
      <c r="AE335">
        <v>1582.51</v>
      </c>
      <c r="AF335">
        <v>1664.36</v>
      </c>
      <c r="AG335" t="s">
        <v>52</v>
      </c>
      <c r="AH335" t="s">
        <v>52</v>
      </c>
      <c r="AI335" t="s">
        <v>52</v>
      </c>
      <c r="AJ335" t="s">
        <v>52</v>
      </c>
      <c r="AK335" t="s">
        <v>52</v>
      </c>
      <c r="AL335" t="s">
        <v>52</v>
      </c>
    </row>
    <row r="336" spans="1:38" x14ac:dyDescent="0.15">
      <c r="A336" t="s">
        <v>1643</v>
      </c>
      <c r="B336" t="s">
        <v>1644</v>
      </c>
      <c r="C336" t="s">
        <v>1645</v>
      </c>
      <c r="D336" t="s">
        <v>94</v>
      </c>
      <c r="E336" t="s">
        <v>76</v>
      </c>
      <c r="F336" t="s">
        <v>66</v>
      </c>
      <c r="G336">
        <v>537.75</v>
      </c>
      <c r="H336">
        <v>551.25</v>
      </c>
      <c r="I336">
        <v>563.63</v>
      </c>
      <c r="J336">
        <v>603.61</v>
      </c>
      <c r="K336">
        <v>639.99</v>
      </c>
      <c r="L336">
        <v>723.77</v>
      </c>
      <c r="M336">
        <v>782.28</v>
      </c>
      <c r="N336">
        <v>828.14</v>
      </c>
      <c r="O336">
        <v>865.81</v>
      </c>
      <c r="P336">
        <v>962.38</v>
      </c>
      <c r="Q336">
        <v>1143.47</v>
      </c>
      <c r="R336">
        <v>1201.8399999999999</v>
      </c>
      <c r="S336">
        <v>1248.33</v>
      </c>
      <c r="T336">
        <v>1309.3399999999999</v>
      </c>
      <c r="U336">
        <v>1364.83</v>
      </c>
      <c r="V336">
        <v>1437.98</v>
      </c>
      <c r="W336">
        <v>1482.22</v>
      </c>
      <c r="X336">
        <v>1519.02</v>
      </c>
      <c r="Y336">
        <v>1519.38</v>
      </c>
      <c r="Z336">
        <v>1559.31</v>
      </c>
      <c r="AA336">
        <v>1588.71</v>
      </c>
      <c r="AB336">
        <v>1617.22</v>
      </c>
      <c r="AC336">
        <v>1646.28</v>
      </c>
      <c r="AD336">
        <v>1706.8700000000001</v>
      </c>
      <c r="AE336">
        <v>1782.3</v>
      </c>
      <c r="AF336">
        <v>1882.6499999999999</v>
      </c>
      <c r="AG336">
        <v>1956.1599999999999</v>
      </c>
      <c r="AH336">
        <v>2031.46</v>
      </c>
      <c r="AI336">
        <v>2091.4499999999998</v>
      </c>
      <c r="AJ336">
        <v>2188.14</v>
      </c>
      <c r="AK336">
        <v>2262.7800000000002</v>
      </c>
      <c r="AL336">
        <v>2371.1</v>
      </c>
    </row>
    <row r="337" spans="1:38" x14ac:dyDescent="0.15">
      <c r="A337" t="s">
        <v>1646</v>
      </c>
      <c r="B337" t="s">
        <v>1647</v>
      </c>
      <c r="C337" t="s">
        <v>1648</v>
      </c>
      <c r="D337" t="s">
        <v>94</v>
      </c>
      <c r="E337" t="s">
        <v>76</v>
      </c>
      <c r="F337" t="s">
        <v>66</v>
      </c>
      <c r="G337">
        <v>549</v>
      </c>
      <c r="H337">
        <v>597.38</v>
      </c>
      <c r="I337">
        <v>598.5</v>
      </c>
      <c r="J337">
        <v>647.46</v>
      </c>
      <c r="K337">
        <v>703.6</v>
      </c>
      <c r="L337">
        <v>763.05</v>
      </c>
      <c r="M337">
        <v>821.9</v>
      </c>
      <c r="N337">
        <v>886.05</v>
      </c>
      <c r="O337">
        <v>963.79</v>
      </c>
      <c r="P337">
        <v>1025.83</v>
      </c>
      <c r="Q337">
        <v>1214.4100000000001</v>
      </c>
      <c r="R337">
        <v>1286.3499999999999</v>
      </c>
      <c r="S337">
        <v>1342.67</v>
      </c>
      <c r="T337">
        <v>1406.66</v>
      </c>
      <c r="U337">
        <v>1469.87</v>
      </c>
      <c r="V337">
        <v>1532.3</v>
      </c>
      <c r="W337">
        <v>1586.51</v>
      </c>
      <c r="X337">
        <v>1628.71</v>
      </c>
      <c r="Y337">
        <v>1631.4</v>
      </c>
      <c r="Z337">
        <v>1632.48</v>
      </c>
      <c r="AA337">
        <v>1634.61</v>
      </c>
      <c r="AB337">
        <v>1664.29</v>
      </c>
      <c r="AC337">
        <v>1697.66</v>
      </c>
      <c r="AD337">
        <v>1758.1900000000003</v>
      </c>
      <c r="AE337">
        <v>1833.5900000000001</v>
      </c>
      <c r="AF337">
        <v>1934.98</v>
      </c>
      <c r="AG337">
        <v>2011.51</v>
      </c>
      <c r="AH337">
        <v>2091.34</v>
      </c>
      <c r="AI337">
        <v>2162.69</v>
      </c>
      <c r="AJ337">
        <v>2252.09</v>
      </c>
      <c r="AK337">
        <v>2363.0300000000002</v>
      </c>
      <c r="AL337">
        <v>2484.0300000000002</v>
      </c>
    </row>
    <row r="338" spans="1:38" x14ac:dyDescent="0.15">
      <c r="A338" t="s">
        <v>1649</v>
      </c>
      <c r="B338" t="s">
        <v>1650</v>
      </c>
      <c r="C338" t="s">
        <v>1651</v>
      </c>
      <c r="D338" t="s">
        <v>194</v>
      </c>
      <c r="E338" t="s">
        <v>76</v>
      </c>
      <c r="F338" t="s">
        <v>58</v>
      </c>
      <c r="G338">
        <v>628.88</v>
      </c>
      <c r="H338">
        <v>594</v>
      </c>
      <c r="I338">
        <v>671.63</v>
      </c>
      <c r="J338">
        <v>715.04</v>
      </c>
      <c r="K338">
        <v>791.06</v>
      </c>
      <c r="L338">
        <v>834.05</v>
      </c>
      <c r="M338">
        <v>868.91</v>
      </c>
      <c r="N338">
        <v>906.25</v>
      </c>
      <c r="O338">
        <v>945.4</v>
      </c>
      <c r="P338">
        <v>1075.1400000000001</v>
      </c>
      <c r="Q338">
        <v>1166.8800000000001</v>
      </c>
      <c r="R338">
        <v>1237.6600000000001</v>
      </c>
      <c r="S338">
        <v>1290.04</v>
      </c>
      <c r="T338">
        <v>1346.67</v>
      </c>
      <c r="U338">
        <v>1423.08</v>
      </c>
      <c r="V338">
        <v>1463.88</v>
      </c>
      <c r="W338" t="s">
        <v>52</v>
      </c>
      <c r="X338" t="s">
        <v>52</v>
      </c>
      <c r="Y338" t="s">
        <v>52</v>
      </c>
      <c r="Z338" t="s">
        <v>52</v>
      </c>
      <c r="AA338" t="s">
        <v>52</v>
      </c>
      <c r="AB338" t="s">
        <v>52</v>
      </c>
      <c r="AC338" t="s">
        <v>52</v>
      </c>
      <c r="AD338" t="s">
        <v>52</v>
      </c>
      <c r="AE338" t="s">
        <v>52</v>
      </c>
      <c r="AF338" t="s">
        <v>52</v>
      </c>
      <c r="AG338" t="s">
        <v>52</v>
      </c>
      <c r="AH338" t="s">
        <v>52</v>
      </c>
      <c r="AI338" t="s">
        <v>52</v>
      </c>
      <c r="AJ338" t="s">
        <v>52</v>
      </c>
      <c r="AK338" t="s">
        <v>52</v>
      </c>
      <c r="AL338" t="s">
        <v>52</v>
      </c>
    </row>
    <row r="339" spans="1:38" x14ac:dyDescent="0.15">
      <c r="A339" t="s">
        <v>1652</v>
      </c>
      <c r="B339" t="s">
        <v>1653</v>
      </c>
      <c r="C339" t="s">
        <v>1654</v>
      </c>
      <c r="D339" t="s">
        <v>194</v>
      </c>
      <c r="E339" t="s">
        <v>76</v>
      </c>
      <c r="F339" t="s">
        <v>60</v>
      </c>
      <c r="G339">
        <v>245.25</v>
      </c>
      <c r="H339">
        <v>293.63</v>
      </c>
      <c r="I339">
        <v>315</v>
      </c>
      <c r="J339">
        <v>499.5</v>
      </c>
      <c r="K339">
        <v>584.82000000000005</v>
      </c>
      <c r="L339">
        <v>628.42999999999995</v>
      </c>
      <c r="M339">
        <v>682.46</v>
      </c>
      <c r="N339">
        <v>746.5</v>
      </c>
      <c r="O339">
        <v>805.66</v>
      </c>
      <c r="P339">
        <v>949.12</v>
      </c>
      <c r="Q339">
        <v>1037.42</v>
      </c>
      <c r="R339">
        <v>1104.45</v>
      </c>
      <c r="S339">
        <v>1139.06</v>
      </c>
      <c r="T339">
        <v>1178.43</v>
      </c>
      <c r="U339">
        <v>1227.1600000000001</v>
      </c>
      <c r="V339">
        <v>1279.22</v>
      </c>
      <c r="W339">
        <v>1324.26</v>
      </c>
      <c r="X339">
        <v>1369.56</v>
      </c>
      <c r="Y339">
        <v>1369.48</v>
      </c>
      <c r="Z339">
        <v>1369.14</v>
      </c>
      <c r="AA339">
        <v>1369.72</v>
      </c>
      <c r="AB339">
        <v>1397.02</v>
      </c>
      <c r="AC339">
        <v>1420.97</v>
      </c>
      <c r="AD339">
        <v>1472.8700000000001</v>
      </c>
      <c r="AE339">
        <v>1537.7299999999998</v>
      </c>
      <c r="AF339">
        <v>1625.82</v>
      </c>
      <c r="AG339">
        <v>1715.87</v>
      </c>
      <c r="AH339">
        <v>1785.5900000000001</v>
      </c>
      <c r="AI339" t="s">
        <v>52</v>
      </c>
      <c r="AJ339" t="s">
        <v>52</v>
      </c>
      <c r="AK339" t="s">
        <v>52</v>
      </c>
      <c r="AL339" t="s">
        <v>52</v>
      </c>
    </row>
    <row r="340" spans="1:38" x14ac:dyDescent="0.15">
      <c r="A340" t="s">
        <v>1655</v>
      </c>
      <c r="B340" t="s">
        <v>1656</v>
      </c>
      <c r="C340" t="s">
        <v>1657</v>
      </c>
      <c r="D340" t="s">
        <v>94</v>
      </c>
      <c r="E340" t="s">
        <v>76</v>
      </c>
      <c r="F340" t="s">
        <v>1828</v>
      </c>
      <c r="G340">
        <v>612</v>
      </c>
      <c r="H340">
        <v>561.38</v>
      </c>
      <c r="I340">
        <v>582.75</v>
      </c>
      <c r="J340">
        <v>612.46</v>
      </c>
      <c r="K340">
        <v>648.21</v>
      </c>
      <c r="L340">
        <v>718.36</v>
      </c>
      <c r="M340">
        <v>781.02</v>
      </c>
      <c r="N340">
        <v>829.87</v>
      </c>
      <c r="O340">
        <v>878.82</v>
      </c>
      <c r="P340">
        <v>957.86</v>
      </c>
      <c r="Q340">
        <v>1130.52</v>
      </c>
      <c r="R340">
        <v>1201.0899999999999</v>
      </c>
      <c r="S340">
        <v>1259.82</v>
      </c>
      <c r="T340">
        <v>1321.63</v>
      </c>
      <c r="U340">
        <v>1382.57</v>
      </c>
      <c r="V340">
        <v>1441.48</v>
      </c>
      <c r="W340">
        <v>1491.89</v>
      </c>
      <c r="X340">
        <v>1498.28</v>
      </c>
      <c r="Y340">
        <v>1498.33</v>
      </c>
      <c r="Z340">
        <v>1499.62</v>
      </c>
      <c r="AA340">
        <v>1500.82</v>
      </c>
      <c r="AB340">
        <v>1501.66</v>
      </c>
      <c r="AC340">
        <v>1524.05</v>
      </c>
      <c r="AD340">
        <v>1569.35</v>
      </c>
      <c r="AE340">
        <v>1639.9199999999998</v>
      </c>
      <c r="AF340">
        <v>1730.42</v>
      </c>
      <c r="AG340">
        <v>1799.5</v>
      </c>
      <c r="AH340">
        <v>1867.06</v>
      </c>
      <c r="AI340">
        <v>1943.9</v>
      </c>
      <c r="AJ340">
        <v>2019.94</v>
      </c>
      <c r="AK340">
        <v>2120.69</v>
      </c>
      <c r="AL340">
        <v>2224.88</v>
      </c>
    </row>
    <row r="341" spans="1:38" x14ac:dyDescent="0.15">
      <c r="A341" t="s">
        <v>1661</v>
      </c>
      <c r="B341" t="s">
        <v>1662</v>
      </c>
      <c r="C341" t="s">
        <v>1663</v>
      </c>
      <c r="D341" t="s">
        <v>94</v>
      </c>
      <c r="E341" t="s">
        <v>76</v>
      </c>
      <c r="F341" t="s">
        <v>64</v>
      </c>
      <c r="G341">
        <v>537.75</v>
      </c>
      <c r="H341">
        <v>585</v>
      </c>
      <c r="I341">
        <v>597.38</v>
      </c>
      <c r="J341">
        <v>603.17999999999995</v>
      </c>
      <c r="K341">
        <v>639.77</v>
      </c>
      <c r="L341">
        <v>743.95</v>
      </c>
      <c r="M341">
        <v>801.87</v>
      </c>
      <c r="N341">
        <v>875.46</v>
      </c>
      <c r="O341">
        <v>906.54</v>
      </c>
      <c r="P341">
        <v>1002.65</v>
      </c>
      <c r="Q341">
        <v>1177.0899999999999</v>
      </c>
      <c r="R341">
        <v>1255.02</v>
      </c>
      <c r="S341">
        <v>1305.3900000000001</v>
      </c>
      <c r="T341">
        <v>1368.72</v>
      </c>
      <c r="U341">
        <v>1433.58</v>
      </c>
      <c r="V341">
        <v>1501.7</v>
      </c>
      <c r="W341">
        <v>1548.95</v>
      </c>
      <c r="X341">
        <v>1585.54</v>
      </c>
      <c r="Y341">
        <v>1584.14</v>
      </c>
      <c r="Z341">
        <v>1601.2</v>
      </c>
      <c r="AA341">
        <v>1610.98</v>
      </c>
      <c r="AB341">
        <v>1643.45</v>
      </c>
      <c r="AC341">
        <v>1678.32</v>
      </c>
      <c r="AD341">
        <v>1736.1299999999999</v>
      </c>
      <c r="AE341">
        <v>1808.61</v>
      </c>
      <c r="AF341">
        <v>1896.23</v>
      </c>
      <c r="AG341">
        <v>1986.74</v>
      </c>
      <c r="AH341">
        <v>2066.87</v>
      </c>
      <c r="AI341">
        <v>2166.58</v>
      </c>
      <c r="AJ341">
        <v>2230.64</v>
      </c>
      <c r="AK341">
        <v>2346.79</v>
      </c>
      <c r="AL341">
        <v>2457.0500000000002</v>
      </c>
    </row>
    <row r="342" spans="1:38" x14ac:dyDescent="0.15">
      <c r="A342" t="s">
        <v>1664</v>
      </c>
      <c r="B342" t="s">
        <v>1665</v>
      </c>
      <c r="C342" t="s">
        <v>1666</v>
      </c>
      <c r="D342" t="s">
        <v>194</v>
      </c>
      <c r="E342" t="s">
        <v>76</v>
      </c>
      <c r="F342" t="s">
        <v>64</v>
      </c>
      <c r="G342">
        <v>504</v>
      </c>
      <c r="H342">
        <v>535.5</v>
      </c>
      <c r="I342">
        <v>556.88</v>
      </c>
      <c r="J342">
        <v>592.32000000000005</v>
      </c>
      <c r="K342">
        <v>709.42</v>
      </c>
      <c r="L342">
        <v>769.98</v>
      </c>
      <c r="M342">
        <v>831.46</v>
      </c>
      <c r="N342">
        <v>881.54</v>
      </c>
      <c r="O342">
        <v>934.3</v>
      </c>
      <c r="P342">
        <v>1023.48</v>
      </c>
      <c r="Q342">
        <v>1183.47</v>
      </c>
      <c r="R342">
        <v>1254.47</v>
      </c>
      <c r="S342">
        <v>1306.53</v>
      </c>
      <c r="T342">
        <v>1368.59</v>
      </c>
      <c r="U342">
        <v>1432.21</v>
      </c>
      <c r="V342">
        <v>1497.67</v>
      </c>
      <c r="W342">
        <v>1552.13</v>
      </c>
      <c r="X342">
        <v>1598.39</v>
      </c>
      <c r="Y342">
        <v>1599.18</v>
      </c>
      <c r="Z342">
        <v>1603.58</v>
      </c>
      <c r="AA342">
        <v>1614.9</v>
      </c>
      <c r="AB342">
        <v>1649.81</v>
      </c>
      <c r="AC342">
        <v>1680.44</v>
      </c>
      <c r="AD342">
        <v>1743.78</v>
      </c>
      <c r="AE342">
        <v>1822.0999999999997</v>
      </c>
      <c r="AF342">
        <v>1925.53</v>
      </c>
      <c r="AG342" t="s">
        <v>52</v>
      </c>
      <c r="AH342" t="s">
        <v>52</v>
      </c>
      <c r="AI342" t="s">
        <v>52</v>
      </c>
      <c r="AJ342" t="s">
        <v>52</v>
      </c>
      <c r="AK342" t="s">
        <v>52</v>
      </c>
      <c r="AL342" t="s">
        <v>52</v>
      </c>
    </row>
    <row r="343" spans="1:38" x14ac:dyDescent="0.15">
      <c r="A343" t="s">
        <v>1667</v>
      </c>
      <c r="B343" t="s">
        <v>1668</v>
      </c>
      <c r="C343" t="s">
        <v>1669</v>
      </c>
      <c r="D343" t="s">
        <v>94</v>
      </c>
      <c r="E343" t="s">
        <v>76</v>
      </c>
      <c r="F343" t="s">
        <v>56</v>
      </c>
      <c r="G343">
        <v>612</v>
      </c>
      <c r="H343">
        <v>659.25</v>
      </c>
      <c r="I343">
        <v>672.75</v>
      </c>
      <c r="J343">
        <v>713.84</v>
      </c>
      <c r="K343">
        <v>751.57</v>
      </c>
      <c r="L343">
        <v>836.81</v>
      </c>
      <c r="M343">
        <v>911.07</v>
      </c>
      <c r="N343">
        <v>959.14</v>
      </c>
      <c r="O343">
        <v>1009.71</v>
      </c>
      <c r="P343">
        <v>1086.1099999999999</v>
      </c>
      <c r="Q343">
        <v>1189.8900000000001</v>
      </c>
      <c r="R343">
        <v>1245.6500000000001</v>
      </c>
      <c r="S343">
        <v>1283.83</v>
      </c>
      <c r="T343">
        <v>1343.69</v>
      </c>
      <c r="U343">
        <v>1416.4</v>
      </c>
      <c r="V343">
        <v>1466.55</v>
      </c>
      <c r="W343">
        <v>1509.55</v>
      </c>
      <c r="X343">
        <v>1515.08</v>
      </c>
      <c r="Y343">
        <v>1515.12</v>
      </c>
      <c r="Z343">
        <v>1518.81</v>
      </c>
      <c r="AA343">
        <v>1500.41</v>
      </c>
      <c r="AB343">
        <v>1525.28</v>
      </c>
      <c r="AC343">
        <v>1551.79</v>
      </c>
      <c r="AD343">
        <v>1605.49</v>
      </c>
      <c r="AE343">
        <v>1661.18</v>
      </c>
      <c r="AF343">
        <v>1754.5000000000002</v>
      </c>
      <c r="AG343">
        <v>1838.25</v>
      </c>
      <c r="AH343">
        <v>1908.37</v>
      </c>
      <c r="AI343">
        <v>1985.64</v>
      </c>
      <c r="AJ343">
        <v>2064.42</v>
      </c>
      <c r="AK343">
        <v>2152.5100000000002</v>
      </c>
      <c r="AL343">
        <v>2253.0300000000002</v>
      </c>
    </row>
    <row r="344" spans="1:38" x14ac:dyDescent="0.15">
      <c r="A344" t="s">
        <v>1670</v>
      </c>
      <c r="B344" t="s">
        <v>1671</v>
      </c>
      <c r="C344" t="s">
        <v>1672</v>
      </c>
      <c r="D344" t="s">
        <v>94</v>
      </c>
      <c r="E344" t="s">
        <v>76</v>
      </c>
      <c r="F344" t="s">
        <v>60</v>
      </c>
      <c r="G344">
        <v>529.88</v>
      </c>
      <c r="H344">
        <v>545.63</v>
      </c>
      <c r="I344">
        <v>586.13</v>
      </c>
      <c r="J344">
        <v>635.28</v>
      </c>
      <c r="K344">
        <v>682.1</v>
      </c>
      <c r="L344">
        <v>757.98</v>
      </c>
      <c r="M344">
        <v>805.5</v>
      </c>
      <c r="N344">
        <v>847.54</v>
      </c>
      <c r="O344">
        <v>898.68</v>
      </c>
      <c r="P344">
        <v>981.95</v>
      </c>
      <c r="Q344">
        <v>1081.9100000000001</v>
      </c>
      <c r="R344">
        <v>1152.3699999999999</v>
      </c>
      <c r="S344">
        <v>1215.58</v>
      </c>
      <c r="T344">
        <v>1273.6300000000001</v>
      </c>
      <c r="U344">
        <v>1329.14</v>
      </c>
      <c r="V344">
        <v>1406.49</v>
      </c>
      <c r="W344">
        <v>1439.57</v>
      </c>
      <c r="X344">
        <v>1480.98</v>
      </c>
      <c r="Y344">
        <v>1483.66</v>
      </c>
      <c r="Z344">
        <v>1491.06</v>
      </c>
      <c r="AA344">
        <v>1497.7</v>
      </c>
      <c r="AB344">
        <v>1503.97</v>
      </c>
      <c r="AC344">
        <v>1529.88</v>
      </c>
      <c r="AD344">
        <v>1582.3799999999999</v>
      </c>
      <c r="AE344">
        <v>1644.6100000000001</v>
      </c>
      <c r="AF344">
        <v>1721.5100000000002</v>
      </c>
      <c r="AG344">
        <v>1815.6400000000003</v>
      </c>
      <c r="AH344">
        <v>1877.8600000000001</v>
      </c>
      <c r="AI344">
        <v>1925.78</v>
      </c>
      <c r="AJ344">
        <v>2011.4</v>
      </c>
      <c r="AK344">
        <v>2110.71</v>
      </c>
      <c r="AL344">
        <v>2208.59</v>
      </c>
    </row>
    <row r="345" spans="1:38" x14ac:dyDescent="0.15">
      <c r="A345" t="s">
        <v>1688</v>
      </c>
      <c r="B345" t="s">
        <v>1689</v>
      </c>
      <c r="C345" t="s">
        <v>1690</v>
      </c>
      <c r="D345" t="s">
        <v>94</v>
      </c>
      <c r="E345" t="s">
        <v>76</v>
      </c>
      <c r="F345" t="s">
        <v>66</v>
      </c>
      <c r="G345">
        <v>491.63</v>
      </c>
      <c r="H345">
        <v>486</v>
      </c>
      <c r="I345">
        <v>523.13</v>
      </c>
      <c r="J345">
        <v>553.21</v>
      </c>
      <c r="K345">
        <v>592.79</v>
      </c>
      <c r="L345">
        <v>656.45</v>
      </c>
      <c r="M345">
        <v>727.49</v>
      </c>
      <c r="N345">
        <v>788.58</v>
      </c>
      <c r="O345">
        <v>841.09</v>
      </c>
      <c r="P345">
        <v>919.37</v>
      </c>
      <c r="Q345">
        <v>1076.5899999999999</v>
      </c>
      <c r="R345">
        <v>1154.44</v>
      </c>
      <c r="S345">
        <v>1205.6400000000001</v>
      </c>
      <c r="T345">
        <v>1257.29</v>
      </c>
      <c r="U345">
        <v>1309.49</v>
      </c>
      <c r="V345">
        <v>1361.92</v>
      </c>
      <c r="W345">
        <v>1414.96</v>
      </c>
      <c r="X345">
        <v>1454.04</v>
      </c>
      <c r="Y345">
        <v>1454.64</v>
      </c>
      <c r="Z345">
        <v>1456.91</v>
      </c>
      <c r="AA345">
        <v>1490.55</v>
      </c>
      <c r="AB345">
        <v>1522.48</v>
      </c>
      <c r="AC345">
        <v>1551.94</v>
      </c>
      <c r="AD345">
        <v>1613.3500000000001</v>
      </c>
      <c r="AE345">
        <v>1689.32</v>
      </c>
      <c r="AF345">
        <v>1786.2</v>
      </c>
      <c r="AG345">
        <v>1857.2499999999998</v>
      </c>
      <c r="AH345">
        <v>1936.84</v>
      </c>
      <c r="AI345">
        <v>2004.89</v>
      </c>
      <c r="AJ345">
        <v>2103.1</v>
      </c>
      <c r="AK345">
        <v>2207.87</v>
      </c>
      <c r="AL345">
        <v>2320.36</v>
      </c>
    </row>
    <row r="346" spans="1:38" x14ac:dyDescent="0.15">
      <c r="A346" t="s">
        <v>1691</v>
      </c>
      <c r="B346" t="s">
        <v>1692</v>
      </c>
      <c r="C346" t="s">
        <v>1693</v>
      </c>
      <c r="D346" t="s">
        <v>194</v>
      </c>
      <c r="E346" t="s">
        <v>76</v>
      </c>
      <c r="F346" t="s">
        <v>64</v>
      </c>
      <c r="G346">
        <v>515.25</v>
      </c>
      <c r="H346">
        <v>585</v>
      </c>
      <c r="I346">
        <v>606.38</v>
      </c>
      <c r="J346">
        <v>636.19000000000005</v>
      </c>
      <c r="K346">
        <v>661.04</v>
      </c>
      <c r="L346">
        <v>727.47</v>
      </c>
      <c r="M346">
        <v>776.54</v>
      </c>
      <c r="N346">
        <v>831.85</v>
      </c>
      <c r="O346">
        <v>886.15</v>
      </c>
      <c r="P346">
        <v>988.68</v>
      </c>
      <c r="Q346">
        <v>1112.75</v>
      </c>
      <c r="R346">
        <v>1176.8599999999999</v>
      </c>
      <c r="S346">
        <v>1220.33</v>
      </c>
      <c r="T346">
        <v>1277.8599999999999</v>
      </c>
      <c r="U346">
        <v>1333.96</v>
      </c>
      <c r="V346">
        <v>1389.71</v>
      </c>
      <c r="W346">
        <v>1434.12</v>
      </c>
      <c r="X346">
        <v>1448.42</v>
      </c>
      <c r="Y346">
        <v>1452.63</v>
      </c>
      <c r="Z346">
        <v>1458.96</v>
      </c>
      <c r="AA346">
        <v>1468.46</v>
      </c>
      <c r="AB346">
        <v>1474.75</v>
      </c>
      <c r="AC346">
        <v>1485.97</v>
      </c>
      <c r="AD346">
        <v>1554.2900000000002</v>
      </c>
      <c r="AE346">
        <v>1609.2499999999998</v>
      </c>
      <c r="AF346">
        <v>1698.95</v>
      </c>
      <c r="AG346" t="s">
        <v>52</v>
      </c>
      <c r="AH346" t="s">
        <v>52</v>
      </c>
      <c r="AI346" t="s">
        <v>52</v>
      </c>
      <c r="AJ346" t="s">
        <v>52</v>
      </c>
      <c r="AK346" t="s">
        <v>52</v>
      </c>
      <c r="AL346" t="s">
        <v>52</v>
      </c>
    </row>
    <row r="347" spans="1:38" x14ac:dyDescent="0.15">
      <c r="A347" t="s">
        <v>1694</v>
      </c>
      <c r="B347" t="s">
        <v>1695</v>
      </c>
      <c r="C347" t="s">
        <v>1696</v>
      </c>
      <c r="D347" t="s">
        <v>94</v>
      </c>
      <c r="E347" t="s">
        <v>76</v>
      </c>
      <c r="F347" t="s">
        <v>1828</v>
      </c>
      <c r="G347" t="s">
        <v>52</v>
      </c>
      <c r="H347" t="s">
        <v>52</v>
      </c>
      <c r="I347" t="s">
        <v>52</v>
      </c>
      <c r="J347" t="s">
        <v>52</v>
      </c>
      <c r="K347" t="s">
        <v>52</v>
      </c>
      <c r="L347" t="s">
        <v>52</v>
      </c>
      <c r="M347" t="s">
        <v>52</v>
      </c>
      <c r="N347" t="s">
        <v>52</v>
      </c>
      <c r="O347" t="s">
        <v>52</v>
      </c>
      <c r="P347" t="s">
        <v>52</v>
      </c>
      <c r="Q347" t="s">
        <v>52</v>
      </c>
      <c r="R347" t="s">
        <v>52</v>
      </c>
      <c r="S347" t="s">
        <v>52</v>
      </c>
      <c r="T347" t="s">
        <v>52</v>
      </c>
      <c r="U347" t="s">
        <v>52</v>
      </c>
      <c r="V347" t="s">
        <v>52</v>
      </c>
      <c r="W347" t="s">
        <v>52</v>
      </c>
      <c r="X347" t="s">
        <v>52</v>
      </c>
      <c r="Y347" t="s">
        <v>52</v>
      </c>
      <c r="Z347" t="s">
        <v>52</v>
      </c>
      <c r="AA347" t="s">
        <v>52</v>
      </c>
      <c r="AB347" t="s">
        <v>52</v>
      </c>
      <c r="AC347" t="s">
        <v>52</v>
      </c>
      <c r="AD347" t="s">
        <v>52</v>
      </c>
      <c r="AE347" t="s">
        <v>52</v>
      </c>
      <c r="AF347" t="s">
        <v>52</v>
      </c>
      <c r="AG347">
        <v>1748.89</v>
      </c>
      <c r="AH347">
        <v>1820.8899999999999</v>
      </c>
      <c r="AI347">
        <v>1895.72</v>
      </c>
      <c r="AJ347">
        <v>1956.19</v>
      </c>
      <c r="AK347">
        <v>2041.5</v>
      </c>
      <c r="AL347">
        <v>2139.61</v>
      </c>
    </row>
    <row r="348" spans="1:38" x14ac:dyDescent="0.15">
      <c r="A348" t="s">
        <v>1700</v>
      </c>
      <c r="B348" t="s">
        <v>1701</v>
      </c>
      <c r="C348" t="s">
        <v>1702</v>
      </c>
      <c r="D348" t="s">
        <v>194</v>
      </c>
      <c r="E348" t="s">
        <v>76</v>
      </c>
      <c r="F348" t="s">
        <v>64</v>
      </c>
      <c r="G348">
        <v>533.25</v>
      </c>
      <c r="H348">
        <v>568.13</v>
      </c>
      <c r="I348">
        <v>592.88</v>
      </c>
      <c r="J348">
        <v>594.96</v>
      </c>
      <c r="K348">
        <v>651.29999999999995</v>
      </c>
      <c r="L348">
        <v>739</v>
      </c>
      <c r="M348">
        <v>791.19</v>
      </c>
      <c r="N348">
        <v>849.95</v>
      </c>
      <c r="O348">
        <v>918.51</v>
      </c>
      <c r="P348">
        <v>1010.42</v>
      </c>
      <c r="Q348">
        <v>1118.21</v>
      </c>
      <c r="R348">
        <v>1193.56</v>
      </c>
      <c r="S348">
        <v>1243.3399999999999</v>
      </c>
      <c r="T348">
        <v>1315.81</v>
      </c>
      <c r="U348">
        <v>1368.58</v>
      </c>
      <c r="V348">
        <v>1428.08</v>
      </c>
      <c r="W348" t="s">
        <v>52</v>
      </c>
      <c r="X348" t="s">
        <v>52</v>
      </c>
      <c r="Y348" t="s">
        <v>52</v>
      </c>
      <c r="Z348" t="s">
        <v>52</v>
      </c>
      <c r="AA348" t="s">
        <v>52</v>
      </c>
      <c r="AB348" t="s">
        <v>52</v>
      </c>
      <c r="AC348" t="s">
        <v>52</v>
      </c>
      <c r="AD348" t="s">
        <v>52</v>
      </c>
      <c r="AE348" t="s">
        <v>52</v>
      </c>
      <c r="AF348" t="s">
        <v>52</v>
      </c>
      <c r="AG348" t="s">
        <v>52</v>
      </c>
      <c r="AH348" t="s">
        <v>52</v>
      </c>
      <c r="AI348" t="s">
        <v>52</v>
      </c>
      <c r="AJ348" t="s">
        <v>52</v>
      </c>
      <c r="AK348" t="s">
        <v>52</v>
      </c>
      <c r="AL348" t="s">
        <v>52</v>
      </c>
    </row>
    <row r="349" spans="1:38" x14ac:dyDescent="0.15">
      <c r="A349" t="s">
        <v>1719</v>
      </c>
      <c r="B349" t="s">
        <v>1720</v>
      </c>
      <c r="C349" t="s">
        <v>1721</v>
      </c>
      <c r="D349" t="s">
        <v>194</v>
      </c>
      <c r="E349" t="s">
        <v>76</v>
      </c>
      <c r="F349" t="s">
        <v>64</v>
      </c>
      <c r="G349">
        <v>535.5</v>
      </c>
      <c r="H349">
        <v>551.25</v>
      </c>
      <c r="I349">
        <v>569.25</v>
      </c>
      <c r="J349">
        <v>582.49</v>
      </c>
      <c r="K349">
        <v>706.61</v>
      </c>
      <c r="L349">
        <v>770.54</v>
      </c>
      <c r="M349">
        <v>834.15</v>
      </c>
      <c r="N349">
        <v>884.88</v>
      </c>
      <c r="O349">
        <v>937.88</v>
      </c>
      <c r="P349">
        <v>1027.6500000000001</v>
      </c>
      <c r="Q349">
        <v>1240.1199999999999</v>
      </c>
      <c r="R349">
        <v>1314.92</v>
      </c>
      <c r="S349">
        <v>1366.78</v>
      </c>
      <c r="T349">
        <v>1432.04</v>
      </c>
      <c r="U349">
        <v>1501.23</v>
      </c>
      <c r="V349">
        <v>1567.77</v>
      </c>
      <c r="W349">
        <v>1629.25</v>
      </c>
      <c r="X349">
        <v>1677.7</v>
      </c>
      <c r="Y349">
        <v>1677.7</v>
      </c>
      <c r="Z349">
        <v>1677.7</v>
      </c>
      <c r="AA349">
        <v>1692.42</v>
      </c>
      <c r="AB349">
        <v>1726.04</v>
      </c>
      <c r="AC349">
        <v>1756.44</v>
      </c>
      <c r="AD349">
        <v>1816.25</v>
      </c>
      <c r="AE349">
        <v>1890.8299999999997</v>
      </c>
      <c r="AF349">
        <v>1990.56</v>
      </c>
      <c r="AG349" t="s">
        <v>52</v>
      </c>
      <c r="AH349" t="s">
        <v>52</v>
      </c>
      <c r="AI349" t="s">
        <v>52</v>
      </c>
      <c r="AJ349" t="s">
        <v>52</v>
      </c>
      <c r="AK349" t="s">
        <v>52</v>
      </c>
      <c r="AL349" t="s">
        <v>52</v>
      </c>
    </row>
    <row r="350" spans="1:38" x14ac:dyDescent="0.15">
      <c r="A350" t="s">
        <v>1737</v>
      </c>
      <c r="B350" t="s">
        <v>1738</v>
      </c>
      <c r="C350" t="s">
        <v>1739</v>
      </c>
      <c r="D350" t="s">
        <v>94</v>
      </c>
      <c r="E350" t="s">
        <v>76</v>
      </c>
      <c r="F350" t="s">
        <v>66</v>
      </c>
      <c r="G350">
        <v>457.88</v>
      </c>
      <c r="H350">
        <v>492.75</v>
      </c>
      <c r="I350">
        <v>573.75</v>
      </c>
      <c r="J350">
        <v>599.84</v>
      </c>
      <c r="K350">
        <v>658.48</v>
      </c>
      <c r="L350">
        <v>716.96</v>
      </c>
      <c r="M350">
        <v>774.36</v>
      </c>
      <c r="N350">
        <v>816.11</v>
      </c>
      <c r="O350">
        <v>862.63</v>
      </c>
      <c r="P350">
        <v>943.25</v>
      </c>
      <c r="Q350">
        <v>1082.99</v>
      </c>
      <c r="R350">
        <v>1147.3900000000001</v>
      </c>
      <c r="S350">
        <v>1188.58</v>
      </c>
      <c r="T350">
        <v>1247.69</v>
      </c>
      <c r="U350">
        <v>1307.5</v>
      </c>
      <c r="V350">
        <v>1371.77</v>
      </c>
      <c r="W350">
        <v>1405</v>
      </c>
      <c r="X350">
        <v>1433.87</v>
      </c>
      <c r="Y350">
        <v>1435.78</v>
      </c>
      <c r="Z350">
        <v>1437.16</v>
      </c>
      <c r="AA350">
        <v>1442.88</v>
      </c>
      <c r="AB350">
        <v>1446.83</v>
      </c>
      <c r="AC350">
        <v>1452.15</v>
      </c>
      <c r="AD350">
        <v>1504.81</v>
      </c>
      <c r="AE350">
        <v>1572.6399999999999</v>
      </c>
      <c r="AF350">
        <v>1664.53</v>
      </c>
      <c r="AG350">
        <v>1729.97</v>
      </c>
      <c r="AH350">
        <v>1797.76</v>
      </c>
      <c r="AI350">
        <v>1884.43</v>
      </c>
      <c r="AJ350">
        <v>1948.7</v>
      </c>
      <c r="AK350">
        <v>2046.84</v>
      </c>
      <c r="AL350">
        <v>2142.63</v>
      </c>
    </row>
    <row r="351" spans="1:38" x14ac:dyDescent="0.15">
      <c r="A351" t="s">
        <v>1740</v>
      </c>
      <c r="B351" t="s">
        <v>52</v>
      </c>
      <c r="C351" t="s">
        <v>1741</v>
      </c>
      <c r="D351" t="s">
        <v>194</v>
      </c>
      <c r="E351" t="s">
        <v>76</v>
      </c>
      <c r="F351" t="s">
        <v>66</v>
      </c>
      <c r="G351">
        <v>499.5</v>
      </c>
      <c r="H351">
        <v>531</v>
      </c>
      <c r="I351">
        <v>540</v>
      </c>
      <c r="J351">
        <v>591.19000000000005</v>
      </c>
      <c r="K351">
        <v>627.74</v>
      </c>
      <c r="L351" t="s">
        <v>52</v>
      </c>
      <c r="M351" t="s">
        <v>52</v>
      </c>
      <c r="N351" t="s">
        <v>52</v>
      </c>
      <c r="O351" t="s">
        <v>52</v>
      </c>
      <c r="P351" t="s">
        <v>52</v>
      </c>
      <c r="Q351" t="s">
        <v>52</v>
      </c>
      <c r="R351" t="s">
        <v>52</v>
      </c>
      <c r="S351" t="s">
        <v>52</v>
      </c>
      <c r="T351" t="s">
        <v>52</v>
      </c>
      <c r="U351" t="s">
        <v>52</v>
      </c>
      <c r="V351" t="s">
        <v>52</v>
      </c>
      <c r="W351" t="s">
        <v>52</v>
      </c>
      <c r="X351" t="s">
        <v>52</v>
      </c>
      <c r="Y351" t="s">
        <v>52</v>
      </c>
      <c r="Z351" t="s">
        <v>52</v>
      </c>
      <c r="AA351" t="s">
        <v>52</v>
      </c>
      <c r="AB351" t="s">
        <v>52</v>
      </c>
      <c r="AC351" t="s">
        <v>52</v>
      </c>
      <c r="AD351" t="s">
        <v>52</v>
      </c>
      <c r="AE351" t="s">
        <v>52</v>
      </c>
      <c r="AF351" t="s">
        <v>52</v>
      </c>
      <c r="AG351" t="s">
        <v>52</v>
      </c>
      <c r="AH351" t="s">
        <v>52</v>
      </c>
      <c r="AI351" t="s">
        <v>52</v>
      </c>
      <c r="AJ351" t="s">
        <v>52</v>
      </c>
      <c r="AK351" t="s">
        <v>52</v>
      </c>
      <c r="AL351" t="s">
        <v>52</v>
      </c>
    </row>
    <row r="352" spans="1:38" x14ac:dyDescent="0.15">
      <c r="A352" t="s">
        <v>1748</v>
      </c>
      <c r="B352" t="s">
        <v>1749</v>
      </c>
      <c r="C352" t="s">
        <v>1750</v>
      </c>
      <c r="D352" t="s">
        <v>94</v>
      </c>
      <c r="E352" t="s">
        <v>76</v>
      </c>
      <c r="F352" t="s">
        <v>66</v>
      </c>
      <c r="G352">
        <v>533.25</v>
      </c>
      <c r="H352">
        <v>529.88</v>
      </c>
      <c r="I352">
        <v>543.38</v>
      </c>
      <c r="J352">
        <v>575.29999999999995</v>
      </c>
      <c r="K352">
        <v>629.04</v>
      </c>
      <c r="L352">
        <v>711.27</v>
      </c>
      <c r="M352">
        <v>790.54</v>
      </c>
      <c r="N352">
        <v>836.57</v>
      </c>
      <c r="O352">
        <v>877.05</v>
      </c>
      <c r="P352">
        <v>970.7</v>
      </c>
      <c r="Q352">
        <v>1147.1300000000001</v>
      </c>
      <c r="R352">
        <v>1203.21</v>
      </c>
      <c r="S352">
        <v>1249.07</v>
      </c>
      <c r="T352">
        <v>1312.47</v>
      </c>
      <c r="U352">
        <v>1371.51</v>
      </c>
      <c r="V352">
        <v>1436.58</v>
      </c>
      <c r="W352">
        <v>1482.84</v>
      </c>
      <c r="X352">
        <v>1519.65</v>
      </c>
      <c r="Y352">
        <v>1519.65</v>
      </c>
      <c r="Z352">
        <v>1557.9</v>
      </c>
      <c r="AA352">
        <v>1588.78</v>
      </c>
      <c r="AB352">
        <v>1620.27</v>
      </c>
      <c r="AC352">
        <v>1652.38</v>
      </c>
      <c r="AD352">
        <v>1710.23</v>
      </c>
      <c r="AE352">
        <v>1782.83</v>
      </c>
      <c r="AF352">
        <v>1881.32</v>
      </c>
      <c r="AG352">
        <v>1954.53</v>
      </c>
      <c r="AH352">
        <v>2027.49</v>
      </c>
      <c r="AI352">
        <v>2085.11</v>
      </c>
      <c r="AJ352">
        <v>2177.42</v>
      </c>
      <c r="AK352">
        <v>2248.77</v>
      </c>
      <c r="AL352">
        <v>2371.6</v>
      </c>
    </row>
    <row r="353" spans="1:38" x14ac:dyDescent="0.15">
      <c r="A353" t="s">
        <v>1751</v>
      </c>
      <c r="B353" t="s">
        <v>52</v>
      </c>
      <c r="C353" t="s">
        <v>1752</v>
      </c>
      <c r="D353" t="s">
        <v>194</v>
      </c>
      <c r="E353" t="s">
        <v>76</v>
      </c>
      <c r="F353" t="s">
        <v>66</v>
      </c>
      <c r="G353">
        <v>550.13</v>
      </c>
      <c r="H353">
        <v>561.38</v>
      </c>
      <c r="I353">
        <v>565.88</v>
      </c>
      <c r="J353">
        <v>623.75</v>
      </c>
      <c r="K353">
        <v>665.15</v>
      </c>
      <c r="L353" t="s">
        <v>52</v>
      </c>
      <c r="M353" t="s">
        <v>52</v>
      </c>
      <c r="N353" t="s">
        <v>52</v>
      </c>
      <c r="O353" t="s">
        <v>52</v>
      </c>
      <c r="P353" t="s">
        <v>52</v>
      </c>
      <c r="Q353" t="s">
        <v>52</v>
      </c>
      <c r="R353" t="s">
        <v>52</v>
      </c>
      <c r="S353" t="s">
        <v>52</v>
      </c>
      <c r="T353" t="s">
        <v>52</v>
      </c>
      <c r="U353" t="s">
        <v>52</v>
      </c>
      <c r="V353" t="s">
        <v>52</v>
      </c>
      <c r="W353" t="s">
        <v>52</v>
      </c>
      <c r="X353" t="s">
        <v>52</v>
      </c>
      <c r="Y353" t="s">
        <v>52</v>
      </c>
      <c r="Z353" t="s">
        <v>52</v>
      </c>
      <c r="AA353" t="s">
        <v>52</v>
      </c>
      <c r="AB353" t="s">
        <v>52</v>
      </c>
      <c r="AC353" t="s">
        <v>52</v>
      </c>
      <c r="AD353" t="s">
        <v>52</v>
      </c>
      <c r="AE353" t="s">
        <v>52</v>
      </c>
      <c r="AF353" t="s">
        <v>52</v>
      </c>
      <c r="AG353" t="s">
        <v>52</v>
      </c>
      <c r="AH353" t="s">
        <v>52</v>
      </c>
      <c r="AI353" t="s">
        <v>52</v>
      </c>
      <c r="AJ353" t="s">
        <v>52</v>
      </c>
      <c r="AK353" t="s">
        <v>52</v>
      </c>
      <c r="AL353" t="s">
        <v>52</v>
      </c>
    </row>
    <row r="354" spans="1:38" x14ac:dyDescent="0.15">
      <c r="A354" t="s">
        <v>1759</v>
      </c>
      <c r="B354" t="s">
        <v>52</v>
      </c>
      <c r="C354" t="s">
        <v>1760</v>
      </c>
      <c r="D354" t="s">
        <v>194</v>
      </c>
      <c r="E354" t="s">
        <v>76</v>
      </c>
      <c r="F354" t="s">
        <v>64</v>
      </c>
      <c r="G354">
        <v>599.63</v>
      </c>
      <c r="H354">
        <v>636.75</v>
      </c>
      <c r="I354">
        <v>668.25</v>
      </c>
      <c r="J354" t="s">
        <v>52</v>
      </c>
      <c r="K354" t="s">
        <v>52</v>
      </c>
      <c r="L354" t="s">
        <v>52</v>
      </c>
      <c r="M354" t="s">
        <v>52</v>
      </c>
      <c r="N354" t="s">
        <v>52</v>
      </c>
      <c r="O354" t="s">
        <v>52</v>
      </c>
      <c r="P354" t="s">
        <v>52</v>
      </c>
      <c r="Q354" t="s">
        <v>52</v>
      </c>
      <c r="R354" t="s">
        <v>52</v>
      </c>
      <c r="S354" t="s">
        <v>52</v>
      </c>
      <c r="T354" t="s">
        <v>52</v>
      </c>
      <c r="U354" t="s">
        <v>52</v>
      </c>
      <c r="V354" t="s">
        <v>52</v>
      </c>
      <c r="W354" t="s">
        <v>52</v>
      </c>
      <c r="X354" t="s">
        <v>52</v>
      </c>
      <c r="Y354" t="s">
        <v>52</v>
      </c>
      <c r="Z354" t="s">
        <v>52</v>
      </c>
      <c r="AA354" t="s">
        <v>52</v>
      </c>
      <c r="AB354" t="s">
        <v>52</v>
      </c>
      <c r="AC354" t="s">
        <v>52</v>
      </c>
      <c r="AD354" t="s">
        <v>52</v>
      </c>
      <c r="AE354" t="s">
        <v>52</v>
      </c>
      <c r="AF354" t="s">
        <v>52</v>
      </c>
      <c r="AG354" t="s">
        <v>52</v>
      </c>
      <c r="AH354" t="s">
        <v>52</v>
      </c>
      <c r="AI354" t="s">
        <v>52</v>
      </c>
      <c r="AJ354" t="s">
        <v>52</v>
      </c>
      <c r="AK354" t="s">
        <v>52</v>
      </c>
      <c r="AL354" t="s">
        <v>52</v>
      </c>
    </row>
    <row r="355" spans="1:38" x14ac:dyDescent="0.15">
      <c r="A355" t="s">
        <v>1761</v>
      </c>
      <c r="B355" t="s">
        <v>1762</v>
      </c>
      <c r="C355" t="s">
        <v>1763</v>
      </c>
      <c r="D355" t="s">
        <v>94</v>
      </c>
      <c r="E355" t="s">
        <v>76</v>
      </c>
      <c r="F355" t="s">
        <v>70</v>
      </c>
      <c r="G355">
        <v>551.25</v>
      </c>
      <c r="H355">
        <v>559.13</v>
      </c>
      <c r="I355">
        <v>560.25</v>
      </c>
      <c r="J355">
        <v>583.41999999999996</v>
      </c>
      <c r="K355">
        <v>608.48</v>
      </c>
      <c r="L355">
        <v>662.68</v>
      </c>
      <c r="M355">
        <v>725.42</v>
      </c>
      <c r="N355">
        <v>795.14</v>
      </c>
      <c r="O355">
        <v>866.76</v>
      </c>
      <c r="P355">
        <v>953.91</v>
      </c>
      <c r="Q355">
        <v>1075.1400000000001</v>
      </c>
      <c r="R355">
        <v>1154.97</v>
      </c>
      <c r="S355">
        <v>1196.77</v>
      </c>
      <c r="T355">
        <v>1255.03</v>
      </c>
      <c r="U355">
        <v>1313.81</v>
      </c>
      <c r="V355">
        <v>1372.12</v>
      </c>
      <c r="W355">
        <v>1420</v>
      </c>
      <c r="X355">
        <v>1456.59</v>
      </c>
      <c r="Y355">
        <v>1456.63</v>
      </c>
      <c r="Z355">
        <v>1457</v>
      </c>
      <c r="AA355">
        <v>1457.38</v>
      </c>
      <c r="AB355">
        <v>1485.94</v>
      </c>
      <c r="AC355">
        <v>1511.54</v>
      </c>
      <c r="AD355">
        <v>1564.3999999999999</v>
      </c>
      <c r="AE355">
        <v>1604.0399999999997</v>
      </c>
      <c r="AF355">
        <v>1676.2600000000002</v>
      </c>
      <c r="AG355">
        <v>1752.27</v>
      </c>
      <c r="AH355">
        <v>1817.76</v>
      </c>
      <c r="AI355">
        <v>1872.22</v>
      </c>
      <c r="AJ355">
        <v>1941.35</v>
      </c>
      <c r="AK355">
        <v>2036.31</v>
      </c>
      <c r="AL355">
        <v>2131.62</v>
      </c>
    </row>
    <row r="356" spans="1:38" x14ac:dyDescent="0.15">
      <c r="A356" t="s">
        <v>1767</v>
      </c>
      <c r="B356" t="s">
        <v>1768</v>
      </c>
      <c r="C356" t="s">
        <v>1769</v>
      </c>
      <c r="D356" t="s">
        <v>94</v>
      </c>
      <c r="E356" t="s">
        <v>76</v>
      </c>
      <c r="F356" t="s">
        <v>66</v>
      </c>
      <c r="G356">
        <v>523.13</v>
      </c>
      <c r="H356">
        <v>554.63</v>
      </c>
      <c r="I356">
        <v>572.63</v>
      </c>
      <c r="J356">
        <v>610.11</v>
      </c>
      <c r="K356">
        <v>654.48</v>
      </c>
      <c r="L356">
        <v>709.29</v>
      </c>
      <c r="M356">
        <v>756.81</v>
      </c>
      <c r="N356">
        <v>798.57</v>
      </c>
      <c r="O356">
        <v>849.51</v>
      </c>
      <c r="P356">
        <v>937.26</v>
      </c>
      <c r="Q356">
        <v>1111.5899999999999</v>
      </c>
      <c r="R356">
        <v>1185.03</v>
      </c>
      <c r="S356">
        <v>1242.0899999999999</v>
      </c>
      <c r="T356">
        <v>1303.3800000000001</v>
      </c>
      <c r="U356">
        <v>1367.1</v>
      </c>
      <c r="V356">
        <v>1429.74</v>
      </c>
      <c r="W356">
        <v>1479.15</v>
      </c>
      <c r="X356">
        <v>1516.41</v>
      </c>
      <c r="Y356">
        <v>1516.41</v>
      </c>
      <c r="Z356">
        <v>1516.41</v>
      </c>
      <c r="AA356">
        <v>1516.41</v>
      </c>
      <c r="AB356">
        <v>1519.11</v>
      </c>
      <c r="AC356">
        <v>1521.9</v>
      </c>
      <c r="AD356">
        <v>1577.0300000000002</v>
      </c>
      <c r="AE356">
        <v>1634.14</v>
      </c>
      <c r="AF356">
        <v>1714.99</v>
      </c>
      <c r="AG356">
        <v>1811.26</v>
      </c>
      <c r="AH356">
        <v>1881.21</v>
      </c>
      <c r="AI356">
        <v>1972.88</v>
      </c>
      <c r="AJ356">
        <v>2033.01</v>
      </c>
      <c r="AK356">
        <v>2133.2399999999998</v>
      </c>
      <c r="AL356">
        <v>2235.52</v>
      </c>
    </row>
    <row r="357" spans="1:38" x14ac:dyDescent="0.15">
      <c r="A357" t="s">
        <v>1770</v>
      </c>
      <c r="B357" t="s">
        <v>1771</v>
      </c>
      <c r="C357" t="s">
        <v>1772</v>
      </c>
      <c r="D357" t="s">
        <v>94</v>
      </c>
      <c r="E357" t="s">
        <v>76</v>
      </c>
      <c r="F357" t="s">
        <v>70</v>
      </c>
      <c r="G357">
        <v>517.5</v>
      </c>
      <c r="H357">
        <v>551.25</v>
      </c>
      <c r="I357">
        <v>487.13</v>
      </c>
      <c r="J357">
        <v>578.79999999999995</v>
      </c>
      <c r="K357">
        <v>606.67999999999995</v>
      </c>
      <c r="L357">
        <v>667.25</v>
      </c>
      <c r="M357">
        <v>728.3</v>
      </c>
      <c r="N357">
        <v>797.34</v>
      </c>
      <c r="O357">
        <v>864.44</v>
      </c>
      <c r="P357">
        <v>949.12</v>
      </c>
      <c r="Q357">
        <v>1062.94</v>
      </c>
      <c r="R357">
        <v>1142.33</v>
      </c>
      <c r="S357">
        <v>1187.6500000000001</v>
      </c>
      <c r="T357">
        <v>1244.94</v>
      </c>
      <c r="U357">
        <v>1304.8</v>
      </c>
      <c r="V357">
        <v>1361.34</v>
      </c>
      <c r="W357">
        <v>1405.47</v>
      </c>
      <c r="X357">
        <v>1440.51</v>
      </c>
      <c r="Y357">
        <v>1440.44</v>
      </c>
      <c r="Z357">
        <v>1440.95</v>
      </c>
      <c r="AA357">
        <v>1440.79</v>
      </c>
      <c r="AB357">
        <v>1468.33</v>
      </c>
      <c r="AC357">
        <v>1497.32</v>
      </c>
      <c r="AD357">
        <v>1551.1999999999998</v>
      </c>
      <c r="AE357">
        <v>1589.57</v>
      </c>
      <c r="AF357">
        <v>1658.41</v>
      </c>
      <c r="AG357">
        <v>1730.48</v>
      </c>
      <c r="AH357">
        <v>1793.23</v>
      </c>
      <c r="AI357">
        <v>1843.91</v>
      </c>
      <c r="AJ357">
        <v>1909.21</v>
      </c>
      <c r="AK357">
        <v>2002.4</v>
      </c>
      <c r="AL357">
        <v>2100.65</v>
      </c>
    </row>
    <row r="358" spans="1:38" x14ac:dyDescent="0.15">
      <c r="A358" t="s">
        <v>1773</v>
      </c>
      <c r="B358" t="s">
        <v>1774</v>
      </c>
      <c r="C358" t="s">
        <v>1775</v>
      </c>
      <c r="D358" t="s">
        <v>194</v>
      </c>
      <c r="E358" t="s">
        <v>76</v>
      </c>
      <c r="F358" t="s">
        <v>66</v>
      </c>
      <c r="G358">
        <v>594</v>
      </c>
      <c r="H358">
        <v>535.5</v>
      </c>
      <c r="I358">
        <v>563.63</v>
      </c>
      <c r="J358">
        <v>603.52</v>
      </c>
      <c r="K358">
        <v>645.01</v>
      </c>
      <c r="L358">
        <v>704.28</v>
      </c>
      <c r="M358">
        <v>768.77</v>
      </c>
      <c r="N358">
        <v>820.54</v>
      </c>
      <c r="O358">
        <v>869.84</v>
      </c>
      <c r="P358">
        <v>945.66</v>
      </c>
      <c r="Q358">
        <v>1093.43</v>
      </c>
      <c r="R358">
        <v>1162.9000000000001</v>
      </c>
      <c r="S358">
        <v>1207.1199999999999</v>
      </c>
      <c r="T358">
        <v>1264.8499999999999</v>
      </c>
      <c r="U358">
        <v>1320.06</v>
      </c>
      <c r="V358">
        <v>1377.1</v>
      </c>
      <c r="W358">
        <v>1428.89</v>
      </c>
      <c r="X358">
        <v>1457.06</v>
      </c>
      <c r="Y358">
        <v>1457.05</v>
      </c>
      <c r="Z358">
        <v>1457.33</v>
      </c>
      <c r="AA358">
        <v>1461</v>
      </c>
      <c r="AB358">
        <v>1480.15</v>
      </c>
      <c r="AC358">
        <v>1504.93</v>
      </c>
      <c r="AD358">
        <v>1560.41</v>
      </c>
      <c r="AE358">
        <v>1625.75</v>
      </c>
      <c r="AF358">
        <v>1718.1599999999999</v>
      </c>
      <c r="AG358">
        <v>1781.4</v>
      </c>
      <c r="AH358" t="s">
        <v>52</v>
      </c>
      <c r="AI358" t="s">
        <v>52</v>
      </c>
      <c r="AJ358" t="s">
        <v>52</v>
      </c>
      <c r="AK358" t="s">
        <v>52</v>
      </c>
      <c r="AL358" t="s">
        <v>52</v>
      </c>
    </row>
    <row r="359" spans="1:38" x14ac:dyDescent="0.15">
      <c r="A359" t="s">
        <v>1776</v>
      </c>
      <c r="B359" t="s">
        <v>1777</v>
      </c>
      <c r="C359" t="s">
        <v>1778</v>
      </c>
      <c r="D359" t="s">
        <v>94</v>
      </c>
      <c r="E359" t="s">
        <v>76</v>
      </c>
      <c r="F359" t="s">
        <v>56</v>
      </c>
      <c r="G359">
        <v>601.88</v>
      </c>
      <c r="H359">
        <v>649.13</v>
      </c>
      <c r="I359">
        <v>652.5</v>
      </c>
      <c r="J359">
        <v>695.23</v>
      </c>
      <c r="K359">
        <v>738.76</v>
      </c>
      <c r="L359">
        <v>829.98</v>
      </c>
      <c r="M359">
        <v>895.42</v>
      </c>
      <c r="N359">
        <v>943.08</v>
      </c>
      <c r="O359">
        <v>980.32</v>
      </c>
      <c r="P359">
        <v>1060</v>
      </c>
      <c r="Q359">
        <v>1158.9000000000001</v>
      </c>
      <c r="R359">
        <v>1223.55</v>
      </c>
      <c r="S359">
        <v>1263.46</v>
      </c>
      <c r="T359">
        <v>1324.85</v>
      </c>
      <c r="U359">
        <v>1397.21</v>
      </c>
      <c r="V359">
        <v>1447.78</v>
      </c>
      <c r="W359">
        <v>1494.89</v>
      </c>
      <c r="X359">
        <v>1507.14</v>
      </c>
      <c r="Y359">
        <v>1507.21</v>
      </c>
      <c r="Z359">
        <v>1511.15</v>
      </c>
      <c r="AA359">
        <v>1494.34</v>
      </c>
      <c r="AB359">
        <v>1521.35</v>
      </c>
      <c r="AC359">
        <v>1547.97</v>
      </c>
      <c r="AD359">
        <v>1603</v>
      </c>
      <c r="AE359">
        <v>1659.02</v>
      </c>
      <c r="AF359">
        <v>1751.7700000000002</v>
      </c>
      <c r="AG359">
        <v>1836.1299999999999</v>
      </c>
      <c r="AH359">
        <v>1907.86</v>
      </c>
      <c r="AI359">
        <v>1985.85</v>
      </c>
      <c r="AJ359">
        <v>2065.4899999999998</v>
      </c>
      <c r="AK359">
        <v>2151.86</v>
      </c>
      <c r="AL359">
        <v>2253.37</v>
      </c>
    </row>
    <row r="360" spans="1:38" x14ac:dyDescent="0.15">
      <c r="A360" t="s">
        <v>1779</v>
      </c>
      <c r="B360" t="s">
        <v>1780</v>
      </c>
      <c r="C360" t="s">
        <v>1781</v>
      </c>
      <c r="D360" t="s">
        <v>94</v>
      </c>
      <c r="E360" t="s">
        <v>76</v>
      </c>
      <c r="F360" t="s">
        <v>70</v>
      </c>
      <c r="G360">
        <v>553.5</v>
      </c>
      <c r="H360">
        <v>545.63</v>
      </c>
      <c r="I360">
        <v>569.25</v>
      </c>
      <c r="J360">
        <v>600.86</v>
      </c>
      <c r="K360">
        <v>635.80999999999995</v>
      </c>
      <c r="L360">
        <v>690.99</v>
      </c>
      <c r="M360">
        <v>756.71</v>
      </c>
      <c r="N360">
        <v>831.25</v>
      </c>
      <c r="O360">
        <v>903.71</v>
      </c>
      <c r="P360">
        <v>993.7</v>
      </c>
      <c r="Q360">
        <v>1111.3599999999999</v>
      </c>
      <c r="R360">
        <v>1196.02</v>
      </c>
      <c r="S360">
        <v>1243.72</v>
      </c>
      <c r="T360">
        <v>1300.72</v>
      </c>
      <c r="U360">
        <v>1361.16</v>
      </c>
      <c r="V360">
        <v>1418.66</v>
      </c>
      <c r="W360">
        <v>1464.5</v>
      </c>
      <c r="X360">
        <v>1502.16</v>
      </c>
      <c r="Y360">
        <v>1502.13</v>
      </c>
      <c r="Z360">
        <v>1502.13</v>
      </c>
      <c r="AA360">
        <v>1503.71</v>
      </c>
      <c r="AB360">
        <v>1532.97</v>
      </c>
      <c r="AC360">
        <v>1562.76</v>
      </c>
      <c r="AD360">
        <v>1623.2399999999998</v>
      </c>
      <c r="AE360">
        <v>1659.36</v>
      </c>
      <c r="AF360">
        <v>1732.4</v>
      </c>
      <c r="AG360">
        <v>1811.74</v>
      </c>
      <c r="AH360">
        <v>1880.3899999999999</v>
      </c>
      <c r="AI360">
        <v>1939.2</v>
      </c>
      <c r="AJ360">
        <v>2011.54</v>
      </c>
      <c r="AK360">
        <v>2111.5300000000002</v>
      </c>
      <c r="AL360">
        <v>2214.5700000000002</v>
      </c>
    </row>
    <row r="361" spans="1:38" x14ac:dyDescent="0.15">
      <c r="A361" t="s">
        <v>224</v>
      </c>
      <c r="B361" t="s">
        <v>225</v>
      </c>
      <c r="C361" t="s">
        <v>226</v>
      </c>
      <c r="D361" t="s">
        <v>94</v>
      </c>
      <c r="E361" t="s">
        <v>227</v>
      </c>
      <c r="F361" t="s">
        <v>72</v>
      </c>
      <c r="G361">
        <v>504</v>
      </c>
      <c r="H361">
        <v>513</v>
      </c>
      <c r="I361">
        <v>531</v>
      </c>
      <c r="J361">
        <v>576</v>
      </c>
      <c r="K361">
        <v>635</v>
      </c>
      <c r="L361">
        <v>697.5</v>
      </c>
      <c r="M361">
        <v>738</v>
      </c>
      <c r="N361">
        <v>784.42</v>
      </c>
      <c r="O361">
        <v>848.43</v>
      </c>
      <c r="P361">
        <v>911.43</v>
      </c>
      <c r="Q361">
        <v>1048.1400000000001</v>
      </c>
      <c r="R361">
        <v>1110.01</v>
      </c>
      <c r="S361">
        <v>1153.3599999999999</v>
      </c>
      <c r="T361">
        <v>1218.76</v>
      </c>
      <c r="U361">
        <v>1278.24</v>
      </c>
      <c r="V361">
        <v>1326.22</v>
      </c>
      <c r="W361">
        <v>1326.22</v>
      </c>
      <c r="X361">
        <v>1326.22</v>
      </c>
      <c r="Y361">
        <v>1326.22</v>
      </c>
      <c r="Z361">
        <v>1323.12</v>
      </c>
      <c r="AA361">
        <v>1319.4</v>
      </c>
      <c r="AB361">
        <v>1315.4</v>
      </c>
      <c r="AC361">
        <v>1331.67</v>
      </c>
      <c r="AD361">
        <v>1354.03</v>
      </c>
      <c r="AE361">
        <v>1411.85</v>
      </c>
      <c r="AF361">
        <v>1493.8600000000001</v>
      </c>
      <c r="AG361">
        <v>1556.01</v>
      </c>
      <c r="AH361">
        <v>1616.87</v>
      </c>
      <c r="AI361">
        <v>1712.57</v>
      </c>
      <c r="AJ361">
        <v>1784.83</v>
      </c>
      <c r="AK361">
        <v>1892.71</v>
      </c>
      <c r="AL361">
        <v>2002.75</v>
      </c>
    </row>
    <row r="362" spans="1:38" x14ac:dyDescent="0.15">
      <c r="A362" t="s">
        <v>228</v>
      </c>
      <c r="B362" t="s">
        <v>229</v>
      </c>
      <c r="C362" t="s">
        <v>230</v>
      </c>
      <c r="D362" t="s">
        <v>94</v>
      </c>
      <c r="E362" t="s">
        <v>227</v>
      </c>
      <c r="F362" t="s">
        <v>72</v>
      </c>
      <c r="G362">
        <v>549</v>
      </c>
      <c r="H362">
        <v>569.25</v>
      </c>
      <c r="I362">
        <v>596.25</v>
      </c>
      <c r="J362">
        <v>636.85</v>
      </c>
      <c r="K362">
        <v>665.14</v>
      </c>
      <c r="L362">
        <v>728.07</v>
      </c>
      <c r="M362">
        <v>760.85</v>
      </c>
      <c r="N362">
        <v>814.89</v>
      </c>
      <c r="O362">
        <v>874.29</v>
      </c>
      <c r="P362">
        <v>915.38</v>
      </c>
      <c r="Q362">
        <v>1134.6099999999999</v>
      </c>
      <c r="R362">
        <v>1213.76</v>
      </c>
      <c r="S362">
        <v>1245.9000000000001</v>
      </c>
      <c r="T362">
        <v>1299.43</v>
      </c>
      <c r="U362">
        <v>1350.12</v>
      </c>
      <c r="V362">
        <v>1392.57</v>
      </c>
      <c r="W362">
        <v>1423.02</v>
      </c>
      <c r="X362">
        <v>1423.02</v>
      </c>
      <c r="Y362">
        <v>1423.02</v>
      </c>
      <c r="Z362">
        <v>1419.92</v>
      </c>
      <c r="AA362">
        <v>1416.2</v>
      </c>
      <c r="AB362">
        <v>1401.07</v>
      </c>
      <c r="AC362">
        <v>1397.07</v>
      </c>
      <c r="AD362">
        <v>1397.07</v>
      </c>
      <c r="AE362">
        <v>1434.72</v>
      </c>
      <c r="AF362">
        <v>1483.57</v>
      </c>
      <c r="AG362">
        <v>1545.41</v>
      </c>
      <c r="AH362">
        <v>1605.84</v>
      </c>
      <c r="AI362">
        <v>1700.99</v>
      </c>
      <c r="AJ362">
        <v>1746.29</v>
      </c>
      <c r="AK362">
        <v>1836.17</v>
      </c>
      <c r="AL362">
        <v>1943.24</v>
      </c>
    </row>
    <row r="363" spans="1:38" x14ac:dyDescent="0.15">
      <c r="A363" t="s">
        <v>276</v>
      </c>
      <c r="B363" t="s">
        <v>277</v>
      </c>
      <c r="C363" t="s">
        <v>278</v>
      </c>
      <c r="D363" t="s">
        <v>94</v>
      </c>
      <c r="E363" t="s">
        <v>227</v>
      </c>
      <c r="F363" t="s">
        <v>72</v>
      </c>
      <c r="G363">
        <v>515.25</v>
      </c>
      <c r="H363">
        <v>509.63</v>
      </c>
      <c r="I363">
        <v>560.25</v>
      </c>
      <c r="J363">
        <v>583.91999999999996</v>
      </c>
      <c r="K363">
        <v>623.79999999999995</v>
      </c>
      <c r="L363">
        <v>695.2</v>
      </c>
      <c r="M363">
        <v>750.18</v>
      </c>
      <c r="N363">
        <v>802.29</v>
      </c>
      <c r="O363">
        <v>882</v>
      </c>
      <c r="P363">
        <v>937.96</v>
      </c>
      <c r="Q363">
        <v>1102.44</v>
      </c>
      <c r="R363">
        <v>1185.5999999999999</v>
      </c>
      <c r="S363">
        <v>1243.3699999999999</v>
      </c>
      <c r="T363">
        <v>1315.61</v>
      </c>
      <c r="U363">
        <v>1361.69</v>
      </c>
      <c r="V363">
        <v>1399.36</v>
      </c>
      <c r="W363">
        <v>1427</v>
      </c>
      <c r="X363">
        <v>1438.41</v>
      </c>
      <c r="Y363">
        <v>1438.41</v>
      </c>
      <c r="Z363">
        <v>1435.31</v>
      </c>
      <c r="AA363">
        <v>1431.59</v>
      </c>
      <c r="AB363">
        <v>1427.59</v>
      </c>
      <c r="AC363">
        <v>1445.53</v>
      </c>
      <c r="AD363">
        <v>1472.43</v>
      </c>
      <c r="AE363">
        <v>1524.19</v>
      </c>
      <c r="AF363">
        <v>1588.04</v>
      </c>
      <c r="AG363">
        <v>1678.8799999999999</v>
      </c>
      <c r="AH363">
        <v>1744.6399999999999</v>
      </c>
      <c r="AI363">
        <v>1846.72</v>
      </c>
      <c r="AJ363">
        <v>1922.99</v>
      </c>
      <c r="AK363">
        <v>2037.76</v>
      </c>
      <c r="AL363">
        <v>2155.04</v>
      </c>
    </row>
    <row r="364" spans="1:38" x14ac:dyDescent="0.15">
      <c r="A364" t="s">
        <v>331</v>
      </c>
      <c r="B364" t="s">
        <v>332</v>
      </c>
      <c r="C364" t="s">
        <v>333</v>
      </c>
      <c r="D364" t="s">
        <v>94</v>
      </c>
      <c r="E364" t="s">
        <v>227</v>
      </c>
      <c r="F364" t="s">
        <v>72</v>
      </c>
      <c r="G364">
        <v>597.38</v>
      </c>
      <c r="H364">
        <v>484.88</v>
      </c>
      <c r="I364">
        <v>465.75</v>
      </c>
      <c r="J364">
        <v>455.5</v>
      </c>
      <c r="K364">
        <v>553.70000000000005</v>
      </c>
      <c r="L364">
        <v>588.92999999999995</v>
      </c>
      <c r="M364">
        <v>678.46</v>
      </c>
      <c r="N364">
        <v>739.81</v>
      </c>
      <c r="O364">
        <v>799.49</v>
      </c>
      <c r="P364">
        <v>877.84</v>
      </c>
      <c r="Q364">
        <v>1075.05</v>
      </c>
      <c r="R364">
        <v>1141.1600000000001</v>
      </c>
      <c r="S364">
        <v>1184.1400000000001</v>
      </c>
      <c r="T364">
        <v>1238.74</v>
      </c>
      <c r="U364">
        <v>1299.46</v>
      </c>
      <c r="V364">
        <v>1342.93</v>
      </c>
      <c r="W364">
        <v>1368.76</v>
      </c>
      <c r="X364">
        <v>1368.76</v>
      </c>
      <c r="Y364">
        <v>1368.76</v>
      </c>
      <c r="Z364">
        <v>1365.66</v>
      </c>
      <c r="AA364">
        <v>1361.94</v>
      </c>
      <c r="AB364">
        <v>1357.94</v>
      </c>
      <c r="AC364">
        <v>1353.94</v>
      </c>
      <c r="AD364">
        <v>1377.24</v>
      </c>
      <c r="AE364">
        <v>1425.18</v>
      </c>
      <c r="AF364">
        <v>1496.54</v>
      </c>
      <c r="AG364">
        <v>1582.85</v>
      </c>
      <c r="AH364">
        <v>1644.81</v>
      </c>
      <c r="AI364">
        <v>1741.92</v>
      </c>
      <c r="AJ364">
        <v>1815.07</v>
      </c>
      <c r="AK364">
        <v>1924.45</v>
      </c>
      <c r="AL364">
        <v>2036.05</v>
      </c>
    </row>
    <row r="365" spans="1:38" x14ac:dyDescent="0.15">
      <c r="A365" t="s">
        <v>353</v>
      </c>
      <c r="B365" t="s">
        <v>354</v>
      </c>
      <c r="C365" t="s">
        <v>355</v>
      </c>
      <c r="D365" t="s">
        <v>94</v>
      </c>
      <c r="E365" t="s">
        <v>227</v>
      </c>
      <c r="F365" t="s">
        <v>72</v>
      </c>
      <c r="G365">
        <v>509.63</v>
      </c>
      <c r="H365">
        <v>472.5</v>
      </c>
      <c r="I365">
        <v>496.13</v>
      </c>
      <c r="J365">
        <v>540</v>
      </c>
      <c r="K365">
        <v>580.5</v>
      </c>
      <c r="L365">
        <v>609.57000000000005</v>
      </c>
      <c r="M365">
        <v>669.96</v>
      </c>
      <c r="N365">
        <v>735.66</v>
      </c>
      <c r="O365">
        <v>826.38</v>
      </c>
      <c r="P365">
        <v>880.11</v>
      </c>
      <c r="Q365">
        <v>972.99</v>
      </c>
      <c r="R365">
        <v>1040.49</v>
      </c>
      <c r="S365">
        <v>1092.96</v>
      </c>
      <c r="T365">
        <v>1160.28</v>
      </c>
      <c r="U365">
        <v>1217.6099999999999</v>
      </c>
      <c r="V365">
        <v>1263.1500000000001</v>
      </c>
      <c r="W365">
        <v>1288.98</v>
      </c>
      <c r="X365">
        <v>1301.1300000000001</v>
      </c>
      <c r="Y365">
        <v>1301.1300000000001</v>
      </c>
      <c r="Z365">
        <v>1298.03</v>
      </c>
      <c r="AA365">
        <v>1313.07</v>
      </c>
      <c r="AB365">
        <v>1309.07</v>
      </c>
      <c r="AC365">
        <v>1325.14</v>
      </c>
      <c r="AD365">
        <v>1347.27</v>
      </c>
      <c r="AE365">
        <v>1394.04</v>
      </c>
      <c r="AF365">
        <v>1452.71</v>
      </c>
      <c r="AG365">
        <v>1536.77</v>
      </c>
      <c r="AH365">
        <v>1596.84</v>
      </c>
      <c r="AI365">
        <v>1691.52</v>
      </c>
      <c r="AJ365">
        <v>1736.72</v>
      </c>
      <c r="AK365">
        <v>1842.19</v>
      </c>
      <c r="AL365">
        <v>1949.71</v>
      </c>
    </row>
    <row r="366" spans="1:38" x14ac:dyDescent="0.15">
      <c r="A366" t="s">
        <v>522</v>
      </c>
      <c r="B366" t="s">
        <v>523</v>
      </c>
      <c r="C366" t="s">
        <v>524</v>
      </c>
      <c r="D366" t="s">
        <v>94</v>
      </c>
      <c r="E366" t="s">
        <v>227</v>
      </c>
      <c r="F366" t="s">
        <v>72</v>
      </c>
      <c r="G366">
        <v>515.25</v>
      </c>
      <c r="H366">
        <v>526.5</v>
      </c>
      <c r="I366">
        <v>574.88</v>
      </c>
      <c r="J366">
        <v>593</v>
      </c>
      <c r="K366">
        <v>624.70000000000005</v>
      </c>
      <c r="L366">
        <v>691.93</v>
      </c>
      <c r="M366">
        <v>758.39</v>
      </c>
      <c r="N366">
        <v>807.72</v>
      </c>
      <c r="O366">
        <v>823.87</v>
      </c>
      <c r="P366">
        <v>853.53</v>
      </c>
      <c r="Q366">
        <v>1086.47</v>
      </c>
      <c r="R366">
        <v>1165.47</v>
      </c>
      <c r="S366">
        <v>1224.8699999999999</v>
      </c>
      <c r="T366">
        <v>1301.94</v>
      </c>
      <c r="U366">
        <v>1357.64</v>
      </c>
      <c r="V366">
        <v>1405.63</v>
      </c>
      <c r="W366">
        <v>1447.71</v>
      </c>
      <c r="X366">
        <v>1459.93</v>
      </c>
      <c r="Y366">
        <v>1459.93</v>
      </c>
      <c r="Z366">
        <v>1456.83</v>
      </c>
      <c r="AA366">
        <v>1474.39</v>
      </c>
      <c r="AB366">
        <v>1470.39</v>
      </c>
      <c r="AC366">
        <v>1466.39</v>
      </c>
      <c r="AD366">
        <v>1494.13</v>
      </c>
      <c r="AE366">
        <v>1558.93</v>
      </c>
      <c r="AF366">
        <v>1636.96</v>
      </c>
      <c r="AG366">
        <v>1716.82</v>
      </c>
      <c r="AH366">
        <v>1784.1</v>
      </c>
      <c r="AI366">
        <v>1888.15</v>
      </c>
      <c r="AJ366">
        <v>1965.66</v>
      </c>
      <c r="AK366">
        <v>2239.56</v>
      </c>
      <c r="AL366">
        <v>2366.91</v>
      </c>
    </row>
    <row r="367" spans="1:38" x14ac:dyDescent="0.15">
      <c r="A367" t="s">
        <v>620</v>
      </c>
      <c r="B367" t="s">
        <v>621</v>
      </c>
      <c r="C367" t="s">
        <v>622</v>
      </c>
      <c r="D367" t="s">
        <v>94</v>
      </c>
      <c r="E367" t="s">
        <v>227</v>
      </c>
      <c r="F367" t="s">
        <v>72</v>
      </c>
      <c r="G367">
        <v>570.38</v>
      </c>
      <c r="H367">
        <v>470.25</v>
      </c>
      <c r="I367">
        <v>517.5</v>
      </c>
      <c r="J367">
        <v>532</v>
      </c>
      <c r="K367">
        <v>585</v>
      </c>
      <c r="L367">
        <v>643</v>
      </c>
      <c r="M367">
        <v>703.4</v>
      </c>
      <c r="N367">
        <v>756.15</v>
      </c>
      <c r="O367">
        <v>823.45</v>
      </c>
      <c r="P367">
        <v>885</v>
      </c>
      <c r="Q367">
        <v>1114</v>
      </c>
      <c r="R367">
        <v>1191.6400000000001</v>
      </c>
      <c r="S367">
        <v>1250.6199999999999</v>
      </c>
      <c r="T367">
        <v>1309.42</v>
      </c>
      <c r="U367">
        <v>1344.1</v>
      </c>
      <c r="V367">
        <v>1369.75</v>
      </c>
      <c r="W367">
        <v>1369.75</v>
      </c>
      <c r="X367">
        <v>1369.75</v>
      </c>
      <c r="Y367">
        <v>1369.75</v>
      </c>
      <c r="Z367">
        <v>1366.65</v>
      </c>
      <c r="AA367">
        <v>1362.93</v>
      </c>
      <c r="AB367">
        <v>1358.93</v>
      </c>
      <c r="AC367">
        <v>1354.93</v>
      </c>
      <c r="AD367">
        <v>1335.93</v>
      </c>
      <c r="AE367">
        <v>1361.15</v>
      </c>
      <c r="AF367">
        <v>1440.1200000000001</v>
      </c>
      <c r="AG367">
        <v>1512.12</v>
      </c>
      <c r="AH367">
        <v>1571.22</v>
      </c>
      <c r="AI367">
        <v>1664.65</v>
      </c>
      <c r="AJ367">
        <v>1735.48</v>
      </c>
      <c r="AK367">
        <v>1840.89</v>
      </c>
      <c r="AL367">
        <v>1948.34</v>
      </c>
    </row>
    <row r="368" spans="1:38" x14ac:dyDescent="0.15">
      <c r="A368" t="s">
        <v>679</v>
      </c>
      <c r="B368" t="s">
        <v>680</v>
      </c>
      <c r="C368" t="s">
        <v>681</v>
      </c>
      <c r="D368" t="s">
        <v>94</v>
      </c>
      <c r="E368" t="s">
        <v>227</v>
      </c>
      <c r="F368" t="s">
        <v>72</v>
      </c>
      <c r="G368">
        <v>587.25</v>
      </c>
      <c r="H368">
        <v>580.5</v>
      </c>
      <c r="I368">
        <v>585</v>
      </c>
      <c r="J368">
        <v>616.88</v>
      </c>
      <c r="K368">
        <v>637.88</v>
      </c>
      <c r="L368">
        <v>680</v>
      </c>
      <c r="M368">
        <v>732.61</v>
      </c>
      <c r="N368">
        <v>797.3</v>
      </c>
      <c r="O368">
        <v>884.73</v>
      </c>
      <c r="P368">
        <v>954.98</v>
      </c>
      <c r="Q368">
        <v>1122.68</v>
      </c>
      <c r="R368">
        <v>1192.99</v>
      </c>
      <c r="S368">
        <v>1228.8699999999999</v>
      </c>
      <c r="T368">
        <v>1287.1600000000001</v>
      </c>
      <c r="U368">
        <v>1336.9</v>
      </c>
      <c r="V368">
        <v>1383.52</v>
      </c>
      <c r="W368">
        <v>1410.16</v>
      </c>
      <c r="X368">
        <v>1410.16</v>
      </c>
      <c r="Y368">
        <v>1410.16</v>
      </c>
      <c r="Z368">
        <v>1407.06</v>
      </c>
      <c r="AA368">
        <v>1403.34</v>
      </c>
      <c r="AB368">
        <v>1399.34</v>
      </c>
      <c r="AC368">
        <v>1395.34</v>
      </c>
      <c r="AD368">
        <v>1420.17</v>
      </c>
      <c r="AE368">
        <v>1481.25</v>
      </c>
      <c r="AF368">
        <v>1555.4</v>
      </c>
      <c r="AG368">
        <v>1631.99</v>
      </c>
      <c r="AH368">
        <v>1695.84</v>
      </c>
      <c r="AI368">
        <v>1795.47</v>
      </c>
      <c r="AJ368">
        <v>1841.71</v>
      </c>
      <c r="AK368">
        <v>1952.44</v>
      </c>
      <c r="AL368">
        <v>2065.48</v>
      </c>
    </row>
    <row r="369" spans="1:38" x14ac:dyDescent="0.15">
      <c r="A369" t="s">
        <v>798</v>
      </c>
      <c r="B369" t="s">
        <v>799</v>
      </c>
      <c r="C369" t="s">
        <v>800</v>
      </c>
      <c r="D369" t="s">
        <v>94</v>
      </c>
      <c r="E369" t="s">
        <v>227</v>
      </c>
      <c r="F369" t="s">
        <v>72</v>
      </c>
      <c r="G369">
        <v>726.75</v>
      </c>
      <c r="H369">
        <v>687.38</v>
      </c>
      <c r="I369">
        <v>756</v>
      </c>
      <c r="J369">
        <v>780.33</v>
      </c>
      <c r="K369">
        <v>827.3</v>
      </c>
      <c r="L369">
        <v>856</v>
      </c>
      <c r="M369">
        <v>898</v>
      </c>
      <c r="N369">
        <v>932</v>
      </c>
      <c r="O369">
        <v>960</v>
      </c>
      <c r="P369">
        <v>983</v>
      </c>
      <c r="Q369">
        <v>1174</v>
      </c>
      <c r="R369">
        <v>1259.3</v>
      </c>
      <c r="S369">
        <v>1322.88</v>
      </c>
      <c r="T369">
        <v>1383.59</v>
      </c>
      <c r="U369">
        <v>1431.71</v>
      </c>
      <c r="V369">
        <v>1471.48</v>
      </c>
      <c r="W369">
        <v>1494.14</v>
      </c>
      <c r="X369">
        <v>1494.14</v>
      </c>
      <c r="Y369">
        <v>1494.14</v>
      </c>
      <c r="Z369">
        <v>1491.04</v>
      </c>
      <c r="AA369">
        <v>1487.32</v>
      </c>
      <c r="AB369">
        <v>1483.32</v>
      </c>
      <c r="AC369">
        <v>1479.32</v>
      </c>
      <c r="AD369">
        <v>1484.01</v>
      </c>
      <c r="AE369">
        <v>1524.27</v>
      </c>
      <c r="AF369">
        <v>1575.8</v>
      </c>
      <c r="AG369">
        <v>1640.4</v>
      </c>
      <c r="AH369">
        <v>1704.6299999999999</v>
      </c>
      <c r="AI369">
        <v>1804.7</v>
      </c>
      <c r="AJ369">
        <v>1879.72</v>
      </c>
      <c r="AK369">
        <v>1992.32</v>
      </c>
      <c r="AL369">
        <v>2107.3200000000002</v>
      </c>
    </row>
    <row r="370" spans="1:38" x14ac:dyDescent="0.15">
      <c r="A370" t="s">
        <v>807</v>
      </c>
      <c r="B370" t="s">
        <v>808</v>
      </c>
      <c r="C370" t="s">
        <v>809</v>
      </c>
      <c r="D370" t="s">
        <v>94</v>
      </c>
      <c r="E370" t="s">
        <v>227</v>
      </c>
      <c r="F370" t="s">
        <v>72</v>
      </c>
      <c r="G370">
        <v>553.5</v>
      </c>
      <c r="H370">
        <v>549</v>
      </c>
      <c r="I370">
        <v>559.13</v>
      </c>
      <c r="J370">
        <v>579.69000000000005</v>
      </c>
      <c r="K370">
        <v>668.7</v>
      </c>
      <c r="L370">
        <v>723.51</v>
      </c>
      <c r="M370">
        <v>787.53</v>
      </c>
      <c r="N370">
        <v>852.63</v>
      </c>
      <c r="O370">
        <v>938.95</v>
      </c>
      <c r="P370">
        <v>1009.26</v>
      </c>
      <c r="Q370">
        <v>1225.56</v>
      </c>
      <c r="R370">
        <v>1275.22</v>
      </c>
      <c r="S370">
        <v>1295.9000000000001</v>
      </c>
      <c r="T370">
        <v>1355.8</v>
      </c>
      <c r="U370">
        <v>1423.38</v>
      </c>
      <c r="V370">
        <v>1462.37</v>
      </c>
      <c r="W370">
        <v>1496.37</v>
      </c>
      <c r="X370">
        <v>1496.37</v>
      </c>
      <c r="Y370">
        <v>1496.37</v>
      </c>
      <c r="Z370">
        <v>1493.27</v>
      </c>
      <c r="AA370">
        <v>1513.28</v>
      </c>
      <c r="AB370">
        <v>1509.28</v>
      </c>
      <c r="AC370">
        <v>1529.36</v>
      </c>
      <c r="AD370">
        <v>1559.61</v>
      </c>
      <c r="AE370">
        <v>1627.68</v>
      </c>
      <c r="AF370">
        <v>1688.92</v>
      </c>
      <c r="AG370">
        <v>1784.8</v>
      </c>
      <c r="AH370">
        <v>1854.79</v>
      </c>
      <c r="AI370">
        <v>1962.36</v>
      </c>
      <c r="AJ370">
        <v>2042.09</v>
      </c>
      <c r="AK370">
        <v>2162.8000000000002</v>
      </c>
      <c r="AL370">
        <v>2286.3200000000002</v>
      </c>
    </row>
    <row r="371" spans="1:38" x14ac:dyDescent="0.15">
      <c r="A371" t="s">
        <v>824</v>
      </c>
      <c r="B371" t="s">
        <v>825</v>
      </c>
      <c r="C371" t="s">
        <v>826</v>
      </c>
      <c r="D371" t="s">
        <v>94</v>
      </c>
      <c r="E371" t="s">
        <v>227</v>
      </c>
      <c r="F371" t="s">
        <v>72</v>
      </c>
      <c r="G371">
        <v>535.5</v>
      </c>
      <c r="H371">
        <v>495</v>
      </c>
      <c r="I371">
        <v>550.13</v>
      </c>
      <c r="J371">
        <v>595</v>
      </c>
      <c r="K371">
        <v>654</v>
      </c>
      <c r="L371">
        <v>724</v>
      </c>
      <c r="M371">
        <v>790</v>
      </c>
      <c r="N371">
        <v>853</v>
      </c>
      <c r="O371">
        <v>959</v>
      </c>
      <c r="P371">
        <v>1037</v>
      </c>
      <c r="Q371">
        <v>1216</v>
      </c>
      <c r="R371">
        <v>1284</v>
      </c>
      <c r="S371">
        <v>1328</v>
      </c>
      <c r="T371">
        <v>1380</v>
      </c>
      <c r="U371">
        <v>1433</v>
      </c>
      <c r="V371">
        <v>1483</v>
      </c>
      <c r="W371">
        <v>1511</v>
      </c>
      <c r="X371">
        <v>1505</v>
      </c>
      <c r="Y371">
        <v>1505</v>
      </c>
      <c r="Z371">
        <v>1501.9</v>
      </c>
      <c r="AA371">
        <v>1498.18</v>
      </c>
      <c r="AB371">
        <v>1494.18</v>
      </c>
      <c r="AC371">
        <v>1514</v>
      </c>
      <c r="AD371">
        <v>1543.64</v>
      </c>
      <c r="AE371">
        <v>1597.73</v>
      </c>
      <c r="AF371">
        <v>1658.06</v>
      </c>
      <c r="AG371">
        <v>1728.66</v>
      </c>
      <c r="AH371">
        <v>1795.84</v>
      </c>
      <c r="AI371">
        <v>1893.3</v>
      </c>
      <c r="AJ371">
        <v>1970.97</v>
      </c>
      <c r="AK371">
        <v>2088.13</v>
      </c>
      <c r="AL371">
        <v>2207.92</v>
      </c>
    </row>
    <row r="372" spans="1:38" x14ac:dyDescent="0.15">
      <c r="A372" t="s">
        <v>849</v>
      </c>
      <c r="B372" t="s">
        <v>850</v>
      </c>
      <c r="C372" t="s">
        <v>851</v>
      </c>
      <c r="D372" t="s">
        <v>94</v>
      </c>
      <c r="E372" t="s">
        <v>227</v>
      </c>
      <c r="F372" t="s">
        <v>72</v>
      </c>
      <c r="G372">
        <v>525.38</v>
      </c>
      <c r="H372">
        <v>546.75</v>
      </c>
      <c r="I372">
        <v>570.38</v>
      </c>
      <c r="J372">
        <v>593.32000000000005</v>
      </c>
      <c r="K372">
        <v>627.41</v>
      </c>
      <c r="L372">
        <v>703.84</v>
      </c>
      <c r="M372">
        <v>763.66</v>
      </c>
      <c r="N372">
        <v>824.11</v>
      </c>
      <c r="O372">
        <v>911.71</v>
      </c>
      <c r="P372">
        <v>992.45</v>
      </c>
      <c r="Q372">
        <v>1153.67</v>
      </c>
      <c r="R372">
        <v>1215.4000000000001</v>
      </c>
      <c r="S372">
        <v>1266.73</v>
      </c>
      <c r="T372">
        <v>1330.07</v>
      </c>
      <c r="U372">
        <v>1384.39</v>
      </c>
      <c r="V372">
        <v>1422.75</v>
      </c>
      <c r="W372">
        <v>1422.75</v>
      </c>
      <c r="X372">
        <v>1422.75</v>
      </c>
      <c r="Y372">
        <v>1422.75</v>
      </c>
      <c r="Z372">
        <v>1419.65</v>
      </c>
      <c r="AA372">
        <v>1415.93</v>
      </c>
      <c r="AB372">
        <v>1411.93</v>
      </c>
      <c r="AC372">
        <v>1407.93</v>
      </c>
      <c r="AD372">
        <v>1388.93</v>
      </c>
      <c r="AE372">
        <v>1392.95</v>
      </c>
      <c r="AF372">
        <v>1407.16</v>
      </c>
      <c r="AG372">
        <v>1460.15</v>
      </c>
      <c r="AH372">
        <v>1515.01</v>
      </c>
      <c r="AI372">
        <v>1603.38</v>
      </c>
      <c r="AJ372">
        <v>1658.87</v>
      </c>
      <c r="AK372">
        <v>1760.46</v>
      </c>
      <c r="AL372">
        <v>1863.91</v>
      </c>
    </row>
    <row r="373" spans="1:38" x14ac:dyDescent="0.15">
      <c r="A373" t="s">
        <v>860</v>
      </c>
      <c r="B373" t="s">
        <v>861</v>
      </c>
      <c r="C373" t="s">
        <v>862</v>
      </c>
      <c r="D373" t="s">
        <v>94</v>
      </c>
      <c r="E373" t="s">
        <v>227</v>
      </c>
      <c r="F373" t="s">
        <v>72</v>
      </c>
      <c r="G373">
        <v>613.13</v>
      </c>
      <c r="H373">
        <v>588.38</v>
      </c>
      <c r="I373">
        <v>615.38</v>
      </c>
      <c r="J373">
        <v>661.68</v>
      </c>
      <c r="K373">
        <v>691.01</v>
      </c>
      <c r="L373">
        <v>730.05</v>
      </c>
      <c r="M373">
        <v>795.43</v>
      </c>
      <c r="N373">
        <v>860.15</v>
      </c>
      <c r="O373">
        <v>954.87</v>
      </c>
      <c r="P373">
        <v>1022.07</v>
      </c>
      <c r="Q373">
        <v>1180.03</v>
      </c>
      <c r="R373">
        <v>1262.17</v>
      </c>
      <c r="S373">
        <v>1320.62</v>
      </c>
      <c r="T373">
        <v>1379.26</v>
      </c>
      <c r="U373">
        <v>1394.53</v>
      </c>
      <c r="V373">
        <v>1400.47</v>
      </c>
      <c r="W373">
        <v>1400.47</v>
      </c>
      <c r="X373">
        <v>1400.47</v>
      </c>
      <c r="Y373">
        <v>1400.47</v>
      </c>
      <c r="Z373">
        <v>1397.37</v>
      </c>
      <c r="AA373">
        <v>1388.2</v>
      </c>
      <c r="AB373">
        <v>1378.77</v>
      </c>
      <c r="AC373">
        <v>1374.77</v>
      </c>
      <c r="AD373">
        <v>1355.77</v>
      </c>
      <c r="AE373">
        <v>1402.87</v>
      </c>
      <c r="AF373">
        <v>1461.99</v>
      </c>
      <c r="AG373">
        <v>1546.54</v>
      </c>
      <c r="AH373">
        <v>1607.02</v>
      </c>
      <c r="AI373">
        <v>1702.23</v>
      </c>
      <c r="AJ373">
        <v>1774.18</v>
      </c>
      <c r="AK373">
        <v>1881.52</v>
      </c>
      <c r="AL373">
        <v>1991.01</v>
      </c>
    </row>
    <row r="374" spans="1:38" x14ac:dyDescent="0.15">
      <c r="A374" t="s">
        <v>920</v>
      </c>
      <c r="B374" t="s">
        <v>921</v>
      </c>
      <c r="C374" t="s">
        <v>922</v>
      </c>
      <c r="D374" t="s">
        <v>94</v>
      </c>
      <c r="E374" t="s">
        <v>227</v>
      </c>
      <c r="F374" t="s">
        <v>72</v>
      </c>
      <c r="G374">
        <v>523.13</v>
      </c>
      <c r="H374">
        <v>538.88</v>
      </c>
      <c r="I374">
        <v>569.25</v>
      </c>
      <c r="J374">
        <v>596.36</v>
      </c>
      <c r="K374">
        <v>640.80999999999995</v>
      </c>
      <c r="L374">
        <v>704.73</v>
      </c>
      <c r="M374">
        <v>793.96</v>
      </c>
      <c r="N374">
        <v>863.57</v>
      </c>
      <c r="O374">
        <v>947.04</v>
      </c>
      <c r="P374">
        <v>1059.94</v>
      </c>
      <c r="Q374">
        <v>1222.1199999999999</v>
      </c>
      <c r="R374">
        <v>1308.69</v>
      </c>
      <c r="S374">
        <v>1375.34</v>
      </c>
      <c r="T374">
        <v>1449.37</v>
      </c>
      <c r="U374">
        <v>1522.51</v>
      </c>
      <c r="V374">
        <v>1580.08</v>
      </c>
      <c r="W374">
        <v>1630.78</v>
      </c>
      <c r="X374">
        <v>1662.54</v>
      </c>
      <c r="Y374">
        <v>1662.54</v>
      </c>
      <c r="Z374">
        <v>1659.44</v>
      </c>
      <c r="AA374">
        <v>1682.65</v>
      </c>
      <c r="AB374">
        <v>1678.65</v>
      </c>
      <c r="AC374">
        <v>1674.65</v>
      </c>
      <c r="AD374">
        <v>1683.24</v>
      </c>
      <c r="AE374">
        <v>1757.48</v>
      </c>
      <c r="AF374">
        <v>1771.69</v>
      </c>
      <c r="AG374">
        <v>1871.7</v>
      </c>
      <c r="AH374">
        <v>1945.1499999999999</v>
      </c>
      <c r="AI374">
        <v>2057.23</v>
      </c>
      <c r="AJ374">
        <v>2122.86</v>
      </c>
      <c r="AK374">
        <v>2247.6</v>
      </c>
      <c r="AL374">
        <v>2375.35</v>
      </c>
    </row>
    <row r="375" spans="1:38" x14ac:dyDescent="0.15">
      <c r="A375" t="s">
        <v>1031</v>
      </c>
      <c r="B375" t="s">
        <v>1032</v>
      </c>
      <c r="C375" t="s">
        <v>1033</v>
      </c>
      <c r="D375" t="s">
        <v>94</v>
      </c>
      <c r="E375" t="s">
        <v>227</v>
      </c>
      <c r="F375" t="s">
        <v>72</v>
      </c>
      <c r="G375">
        <v>498.38</v>
      </c>
      <c r="H375">
        <v>497.25</v>
      </c>
      <c r="I375">
        <v>610.88</v>
      </c>
      <c r="J375">
        <v>646.65</v>
      </c>
      <c r="K375">
        <v>697.5</v>
      </c>
      <c r="L375">
        <v>749.64</v>
      </c>
      <c r="M375">
        <v>786.55</v>
      </c>
      <c r="N375">
        <v>866.69</v>
      </c>
      <c r="O375">
        <v>951.99</v>
      </c>
      <c r="P375">
        <v>1017.9</v>
      </c>
      <c r="Q375">
        <v>1143.57</v>
      </c>
      <c r="R375">
        <v>1209.44</v>
      </c>
      <c r="S375">
        <v>1247.0999999999999</v>
      </c>
      <c r="T375">
        <v>1305.8699999999999</v>
      </c>
      <c r="U375">
        <v>1357.68</v>
      </c>
      <c r="V375">
        <v>1404.7</v>
      </c>
      <c r="W375">
        <v>1432.16</v>
      </c>
      <c r="X375">
        <v>1416.39</v>
      </c>
      <c r="Y375">
        <v>1416.39</v>
      </c>
      <c r="Z375">
        <v>1413.28</v>
      </c>
      <c r="AA375">
        <v>1409.56</v>
      </c>
      <c r="AB375">
        <v>1405.56</v>
      </c>
      <c r="AC375">
        <v>1401.45</v>
      </c>
      <c r="AD375">
        <v>1382.45</v>
      </c>
      <c r="AE375">
        <v>1419.73</v>
      </c>
      <c r="AF375">
        <v>1468.06</v>
      </c>
      <c r="AG375">
        <v>1552.9</v>
      </c>
      <c r="AH375">
        <v>1613.6299999999999</v>
      </c>
      <c r="AI375">
        <v>1709.14</v>
      </c>
      <c r="AJ375">
        <v>1781.43</v>
      </c>
      <c r="AK375">
        <v>1889.27</v>
      </c>
      <c r="AL375">
        <v>1999.28</v>
      </c>
    </row>
    <row r="376" spans="1:38" x14ac:dyDescent="0.15">
      <c r="A376" t="s">
        <v>1073</v>
      </c>
      <c r="B376" t="s">
        <v>1074</v>
      </c>
      <c r="C376" t="s">
        <v>1075</v>
      </c>
      <c r="D376" t="s">
        <v>94</v>
      </c>
      <c r="E376" t="s">
        <v>227</v>
      </c>
      <c r="F376" t="s">
        <v>72</v>
      </c>
      <c r="G376">
        <v>598.5</v>
      </c>
      <c r="H376">
        <v>594</v>
      </c>
      <c r="I376">
        <v>576</v>
      </c>
      <c r="J376">
        <v>594</v>
      </c>
      <c r="K376">
        <v>648</v>
      </c>
      <c r="L376">
        <v>679.5</v>
      </c>
      <c r="M376">
        <v>704.43</v>
      </c>
      <c r="N376">
        <v>768.13</v>
      </c>
      <c r="O376">
        <v>827.66</v>
      </c>
      <c r="P376">
        <v>884.5</v>
      </c>
      <c r="Q376">
        <v>1004.66</v>
      </c>
      <c r="R376">
        <v>1059.04</v>
      </c>
      <c r="S376">
        <v>1111.9100000000001</v>
      </c>
      <c r="T376">
        <v>1162.52</v>
      </c>
      <c r="U376">
        <v>1219.74</v>
      </c>
      <c r="V376">
        <v>1255.45</v>
      </c>
      <c r="W376">
        <v>1255.45</v>
      </c>
      <c r="X376">
        <v>1255.45</v>
      </c>
      <c r="Y376">
        <v>1255.45</v>
      </c>
      <c r="Z376">
        <v>1252.3499999999999</v>
      </c>
      <c r="AA376">
        <v>1248.6300000000001</v>
      </c>
      <c r="AB376">
        <v>1244.6300000000001</v>
      </c>
      <c r="AC376">
        <v>1240.6300000000001</v>
      </c>
      <c r="AD376">
        <v>1240.54</v>
      </c>
      <c r="AE376">
        <v>1244.56</v>
      </c>
      <c r="AF376">
        <v>1258.77</v>
      </c>
      <c r="AG376">
        <v>1331.38</v>
      </c>
      <c r="AH376">
        <v>1383.28</v>
      </c>
      <c r="AI376">
        <v>1467.33</v>
      </c>
      <c r="AJ376">
        <v>1532.26</v>
      </c>
      <c r="AK376">
        <v>1627.53</v>
      </c>
      <c r="AL376">
        <v>1724.34</v>
      </c>
    </row>
    <row r="377" spans="1:38" x14ac:dyDescent="0.15">
      <c r="A377" t="s">
        <v>1240</v>
      </c>
      <c r="B377" t="s">
        <v>1241</v>
      </c>
      <c r="C377" t="s">
        <v>1242</v>
      </c>
      <c r="D377" t="s">
        <v>94</v>
      </c>
      <c r="E377" t="s">
        <v>227</v>
      </c>
      <c r="F377" t="s">
        <v>72</v>
      </c>
      <c r="G377">
        <v>525.38</v>
      </c>
      <c r="H377">
        <v>509.63</v>
      </c>
      <c r="I377">
        <v>556.88</v>
      </c>
      <c r="J377">
        <v>581</v>
      </c>
      <c r="K377">
        <v>627</v>
      </c>
      <c r="L377">
        <v>676</v>
      </c>
      <c r="M377">
        <v>750</v>
      </c>
      <c r="N377">
        <v>811</v>
      </c>
      <c r="O377">
        <v>870</v>
      </c>
      <c r="P377">
        <v>930</v>
      </c>
      <c r="Q377">
        <v>1078.3499999999999</v>
      </c>
      <c r="R377">
        <v>1142.1300000000001</v>
      </c>
      <c r="S377">
        <v>1197.31</v>
      </c>
      <c r="T377">
        <v>1267.3499999999999</v>
      </c>
      <c r="U377">
        <v>1330.5</v>
      </c>
      <c r="V377">
        <v>1376.14</v>
      </c>
      <c r="W377">
        <v>1405.35</v>
      </c>
      <c r="X377">
        <v>1405.35</v>
      </c>
      <c r="Y377">
        <v>1405.35</v>
      </c>
      <c r="Z377">
        <v>1402.25</v>
      </c>
      <c r="AA377">
        <v>1398.53</v>
      </c>
      <c r="AB377">
        <v>1394.53</v>
      </c>
      <c r="AC377">
        <v>1390.53</v>
      </c>
      <c r="AD377">
        <v>1415.22</v>
      </c>
      <c r="AE377">
        <v>1476.09</v>
      </c>
      <c r="AF377">
        <v>1549.98</v>
      </c>
      <c r="AG377">
        <v>1626.37</v>
      </c>
      <c r="AH377">
        <v>1690.04</v>
      </c>
      <c r="AI377">
        <v>1789.39</v>
      </c>
      <c r="AJ377">
        <v>1863.94</v>
      </c>
      <c r="AK377">
        <v>1975.75</v>
      </c>
      <c r="AL377">
        <v>2089.87</v>
      </c>
    </row>
    <row r="378" spans="1:38" x14ac:dyDescent="0.15">
      <c r="A378" t="s">
        <v>1258</v>
      </c>
      <c r="B378" t="s">
        <v>1259</v>
      </c>
      <c r="C378" t="s">
        <v>1260</v>
      </c>
      <c r="D378" t="s">
        <v>94</v>
      </c>
      <c r="E378" t="s">
        <v>227</v>
      </c>
      <c r="F378" t="s">
        <v>72</v>
      </c>
      <c r="G378">
        <v>541.13</v>
      </c>
      <c r="H378">
        <v>594</v>
      </c>
      <c r="I378">
        <v>682.88</v>
      </c>
      <c r="J378">
        <v>712.24</v>
      </c>
      <c r="K378">
        <v>745</v>
      </c>
      <c r="L378">
        <v>762.25</v>
      </c>
      <c r="M378">
        <v>834.44</v>
      </c>
      <c r="N378">
        <v>908.65</v>
      </c>
      <c r="O378">
        <v>998.64</v>
      </c>
      <c r="P378">
        <v>1097.04</v>
      </c>
      <c r="Q378">
        <v>1268.23</v>
      </c>
      <c r="R378">
        <v>1339.05</v>
      </c>
      <c r="S378">
        <v>1385.92</v>
      </c>
      <c r="T378">
        <v>1419.91</v>
      </c>
      <c r="U378">
        <v>1490.6</v>
      </c>
      <c r="V378">
        <v>1543.76</v>
      </c>
      <c r="W378">
        <v>1597.21</v>
      </c>
      <c r="X378">
        <v>1597.21</v>
      </c>
      <c r="Y378">
        <v>1597.21</v>
      </c>
      <c r="Z378">
        <v>1594.11</v>
      </c>
      <c r="AA378">
        <v>1590.39</v>
      </c>
      <c r="AB378">
        <v>1586.39</v>
      </c>
      <c r="AC378">
        <v>1582.39</v>
      </c>
      <c r="AD378">
        <v>1582.39</v>
      </c>
      <c r="AE378">
        <v>1638.54</v>
      </c>
      <c r="AF378">
        <v>1706.94</v>
      </c>
      <c r="AG378">
        <v>1803.72</v>
      </c>
      <c r="AH378">
        <v>1871.6399999999999</v>
      </c>
      <c r="AI378">
        <v>1958.66</v>
      </c>
      <c r="AJ378">
        <v>2021.53</v>
      </c>
      <c r="AK378">
        <v>2141.21</v>
      </c>
      <c r="AL378">
        <v>2263.66</v>
      </c>
    </row>
    <row r="379" spans="1:38" x14ac:dyDescent="0.15">
      <c r="A379" t="s">
        <v>1511</v>
      </c>
      <c r="B379" t="s">
        <v>1512</v>
      </c>
      <c r="C379" t="s">
        <v>1513</v>
      </c>
      <c r="D379" t="s">
        <v>94</v>
      </c>
      <c r="E379" t="s">
        <v>227</v>
      </c>
      <c r="F379" t="s">
        <v>72</v>
      </c>
      <c r="G379">
        <v>520.88</v>
      </c>
      <c r="H379">
        <v>541.13</v>
      </c>
      <c r="I379">
        <v>572.63</v>
      </c>
      <c r="J379">
        <v>597.05999999999995</v>
      </c>
      <c r="K379">
        <v>633.51</v>
      </c>
      <c r="L379">
        <v>701.73</v>
      </c>
      <c r="M379">
        <v>748.62</v>
      </c>
      <c r="N379">
        <v>795.56</v>
      </c>
      <c r="O379">
        <v>872.64</v>
      </c>
      <c r="P379">
        <v>955.08</v>
      </c>
      <c r="Q379">
        <v>1098.54</v>
      </c>
      <c r="R379">
        <v>1180.17</v>
      </c>
      <c r="S379">
        <v>1238.49</v>
      </c>
      <c r="T379">
        <v>1310.85</v>
      </c>
      <c r="U379">
        <v>1376.19</v>
      </c>
      <c r="V379">
        <v>1418.58</v>
      </c>
      <c r="W379">
        <v>1450.71</v>
      </c>
      <c r="X379">
        <v>1450.71</v>
      </c>
      <c r="Y379">
        <v>1450.71</v>
      </c>
      <c r="Z379">
        <v>1447.61</v>
      </c>
      <c r="AA379">
        <v>1443.89</v>
      </c>
      <c r="AB379">
        <v>1439.89</v>
      </c>
      <c r="AC379">
        <v>1458.6</v>
      </c>
      <c r="AD379">
        <v>1486.03</v>
      </c>
      <c r="AE379">
        <v>1538.33</v>
      </c>
      <c r="AF379">
        <v>1602.75</v>
      </c>
      <c r="AG379">
        <v>1694.32</v>
      </c>
      <c r="AH379">
        <v>1760.69</v>
      </c>
      <c r="AI379">
        <v>1856.56</v>
      </c>
      <c r="AJ379">
        <v>1933.12</v>
      </c>
      <c r="AK379">
        <v>2048.38</v>
      </c>
      <c r="AL379">
        <v>2166.1799999999998</v>
      </c>
    </row>
    <row r="380" spans="1:38" x14ac:dyDescent="0.15">
      <c r="A380" t="s">
        <v>1612</v>
      </c>
      <c r="B380" t="s">
        <v>1613</v>
      </c>
      <c r="C380" t="s">
        <v>1614</v>
      </c>
      <c r="D380" t="s">
        <v>94</v>
      </c>
      <c r="E380" t="s">
        <v>227</v>
      </c>
      <c r="F380" t="s">
        <v>72</v>
      </c>
      <c r="G380">
        <v>589.5</v>
      </c>
      <c r="H380">
        <v>587.25</v>
      </c>
      <c r="I380">
        <v>671.63</v>
      </c>
      <c r="J380">
        <v>737.83</v>
      </c>
      <c r="K380">
        <v>826.65</v>
      </c>
      <c r="L380">
        <v>813.66</v>
      </c>
      <c r="M380">
        <v>840.29</v>
      </c>
      <c r="N380">
        <v>877.59</v>
      </c>
      <c r="O380">
        <v>928.1</v>
      </c>
      <c r="P380">
        <v>978.97</v>
      </c>
      <c r="Q380">
        <v>1170.54</v>
      </c>
      <c r="R380">
        <v>1244.7</v>
      </c>
      <c r="S380">
        <v>1304.6199999999999</v>
      </c>
      <c r="T380">
        <v>1364.86</v>
      </c>
      <c r="U380">
        <v>1407.04</v>
      </c>
      <c r="V380">
        <v>1440.55</v>
      </c>
      <c r="W380">
        <v>1462.03</v>
      </c>
      <c r="X380">
        <v>1462.03</v>
      </c>
      <c r="Y380">
        <v>1462.03</v>
      </c>
      <c r="Z380">
        <v>1458.93</v>
      </c>
      <c r="AA380">
        <v>1455.21</v>
      </c>
      <c r="AB380">
        <v>1451.21</v>
      </c>
      <c r="AC380">
        <v>1447.21</v>
      </c>
      <c r="AD380">
        <v>1474.18</v>
      </c>
      <c r="AE380">
        <v>1537.99</v>
      </c>
      <c r="AF380">
        <v>1614.97</v>
      </c>
      <c r="AG380">
        <v>1693.95</v>
      </c>
      <c r="AH380">
        <v>1760.31</v>
      </c>
      <c r="AI380">
        <v>1863.17</v>
      </c>
      <c r="AJ380">
        <v>1939.94</v>
      </c>
      <c r="AK380">
        <v>2055.5500000000002</v>
      </c>
      <c r="AL380">
        <v>2173.7199999999998</v>
      </c>
    </row>
    <row r="381" spans="1:38" x14ac:dyDescent="0.15">
      <c r="A381" t="s">
        <v>231</v>
      </c>
      <c r="B381" t="s">
        <v>232</v>
      </c>
      <c r="C381" t="s">
        <v>233</v>
      </c>
      <c r="D381" t="s">
        <v>94</v>
      </c>
      <c r="E381" t="s">
        <v>74</v>
      </c>
      <c r="F381" t="s">
        <v>68</v>
      </c>
      <c r="G381">
        <v>600.75</v>
      </c>
      <c r="H381">
        <v>547.88</v>
      </c>
      <c r="I381">
        <v>614.25</v>
      </c>
      <c r="J381">
        <v>628.54</v>
      </c>
      <c r="K381">
        <v>673.93</v>
      </c>
      <c r="L381">
        <v>739.59</v>
      </c>
      <c r="M381">
        <v>800.63</v>
      </c>
      <c r="N381">
        <v>849.74</v>
      </c>
      <c r="O381">
        <v>904.59</v>
      </c>
      <c r="P381">
        <v>955.66</v>
      </c>
      <c r="Q381">
        <v>1045.1600000000001</v>
      </c>
      <c r="R381">
        <v>1104.49</v>
      </c>
      <c r="S381">
        <v>1162.3800000000001</v>
      </c>
      <c r="T381">
        <v>1219.1099999999999</v>
      </c>
      <c r="U381">
        <v>1278.01</v>
      </c>
      <c r="V381">
        <v>1329.5</v>
      </c>
      <c r="W381">
        <v>1364.41</v>
      </c>
      <c r="X381">
        <v>1399.86</v>
      </c>
      <c r="Y381">
        <v>1400.58</v>
      </c>
      <c r="Z381">
        <v>1408.64</v>
      </c>
      <c r="AA381">
        <v>1415.27</v>
      </c>
      <c r="AB381">
        <v>1442.5</v>
      </c>
      <c r="AC381">
        <v>1469.88</v>
      </c>
      <c r="AD381">
        <v>1522.37</v>
      </c>
      <c r="AE381">
        <v>1592.13</v>
      </c>
      <c r="AF381">
        <v>1667.27</v>
      </c>
      <c r="AG381">
        <v>1757.1</v>
      </c>
      <c r="AH381">
        <v>1820.29</v>
      </c>
      <c r="AI381">
        <v>1881.85</v>
      </c>
      <c r="AJ381">
        <v>1948.9</v>
      </c>
      <c r="AK381">
        <v>2033.15</v>
      </c>
      <c r="AL381">
        <v>2134.4699999999998</v>
      </c>
    </row>
    <row r="382" spans="1:38" x14ac:dyDescent="0.15">
      <c r="A382" t="s">
        <v>279</v>
      </c>
      <c r="B382" t="s">
        <v>280</v>
      </c>
      <c r="C382" t="s">
        <v>281</v>
      </c>
      <c r="D382" t="s">
        <v>94</v>
      </c>
      <c r="E382" t="s">
        <v>74</v>
      </c>
      <c r="F382" t="s">
        <v>70</v>
      </c>
      <c r="G382">
        <v>657</v>
      </c>
      <c r="H382">
        <v>632.25</v>
      </c>
      <c r="I382">
        <v>672.75</v>
      </c>
      <c r="J382">
        <v>749.43</v>
      </c>
      <c r="K382">
        <v>793.62</v>
      </c>
      <c r="L382">
        <v>846</v>
      </c>
      <c r="M382">
        <v>892.53</v>
      </c>
      <c r="N382">
        <v>937.53</v>
      </c>
      <c r="O382">
        <v>979.04</v>
      </c>
      <c r="P382">
        <v>1025.73</v>
      </c>
      <c r="Q382">
        <v>1079.3</v>
      </c>
      <c r="R382">
        <v>1105.54</v>
      </c>
      <c r="S382">
        <v>1138.73</v>
      </c>
      <c r="T382">
        <v>1163.8599999999999</v>
      </c>
      <c r="U382">
        <v>1188.68</v>
      </c>
      <c r="V382">
        <v>1213.21</v>
      </c>
      <c r="W382">
        <v>1238.08</v>
      </c>
      <c r="X382">
        <v>1261.25</v>
      </c>
      <c r="Y382">
        <v>1261.25</v>
      </c>
      <c r="Z382">
        <v>1261.23</v>
      </c>
      <c r="AA382">
        <v>1269.1199999999999</v>
      </c>
      <c r="AB382">
        <v>1294.3900000000001</v>
      </c>
      <c r="AC382">
        <v>1320.1</v>
      </c>
      <c r="AD382">
        <v>1380.05</v>
      </c>
      <c r="AE382">
        <v>1446.15</v>
      </c>
      <c r="AF382">
        <v>1510.2299999999998</v>
      </c>
      <c r="AG382">
        <v>1601.4799999999998</v>
      </c>
      <c r="AH382">
        <v>1667.75</v>
      </c>
      <c r="AI382">
        <v>1755.54</v>
      </c>
      <c r="AJ382">
        <v>1815.55</v>
      </c>
      <c r="AK382">
        <v>1913.02</v>
      </c>
      <c r="AL382">
        <v>2090.96</v>
      </c>
    </row>
    <row r="383" spans="1:38" x14ac:dyDescent="0.15">
      <c r="A383" t="s">
        <v>301</v>
      </c>
      <c r="B383" t="s">
        <v>302</v>
      </c>
      <c r="C383" t="s">
        <v>303</v>
      </c>
      <c r="D383" t="s">
        <v>94</v>
      </c>
      <c r="E383" t="s">
        <v>74</v>
      </c>
      <c r="F383" t="s">
        <v>56</v>
      </c>
      <c r="G383">
        <v>596.25</v>
      </c>
      <c r="H383">
        <v>652.5</v>
      </c>
      <c r="I383">
        <v>684</v>
      </c>
      <c r="J383">
        <v>735.6</v>
      </c>
      <c r="K383">
        <v>786.56</v>
      </c>
      <c r="L383">
        <v>848.54</v>
      </c>
      <c r="M383">
        <v>888.53</v>
      </c>
      <c r="N383">
        <v>927.87</v>
      </c>
      <c r="O383">
        <v>981.68</v>
      </c>
      <c r="P383">
        <v>1030.68</v>
      </c>
      <c r="Q383">
        <v>1118.32</v>
      </c>
      <c r="R383">
        <v>1162.02</v>
      </c>
      <c r="S383">
        <v>1216.02</v>
      </c>
      <c r="T383">
        <v>1275.31</v>
      </c>
      <c r="U383">
        <v>1321.45</v>
      </c>
      <c r="V383">
        <v>1332.11</v>
      </c>
      <c r="W383">
        <v>1388.14</v>
      </c>
      <c r="X383">
        <v>1414.36</v>
      </c>
      <c r="Y383">
        <v>1414.21</v>
      </c>
      <c r="Z383">
        <v>1414.19</v>
      </c>
      <c r="AA383">
        <v>1464.49</v>
      </c>
      <c r="AB383">
        <v>1491.77</v>
      </c>
      <c r="AC383">
        <v>1491.78</v>
      </c>
      <c r="AD383">
        <v>1542.52</v>
      </c>
      <c r="AE383">
        <v>1612.15</v>
      </c>
      <c r="AF383">
        <v>1701.24</v>
      </c>
      <c r="AG383">
        <v>1767.03</v>
      </c>
      <c r="AH383">
        <v>1820.96</v>
      </c>
      <c r="AI383">
        <v>1888.62</v>
      </c>
      <c r="AJ383">
        <v>1959.66</v>
      </c>
      <c r="AK383">
        <v>2044.63</v>
      </c>
      <c r="AL383">
        <v>2147.4699999999998</v>
      </c>
    </row>
    <row r="384" spans="1:38" x14ac:dyDescent="0.15">
      <c r="A384" t="s">
        <v>322</v>
      </c>
      <c r="B384" t="s">
        <v>323</v>
      </c>
      <c r="C384" t="s">
        <v>324</v>
      </c>
      <c r="D384" t="s">
        <v>94</v>
      </c>
      <c r="E384" t="s">
        <v>74</v>
      </c>
      <c r="F384" t="s">
        <v>68</v>
      </c>
      <c r="G384">
        <v>517.5</v>
      </c>
      <c r="H384">
        <v>562.5</v>
      </c>
      <c r="I384">
        <v>592.88</v>
      </c>
      <c r="J384">
        <v>646.94000000000005</v>
      </c>
      <c r="K384">
        <v>714.46</v>
      </c>
      <c r="L384">
        <v>761.47</v>
      </c>
      <c r="M384">
        <v>808.17</v>
      </c>
      <c r="N384">
        <v>834.24</v>
      </c>
      <c r="O384">
        <v>882.25</v>
      </c>
      <c r="P384">
        <v>931.25</v>
      </c>
      <c r="Q384">
        <v>1016.42</v>
      </c>
      <c r="R384">
        <v>1061.08</v>
      </c>
      <c r="S384">
        <v>1104.72</v>
      </c>
      <c r="T384">
        <v>1150.7</v>
      </c>
      <c r="U384">
        <v>1206.33</v>
      </c>
      <c r="V384">
        <v>1236.97</v>
      </c>
      <c r="W384">
        <v>1268.7</v>
      </c>
      <c r="X384">
        <v>1282.9100000000001</v>
      </c>
      <c r="Y384">
        <v>1282.92</v>
      </c>
      <c r="Z384">
        <v>1283.19</v>
      </c>
      <c r="AA384">
        <v>1317.52</v>
      </c>
      <c r="AB384">
        <v>1339.03</v>
      </c>
      <c r="AC384">
        <v>1361.31</v>
      </c>
      <c r="AD384">
        <v>1414.28</v>
      </c>
      <c r="AE384">
        <v>1482.2700000000002</v>
      </c>
      <c r="AF384">
        <v>1572.92</v>
      </c>
      <c r="AG384">
        <v>1640.11</v>
      </c>
      <c r="AH384">
        <v>1707.63</v>
      </c>
      <c r="AI384">
        <v>1796.19</v>
      </c>
      <c r="AJ384">
        <v>1857.47</v>
      </c>
      <c r="AK384">
        <v>1955.79</v>
      </c>
      <c r="AL384">
        <v>2055.35</v>
      </c>
    </row>
    <row r="385" spans="1:38" x14ac:dyDescent="0.15">
      <c r="A385" t="s">
        <v>377</v>
      </c>
      <c r="B385" t="s">
        <v>378</v>
      </c>
      <c r="C385" t="s">
        <v>379</v>
      </c>
      <c r="D385" t="s">
        <v>94</v>
      </c>
      <c r="E385" t="s">
        <v>74</v>
      </c>
      <c r="F385" t="s">
        <v>56</v>
      </c>
      <c r="G385">
        <v>607.5</v>
      </c>
      <c r="H385">
        <v>568.13</v>
      </c>
      <c r="I385">
        <v>622.13</v>
      </c>
      <c r="J385">
        <v>651.71</v>
      </c>
      <c r="K385">
        <v>710.78</v>
      </c>
      <c r="L385">
        <v>752.71</v>
      </c>
      <c r="M385">
        <v>811.2</v>
      </c>
      <c r="N385">
        <v>851.3</v>
      </c>
      <c r="O385">
        <v>910.89</v>
      </c>
      <c r="P385">
        <v>970.09</v>
      </c>
      <c r="Q385">
        <v>1083.5899999999999</v>
      </c>
      <c r="R385">
        <v>1116.96</v>
      </c>
      <c r="S385">
        <v>1172.27</v>
      </c>
      <c r="T385">
        <v>1228.54</v>
      </c>
      <c r="U385">
        <v>1288.71</v>
      </c>
      <c r="V385">
        <v>1337.33</v>
      </c>
      <c r="W385">
        <v>1404.08</v>
      </c>
      <c r="X385">
        <v>1456.73</v>
      </c>
      <c r="Y385">
        <v>1456.73</v>
      </c>
      <c r="Z385">
        <v>1456.73</v>
      </c>
      <c r="AA385">
        <v>1510.81</v>
      </c>
      <c r="AB385">
        <v>1513.78</v>
      </c>
      <c r="AC385">
        <v>1513.78</v>
      </c>
      <c r="AD385">
        <v>1571.29</v>
      </c>
      <c r="AE385">
        <v>1644.41</v>
      </c>
      <c r="AF385">
        <v>1748.89</v>
      </c>
      <c r="AG385">
        <v>1826.19</v>
      </c>
      <c r="AH385">
        <v>1911.3</v>
      </c>
      <c r="AI385">
        <v>2000.92</v>
      </c>
      <c r="AJ385">
        <v>2072.66</v>
      </c>
      <c r="AK385">
        <v>2179.56</v>
      </c>
      <c r="AL385">
        <v>2288.8000000000002</v>
      </c>
    </row>
    <row r="386" spans="1:38" x14ac:dyDescent="0.15">
      <c r="A386" t="s">
        <v>380</v>
      </c>
      <c r="B386" t="s">
        <v>381</v>
      </c>
      <c r="C386" t="s">
        <v>382</v>
      </c>
      <c r="D386" t="s">
        <v>94</v>
      </c>
      <c r="E386" t="s">
        <v>74</v>
      </c>
      <c r="F386" t="s">
        <v>68</v>
      </c>
      <c r="G386">
        <v>614.25</v>
      </c>
      <c r="H386">
        <v>675</v>
      </c>
      <c r="I386">
        <v>694.13</v>
      </c>
      <c r="J386">
        <v>733.42</v>
      </c>
      <c r="K386">
        <v>778.38</v>
      </c>
      <c r="L386">
        <v>839.12</v>
      </c>
      <c r="M386">
        <v>876.19</v>
      </c>
      <c r="N386">
        <v>911.33</v>
      </c>
      <c r="O386">
        <v>958.5</v>
      </c>
      <c r="P386">
        <v>1018.46</v>
      </c>
      <c r="Q386">
        <v>1130.77</v>
      </c>
      <c r="R386">
        <v>1181.46</v>
      </c>
      <c r="S386">
        <v>1236.73</v>
      </c>
      <c r="T386">
        <v>1296.81</v>
      </c>
      <c r="U386">
        <v>1359.64</v>
      </c>
      <c r="V386">
        <v>1397.87</v>
      </c>
      <c r="W386">
        <v>1424.75</v>
      </c>
      <c r="X386">
        <v>1416.68</v>
      </c>
      <c r="Y386">
        <v>1416.68</v>
      </c>
      <c r="Z386">
        <v>1417.42</v>
      </c>
      <c r="AA386">
        <v>1452.2</v>
      </c>
      <c r="AB386">
        <v>1454.91</v>
      </c>
      <c r="AC386">
        <v>1458.8</v>
      </c>
      <c r="AD386">
        <v>1514.72</v>
      </c>
      <c r="AE386">
        <v>1584.18</v>
      </c>
      <c r="AF386">
        <v>1680.52</v>
      </c>
      <c r="AG386">
        <v>1750.1499999999999</v>
      </c>
      <c r="AH386">
        <v>1822.54</v>
      </c>
      <c r="AI386">
        <v>1916.45</v>
      </c>
      <c r="AJ386">
        <v>1980.83</v>
      </c>
      <c r="AK386">
        <v>2085.92</v>
      </c>
      <c r="AL386">
        <v>2190.39</v>
      </c>
    </row>
    <row r="387" spans="1:38" x14ac:dyDescent="0.15">
      <c r="A387" t="s">
        <v>511</v>
      </c>
      <c r="B387" t="s">
        <v>512</v>
      </c>
      <c r="C387" t="s">
        <v>513</v>
      </c>
      <c r="D387" t="s">
        <v>94</v>
      </c>
      <c r="E387" t="s">
        <v>74</v>
      </c>
      <c r="F387" t="s">
        <v>70</v>
      </c>
      <c r="G387">
        <v>686.25</v>
      </c>
      <c r="H387">
        <v>752.63</v>
      </c>
      <c r="I387">
        <v>793.13</v>
      </c>
      <c r="J387">
        <v>808.71</v>
      </c>
      <c r="K387">
        <v>838.55</v>
      </c>
      <c r="L387">
        <v>897.24</v>
      </c>
      <c r="M387">
        <v>968.16</v>
      </c>
      <c r="N387">
        <v>1019.85</v>
      </c>
      <c r="O387">
        <v>1064.6400000000001</v>
      </c>
      <c r="P387">
        <v>1114.27</v>
      </c>
      <c r="Q387">
        <v>1171.73</v>
      </c>
      <c r="R387">
        <v>1210.08</v>
      </c>
      <c r="S387">
        <v>1258.1199999999999</v>
      </c>
      <c r="T387">
        <v>1303.5999999999999</v>
      </c>
      <c r="U387">
        <v>1348.65</v>
      </c>
      <c r="V387">
        <v>1385.91</v>
      </c>
      <c r="W387">
        <v>1437.7</v>
      </c>
      <c r="X387">
        <v>1471.14</v>
      </c>
      <c r="Y387">
        <v>1471.14</v>
      </c>
      <c r="Z387">
        <v>1471.14</v>
      </c>
      <c r="AA387">
        <v>1479.11</v>
      </c>
      <c r="AB387">
        <v>1507.89</v>
      </c>
      <c r="AC387">
        <v>1536.68</v>
      </c>
      <c r="AD387">
        <v>1597.34</v>
      </c>
      <c r="AE387">
        <v>1674.1200000000001</v>
      </c>
      <c r="AF387">
        <v>1761.9999999999998</v>
      </c>
      <c r="AG387">
        <v>1834.1599999999999</v>
      </c>
      <c r="AH387">
        <v>1909.36</v>
      </c>
      <c r="AI387">
        <v>2008.97</v>
      </c>
      <c r="AJ387">
        <v>2075.98</v>
      </c>
      <c r="AK387">
        <v>2185.9899999999998</v>
      </c>
      <c r="AL387">
        <v>2295.65</v>
      </c>
    </row>
    <row r="388" spans="1:38" x14ac:dyDescent="0.15">
      <c r="A388" t="s">
        <v>582</v>
      </c>
      <c r="B388" t="s">
        <v>583</v>
      </c>
      <c r="C388" t="s">
        <v>584</v>
      </c>
      <c r="D388" t="s">
        <v>94</v>
      </c>
      <c r="E388" t="s">
        <v>74</v>
      </c>
      <c r="F388" t="s">
        <v>68</v>
      </c>
      <c r="G388">
        <v>587.25</v>
      </c>
      <c r="H388">
        <v>564.75</v>
      </c>
      <c r="I388">
        <v>586.13</v>
      </c>
      <c r="J388">
        <v>604.16</v>
      </c>
      <c r="K388">
        <v>654.88</v>
      </c>
      <c r="L388">
        <v>711.59</v>
      </c>
      <c r="M388">
        <v>760.86</v>
      </c>
      <c r="N388">
        <v>798.09</v>
      </c>
      <c r="O388">
        <v>856.13</v>
      </c>
      <c r="P388">
        <v>917.31</v>
      </c>
      <c r="Q388">
        <v>1039.6600000000001</v>
      </c>
      <c r="R388">
        <v>1093.67</v>
      </c>
      <c r="S388">
        <v>1101.74</v>
      </c>
      <c r="T388">
        <v>1135.6600000000001</v>
      </c>
      <c r="U388">
        <v>1178.98</v>
      </c>
      <c r="V388">
        <v>1227.05</v>
      </c>
      <c r="W388">
        <v>1277.7</v>
      </c>
      <c r="X388">
        <v>1315.33</v>
      </c>
      <c r="Y388">
        <v>1316.16</v>
      </c>
      <c r="Z388">
        <v>1324.53</v>
      </c>
      <c r="AA388">
        <v>1331.66</v>
      </c>
      <c r="AB388">
        <v>1357.78</v>
      </c>
      <c r="AC388">
        <v>1384.47</v>
      </c>
      <c r="AD388">
        <v>1436.44</v>
      </c>
      <c r="AE388">
        <v>1490.43</v>
      </c>
      <c r="AF388">
        <v>1555.67</v>
      </c>
      <c r="AG388">
        <v>1647.04</v>
      </c>
      <c r="AH388">
        <v>1707.1799999999998</v>
      </c>
      <c r="AI388">
        <v>1765.42</v>
      </c>
      <c r="AJ388">
        <v>1842.12</v>
      </c>
      <c r="AK388">
        <v>1925.95</v>
      </c>
      <c r="AL388">
        <v>2024.11</v>
      </c>
    </row>
    <row r="389" spans="1:38" x14ac:dyDescent="0.15">
      <c r="A389" t="s">
        <v>603</v>
      </c>
      <c r="B389" t="s">
        <v>604</v>
      </c>
      <c r="C389" t="s">
        <v>605</v>
      </c>
      <c r="D389" t="s">
        <v>94</v>
      </c>
      <c r="E389" t="s">
        <v>74</v>
      </c>
      <c r="F389" t="s">
        <v>70</v>
      </c>
      <c r="G389">
        <v>582.75</v>
      </c>
      <c r="H389">
        <v>582.75</v>
      </c>
      <c r="I389">
        <v>610.88</v>
      </c>
      <c r="J389">
        <v>637.29</v>
      </c>
      <c r="K389">
        <v>696.76</v>
      </c>
      <c r="L389">
        <v>744.3</v>
      </c>
      <c r="M389">
        <v>779.19</v>
      </c>
      <c r="N389">
        <v>836.06</v>
      </c>
      <c r="O389">
        <v>896.36</v>
      </c>
      <c r="P389">
        <v>946.76</v>
      </c>
      <c r="Q389">
        <v>1008.46</v>
      </c>
      <c r="R389">
        <v>1033.8599999999999</v>
      </c>
      <c r="S389">
        <v>1064.1400000000001</v>
      </c>
      <c r="T389">
        <v>1093.26</v>
      </c>
      <c r="U389">
        <v>1145.1300000000001</v>
      </c>
      <c r="V389">
        <v>1198.3800000000001</v>
      </c>
      <c r="W389">
        <v>1253.53</v>
      </c>
      <c r="X389">
        <v>1272.67</v>
      </c>
      <c r="Y389">
        <v>1272.67</v>
      </c>
      <c r="Z389">
        <v>1272.6600000000001</v>
      </c>
      <c r="AA389">
        <v>1280.6199999999999</v>
      </c>
      <c r="AB389">
        <v>1283.7</v>
      </c>
      <c r="AC389">
        <v>1286.8399999999999</v>
      </c>
      <c r="AD389">
        <v>1337.82</v>
      </c>
      <c r="AE389">
        <v>1390.6100000000001</v>
      </c>
      <c r="AF389">
        <v>1458.9199999999998</v>
      </c>
      <c r="AG389">
        <v>1541.7499999999998</v>
      </c>
      <c r="AH389">
        <v>1605.9599999999998</v>
      </c>
      <c r="AI389">
        <v>1691.1</v>
      </c>
      <c r="AJ389">
        <v>1749.45</v>
      </c>
      <c r="AK389">
        <v>1843.97</v>
      </c>
      <c r="AL389">
        <v>1937.46</v>
      </c>
    </row>
    <row r="390" spans="1:38" x14ac:dyDescent="0.15">
      <c r="A390" t="s">
        <v>721</v>
      </c>
      <c r="B390" t="s">
        <v>722</v>
      </c>
      <c r="C390" t="s">
        <v>723</v>
      </c>
      <c r="D390" t="s">
        <v>94</v>
      </c>
      <c r="E390" t="s">
        <v>74</v>
      </c>
      <c r="F390" t="s">
        <v>58</v>
      </c>
      <c r="G390">
        <v>696.38</v>
      </c>
      <c r="H390">
        <v>660.38</v>
      </c>
      <c r="I390">
        <v>718.88</v>
      </c>
      <c r="J390">
        <v>781.43</v>
      </c>
      <c r="K390">
        <v>862.52</v>
      </c>
      <c r="L390">
        <v>912.03</v>
      </c>
      <c r="M390">
        <v>961.5</v>
      </c>
      <c r="N390">
        <v>1009.63</v>
      </c>
      <c r="O390">
        <v>1059.8499999999999</v>
      </c>
      <c r="P390">
        <v>1127.77</v>
      </c>
      <c r="Q390">
        <v>1237.6099999999999</v>
      </c>
      <c r="R390">
        <v>1299.69</v>
      </c>
      <c r="S390">
        <v>1362.39</v>
      </c>
      <c r="T390">
        <v>1419.03</v>
      </c>
      <c r="U390">
        <v>1468.26</v>
      </c>
      <c r="V390">
        <v>1525.17</v>
      </c>
      <c r="W390">
        <v>1570.23</v>
      </c>
      <c r="X390">
        <v>1600.16</v>
      </c>
      <c r="Y390">
        <v>1600.17</v>
      </c>
      <c r="Z390">
        <v>1600.16</v>
      </c>
      <c r="AA390">
        <v>1603.13</v>
      </c>
      <c r="AB390">
        <v>1603.1</v>
      </c>
      <c r="AC390">
        <v>1634.42</v>
      </c>
      <c r="AD390">
        <v>1699.6499999999999</v>
      </c>
      <c r="AE390">
        <v>1782.5499999999997</v>
      </c>
      <c r="AF390">
        <v>1877.11</v>
      </c>
      <c r="AG390">
        <v>1970.8</v>
      </c>
      <c r="AH390">
        <v>2045.1000000000001</v>
      </c>
      <c r="AI390">
        <v>2144.63</v>
      </c>
      <c r="AJ390">
        <v>2213.6</v>
      </c>
      <c r="AK390">
        <v>2331.96</v>
      </c>
      <c r="AL390">
        <v>2450.9499999999998</v>
      </c>
    </row>
    <row r="391" spans="1:38" x14ac:dyDescent="0.15">
      <c r="A391" t="s">
        <v>925</v>
      </c>
      <c r="B391" t="s">
        <v>926</v>
      </c>
      <c r="C391" t="s">
        <v>927</v>
      </c>
      <c r="D391" t="s">
        <v>94</v>
      </c>
      <c r="E391" t="s">
        <v>74</v>
      </c>
      <c r="F391" t="s">
        <v>68</v>
      </c>
      <c r="G391">
        <v>628.88</v>
      </c>
      <c r="H391">
        <v>714.38</v>
      </c>
      <c r="I391">
        <v>729</v>
      </c>
      <c r="J391">
        <v>760.48</v>
      </c>
      <c r="K391">
        <v>800.32</v>
      </c>
      <c r="L391">
        <v>845.14</v>
      </c>
      <c r="M391">
        <v>870.2</v>
      </c>
      <c r="N391">
        <v>910.27</v>
      </c>
      <c r="O391">
        <v>947.89</v>
      </c>
      <c r="P391">
        <v>1006.38</v>
      </c>
      <c r="Q391">
        <v>1088.6500000000001</v>
      </c>
      <c r="R391">
        <v>1133.9100000000001</v>
      </c>
      <c r="S391">
        <v>1190.01</v>
      </c>
      <c r="T391">
        <v>1249.56</v>
      </c>
      <c r="U391">
        <v>1289.8599999999999</v>
      </c>
      <c r="V391">
        <v>1331.44</v>
      </c>
      <c r="W391">
        <v>1376.88</v>
      </c>
      <c r="X391">
        <v>1405</v>
      </c>
      <c r="Y391">
        <v>1405</v>
      </c>
      <c r="Z391">
        <v>1405.04</v>
      </c>
      <c r="AA391">
        <v>1439.59</v>
      </c>
      <c r="AB391">
        <v>1442.55</v>
      </c>
      <c r="AC391">
        <v>1471.03</v>
      </c>
      <c r="AD391">
        <v>1527.78</v>
      </c>
      <c r="AE391">
        <v>1601.15</v>
      </c>
      <c r="AF391">
        <v>1697.8500000000001</v>
      </c>
      <c r="AG391">
        <v>1767.67</v>
      </c>
      <c r="AH391">
        <v>1838.6399999999999</v>
      </c>
      <c r="AI391">
        <v>1932.49</v>
      </c>
      <c r="AJ391">
        <v>1997.31</v>
      </c>
      <c r="AK391">
        <v>2102.4499999999998</v>
      </c>
      <c r="AL391">
        <v>2207.66</v>
      </c>
    </row>
    <row r="392" spans="1:38" x14ac:dyDescent="0.15">
      <c r="A392" t="s">
        <v>928</v>
      </c>
      <c r="B392" t="s">
        <v>929</v>
      </c>
      <c r="C392" t="s">
        <v>930</v>
      </c>
      <c r="D392" t="s">
        <v>94</v>
      </c>
      <c r="E392" t="s">
        <v>74</v>
      </c>
      <c r="F392" t="s">
        <v>56</v>
      </c>
      <c r="G392">
        <v>672.75</v>
      </c>
      <c r="H392">
        <v>670.5</v>
      </c>
      <c r="I392">
        <v>718.88</v>
      </c>
      <c r="J392">
        <v>795</v>
      </c>
      <c r="K392">
        <v>863.64</v>
      </c>
      <c r="L392">
        <v>927.35</v>
      </c>
      <c r="M392">
        <v>970.37</v>
      </c>
      <c r="N392">
        <v>1008.47</v>
      </c>
      <c r="O392">
        <v>1042.94</v>
      </c>
      <c r="P392">
        <v>1078.33</v>
      </c>
      <c r="Q392">
        <v>1114.44</v>
      </c>
      <c r="R392">
        <v>1150.5</v>
      </c>
      <c r="S392">
        <v>1197.49</v>
      </c>
      <c r="T392">
        <v>1246.5899999999999</v>
      </c>
      <c r="U392">
        <v>1296.8900000000001</v>
      </c>
      <c r="V392">
        <v>1349.88</v>
      </c>
      <c r="W392">
        <v>1416.2</v>
      </c>
      <c r="X392">
        <v>1484.37</v>
      </c>
      <c r="Y392">
        <v>1484.48</v>
      </c>
      <c r="Z392">
        <v>1492.01</v>
      </c>
      <c r="AA392">
        <v>1497.31</v>
      </c>
      <c r="AB392">
        <v>1501.92</v>
      </c>
      <c r="AC392">
        <v>1506.51</v>
      </c>
      <c r="AD392">
        <v>1561.6100000000001</v>
      </c>
      <c r="AE392">
        <v>1632.8999999999999</v>
      </c>
      <c r="AF392">
        <v>1728.71</v>
      </c>
      <c r="AG392">
        <v>1818.49</v>
      </c>
      <c r="AH392">
        <v>1891.89</v>
      </c>
      <c r="AI392">
        <v>1985.82</v>
      </c>
      <c r="AJ392">
        <v>2047.45</v>
      </c>
      <c r="AK392">
        <v>2150.38</v>
      </c>
      <c r="AL392">
        <v>2255.5500000000002</v>
      </c>
    </row>
    <row r="393" spans="1:38" x14ac:dyDescent="0.15">
      <c r="A393" t="s">
        <v>948</v>
      </c>
      <c r="B393" t="s">
        <v>949</v>
      </c>
      <c r="C393" t="s">
        <v>950</v>
      </c>
      <c r="D393" t="s">
        <v>94</v>
      </c>
      <c r="E393" t="s">
        <v>74</v>
      </c>
      <c r="F393" t="s">
        <v>68</v>
      </c>
      <c r="G393">
        <v>600.75</v>
      </c>
      <c r="H393">
        <v>600.75</v>
      </c>
      <c r="I393">
        <v>614.25</v>
      </c>
      <c r="J393">
        <v>636.94000000000005</v>
      </c>
      <c r="K393">
        <v>674.49</v>
      </c>
      <c r="L393">
        <v>734.71</v>
      </c>
      <c r="M393">
        <v>768.49</v>
      </c>
      <c r="N393">
        <v>805.18</v>
      </c>
      <c r="O393">
        <v>844.6</v>
      </c>
      <c r="P393">
        <v>899.96</v>
      </c>
      <c r="Q393">
        <v>984.8</v>
      </c>
      <c r="R393">
        <v>1040.3900000000001</v>
      </c>
      <c r="S393">
        <v>1085.5999999999999</v>
      </c>
      <c r="T393">
        <v>1135.5999999999999</v>
      </c>
      <c r="U393">
        <v>1187.73</v>
      </c>
      <c r="V393">
        <v>1243.71</v>
      </c>
      <c r="W393">
        <v>1280.29</v>
      </c>
      <c r="X393">
        <v>1312.44</v>
      </c>
      <c r="Y393">
        <v>1312.47</v>
      </c>
      <c r="Z393">
        <v>1312.37</v>
      </c>
      <c r="AA393">
        <v>1323.69</v>
      </c>
      <c r="AB393">
        <v>1348.52</v>
      </c>
      <c r="AC393">
        <v>1375.48</v>
      </c>
      <c r="AD393">
        <v>1428.8000000000002</v>
      </c>
      <c r="AE393">
        <v>1496.3300000000002</v>
      </c>
      <c r="AF393">
        <v>1574.1000000000001</v>
      </c>
      <c r="AG393">
        <v>1653.6299999999999</v>
      </c>
      <c r="AH393">
        <v>1720.1399999999999</v>
      </c>
      <c r="AI393">
        <v>1808.77</v>
      </c>
      <c r="AJ393">
        <v>1869.3</v>
      </c>
      <c r="AK393">
        <v>1968.38</v>
      </c>
      <c r="AL393">
        <v>2066.2199999999998</v>
      </c>
    </row>
    <row r="394" spans="1:38" x14ac:dyDescent="0.15">
      <c r="A394" t="s">
        <v>985</v>
      </c>
      <c r="B394" t="s">
        <v>986</v>
      </c>
      <c r="C394" t="s">
        <v>987</v>
      </c>
      <c r="D394" t="s">
        <v>94</v>
      </c>
      <c r="E394" t="s">
        <v>74</v>
      </c>
      <c r="F394" t="s">
        <v>56</v>
      </c>
      <c r="G394">
        <v>725.63</v>
      </c>
      <c r="H394">
        <v>866.25</v>
      </c>
      <c r="I394">
        <v>963</v>
      </c>
      <c r="J394">
        <v>1006.46</v>
      </c>
      <c r="K394">
        <v>1110.6600000000001</v>
      </c>
      <c r="L394">
        <v>1171.54</v>
      </c>
      <c r="M394">
        <v>1171.54</v>
      </c>
      <c r="N394">
        <v>1171.54</v>
      </c>
      <c r="O394">
        <v>1171.54</v>
      </c>
      <c r="P394">
        <v>1136.3900000000001</v>
      </c>
      <c r="Q394">
        <v>1180.8699999999999</v>
      </c>
      <c r="R394">
        <v>1222.8</v>
      </c>
      <c r="S394">
        <v>1282.04</v>
      </c>
      <c r="T394">
        <v>1328.59</v>
      </c>
      <c r="U394">
        <v>1379.19</v>
      </c>
      <c r="V394">
        <v>1446.38</v>
      </c>
      <c r="W394">
        <v>1511.12</v>
      </c>
      <c r="X394">
        <v>1519.14</v>
      </c>
      <c r="Y394">
        <v>1519.14</v>
      </c>
      <c r="Z394">
        <v>1526.12</v>
      </c>
      <c r="AA394">
        <v>1553.36</v>
      </c>
      <c r="AB394">
        <v>1584.22</v>
      </c>
      <c r="AC394">
        <v>1615.68</v>
      </c>
      <c r="AD394">
        <v>1675.46</v>
      </c>
      <c r="AE394">
        <v>1751.9199999999998</v>
      </c>
      <c r="AF394">
        <v>1856.69</v>
      </c>
      <c r="AG394">
        <v>1949.87</v>
      </c>
      <c r="AH394">
        <v>2027.2700000000002</v>
      </c>
      <c r="AI394">
        <v>2129.4899999999998</v>
      </c>
      <c r="AJ394">
        <v>2194.9699999999998</v>
      </c>
      <c r="AK394">
        <v>2307.5500000000002</v>
      </c>
      <c r="AL394">
        <v>2420.39</v>
      </c>
    </row>
    <row r="395" spans="1:38" x14ac:dyDescent="0.15">
      <c r="A395" t="s">
        <v>1008</v>
      </c>
      <c r="B395" t="s">
        <v>1009</v>
      </c>
      <c r="C395" t="s">
        <v>1010</v>
      </c>
      <c r="D395" t="s">
        <v>94</v>
      </c>
      <c r="E395" t="s">
        <v>74</v>
      </c>
      <c r="F395" t="s">
        <v>56</v>
      </c>
      <c r="G395">
        <v>738</v>
      </c>
      <c r="H395">
        <v>777.38</v>
      </c>
      <c r="I395">
        <v>789.75</v>
      </c>
      <c r="J395">
        <v>838.36</v>
      </c>
      <c r="K395">
        <v>897.98</v>
      </c>
      <c r="L395">
        <v>949.49</v>
      </c>
      <c r="M395">
        <v>987.28</v>
      </c>
      <c r="N395">
        <v>1006.04</v>
      </c>
      <c r="O395">
        <v>1027.42</v>
      </c>
      <c r="P395">
        <v>1051.79</v>
      </c>
      <c r="Q395">
        <v>1105.81</v>
      </c>
      <c r="R395">
        <v>1133.1600000000001</v>
      </c>
      <c r="S395">
        <v>1166.92</v>
      </c>
      <c r="T395">
        <v>1199.25</v>
      </c>
      <c r="U395">
        <v>1234.53</v>
      </c>
      <c r="V395">
        <v>1271.68</v>
      </c>
      <c r="W395">
        <v>1315.64</v>
      </c>
      <c r="X395">
        <v>1326.99</v>
      </c>
      <c r="Y395">
        <v>1326.99</v>
      </c>
      <c r="Z395">
        <v>1326.99</v>
      </c>
      <c r="AA395">
        <v>1379.24</v>
      </c>
      <c r="AB395">
        <v>1382.21</v>
      </c>
      <c r="AC395">
        <v>1382.21</v>
      </c>
      <c r="AD395">
        <v>1435.12</v>
      </c>
      <c r="AE395">
        <v>1502.12</v>
      </c>
      <c r="AF395">
        <v>1566.79</v>
      </c>
      <c r="AG395">
        <v>1646.02</v>
      </c>
      <c r="AH395">
        <v>1724.71</v>
      </c>
      <c r="AI395">
        <v>1805.84</v>
      </c>
      <c r="AJ395">
        <v>1872.59</v>
      </c>
      <c r="AK395">
        <v>1969.5</v>
      </c>
      <c r="AL395">
        <v>2068.25</v>
      </c>
    </row>
    <row r="396" spans="1:38" x14ac:dyDescent="0.15">
      <c r="A396" t="s">
        <v>1067</v>
      </c>
      <c r="B396" t="s">
        <v>1068</v>
      </c>
      <c r="C396" t="s">
        <v>1069</v>
      </c>
      <c r="D396" t="s">
        <v>94</v>
      </c>
      <c r="E396" t="s">
        <v>74</v>
      </c>
      <c r="F396" t="s">
        <v>58</v>
      </c>
      <c r="G396">
        <v>792</v>
      </c>
      <c r="H396">
        <v>771.75</v>
      </c>
      <c r="I396">
        <v>727.88</v>
      </c>
      <c r="J396">
        <v>771.21</v>
      </c>
      <c r="K396">
        <v>830.5</v>
      </c>
      <c r="L396">
        <v>906.33</v>
      </c>
      <c r="M396">
        <v>977.74</v>
      </c>
      <c r="N396">
        <v>1006.22</v>
      </c>
      <c r="O396">
        <v>1050.07</v>
      </c>
      <c r="P396">
        <v>1128.8399999999999</v>
      </c>
      <c r="Q396">
        <v>1240.5999999999999</v>
      </c>
      <c r="R396">
        <v>1302.46</v>
      </c>
      <c r="S396">
        <v>1328.66</v>
      </c>
      <c r="T396">
        <v>1357.66</v>
      </c>
      <c r="U396">
        <v>1396.06</v>
      </c>
      <c r="V396">
        <v>1448.78</v>
      </c>
      <c r="W396">
        <v>1489.93</v>
      </c>
      <c r="X396">
        <v>1511.93</v>
      </c>
      <c r="Y396">
        <v>1511.91</v>
      </c>
      <c r="Z396">
        <v>1512.24</v>
      </c>
      <c r="AA396">
        <v>1515.21</v>
      </c>
      <c r="AB396">
        <v>1516.13</v>
      </c>
      <c r="AC396">
        <v>1544.86</v>
      </c>
      <c r="AD396">
        <v>1605.7399999999998</v>
      </c>
      <c r="AE396">
        <v>1683.4</v>
      </c>
      <c r="AF396">
        <v>1772.23</v>
      </c>
      <c r="AG396">
        <v>1861.11</v>
      </c>
      <c r="AH396">
        <v>1930.47</v>
      </c>
      <c r="AI396">
        <v>2023.54</v>
      </c>
      <c r="AJ396">
        <v>2088.27</v>
      </c>
      <c r="AK396">
        <v>2181.84</v>
      </c>
      <c r="AL396">
        <v>2293.59</v>
      </c>
    </row>
    <row r="397" spans="1:38" x14ac:dyDescent="0.15">
      <c r="A397" t="s">
        <v>1122</v>
      </c>
      <c r="B397" t="s">
        <v>1123</v>
      </c>
      <c r="C397" t="s">
        <v>1124</v>
      </c>
      <c r="D397" t="s">
        <v>94</v>
      </c>
      <c r="E397" t="s">
        <v>74</v>
      </c>
      <c r="F397" t="s">
        <v>58</v>
      </c>
      <c r="G397">
        <v>706.5</v>
      </c>
      <c r="H397">
        <v>689.63</v>
      </c>
      <c r="I397">
        <v>743.63</v>
      </c>
      <c r="J397">
        <v>785.87</v>
      </c>
      <c r="K397">
        <v>809</v>
      </c>
      <c r="L397">
        <v>846.3</v>
      </c>
      <c r="M397">
        <v>904.74</v>
      </c>
      <c r="N397">
        <v>967.21</v>
      </c>
      <c r="O397">
        <v>1009.75</v>
      </c>
      <c r="P397">
        <v>1079.42</v>
      </c>
      <c r="Q397">
        <v>1170.52</v>
      </c>
      <c r="R397">
        <v>1227.76</v>
      </c>
      <c r="S397">
        <v>1259.56</v>
      </c>
      <c r="T397">
        <v>1319.39</v>
      </c>
      <c r="U397">
        <v>1366.89</v>
      </c>
      <c r="V397">
        <v>1414.73</v>
      </c>
      <c r="W397">
        <v>1450.1</v>
      </c>
      <c r="X397">
        <v>1484.9</v>
      </c>
      <c r="Y397">
        <v>1484.9</v>
      </c>
      <c r="Z397">
        <v>1484.9</v>
      </c>
      <c r="AA397">
        <v>1487.81</v>
      </c>
      <c r="AB397">
        <v>1487.81</v>
      </c>
      <c r="AC397">
        <v>1490.99</v>
      </c>
      <c r="AD397">
        <v>1550.58</v>
      </c>
      <c r="AE397">
        <v>1626.12</v>
      </c>
      <c r="AF397">
        <v>1712.8</v>
      </c>
      <c r="AG397">
        <v>1784.7099999999998</v>
      </c>
      <c r="AH397">
        <v>1851.58</v>
      </c>
      <c r="AI397">
        <v>1941.46</v>
      </c>
      <c r="AJ397">
        <v>2004.36</v>
      </c>
      <c r="AK397">
        <v>2112.34</v>
      </c>
      <c r="AL397">
        <v>2220.4699999999998</v>
      </c>
    </row>
    <row r="398" spans="1:38" x14ac:dyDescent="0.15">
      <c r="A398" t="s">
        <v>1189</v>
      </c>
      <c r="B398" t="s">
        <v>1190</v>
      </c>
      <c r="C398" t="s">
        <v>1191</v>
      </c>
      <c r="D398" t="s">
        <v>94</v>
      </c>
      <c r="E398" t="s">
        <v>74</v>
      </c>
      <c r="F398" t="s">
        <v>56</v>
      </c>
      <c r="G398">
        <v>623.25</v>
      </c>
      <c r="H398">
        <v>686.25</v>
      </c>
      <c r="I398">
        <v>738</v>
      </c>
      <c r="J398">
        <v>770.91</v>
      </c>
      <c r="K398">
        <v>817.96</v>
      </c>
      <c r="L398">
        <v>868.08</v>
      </c>
      <c r="M398">
        <v>928.7</v>
      </c>
      <c r="N398">
        <v>965.42</v>
      </c>
      <c r="O398">
        <v>1058.98</v>
      </c>
      <c r="P398">
        <v>1088.72</v>
      </c>
      <c r="Q398">
        <v>1222.44</v>
      </c>
      <c r="R398">
        <v>1283.42</v>
      </c>
      <c r="S398">
        <v>1346.22</v>
      </c>
      <c r="T398">
        <v>1412.24</v>
      </c>
      <c r="U398">
        <v>1481.26</v>
      </c>
      <c r="V398">
        <v>1481.32</v>
      </c>
      <c r="W398">
        <v>1518.34</v>
      </c>
      <c r="X398">
        <v>1547.14</v>
      </c>
      <c r="Y398">
        <v>1547.14</v>
      </c>
      <c r="Z398">
        <v>1547.39</v>
      </c>
      <c r="AA398">
        <v>1604.48</v>
      </c>
      <c r="AB398">
        <v>1607.35</v>
      </c>
      <c r="AC398">
        <v>1607.37</v>
      </c>
      <c r="AD398">
        <v>1665.07</v>
      </c>
      <c r="AE398">
        <v>1729.05</v>
      </c>
      <c r="AF398">
        <v>1809.03</v>
      </c>
      <c r="AG398">
        <v>1904.51</v>
      </c>
      <c r="AH398">
        <v>1977.21</v>
      </c>
      <c r="AI398">
        <v>2037.43</v>
      </c>
      <c r="AJ398">
        <v>2128.4</v>
      </c>
      <c r="AK398">
        <v>2220.0300000000002</v>
      </c>
      <c r="AL398">
        <v>2331.35</v>
      </c>
    </row>
    <row r="399" spans="1:38" x14ac:dyDescent="0.15">
      <c r="A399" t="s">
        <v>1264</v>
      </c>
      <c r="B399" t="s">
        <v>1265</v>
      </c>
      <c r="C399" t="s">
        <v>1266</v>
      </c>
      <c r="D399" t="s">
        <v>94</v>
      </c>
      <c r="E399" t="s">
        <v>74</v>
      </c>
      <c r="F399" t="s">
        <v>56</v>
      </c>
      <c r="G399">
        <v>664.88</v>
      </c>
      <c r="H399">
        <v>675</v>
      </c>
      <c r="I399">
        <v>684</v>
      </c>
      <c r="J399">
        <v>726.68</v>
      </c>
      <c r="K399">
        <v>770.03</v>
      </c>
      <c r="L399">
        <v>820.72</v>
      </c>
      <c r="M399">
        <v>870.87</v>
      </c>
      <c r="N399">
        <v>909.42</v>
      </c>
      <c r="O399">
        <v>971.58</v>
      </c>
      <c r="P399">
        <v>1019.59</v>
      </c>
      <c r="Q399">
        <v>1100.3499999999999</v>
      </c>
      <c r="R399">
        <v>1152.06</v>
      </c>
      <c r="S399">
        <v>1210.55</v>
      </c>
      <c r="T399">
        <v>1266.43</v>
      </c>
      <c r="U399">
        <v>1316.84</v>
      </c>
      <c r="V399">
        <v>1371.03</v>
      </c>
      <c r="W399">
        <v>1426.36</v>
      </c>
      <c r="X399">
        <v>1482.36</v>
      </c>
      <c r="Y399">
        <v>1482.36</v>
      </c>
      <c r="Z399">
        <v>1482.36</v>
      </c>
      <c r="AA399">
        <v>1537.33</v>
      </c>
      <c r="AB399">
        <v>1540.3</v>
      </c>
      <c r="AC399">
        <v>1540.3</v>
      </c>
      <c r="AD399">
        <v>1596.33</v>
      </c>
      <c r="AE399">
        <v>1671.37</v>
      </c>
      <c r="AF399">
        <v>1763.68</v>
      </c>
      <c r="AG399">
        <v>1857.39</v>
      </c>
      <c r="AH399">
        <v>1944.52</v>
      </c>
      <c r="AI399">
        <v>2036.62</v>
      </c>
      <c r="AJ399">
        <v>2110.2600000000002</v>
      </c>
      <c r="AK399">
        <v>2219.0300000000002</v>
      </c>
      <c r="AL399">
        <v>2330.2399999999998</v>
      </c>
    </row>
    <row r="400" spans="1:38" x14ac:dyDescent="0.15">
      <c r="A400" t="s">
        <v>1278</v>
      </c>
      <c r="B400" t="s">
        <v>1279</v>
      </c>
      <c r="C400" t="s">
        <v>1280</v>
      </c>
      <c r="D400" t="s">
        <v>94</v>
      </c>
      <c r="E400" t="s">
        <v>74</v>
      </c>
      <c r="F400" t="s">
        <v>68</v>
      </c>
      <c r="G400">
        <v>696.38</v>
      </c>
      <c r="H400">
        <v>614.25</v>
      </c>
      <c r="I400">
        <v>617.63</v>
      </c>
      <c r="J400">
        <v>687.96</v>
      </c>
      <c r="K400">
        <v>715.44</v>
      </c>
      <c r="L400">
        <v>772.86</v>
      </c>
      <c r="M400">
        <v>808.96</v>
      </c>
      <c r="N400">
        <v>874.15</v>
      </c>
      <c r="O400">
        <v>940.22</v>
      </c>
      <c r="P400">
        <v>1000.76</v>
      </c>
      <c r="Q400">
        <v>1085.31</v>
      </c>
      <c r="R400">
        <v>1142.75</v>
      </c>
      <c r="S400">
        <v>1199.54</v>
      </c>
      <c r="T400">
        <v>1259.06</v>
      </c>
      <c r="U400">
        <v>1319.52</v>
      </c>
      <c r="V400">
        <v>1371.72</v>
      </c>
      <c r="W400">
        <v>1412.32</v>
      </c>
      <c r="X400">
        <v>1450.77</v>
      </c>
      <c r="Y400">
        <v>1451.18</v>
      </c>
      <c r="Z400">
        <v>1459.84</v>
      </c>
      <c r="AA400">
        <v>1469.97</v>
      </c>
      <c r="AB400">
        <v>1496.63</v>
      </c>
      <c r="AC400">
        <v>1526.24</v>
      </c>
      <c r="AD400">
        <v>1584.58</v>
      </c>
      <c r="AE400">
        <v>1659.19</v>
      </c>
      <c r="AF400">
        <v>1758.88</v>
      </c>
      <c r="AG400">
        <v>1831.85</v>
      </c>
      <c r="AH400">
        <v>1884.51</v>
      </c>
      <c r="AI400">
        <v>1948.96</v>
      </c>
      <c r="AJ400">
        <v>2034.75</v>
      </c>
      <c r="AK400">
        <v>2126.09</v>
      </c>
      <c r="AL400">
        <v>2210.88</v>
      </c>
    </row>
    <row r="401" spans="1:38" x14ac:dyDescent="0.15">
      <c r="A401" t="s">
        <v>1301</v>
      </c>
      <c r="B401" t="s">
        <v>1302</v>
      </c>
      <c r="C401" t="s">
        <v>1303</v>
      </c>
      <c r="D401" t="s">
        <v>94</v>
      </c>
      <c r="E401" t="s">
        <v>74</v>
      </c>
      <c r="F401" t="s">
        <v>56</v>
      </c>
      <c r="G401">
        <v>706.5</v>
      </c>
      <c r="H401">
        <v>740.25</v>
      </c>
      <c r="I401">
        <v>785.25</v>
      </c>
      <c r="J401">
        <v>813.75</v>
      </c>
      <c r="K401">
        <v>874.25</v>
      </c>
      <c r="L401">
        <v>917.79</v>
      </c>
      <c r="M401">
        <v>980.2</v>
      </c>
      <c r="N401">
        <v>1033.26</v>
      </c>
      <c r="O401">
        <v>1084.96</v>
      </c>
      <c r="P401">
        <v>1139.23</v>
      </c>
      <c r="Q401">
        <v>1236.96</v>
      </c>
      <c r="R401">
        <v>1285.26</v>
      </c>
      <c r="S401">
        <v>1328.54</v>
      </c>
      <c r="T401">
        <v>1370.81</v>
      </c>
      <c r="U401">
        <v>1414.36</v>
      </c>
      <c r="V401">
        <v>1462.26</v>
      </c>
      <c r="W401">
        <v>1511.94</v>
      </c>
      <c r="X401">
        <v>1523.29</v>
      </c>
      <c r="Y401">
        <v>1523.29</v>
      </c>
      <c r="Z401">
        <v>1523.29</v>
      </c>
      <c r="AA401">
        <v>1533.28</v>
      </c>
      <c r="AB401">
        <v>1536.25</v>
      </c>
      <c r="AC401">
        <v>1536.25</v>
      </c>
      <c r="AD401">
        <v>1592.1299999999999</v>
      </c>
      <c r="AE401">
        <v>1666.96</v>
      </c>
      <c r="AF401">
        <v>1759.05</v>
      </c>
      <c r="AG401">
        <v>1852.57</v>
      </c>
      <c r="AH401">
        <v>1939.51</v>
      </c>
      <c r="AI401">
        <v>2014.96</v>
      </c>
      <c r="AJ401">
        <v>2105.0100000000002</v>
      </c>
      <c r="AK401">
        <v>2213.5300000000002</v>
      </c>
      <c r="AL401">
        <v>2324.46</v>
      </c>
    </row>
    <row r="402" spans="1:38" x14ac:dyDescent="0.15">
      <c r="A402" t="s">
        <v>1307</v>
      </c>
      <c r="B402" t="s">
        <v>1308</v>
      </c>
      <c r="C402" t="s">
        <v>1309</v>
      </c>
      <c r="D402" t="s">
        <v>94</v>
      </c>
      <c r="E402" t="s">
        <v>74</v>
      </c>
      <c r="F402" t="s">
        <v>70</v>
      </c>
      <c r="G402">
        <v>610.88</v>
      </c>
      <c r="H402">
        <v>628.88</v>
      </c>
      <c r="I402">
        <v>650.25</v>
      </c>
      <c r="J402">
        <v>679.23</v>
      </c>
      <c r="K402">
        <v>745.79</v>
      </c>
      <c r="L402">
        <v>800.47</v>
      </c>
      <c r="M402">
        <v>856.01</v>
      </c>
      <c r="N402">
        <v>898.04</v>
      </c>
      <c r="O402">
        <v>963.67</v>
      </c>
      <c r="P402">
        <v>1028.02</v>
      </c>
      <c r="Q402">
        <v>1094.6500000000001</v>
      </c>
      <c r="R402">
        <v>1125.1500000000001</v>
      </c>
      <c r="S402">
        <v>1174.8900000000001</v>
      </c>
      <c r="T402">
        <v>1210.1300000000001</v>
      </c>
      <c r="U402">
        <v>1247.68</v>
      </c>
      <c r="V402">
        <v>1283.83</v>
      </c>
      <c r="W402">
        <v>1308.93</v>
      </c>
      <c r="X402">
        <v>1323.01</v>
      </c>
      <c r="Y402">
        <v>1323.01</v>
      </c>
      <c r="Z402">
        <v>1323.01</v>
      </c>
      <c r="AA402">
        <v>1330.98</v>
      </c>
      <c r="AB402">
        <v>1334.07</v>
      </c>
      <c r="AC402">
        <v>1337.22</v>
      </c>
      <c r="AD402">
        <v>1390.22</v>
      </c>
      <c r="AE402">
        <v>1457.3300000000002</v>
      </c>
      <c r="AF402">
        <v>1535.1</v>
      </c>
      <c r="AG402">
        <v>1614.6299999999999</v>
      </c>
      <c r="AH402">
        <v>1681.77</v>
      </c>
      <c r="AI402">
        <v>1741.57</v>
      </c>
      <c r="AJ402">
        <v>1831.46</v>
      </c>
      <c r="AK402">
        <v>1930.09</v>
      </c>
      <c r="AL402">
        <v>2027.83</v>
      </c>
    </row>
    <row r="403" spans="1:38" x14ac:dyDescent="0.15">
      <c r="A403" t="s">
        <v>1321</v>
      </c>
      <c r="B403" t="s">
        <v>1322</v>
      </c>
      <c r="C403" t="s">
        <v>1323</v>
      </c>
      <c r="D403" t="s">
        <v>94</v>
      </c>
      <c r="E403" t="s">
        <v>74</v>
      </c>
      <c r="F403" t="s">
        <v>56</v>
      </c>
      <c r="G403">
        <v>623.25</v>
      </c>
      <c r="H403">
        <v>655.88</v>
      </c>
      <c r="I403">
        <v>714.38</v>
      </c>
      <c r="J403">
        <v>754.89</v>
      </c>
      <c r="K403">
        <v>820.91</v>
      </c>
      <c r="L403">
        <v>877.85</v>
      </c>
      <c r="M403">
        <v>919.7</v>
      </c>
      <c r="N403">
        <v>956.26</v>
      </c>
      <c r="O403">
        <v>996.68</v>
      </c>
      <c r="P403">
        <v>1087.1500000000001</v>
      </c>
      <c r="Q403">
        <v>1130.21</v>
      </c>
      <c r="R403">
        <v>1187.6400000000001</v>
      </c>
      <c r="S403">
        <v>1245.3900000000001</v>
      </c>
      <c r="T403">
        <v>1295.74</v>
      </c>
      <c r="U403">
        <v>1351.11</v>
      </c>
      <c r="V403">
        <v>1406.31</v>
      </c>
      <c r="W403">
        <v>1447.98</v>
      </c>
      <c r="X403">
        <v>1488.24</v>
      </c>
      <c r="Y403">
        <v>1488.14</v>
      </c>
      <c r="Z403">
        <v>1494.87</v>
      </c>
      <c r="AA403">
        <v>1500.17</v>
      </c>
      <c r="AB403">
        <v>1529.91</v>
      </c>
      <c r="AC403">
        <v>1560.17</v>
      </c>
      <c r="AD403">
        <v>1617.31</v>
      </c>
      <c r="AE403">
        <v>1690.1</v>
      </c>
      <c r="AF403">
        <v>1791.61</v>
      </c>
      <c r="AG403">
        <v>1882.87</v>
      </c>
      <c r="AH403">
        <v>1958.2900000000002</v>
      </c>
      <c r="AI403">
        <v>2057.1</v>
      </c>
      <c r="AJ403">
        <v>2121.77</v>
      </c>
      <c r="AK403">
        <v>2230.11</v>
      </c>
      <c r="AL403">
        <v>2338.6799999999998</v>
      </c>
    </row>
    <row r="404" spans="1:38" x14ac:dyDescent="0.15">
      <c r="A404" t="s">
        <v>1330</v>
      </c>
      <c r="B404" t="s">
        <v>1331</v>
      </c>
      <c r="C404" t="s">
        <v>1332</v>
      </c>
      <c r="D404" t="s">
        <v>94</v>
      </c>
      <c r="E404" t="s">
        <v>74</v>
      </c>
      <c r="F404" t="s">
        <v>68</v>
      </c>
      <c r="G404">
        <v>641.25</v>
      </c>
      <c r="H404">
        <v>624.38</v>
      </c>
      <c r="I404">
        <v>706.5</v>
      </c>
      <c r="J404">
        <v>725.17</v>
      </c>
      <c r="K404">
        <v>766.88</v>
      </c>
      <c r="L404">
        <v>836.01</v>
      </c>
      <c r="M404">
        <v>885.52</v>
      </c>
      <c r="N404">
        <v>937.89</v>
      </c>
      <c r="O404">
        <v>1002</v>
      </c>
      <c r="P404">
        <v>1065.69</v>
      </c>
      <c r="Q404">
        <v>1154.58</v>
      </c>
      <c r="R404">
        <v>1215.8800000000001</v>
      </c>
      <c r="S404">
        <v>1273.97</v>
      </c>
      <c r="T404">
        <v>1333.18</v>
      </c>
      <c r="U404">
        <v>1386.33</v>
      </c>
      <c r="V404">
        <v>1424.84</v>
      </c>
      <c r="W404">
        <v>1455.21</v>
      </c>
      <c r="X404">
        <v>1478.25</v>
      </c>
      <c r="Y404">
        <v>1478.28</v>
      </c>
      <c r="Z404">
        <v>1485.89</v>
      </c>
      <c r="AA404">
        <v>1492.81</v>
      </c>
      <c r="AB404">
        <v>1496.94</v>
      </c>
      <c r="AC404">
        <v>1526.28</v>
      </c>
      <c r="AD404">
        <v>1584.87</v>
      </c>
      <c r="AE404">
        <v>1659.15</v>
      </c>
      <c r="AF404">
        <v>1758.8000000000002</v>
      </c>
      <c r="AG404">
        <v>1830.23</v>
      </c>
      <c r="AH404">
        <v>1898.61</v>
      </c>
      <c r="AI404">
        <v>1996.04</v>
      </c>
      <c r="AJ404">
        <v>2058.39</v>
      </c>
      <c r="AK404">
        <v>2165.85</v>
      </c>
      <c r="AL404">
        <v>2273.25</v>
      </c>
    </row>
    <row r="405" spans="1:38" x14ac:dyDescent="0.15">
      <c r="A405" t="s">
        <v>1349</v>
      </c>
      <c r="B405" t="s">
        <v>1350</v>
      </c>
      <c r="C405" t="s">
        <v>1351</v>
      </c>
      <c r="D405" t="s">
        <v>94</v>
      </c>
      <c r="E405" t="s">
        <v>74</v>
      </c>
      <c r="F405" t="s">
        <v>70</v>
      </c>
      <c r="G405">
        <v>519.75</v>
      </c>
      <c r="H405">
        <v>543.38</v>
      </c>
      <c r="I405">
        <v>595.13</v>
      </c>
      <c r="J405">
        <v>625.66999999999996</v>
      </c>
      <c r="K405">
        <v>660.96</v>
      </c>
      <c r="L405">
        <v>702.66</v>
      </c>
      <c r="M405">
        <v>741.82</v>
      </c>
      <c r="N405">
        <v>785.77</v>
      </c>
      <c r="O405">
        <v>851.51</v>
      </c>
      <c r="P405">
        <v>909.9</v>
      </c>
      <c r="Q405">
        <v>1007.99</v>
      </c>
      <c r="R405">
        <v>1044.57</v>
      </c>
      <c r="S405">
        <v>1094.8499999999999</v>
      </c>
      <c r="T405">
        <v>1143.3399999999999</v>
      </c>
      <c r="U405">
        <v>1199.67</v>
      </c>
      <c r="V405">
        <v>1253.93</v>
      </c>
      <c r="W405">
        <v>1308.23</v>
      </c>
      <c r="X405">
        <v>1337.31</v>
      </c>
      <c r="Y405">
        <v>1336.9</v>
      </c>
      <c r="Z405">
        <v>1337.21</v>
      </c>
      <c r="AA405">
        <v>1344.86</v>
      </c>
      <c r="AB405">
        <v>1347.82</v>
      </c>
      <c r="AC405">
        <v>1351.23</v>
      </c>
      <c r="AD405">
        <v>1392.56</v>
      </c>
      <c r="AE405">
        <v>1459.3700000000001</v>
      </c>
      <c r="AF405">
        <v>1524.6</v>
      </c>
      <c r="AG405">
        <v>1588.9399999999998</v>
      </c>
      <c r="AH405">
        <v>1654.53</v>
      </c>
      <c r="AI405">
        <v>1720.09</v>
      </c>
      <c r="AJ405">
        <v>1792</v>
      </c>
      <c r="AK405">
        <v>1888.34</v>
      </c>
      <c r="AL405">
        <v>1984.23</v>
      </c>
    </row>
    <row r="406" spans="1:38" x14ac:dyDescent="0.15">
      <c r="A406" t="s">
        <v>1411</v>
      </c>
      <c r="B406" t="s">
        <v>1412</v>
      </c>
      <c r="C406" t="s">
        <v>1413</v>
      </c>
      <c r="D406" t="s">
        <v>94</v>
      </c>
      <c r="E406" t="s">
        <v>74</v>
      </c>
      <c r="F406" t="s">
        <v>58</v>
      </c>
      <c r="G406">
        <v>654.75</v>
      </c>
      <c r="H406">
        <v>614.25</v>
      </c>
      <c r="I406">
        <v>640.13</v>
      </c>
      <c r="J406">
        <v>708.66</v>
      </c>
      <c r="K406">
        <v>763.2</v>
      </c>
      <c r="L406">
        <v>837.99</v>
      </c>
      <c r="M406">
        <v>884.25</v>
      </c>
      <c r="N406">
        <v>929.52</v>
      </c>
      <c r="O406">
        <v>972.36</v>
      </c>
      <c r="P406">
        <v>1049.1300000000001</v>
      </c>
      <c r="Q406">
        <v>1127.79</v>
      </c>
      <c r="R406">
        <v>1184.04</v>
      </c>
      <c r="S406">
        <v>1241.82</v>
      </c>
      <c r="T406">
        <v>1288.17</v>
      </c>
      <c r="U406">
        <v>1330.56</v>
      </c>
      <c r="V406">
        <v>1370.88</v>
      </c>
      <c r="W406">
        <v>1410.21</v>
      </c>
      <c r="X406">
        <v>1448.37</v>
      </c>
      <c r="Y406">
        <v>1448.37</v>
      </c>
      <c r="Z406">
        <v>1448.37</v>
      </c>
      <c r="AA406">
        <v>1451.3</v>
      </c>
      <c r="AB406">
        <v>1451.3</v>
      </c>
      <c r="AC406">
        <v>1479.66</v>
      </c>
      <c r="AD406">
        <v>1538.1599999999999</v>
      </c>
      <c r="AE406">
        <v>1612.42</v>
      </c>
      <c r="AF406">
        <v>1697.85</v>
      </c>
      <c r="AG406">
        <v>1783.79</v>
      </c>
      <c r="AH406">
        <v>1850</v>
      </c>
      <c r="AI406">
        <v>1922.86</v>
      </c>
      <c r="AJ406">
        <v>1984.52</v>
      </c>
      <c r="AK406">
        <v>2090.81</v>
      </c>
      <c r="AL406">
        <v>2197.13</v>
      </c>
    </row>
    <row r="407" spans="1:38" x14ac:dyDescent="0.15">
      <c r="A407" t="s">
        <v>1447</v>
      </c>
      <c r="B407" t="s">
        <v>1448</v>
      </c>
      <c r="C407" t="s">
        <v>1449</v>
      </c>
      <c r="D407" t="s">
        <v>94</v>
      </c>
      <c r="E407" t="s">
        <v>74</v>
      </c>
      <c r="F407" t="s">
        <v>56</v>
      </c>
      <c r="G407">
        <v>615.38</v>
      </c>
      <c r="H407">
        <v>651.38</v>
      </c>
      <c r="I407">
        <v>748.13</v>
      </c>
      <c r="J407">
        <v>781.34</v>
      </c>
      <c r="K407">
        <v>881.64</v>
      </c>
      <c r="L407">
        <v>943.01</v>
      </c>
      <c r="M407">
        <v>966.67</v>
      </c>
      <c r="N407">
        <v>1009.42</v>
      </c>
      <c r="O407">
        <v>1067.6300000000001</v>
      </c>
      <c r="P407">
        <v>1103.42</v>
      </c>
      <c r="Q407">
        <v>1141.97</v>
      </c>
      <c r="R407">
        <v>1177.92</v>
      </c>
      <c r="S407">
        <v>1210.81</v>
      </c>
      <c r="T407">
        <v>1244.53</v>
      </c>
      <c r="U407">
        <v>1279.18</v>
      </c>
      <c r="V407">
        <v>1314.99</v>
      </c>
      <c r="W407">
        <v>1352.01</v>
      </c>
      <c r="X407">
        <v>1365.85</v>
      </c>
      <c r="Y407">
        <v>1365.85</v>
      </c>
      <c r="Z407">
        <v>1395.85</v>
      </c>
      <c r="AA407">
        <v>1394.5</v>
      </c>
      <c r="AB407">
        <v>1422.3</v>
      </c>
      <c r="AC407">
        <v>1450.64</v>
      </c>
      <c r="AD407">
        <v>1503.5900000000001</v>
      </c>
      <c r="AE407">
        <v>1571.26</v>
      </c>
      <c r="AF407">
        <v>1664.91</v>
      </c>
      <c r="AG407">
        <v>1752.1699999999998</v>
      </c>
      <c r="AH407">
        <v>1821.46</v>
      </c>
      <c r="AI407">
        <v>1913.06</v>
      </c>
      <c r="AJ407">
        <v>1971.86</v>
      </c>
      <c r="AK407">
        <v>2073.6799999999998</v>
      </c>
      <c r="AL407">
        <v>2174.6</v>
      </c>
    </row>
    <row r="408" spans="1:38" x14ac:dyDescent="0.15">
      <c r="A408" t="s">
        <v>1468</v>
      </c>
      <c r="B408" t="s">
        <v>1469</v>
      </c>
      <c r="C408" t="s">
        <v>1470</v>
      </c>
      <c r="D408" t="s">
        <v>94</v>
      </c>
      <c r="E408" t="s">
        <v>74</v>
      </c>
      <c r="F408" t="s">
        <v>56</v>
      </c>
      <c r="G408">
        <v>645.75</v>
      </c>
      <c r="H408">
        <v>689.63</v>
      </c>
      <c r="I408">
        <v>767.25</v>
      </c>
      <c r="J408">
        <v>803.48</v>
      </c>
      <c r="K408">
        <v>839.18</v>
      </c>
      <c r="L408">
        <v>871.24</v>
      </c>
      <c r="M408">
        <v>916.65</v>
      </c>
      <c r="N408">
        <v>952.78</v>
      </c>
      <c r="O408">
        <v>1018.74</v>
      </c>
      <c r="P408">
        <v>1079.28</v>
      </c>
      <c r="Q408">
        <v>1150.47</v>
      </c>
      <c r="R408">
        <v>1197.8399999999999</v>
      </c>
      <c r="S408">
        <v>1252.33</v>
      </c>
      <c r="T408">
        <v>1314.22</v>
      </c>
      <c r="U408">
        <v>1376.32</v>
      </c>
      <c r="V408">
        <v>1441.43</v>
      </c>
      <c r="W408">
        <v>1506.3</v>
      </c>
      <c r="X408">
        <v>1560.56</v>
      </c>
      <c r="Y408">
        <v>1559.96</v>
      </c>
      <c r="Z408">
        <v>1559.96</v>
      </c>
      <c r="AA408">
        <v>1604.02</v>
      </c>
      <c r="AB408">
        <v>1606.99</v>
      </c>
      <c r="AC408">
        <v>1606.99</v>
      </c>
      <c r="AD408">
        <v>1665.52</v>
      </c>
      <c r="AE408">
        <v>1744.02</v>
      </c>
      <c r="AF408">
        <v>1839.96</v>
      </c>
      <c r="AG408">
        <v>1916.9</v>
      </c>
      <c r="AH408">
        <v>1989.98</v>
      </c>
      <c r="AI408">
        <v>2059.15</v>
      </c>
      <c r="AJ408">
        <v>2142.4</v>
      </c>
      <c r="AK408">
        <v>2234.66</v>
      </c>
      <c r="AL408">
        <v>2346.64</v>
      </c>
    </row>
    <row r="409" spans="1:38" x14ac:dyDescent="0.15">
      <c r="A409" t="s">
        <v>1496</v>
      </c>
      <c r="B409" t="s">
        <v>1497</v>
      </c>
      <c r="C409" t="s">
        <v>1498</v>
      </c>
      <c r="D409" t="s">
        <v>94</v>
      </c>
      <c r="E409" t="s">
        <v>74</v>
      </c>
      <c r="F409" t="s">
        <v>58</v>
      </c>
      <c r="G409">
        <v>600.75</v>
      </c>
      <c r="H409">
        <v>541.13</v>
      </c>
      <c r="I409">
        <v>591.75</v>
      </c>
      <c r="J409">
        <v>652.45000000000005</v>
      </c>
      <c r="K409">
        <v>704.43</v>
      </c>
      <c r="L409">
        <v>760.58</v>
      </c>
      <c r="M409">
        <v>814.9</v>
      </c>
      <c r="N409">
        <v>856.57</v>
      </c>
      <c r="O409">
        <v>911.71</v>
      </c>
      <c r="P409">
        <v>974.35</v>
      </c>
      <c r="Q409">
        <v>1049.23</v>
      </c>
      <c r="R409">
        <v>1101.0999999999999</v>
      </c>
      <c r="S409">
        <v>1153.8800000000001</v>
      </c>
      <c r="T409">
        <v>1205.3599999999999</v>
      </c>
      <c r="U409">
        <v>1247.1300000000001</v>
      </c>
      <c r="V409">
        <v>1289.3800000000001</v>
      </c>
      <c r="W409">
        <v>1326.36</v>
      </c>
      <c r="X409">
        <v>1343.46</v>
      </c>
      <c r="Y409">
        <v>1343.46</v>
      </c>
      <c r="Z409">
        <v>1343.47</v>
      </c>
      <c r="AA409">
        <v>1346.37</v>
      </c>
      <c r="AB409">
        <v>1346.38</v>
      </c>
      <c r="AC409">
        <v>1349.56</v>
      </c>
      <c r="AD409">
        <v>1403.4199999999998</v>
      </c>
      <c r="AE409">
        <v>1471.5</v>
      </c>
      <c r="AF409">
        <v>1550.47</v>
      </c>
      <c r="AG409">
        <v>1631.12</v>
      </c>
      <c r="AH409">
        <v>1691.84</v>
      </c>
      <c r="AI409">
        <v>1773.71</v>
      </c>
      <c r="AJ409">
        <v>1831.59</v>
      </c>
      <c r="AK409">
        <v>1899.13</v>
      </c>
      <c r="AL409">
        <v>1996.6</v>
      </c>
    </row>
    <row r="410" spans="1:38" x14ac:dyDescent="0.15">
      <c r="A410" t="s">
        <v>1520</v>
      </c>
      <c r="B410" t="s">
        <v>1521</v>
      </c>
      <c r="C410" t="s">
        <v>1522</v>
      </c>
      <c r="D410" t="s">
        <v>94</v>
      </c>
      <c r="E410" t="s">
        <v>74</v>
      </c>
      <c r="F410" t="s">
        <v>56</v>
      </c>
      <c r="G410">
        <v>698.63</v>
      </c>
      <c r="H410">
        <v>687.38</v>
      </c>
      <c r="I410">
        <v>707.63</v>
      </c>
      <c r="J410">
        <v>756</v>
      </c>
      <c r="K410">
        <v>814.5</v>
      </c>
      <c r="L410">
        <v>862.2</v>
      </c>
      <c r="M410">
        <v>898.51</v>
      </c>
      <c r="N410">
        <v>938.48</v>
      </c>
      <c r="O410">
        <v>988.16</v>
      </c>
      <c r="P410">
        <v>1024.43</v>
      </c>
      <c r="Q410">
        <v>1089.5999999999999</v>
      </c>
      <c r="R410">
        <v>1124.01</v>
      </c>
      <c r="S410">
        <v>1179.6500000000001</v>
      </c>
      <c r="T410">
        <v>1214.68</v>
      </c>
      <c r="U410">
        <v>1250.67</v>
      </c>
      <c r="V410">
        <v>1287.31</v>
      </c>
      <c r="W410">
        <v>1333.05</v>
      </c>
      <c r="X410">
        <v>1366.12</v>
      </c>
      <c r="Y410">
        <v>1366.12</v>
      </c>
      <c r="Z410">
        <v>1366.12</v>
      </c>
      <c r="AA410">
        <v>1417</v>
      </c>
      <c r="AB410">
        <v>1420</v>
      </c>
      <c r="AC410">
        <v>1443.05</v>
      </c>
      <c r="AD410">
        <v>1498.4399999999998</v>
      </c>
      <c r="AE410">
        <v>1568.56</v>
      </c>
      <c r="AF410">
        <v>1655.7</v>
      </c>
      <c r="AG410">
        <v>1745.06</v>
      </c>
      <c r="AH410">
        <v>1827.68</v>
      </c>
      <c r="AI410">
        <v>1913.94</v>
      </c>
      <c r="AJ410">
        <v>1983.9</v>
      </c>
      <c r="AK410">
        <v>2086.33</v>
      </c>
      <c r="AL410">
        <v>2190.9299999999998</v>
      </c>
    </row>
    <row r="411" spans="1:38" x14ac:dyDescent="0.15">
      <c r="A411" t="s">
        <v>1585</v>
      </c>
      <c r="B411" t="s">
        <v>1586</v>
      </c>
      <c r="C411" t="s">
        <v>1587</v>
      </c>
      <c r="D411" t="s">
        <v>94</v>
      </c>
      <c r="E411" t="s">
        <v>74</v>
      </c>
      <c r="F411" t="s">
        <v>56</v>
      </c>
      <c r="G411">
        <v>513</v>
      </c>
      <c r="H411">
        <v>544.5</v>
      </c>
      <c r="I411">
        <v>562.5</v>
      </c>
      <c r="J411">
        <v>591.66</v>
      </c>
      <c r="K411">
        <v>620.37</v>
      </c>
      <c r="L411">
        <v>657</v>
      </c>
      <c r="M411">
        <v>689.22</v>
      </c>
      <c r="N411">
        <v>722.97</v>
      </c>
      <c r="O411">
        <v>771.28</v>
      </c>
      <c r="P411">
        <v>816.88</v>
      </c>
      <c r="Q411">
        <v>922.26</v>
      </c>
      <c r="R411">
        <v>990.34</v>
      </c>
      <c r="S411">
        <v>1045.92</v>
      </c>
      <c r="T411">
        <v>1098.48</v>
      </c>
      <c r="U411">
        <v>1151.69</v>
      </c>
      <c r="V411">
        <v>1210.8</v>
      </c>
      <c r="W411">
        <v>1271.57</v>
      </c>
      <c r="X411">
        <v>1303.32</v>
      </c>
      <c r="Y411">
        <v>1303.31</v>
      </c>
      <c r="Z411">
        <v>1303.31</v>
      </c>
      <c r="AA411">
        <v>1313</v>
      </c>
      <c r="AB411">
        <v>1315.97</v>
      </c>
      <c r="AC411">
        <v>1316</v>
      </c>
      <c r="AD411">
        <v>1344.3</v>
      </c>
      <c r="AE411">
        <v>1406.95</v>
      </c>
      <c r="AF411">
        <v>1485.76</v>
      </c>
      <c r="AG411">
        <v>1568.34</v>
      </c>
      <c r="AH411">
        <v>1644.14</v>
      </c>
      <c r="AI411">
        <v>1721.32</v>
      </c>
      <c r="AJ411">
        <v>1785.54</v>
      </c>
      <c r="AK411">
        <v>1878.08</v>
      </c>
      <c r="AL411">
        <v>1972.61</v>
      </c>
    </row>
    <row r="412" spans="1:38" x14ac:dyDescent="0.15">
      <c r="A412" t="s">
        <v>1606</v>
      </c>
      <c r="B412" t="s">
        <v>1607</v>
      </c>
      <c r="C412" t="s">
        <v>1608</v>
      </c>
      <c r="D412" t="s">
        <v>94</v>
      </c>
      <c r="E412" t="s">
        <v>74</v>
      </c>
      <c r="F412" t="s">
        <v>68</v>
      </c>
      <c r="G412">
        <v>648</v>
      </c>
      <c r="H412">
        <v>555.75</v>
      </c>
      <c r="I412">
        <v>560.25</v>
      </c>
      <c r="J412">
        <v>592.6</v>
      </c>
      <c r="K412">
        <v>649.77</v>
      </c>
      <c r="L412">
        <v>725.32</v>
      </c>
      <c r="M412">
        <v>755.63</v>
      </c>
      <c r="N412">
        <v>797.1</v>
      </c>
      <c r="O412">
        <v>833.42</v>
      </c>
      <c r="P412">
        <v>891.14</v>
      </c>
      <c r="Q412">
        <v>1005.5</v>
      </c>
      <c r="R412">
        <v>1047.6600000000001</v>
      </c>
      <c r="S412">
        <v>1089.74</v>
      </c>
      <c r="T412">
        <v>1129.95</v>
      </c>
      <c r="U412">
        <v>1171.74</v>
      </c>
      <c r="V412">
        <v>1229.8699999999999</v>
      </c>
      <c r="W412">
        <v>1274.49</v>
      </c>
      <c r="X412">
        <v>1305.49</v>
      </c>
      <c r="Y412">
        <v>1305.82</v>
      </c>
      <c r="Z412">
        <v>1307.53</v>
      </c>
      <c r="AA412">
        <v>1341.44</v>
      </c>
      <c r="AB412">
        <v>1366.86</v>
      </c>
      <c r="AC412">
        <v>1393.37</v>
      </c>
      <c r="AD412">
        <v>1445.97</v>
      </c>
      <c r="AE412">
        <v>1512.63</v>
      </c>
      <c r="AF412">
        <v>1590.01</v>
      </c>
      <c r="AG412">
        <v>1668.9099999999999</v>
      </c>
      <c r="AH412">
        <v>1734.73</v>
      </c>
      <c r="AI412">
        <v>1808.42</v>
      </c>
      <c r="AJ412">
        <v>1882.64</v>
      </c>
      <c r="AK412">
        <v>1980.54</v>
      </c>
      <c r="AL412">
        <v>2079.8000000000002</v>
      </c>
    </row>
    <row r="413" spans="1:38" x14ac:dyDescent="0.15">
      <c r="A413" t="s">
        <v>1609</v>
      </c>
      <c r="B413" t="s">
        <v>1610</v>
      </c>
      <c r="C413" t="s">
        <v>1611</v>
      </c>
      <c r="D413" t="s">
        <v>94</v>
      </c>
      <c r="E413" t="s">
        <v>74</v>
      </c>
      <c r="F413" t="s">
        <v>70</v>
      </c>
      <c r="G413">
        <v>591.75</v>
      </c>
      <c r="H413">
        <v>553.5</v>
      </c>
      <c r="I413">
        <v>541.13</v>
      </c>
      <c r="J413">
        <v>587.86</v>
      </c>
      <c r="K413">
        <v>662.17</v>
      </c>
      <c r="L413">
        <v>741.18</v>
      </c>
      <c r="M413">
        <v>802.92</v>
      </c>
      <c r="N413">
        <v>857.84</v>
      </c>
      <c r="O413">
        <v>923.55</v>
      </c>
      <c r="P413">
        <v>997.43</v>
      </c>
      <c r="Q413">
        <v>1189.92</v>
      </c>
      <c r="R413">
        <v>1233.06</v>
      </c>
      <c r="S413">
        <v>1281.83</v>
      </c>
      <c r="T413">
        <v>1330.9</v>
      </c>
      <c r="U413">
        <v>1382.77</v>
      </c>
      <c r="V413">
        <v>1423.42</v>
      </c>
      <c r="W413">
        <v>1477.54</v>
      </c>
      <c r="X413">
        <v>1531.92</v>
      </c>
      <c r="Y413">
        <v>1531.92</v>
      </c>
      <c r="Z413">
        <v>1531.92</v>
      </c>
      <c r="AA413">
        <v>1565.51</v>
      </c>
      <c r="AB413">
        <v>1568.6</v>
      </c>
      <c r="AC413">
        <v>1599.81</v>
      </c>
      <c r="AD413">
        <v>1663.29</v>
      </c>
      <c r="AE413">
        <v>1744.04</v>
      </c>
      <c r="AF413">
        <v>1836.1</v>
      </c>
      <c r="AG413">
        <v>1927.6399999999999</v>
      </c>
      <c r="AH413">
        <v>2007.26</v>
      </c>
      <c r="AI413">
        <v>2112.46</v>
      </c>
      <c r="AJ413">
        <v>2183.42</v>
      </c>
      <c r="AK413">
        <v>2261.0500000000002</v>
      </c>
      <c r="AL413">
        <v>2375.3000000000002</v>
      </c>
    </row>
    <row r="414" spans="1:38" x14ac:dyDescent="0.15">
      <c r="A414" t="s">
        <v>1722</v>
      </c>
      <c r="B414" t="s">
        <v>1723</v>
      </c>
      <c r="C414" t="s">
        <v>1724</v>
      </c>
      <c r="D414" t="s">
        <v>94</v>
      </c>
      <c r="E414" t="s">
        <v>74</v>
      </c>
      <c r="F414" t="s">
        <v>56</v>
      </c>
      <c r="G414">
        <v>650.25</v>
      </c>
      <c r="H414">
        <v>594</v>
      </c>
      <c r="I414">
        <v>619.88</v>
      </c>
      <c r="J414">
        <v>700.02</v>
      </c>
      <c r="K414">
        <v>748.06</v>
      </c>
      <c r="L414">
        <v>774.25</v>
      </c>
      <c r="M414">
        <v>834.98</v>
      </c>
      <c r="N414">
        <v>887.24</v>
      </c>
      <c r="O414">
        <v>961.03</v>
      </c>
      <c r="P414">
        <v>1009.05</v>
      </c>
      <c r="Q414">
        <v>1098.4100000000001</v>
      </c>
      <c r="R414">
        <v>1135.93</v>
      </c>
      <c r="S414">
        <v>1192.2</v>
      </c>
      <c r="T414">
        <v>1232.45</v>
      </c>
      <c r="U414">
        <v>1277.22</v>
      </c>
      <c r="V414">
        <v>1309.9100000000001</v>
      </c>
      <c r="W414">
        <v>1343.68</v>
      </c>
      <c r="X414">
        <v>1369.85</v>
      </c>
      <c r="Y414">
        <v>1369.41</v>
      </c>
      <c r="Z414">
        <v>1369.41</v>
      </c>
      <c r="AA414">
        <v>1402.95</v>
      </c>
      <c r="AB414">
        <v>1402.93</v>
      </c>
      <c r="AC414">
        <v>1402.88</v>
      </c>
      <c r="AD414">
        <v>1432.86</v>
      </c>
      <c r="AE414">
        <v>1475.52</v>
      </c>
      <c r="AF414">
        <v>1533.08</v>
      </c>
      <c r="AG414">
        <v>1566.08</v>
      </c>
      <c r="AH414">
        <v>1615.94</v>
      </c>
      <c r="AI414">
        <v>1678.45</v>
      </c>
      <c r="AJ414">
        <v>1741.39</v>
      </c>
      <c r="AK414">
        <v>1831.73</v>
      </c>
      <c r="AL414">
        <v>1923.63</v>
      </c>
    </row>
    <row r="415" spans="1:38" x14ac:dyDescent="0.15">
      <c r="A415" t="s">
        <v>1745</v>
      </c>
      <c r="B415" t="s">
        <v>1746</v>
      </c>
      <c r="C415" t="s">
        <v>1747</v>
      </c>
      <c r="D415" t="s">
        <v>94</v>
      </c>
      <c r="E415" t="s">
        <v>74</v>
      </c>
      <c r="F415" t="s">
        <v>56</v>
      </c>
      <c r="G415">
        <v>689.63</v>
      </c>
      <c r="H415">
        <v>684</v>
      </c>
      <c r="I415">
        <v>747</v>
      </c>
      <c r="J415">
        <v>792.18</v>
      </c>
      <c r="K415">
        <v>857.93</v>
      </c>
      <c r="L415">
        <v>913.99</v>
      </c>
      <c r="M415">
        <v>977</v>
      </c>
      <c r="N415">
        <v>1030.72</v>
      </c>
      <c r="O415">
        <v>1077.24</v>
      </c>
      <c r="P415">
        <v>1077.24</v>
      </c>
      <c r="Q415">
        <v>1151.46</v>
      </c>
      <c r="R415">
        <v>1175.1600000000001</v>
      </c>
      <c r="S415">
        <v>1221.96</v>
      </c>
      <c r="T415">
        <v>1276.5999999999999</v>
      </c>
      <c r="U415">
        <v>1329.94</v>
      </c>
      <c r="V415">
        <v>1378.65</v>
      </c>
      <c r="W415">
        <v>1440.16</v>
      </c>
      <c r="X415">
        <v>1464.2</v>
      </c>
      <c r="Y415">
        <v>1464.2</v>
      </c>
      <c r="Z415">
        <v>1471.18</v>
      </c>
      <c r="AA415">
        <v>1500.59</v>
      </c>
      <c r="AB415">
        <v>1504.96</v>
      </c>
      <c r="AC415">
        <v>1509.41</v>
      </c>
      <c r="AD415">
        <v>1564.95</v>
      </c>
      <c r="AE415">
        <v>1635.8999999999999</v>
      </c>
      <c r="AF415">
        <v>1733.72</v>
      </c>
      <c r="AG415">
        <v>1823.23</v>
      </c>
      <c r="AH415">
        <v>1895.5800000000002</v>
      </c>
      <c r="AI415">
        <v>1991.24</v>
      </c>
      <c r="AJ415">
        <v>2052.58</v>
      </c>
      <c r="AK415">
        <v>2158.06</v>
      </c>
      <c r="AL415">
        <v>2263.44</v>
      </c>
    </row>
    <row r="416" spans="1:38" x14ac:dyDescent="0.15">
      <c r="A416" t="s">
        <v>1756</v>
      </c>
      <c r="B416" t="s">
        <v>1757</v>
      </c>
      <c r="C416" t="s">
        <v>1758</v>
      </c>
      <c r="D416" t="s">
        <v>94</v>
      </c>
      <c r="E416" t="s">
        <v>74</v>
      </c>
      <c r="F416" t="s">
        <v>70</v>
      </c>
      <c r="G416">
        <v>554.63</v>
      </c>
      <c r="H416">
        <v>553.5</v>
      </c>
      <c r="I416">
        <v>628.88</v>
      </c>
      <c r="J416">
        <v>725.04</v>
      </c>
      <c r="K416">
        <v>867.24</v>
      </c>
      <c r="L416">
        <v>913.68</v>
      </c>
      <c r="M416">
        <v>954.72</v>
      </c>
      <c r="N416">
        <v>997.56</v>
      </c>
      <c r="O416">
        <v>1042.56</v>
      </c>
      <c r="P416">
        <v>1089.3599999999999</v>
      </c>
      <c r="Q416">
        <v>1131.8399999999999</v>
      </c>
      <c r="R416">
        <v>1173.5999999999999</v>
      </c>
      <c r="S416">
        <v>1226.52</v>
      </c>
      <c r="T416">
        <v>1286.28</v>
      </c>
      <c r="U416">
        <v>1348.2</v>
      </c>
      <c r="V416">
        <v>1412.28</v>
      </c>
      <c r="W416">
        <v>1461.6</v>
      </c>
      <c r="X416">
        <v>1464</v>
      </c>
      <c r="Y416">
        <v>1464</v>
      </c>
      <c r="Z416">
        <v>1464</v>
      </c>
      <c r="AA416">
        <v>1471.97</v>
      </c>
      <c r="AB416">
        <v>1501.26</v>
      </c>
      <c r="AC416">
        <v>1531.13</v>
      </c>
      <c r="AD416">
        <v>1591.87</v>
      </c>
      <c r="AE416">
        <v>1654.81</v>
      </c>
      <c r="AF416">
        <v>1727.6</v>
      </c>
      <c r="AG416">
        <v>1830.2099999999998</v>
      </c>
      <c r="AH416">
        <v>1905.9399999999998</v>
      </c>
      <c r="AI416">
        <v>2006.08</v>
      </c>
      <c r="AJ416">
        <v>2073.85</v>
      </c>
      <c r="AK416">
        <v>2184.58</v>
      </c>
      <c r="AL416">
        <v>2295.02</v>
      </c>
    </row>
    <row r="417" spans="1:38" x14ac:dyDescent="0.15">
      <c r="A417" t="s">
        <v>398</v>
      </c>
      <c r="B417" t="s">
        <v>399</v>
      </c>
      <c r="C417" t="s">
        <v>400</v>
      </c>
      <c r="D417" t="s">
        <v>94</v>
      </c>
      <c r="E417" t="s">
        <v>401</v>
      </c>
      <c r="F417" t="s">
        <v>72</v>
      </c>
      <c r="G417">
        <v>717.75</v>
      </c>
      <c r="H417">
        <v>659.25</v>
      </c>
      <c r="I417">
        <v>687.38</v>
      </c>
      <c r="J417">
        <v>778.72</v>
      </c>
      <c r="K417">
        <v>800.07</v>
      </c>
      <c r="L417">
        <v>879.11</v>
      </c>
      <c r="M417">
        <v>896.71</v>
      </c>
      <c r="N417">
        <v>906.35</v>
      </c>
      <c r="O417">
        <v>950.04</v>
      </c>
      <c r="P417">
        <v>1006.17</v>
      </c>
      <c r="Q417">
        <v>1157.54</v>
      </c>
      <c r="R417">
        <v>1200.46</v>
      </c>
      <c r="S417">
        <v>1232.68</v>
      </c>
      <c r="T417">
        <v>1285.46</v>
      </c>
      <c r="U417">
        <v>1300.74</v>
      </c>
      <c r="V417">
        <v>1331.58</v>
      </c>
      <c r="W417">
        <v>1331.58</v>
      </c>
      <c r="X417">
        <v>1331.59</v>
      </c>
      <c r="Y417">
        <v>1331.59</v>
      </c>
      <c r="Z417">
        <v>1328.49</v>
      </c>
      <c r="AA417">
        <v>1324.77</v>
      </c>
      <c r="AB417">
        <v>1320.77</v>
      </c>
      <c r="AC417">
        <v>1337.1</v>
      </c>
      <c r="AD417">
        <v>1359.66</v>
      </c>
      <c r="AE417">
        <v>1417.75</v>
      </c>
      <c r="AF417">
        <v>1488.72</v>
      </c>
      <c r="AG417">
        <v>1562.6299999999999</v>
      </c>
      <c r="AH417">
        <v>1623.73</v>
      </c>
      <c r="AI417">
        <v>1719.77</v>
      </c>
      <c r="AJ417">
        <v>1792.22</v>
      </c>
      <c r="AK417">
        <v>1900.46</v>
      </c>
      <c r="AL417">
        <v>2010.87</v>
      </c>
    </row>
    <row r="418" spans="1:38" x14ac:dyDescent="0.15">
      <c r="A418" t="s">
        <v>474</v>
      </c>
      <c r="B418" t="s">
        <v>475</v>
      </c>
      <c r="C418" t="s">
        <v>476</v>
      </c>
      <c r="D418" t="s">
        <v>94</v>
      </c>
      <c r="E418" t="s">
        <v>401</v>
      </c>
      <c r="F418" t="s">
        <v>72</v>
      </c>
      <c r="G418">
        <v>414</v>
      </c>
      <c r="H418">
        <v>414</v>
      </c>
      <c r="I418">
        <v>432</v>
      </c>
      <c r="J418">
        <v>450</v>
      </c>
      <c r="K418">
        <v>475</v>
      </c>
      <c r="L418">
        <v>513</v>
      </c>
      <c r="M418">
        <v>536</v>
      </c>
      <c r="N418">
        <v>556.77</v>
      </c>
      <c r="O418">
        <v>579.76</v>
      </c>
      <c r="P418">
        <v>620.11</v>
      </c>
      <c r="Q418">
        <v>741.61</v>
      </c>
      <c r="R418">
        <v>773.18</v>
      </c>
      <c r="S418">
        <v>806.49</v>
      </c>
      <c r="T418">
        <v>860.53</v>
      </c>
      <c r="U418">
        <v>900.28</v>
      </c>
      <c r="V418">
        <v>923.3</v>
      </c>
      <c r="W418">
        <v>942.79</v>
      </c>
      <c r="X418">
        <v>950.3</v>
      </c>
      <c r="Y418">
        <v>939.18</v>
      </c>
      <c r="Z418">
        <v>935.93</v>
      </c>
      <c r="AA418">
        <v>943.39</v>
      </c>
      <c r="AB418">
        <v>941.79</v>
      </c>
      <c r="AC418">
        <v>943.44</v>
      </c>
      <c r="AD418">
        <v>931.19999999999993</v>
      </c>
      <c r="AE418">
        <v>931.19999999999993</v>
      </c>
      <c r="AF418">
        <v>933.41</v>
      </c>
      <c r="AG418">
        <v>972.66</v>
      </c>
      <c r="AH418">
        <v>1007.19</v>
      </c>
      <c r="AI418">
        <v>1049.44</v>
      </c>
      <c r="AJ418">
        <v>1074.57</v>
      </c>
      <c r="AK418">
        <v>1145.6400000000001</v>
      </c>
      <c r="AL418">
        <v>1217.8900000000001</v>
      </c>
    </row>
    <row r="419" spans="1:38" x14ac:dyDescent="0.15">
      <c r="A419" t="s">
        <v>763</v>
      </c>
      <c r="B419" t="s">
        <v>764</v>
      </c>
      <c r="C419" t="s">
        <v>765</v>
      </c>
      <c r="D419" t="s">
        <v>94</v>
      </c>
      <c r="E419" t="s">
        <v>401</v>
      </c>
      <c r="F419" t="s">
        <v>72</v>
      </c>
      <c r="G419">
        <v>783</v>
      </c>
      <c r="H419">
        <v>632.25</v>
      </c>
      <c r="I419">
        <v>649.13</v>
      </c>
      <c r="J419">
        <v>763.29</v>
      </c>
      <c r="K419">
        <v>820.92</v>
      </c>
      <c r="L419">
        <v>883.35</v>
      </c>
      <c r="M419">
        <v>883.35</v>
      </c>
      <c r="N419">
        <v>883.35</v>
      </c>
      <c r="O419">
        <v>911.25</v>
      </c>
      <c r="P419">
        <v>953.64</v>
      </c>
      <c r="Q419">
        <v>1088.3699999999999</v>
      </c>
      <c r="R419">
        <v>1140.7</v>
      </c>
      <c r="S419">
        <v>1179.83</v>
      </c>
      <c r="T419">
        <v>1222.56</v>
      </c>
      <c r="U419">
        <v>1265.8499999999999</v>
      </c>
      <c r="V419">
        <v>1290.8499999999999</v>
      </c>
      <c r="W419">
        <v>1290.8499999999999</v>
      </c>
      <c r="X419">
        <v>1290.8599999999999</v>
      </c>
      <c r="Y419">
        <v>1290.8599999999999</v>
      </c>
      <c r="Z419">
        <v>1287.76</v>
      </c>
      <c r="AA419">
        <v>1284.04</v>
      </c>
      <c r="AB419">
        <v>1280.04</v>
      </c>
      <c r="AC419">
        <v>1276.04</v>
      </c>
      <c r="AD419">
        <v>1296.1799999999998</v>
      </c>
      <c r="AE419">
        <v>1351.1</v>
      </c>
      <c r="AF419">
        <v>1429.46</v>
      </c>
      <c r="AG419">
        <v>1489.68</v>
      </c>
      <c r="AH419">
        <v>1547.8899999999999</v>
      </c>
      <c r="AI419">
        <v>1640.14</v>
      </c>
      <c r="AJ419">
        <v>1710.25</v>
      </c>
      <c r="AK419">
        <v>1814.4</v>
      </c>
      <c r="AL419">
        <v>1920.53</v>
      </c>
    </row>
    <row r="420" spans="1:38" x14ac:dyDescent="0.15">
      <c r="A420" t="s">
        <v>769</v>
      </c>
      <c r="B420" t="s">
        <v>770</v>
      </c>
      <c r="C420" t="s">
        <v>771</v>
      </c>
      <c r="D420" t="s">
        <v>94</v>
      </c>
      <c r="E420" t="s">
        <v>401</v>
      </c>
      <c r="F420" t="s">
        <v>72</v>
      </c>
      <c r="G420">
        <v>698.63</v>
      </c>
      <c r="H420">
        <v>660.38</v>
      </c>
      <c r="I420">
        <v>778.5</v>
      </c>
      <c r="J420">
        <v>855.13</v>
      </c>
      <c r="K420">
        <v>796.62</v>
      </c>
      <c r="L420">
        <v>789.6</v>
      </c>
      <c r="M420">
        <v>789.6</v>
      </c>
      <c r="N420">
        <v>841.59</v>
      </c>
      <c r="O420">
        <v>922.83</v>
      </c>
      <c r="P420">
        <v>1023.03</v>
      </c>
      <c r="Q420">
        <v>1158.47</v>
      </c>
      <c r="R420">
        <v>1221.17</v>
      </c>
      <c r="S420">
        <v>1253.07</v>
      </c>
      <c r="T420">
        <v>1287.06</v>
      </c>
      <c r="U420">
        <v>1302.33</v>
      </c>
      <c r="V420">
        <v>1308.27</v>
      </c>
      <c r="W420">
        <v>1308.27</v>
      </c>
      <c r="X420">
        <v>1308.27</v>
      </c>
      <c r="Y420">
        <v>1308.27</v>
      </c>
      <c r="Z420">
        <v>1305.17</v>
      </c>
      <c r="AA420">
        <v>1301.45</v>
      </c>
      <c r="AB420">
        <v>1297.45</v>
      </c>
      <c r="AC420">
        <v>1293.45</v>
      </c>
      <c r="AD420">
        <v>1294.42</v>
      </c>
      <c r="AE420">
        <v>1328.99</v>
      </c>
      <c r="AF420">
        <v>1374.67</v>
      </c>
      <c r="AG420">
        <v>1454.86</v>
      </c>
      <c r="AH420">
        <v>1511.6799999999998</v>
      </c>
      <c r="AI420">
        <v>1602.13</v>
      </c>
      <c r="AJ420">
        <v>1671.09</v>
      </c>
      <c r="AK420">
        <v>1773.29</v>
      </c>
      <c r="AL420">
        <v>1877.37</v>
      </c>
    </row>
    <row r="421" spans="1:38" x14ac:dyDescent="0.15">
      <c r="A421" t="s">
        <v>780</v>
      </c>
      <c r="B421" t="s">
        <v>781</v>
      </c>
      <c r="C421" t="s">
        <v>782</v>
      </c>
      <c r="D421" t="s">
        <v>94</v>
      </c>
      <c r="E421" t="s">
        <v>401</v>
      </c>
      <c r="F421" t="s">
        <v>72</v>
      </c>
      <c r="G421">
        <v>549</v>
      </c>
      <c r="H421">
        <v>526.5</v>
      </c>
      <c r="I421">
        <v>619.88</v>
      </c>
      <c r="J421">
        <v>725</v>
      </c>
      <c r="K421">
        <v>790</v>
      </c>
      <c r="L421">
        <v>790</v>
      </c>
      <c r="M421">
        <v>827.02</v>
      </c>
      <c r="N421">
        <v>878.4</v>
      </c>
      <c r="O421">
        <v>923.29</v>
      </c>
      <c r="P421">
        <v>946.29</v>
      </c>
      <c r="Q421">
        <v>1072.8900000000001</v>
      </c>
      <c r="R421">
        <v>1131.4000000000001</v>
      </c>
      <c r="S421">
        <v>1158.04</v>
      </c>
      <c r="T421">
        <v>1205.58</v>
      </c>
      <c r="U421">
        <v>1193.33</v>
      </c>
      <c r="V421">
        <v>1172.5899999999999</v>
      </c>
      <c r="W421">
        <v>1146.71</v>
      </c>
      <c r="X421">
        <v>1121.5999999999999</v>
      </c>
      <c r="Y421">
        <v>1121.5999999999999</v>
      </c>
      <c r="Z421">
        <v>1088.06</v>
      </c>
      <c r="AA421">
        <v>1060.9000000000001</v>
      </c>
      <c r="AB421">
        <v>1034.1600000000001</v>
      </c>
      <c r="AC421">
        <v>1022.81</v>
      </c>
      <c r="AD421">
        <v>1003.81</v>
      </c>
      <c r="AE421">
        <v>1007.8299999999999</v>
      </c>
      <c r="AF421">
        <v>1022.04</v>
      </c>
      <c r="AG421">
        <v>1082.53</v>
      </c>
      <c r="AH421">
        <v>1124.49</v>
      </c>
      <c r="AI421">
        <v>1195.6199999999999</v>
      </c>
      <c r="AJ421">
        <v>1227.55</v>
      </c>
      <c r="AK421">
        <v>1306</v>
      </c>
      <c r="AL421">
        <v>1386.77</v>
      </c>
    </row>
    <row r="422" spans="1:38" x14ac:dyDescent="0.15">
      <c r="A422" t="s">
        <v>888</v>
      </c>
      <c r="B422" t="s">
        <v>889</v>
      </c>
      <c r="C422" t="s">
        <v>890</v>
      </c>
      <c r="D422" t="s">
        <v>94</v>
      </c>
      <c r="E422" t="s">
        <v>401</v>
      </c>
      <c r="F422" t="s">
        <v>72</v>
      </c>
      <c r="G422">
        <v>697.5</v>
      </c>
      <c r="H422">
        <v>646.88</v>
      </c>
      <c r="I422">
        <v>744.75</v>
      </c>
      <c r="J422">
        <v>853.39</v>
      </c>
      <c r="K422">
        <v>879</v>
      </c>
      <c r="L422">
        <v>912</v>
      </c>
      <c r="M422">
        <v>912</v>
      </c>
      <c r="N422">
        <v>887</v>
      </c>
      <c r="O422">
        <v>877</v>
      </c>
      <c r="P422">
        <v>867</v>
      </c>
      <c r="Q422">
        <v>1049.21</v>
      </c>
      <c r="R422">
        <v>1107.3800000000001</v>
      </c>
      <c r="S422">
        <v>1156.75</v>
      </c>
      <c r="T422">
        <v>1190.5999999999999</v>
      </c>
      <c r="U422">
        <v>1219.4000000000001</v>
      </c>
      <c r="V422">
        <v>1248.23</v>
      </c>
      <c r="W422">
        <v>1271.69</v>
      </c>
      <c r="X422">
        <v>1271.83</v>
      </c>
      <c r="Y422">
        <v>1271.83</v>
      </c>
      <c r="Z422">
        <v>1268.73</v>
      </c>
      <c r="AA422">
        <v>1265.04</v>
      </c>
      <c r="AB422">
        <v>1261.06</v>
      </c>
      <c r="AC422">
        <v>1276.22</v>
      </c>
      <c r="AD422">
        <v>1296.3699999999999</v>
      </c>
      <c r="AE422">
        <v>1351.3</v>
      </c>
      <c r="AF422">
        <v>1429.67</v>
      </c>
      <c r="AG422">
        <v>1489.67</v>
      </c>
      <c r="AH422">
        <v>1548.11</v>
      </c>
      <c r="AI422">
        <v>1640.38</v>
      </c>
      <c r="AJ422">
        <v>1710.48</v>
      </c>
      <c r="AK422">
        <v>1814.66</v>
      </c>
      <c r="AL422">
        <v>1920.81</v>
      </c>
    </row>
    <row r="423" spans="1:38" x14ac:dyDescent="0.15">
      <c r="A423" t="s">
        <v>894</v>
      </c>
      <c r="B423" t="s">
        <v>895</v>
      </c>
      <c r="C423" t="s">
        <v>896</v>
      </c>
      <c r="D423" t="s">
        <v>94</v>
      </c>
      <c r="E423" t="s">
        <v>401</v>
      </c>
      <c r="F423" t="s">
        <v>72</v>
      </c>
      <c r="G423">
        <v>496.13</v>
      </c>
      <c r="H423">
        <v>495</v>
      </c>
      <c r="I423">
        <v>495</v>
      </c>
      <c r="J423">
        <v>510.79</v>
      </c>
      <c r="K423">
        <v>526.02</v>
      </c>
      <c r="L423">
        <v>542.11</v>
      </c>
      <c r="M423">
        <v>580.72</v>
      </c>
      <c r="N423">
        <v>623.38</v>
      </c>
      <c r="O423">
        <v>697.82</v>
      </c>
      <c r="P423">
        <v>771.65</v>
      </c>
      <c r="Q423">
        <v>905.24</v>
      </c>
      <c r="R423">
        <v>954.03</v>
      </c>
      <c r="S423">
        <v>992.27</v>
      </c>
      <c r="T423">
        <v>1027.08</v>
      </c>
      <c r="U423">
        <v>1043.33</v>
      </c>
      <c r="V423">
        <v>1067.9000000000001</v>
      </c>
      <c r="W423">
        <v>1092.27</v>
      </c>
      <c r="X423">
        <v>1092.43</v>
      </c>
      <c r="Y423">
        <v>1092.4000000000001</v>
      </c>
      <c r="Z423">
        <v>1089.3</v>
      </c>
      <c r="AA423">
        <v>1085.58</v>
      </c>
      <c r="AB423">
        <v>1081.58</v>
      </c>
      <c r="AC423">
        <v>1077.58</v>
      </c>
      <c r="AD423">
        <v>1058.58</v>
      </c>
      <c r="AE423">
        <v>1077.94</v>
      </c>
      <c r="AF423">
        <v>1139.4099999999999</v>
      </c>
      <c r="AG423">
        <v>1207.8499999999999</v>
      </c>
      <c r="AH423">
        <v>1254.01</v>
      </c>
      <c r="AI423">
        <v>1330.98</v>
      </c>
      <c r="AJ423">
        <v>1382.2</v>
      </c>
      <c r="AK423">
        <v>1442.29</v>
      </c>
      <c r="AL423">
        <v>1529.85</v>
      </c>
    </row>
    <row r="424" spans="1:38" x14ac:dyDescent="0.15">
      <c r="A424" t="s">
        <v>931</v>
      </c>
      <c r="B424" t="s">
        <v>932</v>
      </c>
      <c r="C424" t="s">
        <v>933</v>
      </c>
      <c r="D424" t="s">
        <v>94</v>
      </c>
      <c r="E424" t="s">
        <v>401</v>
      </c>
      <c r="F424" t="s">
        <v>72</v>
      </c>
      <c r="G424">
        <v>630</v>
      </c>
      <c r="H424">
        <v>630</v>
      </c>
      <c r="I424">
        <v>667.13</v>
      </c>
      <c r="J424">
        <v>665</v>
      </c>
      <c r="K424">
        <v>655</v>
      </c>
      <c r="L424">
        <v>647</v>
      </c>
      <c r="M424">
        <v>642</v>
      </c>
      <c r="N424">
        <v>656</v>
      </c>
      <c r="O424">
        <v>741</v>
      </c>
      <c r="P424">
        <v>810</v>
      </c>
      <c r="Q424">
        <v>995</v>
      </c>
      <c r="R424">
        <v>1050.45</v>
      </c>
      <c r="S424">
        <v>1095.95</v>
      </c>
      <c r="T424">
        <v>1129.95</v>
      </c>
      <c r="U424">
        <v>1187.23</v>
      </c>
      <c r="V424">
        <v>1235.1099999999999</v>
      </c>
      <c r="W424">
        <v>1235.1099999999999</v>
      </c>
      <c r="X424">
        <v>1235.1099999999999</v>
      </c>
      <c r="Y424">
        <v>1235.1099999999999</v>
      </c>
      <c r="Z424">
        <v>1232.01</v>
      </c>
      <c r="AA424">
        <v>1228.29</v>
      </c>
      <c r="AB424">
        <v>1224.29</v>
      </c>
      <c r="AC424">
        <v>1238.7</v>
      </c>
      <c r="AD424">
        <v>1257.3499999999999</v>
      </c>
      <c r="AE424">
        <v>1310.3399999999999</v>
      </c>
      <c r="AF424">
        <v>1386.27</v>
      </c>
      <c r="AG424">
        <v>1445.2</v>
      </c>
      <c r="AH424">
        <v>1501.6399999999999</v>
      </c>
      <c r="AI424">
        <v>1591.59</v>
      </c>
      <c r="AJ424">
        <v>1660.24</v>
      </c>
      <c r="AK424">
        <v>1761.9</v>
      </c>
      <c r="AL424">
        <v>1865.41</v>
      </c>
    </row>
    <row r="425" spans="1:38" x14ac:dyDescent="0.15">
      <c r="A425" t="s">
        <v>970</v>
      </c>
      <c r="B425" t="s">
        <v>971</v>
      </c>
      <c r="C425" t="s">
        <v>972</v>
      </c>
      <c r="D425" t="s">
        <v>94</v>
      </c>
      <c r="E425" t="s">
        <v>401</v>
      </c>
      <c r="F425" t="s">
        <v>72</v>
      </c>
      <c r="G425">
        <v>516.38</v>
      </c>
      <c r="H425">
        <v>559.13</v>
      </c>
      <c r="I425">
        <v>596.25</v>
      </c>
      <c r="J425">
        <v>629.45000000000005</v>
      </c>
      <c r="K425">
        <v>657.71</v>
      </c>
      <c r="L425">
        <v>683.45</v>
      </c>
      <c r="M425">
        <v>727.87</v>
      </c>
      <c r="N425">
        <v>798.25</v>
      </c>
      <c r="O425">
        <v>876.77</v>
      </c>
      <c r="P425">
        <v>957.38</v>
      </c>
      <c r="Q425">
        <v>1081.55</v>
      </c>
      <c r="R425">
        <v>1141.29</v>
      </c>
      <c r="S425">
        <v>1198.72</v>
      </c>
      <c r="T425">
        <v>1256.31</v>
      </c>
      <c r="U425">
        <v>1295.77</v>
      </c>
      <c r="V425">
        <v>1326.51</v>
      </c>
      <c r="W425">
        <v>1351.93</v>
      </c>
      <c r="X425">
        <v>1351.93</v>
      </c>
      <c r="Y425">
        <v>1351.93</v>
      </c>
      <c r="Z425">
        <v>1348.83</v>
      </c>
      <c r="AA425">
        <v>1363.35</v>
      </c>
      <c r="AB425">
        <v>1359.35</v>
      </c>
      <c r="AC425">
        <v>1355.35</v>
      </c>
      <c r="AD425">
        <v>1378.66</v>
      </c>
      <c r="AE425">
        <v>1437.7</v>
      </c>
      <c r="AF425">
        <v>1498.1</v>
      </c>
      <c r="AG425">
        <v>1584.45</v>
      </c>
      <c r="AH425">
        <v>1646.4399999999998</v>
      </c>
      <c r="AI425">
        <v>1743.62</v>
      </c>
      <c r="AJ425">
        <v>1816.81</v>
      </c>
      <c r="AK425">
        <v>1926.27</v>
      </c>
      <c r="AL425">
        <v>2037.98</v>
      </c>
    </row>
    <row r="426" spans="1:38" x14ac:dyDescent="0.15">
      <c r="A426" t="s">
        <v>1435</v>
      </c>
      <c r="B426" t="s">
        <v>1436</v>
      </c>
      <c r="C426" t="s">
        <v>1437</v>
      </c>
      <c r="D426" t="s">
        <v>94</v>
      </c>
      <c r="E426" t="s">
        <v>401</v>
      </c>
      <c r="F426" t="s">
        <v>72</v>
      </c>
      <c r="G426">
        <v>624.38</v>
      </c>
      <c r="H426">
        <v>569.25</v>
      </c>
      <c r="I426">
        <v>589.5</v>
      </c>
      <c r="J426">
        <v>730.91</v>
      </c>
      <c r="K426">
        <v>747.71</v>
      </c>
      <c r="L426">
        <v>786.58</v>
      </c>
      <c r="M426">
        <v>808.6</v>
      </c>
      <c r="N426">
        <v>845.44</v>
      </c>
      <c r="O426">
        <v>899.5</v>
      </c>
      <c r="P426">
        <v>949.98</v>
      </c>
      <c r="Q426">
        <v>1034.18</v>
      </c>
      <c r="R426">
        <v>1070.54</v>
      </c>
      <c r="S426">
        <v>1098.76</v>
      </c>
      <c r="T426">
        <v>1132.75</v>
      </c>
      <c r="U426">
        <v>1180.94</v>
      </c>
      <c r="V426">
        <v>1221.96</v>
      </c>
      <c r="W426">
        <v>1221.96</v>
      </c>
      <c r="X426">
        <v>1221.96</v>
      </c>
      <c r="Y426">
        <v>1221.96</v>
      </c>
      <c r="Z426">
        <v>1218.8599999999999</v>
      </c>
      <c r="AA426">
        <v>1215</v>
      </c>
      <c r="AB426">
        <v>1211.1400000000001</v>
      </c>
      <c r="AC426">
        <v>1207.1400000000001</v>
      </c>
      <c r="AD426">
        <v>1206.3800000000001</v>
      </c>
      <c r="AE426">
        <v>1256.82</v>
      </c>
      <c r="AF426">
        <v>1329.54</v>
      </c>
      <c r="AG426">
        <v>1386.78</v>
      </c>
      <c r="AH426">
        <v>1440.8799999999999</v>
      </c>
      <c r="AI426">
        <v>1527.8</v>
      </c>
      <c r="AJ426">
        <v>1594.54</v>
      </c>
      <c r="AK426">
        <v>1692.92</v>
      </c>
      <c r="AL426">
        <v>1792.98</v>
      </c>
    </row>
    <row r="427" spans="1:38" x14ac:dyDescent="0.15">
      <c r="A427" t="s">
        <v>1582</v>
      </c>
      <c r="B427" t="s">
        <v>1583</v>
      </c>
      <c r="C427" t="s">
        <v>1584</v>
      </c>
      <c r="D427" t="s">
        <v>94</v>
      </c>
      <c r="E427" t="s">
        <v>401</v>
      </c>
      <c r="F427" t="s">
        <v>72</v>
      </c>
      <c r="G427">
        <v>533.25</v>
      </c>
      <c r="H427">
        <v>533.25</v>
      </c>
      <c r="I427">
        <v>561.38</v>
      </c>
      <c r="J427">
        <v>645.91</v>
      </c>
      <c r="K427">
        <v>645.91</v>
      </c>
      <c r="L427">
        <v>658.78</v>
      </c>
      <c r="M427">
        <v>674.02</v>
      </c>
      <c r="N427">
        <v>726.52</v>
      </c>
      <c r="O427">
        <v>780.56</v>
      </c>
      <c r="P427">
        <v>816.15</v>
      </c>
      <c r="Q427">
        <v>956.62</v>
      </c>
      <c r="R427">
        <v>1008.02</v>
      </c>
      <c r="S427">
        <v>1051.9000000000001</v>
      </c>
      <c r="T427">
        <v>1085.8900000000001</v>
      </c>
      <c r="U427">
        <v>1140.25</v>
      </c>
      <c r="V427">
        <v>1175.46</v>
      </c>
      <c r="W427">
        <v>1195.3399999999999</v>
      </c>
      <c r="X427">
        <v>1195.3399999999999</v>
      </c>
      <c r="Y427">
        <v>1195.3399999999999</v>
      </c>
      <c r="Z427">
        <v>1192.24</v>
      </c>
      <c r="AA427">
        <v>1188.52</v>
      </c>
      <c r="AB427">
        <v>1184.52</v>
      </c>
      <c r="AC427">
        <v>1180.52</v>
      </c>
      <c r="AD427">
        <v>1196.8499999999999</v>
      </c>
      <c r="AE427">
        <v>1246.82</v>
      </c>
      <c r="AF427">
        <v>1280.3699999999999</v>
      </c>
      <c r="AG427">
        <v>1340.1799999999998</v>
      </c>
      <c r="AH427">
        <v>1392.4199999999998</v>
      </c>
      <c r="AI427">
        <v>1476.92</v>
      </c>
      <c r="AJ427">
        <v>1519.98</v>
      </c>
      <c r="AK427">
        <v>1581.02</v>
      </c>
      <c r="AL427">
        <v>1675.51</v>
      </c>
    </row>
    <row r="428" spans="1:38" x14ac:dyDescent="0.15">
      <c r="A428" t="s">
        <v>1615</v>
      </c>
      <c r="B428" t="s">
        <v>1616</v>
      </c>
      <c r="C428" t="s">
        <v>1617</v>
      </c>
      <c r="D428" t="s">
        <v>94</v>
      </c>
      <c r="E428" t="s">
        <v>401</v>
      </c>
      <c r="F428" t="s">
        <v>72</v>
      </c>
      <c r="G428">
        <v>448.88</v>
      </c>
      <c r="H428">
        <v>344.25</v>
      </c>
      <c r="I428">
        <v>435.38</v>
      </c>
      <c r="J428">
        <v>434.32</v>
      </c>
      <c r="K428">
        <v>422.61</v>
      </c>
      <c r="L428">
        <v>322.02999999999997</v>
      </c>
      <c r="M428">
        <v>373.38</v>
      </c>
      <c r="N428">
        <v>401.13</v>
      </c>
      <c r="O428">
        <v>455.8</v>
      </c>
      <c r="P428">
        <v>402.56</v>
      </c>
      <c r="Q428">
        <v>584.03</v>
      </c>
      <c r="R428">
        <v>600.96</v>
      </c>
      <c r="S428">
        <v>614.25</v>
      </c>
      <c r="T428">
        <v>648.24</v>
      </c>
      <c r="U428">
        <v>681.13</v>
      </c>
      <c r="V428">
        <v>687.07</v>
      </c>
      <c r="W428">
        <v>687.07</v>
      </c>
      <c r="X428">
        <v>686.88</v>
      </c>
      <c r="Y428">
        <v>686.88</v>
      </c>
      <c r="Z428">
        <v>683.72</v>
      </c>
      <c r="AA428">
        <v>691.54</v>
      </c>
      <c r="AB428">
        <v>687.42</v>
      </c>
      <c r="AC428">
        <v>683.42</v>
      </c>
      <c r="AD428">
        <v>679.91000000000008</v>
      </c>
      <c r="AE428">
        <v>700.04</v>
      </c>
      <c r="AF428">
        <v>722.65000000000009</v>
      </c>
      <c r="AG428">
        <v>770.31</v>
      </c>
      <c r="AH428">
        <v>799.81999999999994</v>
      </c>
      <c r="AI428">
        <v>845.44</v>
      </c>
      <c r="AJ428">
        <v>872.55</v>
      </c>
      <c r="AK428">
        <v>921.31</v>
      </c>
      <c r="AL428">
        <v>968.76</v>
      </c>
    </row>
    <row r="429" spans="1:38" x14ac:dyDescent="0.15">
      <c r="A429" t="s">
        <v>1713</v>
      </c>
      <c r="B429" t="s">
        <v>1714</v>
      </c>
      <c r="C429" t="s">
        <v>1715</v>
      </c>
      <c r="D429" t="s">
        <v>94</v>
      </c>
      <c r="E429" t="s">
        <v>401</v>
      </c>
      <c r="F429" t="s">
        <v>72</v>
      </c>
      <c r="G429">
        <v>294.75</v>
      </c>
      <c r="H429">
        <v>245.25</v>
      </c>
      <c r="I429">
        <v>275.63</v>
      </c>
      <c r="J429">
        <v>295.10000000000002</v>
      </c>
      <c r="K429">
        <v>304.12</v>
      </c>
      <c r="L429">
        <v>325.14999999999998</v>
      </c>
      <c r="M429">
        <v>350.15</v>
      </c>
      <c r="N429">
        <v>375.17</v>
      </c>
      <c r="O429">
        <v>410.16</v>
      </c>
      <c r="P429">
        <v>445.16</v>
      </c>
      <c r="Q429">
        <v>570.16</v>
      </c>
      <c r="R429">
        <v>605.16</v>
      </c>
      <c r="S429">
        <v>618.16</v>
      </c>
      <c r="T429">
        <v>659.16</v>
      </c>
      <c r="U429">
        <v>681.84</v>
      </c>
      <c r="V429">
        <v>687.79</v>
      </c>
      <c r="W429">
        <v>687.84</v>
      </c>
      <c r="X429">
        <v>687.89</v>
      </c>
      <c r="Y429">
        <v>687.89</v>
      </c>
      <c r="Z429">
        <v>684.73</v>
      </c>
      <c r="AA429">
        <v>681.01</v>
      </c>
      <c r="AB429">
        <v>678.14</v>
      </c>
      <c r="AC429">
        <v>674.16</v>
      </c>
      <c r="AD429">
        <v>669.06999999999994</v>
      </c>
      <c r="AE429">
        <v>688.14</v>
      </c>
      <c r="AF429">
        <v>712.09</v>
      </c>
      <c r="AG429">
        <v>755.46</v>
      </c>
      <c r="AH429">
        <v>781.99</v>
      </c>
      <c r="AI429">
        <v>829.27</v>
      </c>
      <c r="AJ429">
        <v>865.78</v>
      </c>
      <c r="AK429">
        <v>913.78</v>
      </c>
      <c r="AL429">
        <v>975.02</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C1BA0-3A16-0B4E-9B5A-B72F3D77DA81}">
  <dimension ref="A1:M1379"/>
  <sheetViews>
    <sheetView workbookViewId="0"/>
  </sheetViews>
  <sheetFormatPr baseColWidth="10" defaultColWidth="10.6640625" defaultRowHeight="13" x14ac:dyDescent="0.15"/>
  <cols>
    <col min="1" max="1" width="7.33203125" bestFit="1" customWidth="1"/>
    <col min="2" max="2" width="58.6640625" customWidth="1"/>
    <col min="3" max="3" width="9" bestFit="1" customWidth="1"/>
    <col min="4" max="4" width="6.6640625" bestFit="1" customWidth="1"/>
    <col min="5" max="5" width="5.33203125" bestFit="1" customWidth="1"/>
    <col min="6" max="6" width="8.83203125" customWidth="1"/>
    <col min="7" max="7" width="55.33203125" bestFit="1" customWidth="1"/>
    <col min="8" max="8" width="2.83203125" customWidth="1"/>
    <col min="9" max="9" width="9" bestFit="1" customWidth="1"/>
    <col min="10" max="10" width="60" customWidth="1"/>
    <col min="11" max="11" width="1.83203125" customWidth="1"/>
    <col min="12" max="12" width="5.83203125" bestFit="1" customWidth="1"/>
    <col min="13" max="13" width="60" customWidth="1"/>
    <col min="14" max="14" width="10.6640625" customWidth="1"/>
  </cols>
  <sheetData>
    <row r="1" spans="1:13" x14ac:dyDescent="0.15">
      <c r="B1" s="175" t="s">
        <v>1831</v>
      </c>
      <c r="C1" s="175"/>
      <c r="D1" s="175"/>
      <c r="E1" s="175"/>
      <c r="G1" s="175" t="s">
        <v>1832</v>
      </c>
      <c r="I1" s="175" t="s">
        <v>156</v>
      </c>
    </row>
    <row r="2" spans="1:13" x14ac:dyDescent="0.15">
      <c r="B2" s="175"/>
      <c r="C2" s="175"/>
      <c r="D2" s="175"/>
      <c r="E2" s="175"/>
    </row>
    <row r="3" spans="1:13" x14ac:dyDescent="0.15">
      <c r="B3" s="176" t="str">
        <f>inc_PP!C3</f>
        <v>Authority</v>
      </c>
      <c r="C3" s="176" t="e">
        <f>#REF!</f>
        <v>#REF!</v>
      </c>
      <c r="D3" s="176" t="e">
        <f>#REF!</f>
        <v>#REF!</v>
      </c>
      <c r="E3" s="176"/>
      <c r="G3" s="176" t="e">
        <f>#REF!</f>
        <v>#REF!</v>
      </c>
      <c r="I3" s="177" t="s">
        <v>1833</v>
      </c>
      <c r="J3" s="177" t="s">
        <v>156</v>
      </c>
      <c r="L3" s="178"/>
      <c r="M3" s="179"/>
    </row>
    <row r="4" spans="1:13" x14ac:dyDescent="0.15">
      <c r="B4" s="179" t="s">
        <v>1834</v>
      </c>
      <c r="C4" s="179"/>
      <c r="D4" s="179"/>
      <c r="E4" s="179"/>
      <c r="G4" s="180"/>
      <c r="I4" s="181"/>
      <c r="J4" s="181"/>
      <c r="L4" s="178"/>
      <c r="M4" s="179"/>
    </row>
    <row r="5" spans="1:13" ht="14" x14ac:dyDescent="0.15">
      <c r="A5" t="s">
        <v>189</v>
      </c>
      <c r="B5" s="95" t="s">
        <v>95</v>
      </c>
      <c r="C5" s="95" t="str">
        <f>VLOOKUP(A5,exc_PP!$A:$D,4,FALSE)</f>
        <v>YES</v>
      </c>
      <c r="D5" s="95" t="str">
        <f>VLOOKUP(A5,exc_PP!$A:$F,5,FALSE)</f>
        <v>SD</v>
      </c>
      <c r="E5" s="69"/>
      <c r="F5" s="95"/>
      <c r="G5" s="182" t="str">
        <f>Area_CT!C4</f>
        <v>England</v>
      </c>
      <c r="I5" s="178" t="s">
        <v>1835</v>
      </c>
      <c r="J5" s="179" t="s">
        <v>96</v>
      </c>
      <c r="L5" s="182"/>
    </row>
    <row r="6" spans="1:13" x14ac:dyDescent="0.15">
      <c r="A6" t="s">
        <v>191</v>
      </c>
      <c r="B6" s="95" t="s">
        <v>193</v>
      </c>
      <c r="C6" s="95" t="str">
        <f>VLOOKUP(A6,exc_PP!$A:$D,4,FALSE)</f>
        <v>NO</v>
      </c>
      <c r="D6" s="95" t="str">
        <f>VLOOKUP(A6,exc_PP!$A:$F,5,FALSE)</f>
        <v>SD</v>
      </c>
      <c r="E6" s="69"/>
      <c r="F6" s="95"/>
      <c r="G6" s="182" t="str">
        <f>Area_CT!C5</f>
        <v>Inner London boroughs (excluding GLA)</v>
      </c>
      <c r="I6" s="95"/>
      <c r="J6" t="s">
        <v>97</v>
      </c>
      <c r="L6" s="182"/>
    </row>
    <row r="7" spans="1:13" x14ac:dyDescent="0.15">
      <c r="A7" t="s">
        <v>195</v>
      </c>
      <c r="B7" s="95" t="s">
        <v>197</v>
      </c>
      <c r="C7" s="95" t="str">
        <f>VLOOKUP(A7,exc_PP!$A:$D,4,FALSE)</f>
        <v>NO</v>
      </c>
      <c r="D7" s="95" t="str">
        <f>VLOOKUP(A7,exc_PP!$A:$F,5,FALSE)</f>
        <v>SD</v>
      </c>
      <c r="E7" s="69"/>
      <c r="F7" s="95"/>
      <c r="G7" s="182" t="str">
        <f>Area_CT!C6</f>
        <v>Outer London boroughs (excluding GLA)</v>
      </c>
      <c r="I7" t="s">
        <v>401</v>
      </c>
      <c r="J7" s="179" t="s">
        <v>1797</v>
      </c>
      <c r="L7" s="182"/>
    </row>
    <row r="8" spans="1:13" x14ac:dyDescent="0.15">
      <c r="A8" t="s">
        <v>198</v>
      </c>
      <c r="B8" s="95" t="s">
        <v>200</v>
      </c>
      <c r="C8" s="95" t="str">
        <f>VLOOKUP(A8,exc_PP!$A:$D,4,FALSE)</f>
        <v>YES</v>
      </c>
      <c r="D8" s="95" t="str">
        <f>VLOOKUP(A8,exc_PP!$A:$F,5,FALSE)</f>
        <v>SD</v>
      </c>
      <c r="E8" s="69"/>
      <c r="F8" s="95"/>
      <c r="G8" s="182" t="str">
        <f>Area_CT!C7</f>
        <v>London boroughs (excluding GLA)</v>
      </c>
      <c r="I8" t="s">
        <v>227</v>
      </c>
      <c r="J8" s="179" t="s">
        <v>1799</v>
      </c>
      <c r="M8" t="str">
        <f>IF(L5="L",J9,"")</f>
        <v/>
      </c>
    </row>
    <row r="9" spans="1:13" x14ac:dyDescent="0.15">
      <c r="A9" t="s">
        <v>201</v>
      </c>
      <c r="B9" s="95" t="s">
        <v>203</v>
      </c>
      <c r="C9" s="95" t="str">
        <f>VLOOKUP(A9,exc_PP!$A:$D,4,FALSE)</f>
        <v>YES</v>
      </c>
      <c r="D9" s="95" t="str">
        <f>VLOOKUP(A9,exc_PP!$A:$F,5,FALSE)</f>
        <v>SD</v>
      </c>
      <c r="E9" s="69"/>
      <c r="F9" s="95"/>
      <c r="G9" s="182" t="str">
        <f>Area_CT!C8</f>
        <v>Greater London Authority</v>
      </c>
      <c r="I9" t="s">
        <v>1802</v>
      </c>
      <c r="J9" s="179" t="s">
        <v>1801</v>
      </c>
      <c r="M9" t="str">
        <f>IF(L5="L",J24,"")</f>
        <v/>
      </c>
    </row>
    <row r="10" spans="1:13" x14ac:dyDescent="0.15">
      <c r="A10" t="s">
        <v>204</v>
      </c>
      <c r="B10" s="95" t="s">
        <v>206</v>
      </c>
      <c r="C10" s="95" t="str">
        <f>VLOOKUP(A10,exc_PP!$A:$D,4,FALSE)</f>
        <v>YES</v>
      </c>
      <c r="D10" s="95" t="str">
        <f>VLOOKUP(A10,exc_PP!$A:$F,5,FALSE)</f>
        <v>SD</v>
      </c>
      <c r="E10" s="69"/>
      <c r="F10" s="95"/>
      <c r="G10" s="182" t="str">
        <f>Area_CT!C9</f>
        <v>Combined Authorities</v>
      </c>
      <c r="I10" t="s">
        <v>90</v>
      </c>
      <c r="J10" t="s">
        <v>1836</v>
      </c>
    </row>
    <row r="11" spans="1:13" x14ac:dyDescent="0.15">
      <c r="A11" t="s">
        <v>207</v>
      </c>
      <c r="B11" s="95" t="s">
        <v>209</v>
      </c>
      <c r="C11" s="95" t="str">
        <f>VLOOKUP(A11,exc_PP!$A:$D,4,FALSE)</f>
        <v>YES</v>
      </c>
      <c r="D11" s="95" t="str">
        <f>VLOOKUP(A11,exc_PP!$A:$F,5,FALSE)</f>
        <v>SD</v>
      </c>
      <c r="E11" s="69"/>
      <c r="F11" s="95"/>
      <c r="G11" s="182" t="str">
        <f>Area_CT!C10</f>
        <v>Metropolitan districts (excluding major precepting authorities)</v>
      </c>
      <c r="I11" t="s">
        <v>80</v>
      </c>
      <c r="J11" s="179" t="s">
        <v>1803</v>
      </c>
    </row>
    <row r="12" spans="1:13" x14ac:dyDescent="0.15">
      <c r="A12" t="s">
        <v>210</v>
      </c>
      <c r="B12" s="95" t="s">
        <v>211</v>
      </c>
      <c r="C12" s="95" t="str">
        <f>VLOOKUP(A12,exc_PP!$A:$D,4,FALSE)</f>
        <v>NO</v>
      </c>
      <c r="D12" s="95" t="str">
        <f>VLOOKUP(A12,exc_PP!$A:$F,5,FALSE)</f>
        <v>SD</v>
      </c>
      <c r="E12" s="69"/>
      <c r="F12" s="95"/>
      <c r="G12" s="182" t="str">
        <f>Area_CT!C11</f>
        <v>Metropolitan police authorities</v>
      </c>
      <c r="I12" t="s">
        <v>74</v>
      </c>
      <c r="J12" s="179" t="s">
        <v>1805</v>
      </c>
    </row>
    <row r="13" spans="1:13" x14ac:dyDescent="0.15">
      <c r="A13" t="s">
        <v>212</v>
      </c>
      <c r="B13" s="95" t="s">
        <v>214</v>
      </c>
      <c r="C13" s="95" t="str">
        <f>VLOOKUP(A13,exc_PP!$A:$D,4,FALSE)</f>
        <v>YES</v>
      </c>
      <c r="D13" s="95" t="str">
        <f>VLOOKUP(A13,exc_PP!$A:$F,5,FALSE)</f>
        <v>PCC</v>
      </c>
      <c r="E13" s="69"/>
      <c r="F13" s="95"/>
      <c r="G13" s="182" t="str">
        <f>Area_CT!C12</f>
        <v>Metropolitan fire and rescue authorities</v>
      </c>
      <c r="I13" t="s">
        <v>1806</v>
      </c>
      <c r="J13" s="179" t="s">
        <v>1807</v>
      </c>
    </row>
    <row r="14" spans="1:13" x14ac:dyDescent="0.15">
      <c r="A14" t="s">
        <v>215</v>
      </c>
      <c r="B14" s="179" t="s">
        <v>217</v>
      </c>
      <c r="C14" s="95" t="str">
        <f>VLOOKUP(A14,exc_PP!$A:$D,4,FALSE)</f>
        <v>YES</v>
      </c>
      <c r="D14" s="95" t="str">
        <f>VLOOKUP(A14,exc_PP!$A:$F,5,FALSE)</f>
        <v>CFA</v>
      </c>
      <c r="E14" s="69"/>
      <c r="F14" s="95"/>
      <c r="G14" s="182" t="str">
        <f>Area_CT!C13</f>
        <v>Unitary authorities (excluding major precepting authorities)</v>
      </c>
      <c r="I14" t="s">
        <v>84</v>
      </c>
      <c r="J14" t="s">
        <v>1808</v>
      </c>
    </row>
    <row r="15" spans="1:13" x14ac:dyDescent="0.15">
      <c r="A15" t="s">
        <v>218</v>
      </c>
      <c r="B15" s="95" t="s">
        <v>220</v>
      </c>
      <c r="C15" s="95" t="str">
        <f>VLOOKUP(A15,exc_PP!$A:$D,4,FALSE)</f>
        <v>NO</v>
      </c>
      <c r="D15" s="95" t="str">
        <f>VLOOKUP(A15,exc_PP!$A:$F,5,FALSE)</f>
        <v>SD</v>
      </c>
      <c r="E15" s="69"/>
      <c r="F15" s="95"/>
      <c r="G15" s="182" t="str">
        <f>Area_CT!C14</f>
        <v>Shire counties</v>
      </c>
      <c r="I15" t="s">
        <v>78</v>
      </c>
      <c r="J15" s="179" t="s">
        <v>1830</v>
      </c>
    </row>
    <row r="16" spans="1:13" x14ac:dyDescent="0.15">
      <c r="A16" t="s">
        <v>221</v>
      </c>
      <c r="B16" s="95" t="s">
        <v>223</v>
      </c>
      <c r="C16" s="95" t="str">
        <f>VLOOKUP(A16,exc_PP!$A:$D,4,FALSE)</f>
        <v>YES</v>
      </c>
      <c r="D16" s="95" t="str">
        <f>VLOOKUP(A16,exc_PP!$A:$F,5,FALSE)</f>
        <v>SD</v>
      </c>
      <c r="E16" s="69"/>
      <c r="F16" s="95"/>
      <c r="G16" s="182" t="str">
        <f>Area_CT!C15</f>
        <v>Shire districts (excluding major precepting authorities)</v>
      </c>
      <c r="I16" t="s">
        <v>82</v>
      </c>
      <c r="J16" t="s">
        <v>1811</v>
      </c>
    </row>
    <row r="17" spans="1:10" x14ac:dyDescent="0.15">
      <c r="A17" t="s">
        <v>224</v>
      </c>
      <c r="B17" s="95" t="s">
        <v>226</v>
      </c>
      <c r="C17" s="95" t="str">
        <f>VLOOKUP(A17,exc_PP!$A:$D,4,FALSE)</f>
        <v>YES</v>
      </c>
      <c r="D17" s="95" t="str">
        <f>VLOOKUP(A17,exc_PP!$A:$F,5,FALSE)</f>
        <v>OLB</v>
      </c>
      <c r="E17" s="69"/>
      <c r="F17" s="95"/>
      <c r="G17" s="182" t="str">
        <f>Area_CT!C16</f>
        <v>Shire police authorities</v>
      </c>
      <c r="I17" t="s">
        <v>76</v>
      </c>
      <c r="J17" s="179" t="s">
        <v>1813</v>
      </c>
    </row>
    <row r="18" spans="1:10" x14ac:dyDescent="0.15">
      <c r="A18" t="s">
        <v>228</v>
      </c>
      <c r="B18" s="95" t="s">
        <v>230</v>
      </c>
      <c r="C18" s="95" t="str">
        <f>VLOOKUP(A18,exc_PP!$A:$D,4,FALSE)</f>
        <v>YES</v>
      </c>
      <c r="D18" s="95" t="str">
        <f>VLOOKUP(A18,exc_PP!$A:$F,5,FALSE)</f>
        <v>OLB</v>
      </c>
      <c r="E18" s="69"/>
      <c r="F18" s="95"/>
      <c r="G18" s="182" t="str">
        <f>Area_CT!C17</f>
        <v>Police and Crime Commissioners (excluding Met Police)</v>
      </c>
      <c r="I18" t="s">
        <v>1814</v>
      </c>
      <c r="J18" t="s">
        <v>1815</v>
      </c>
    </row>
    <row r="19" spans="1:10" x14ac:dyDescent="0.15">
      <c r="A19" t="s">
        <v>231</v>
      </c>
      <c r="B19" s="95" t="s">
        <v>233</v>
      </c>
      <c r="C19" s="95" t="str">
        <f>VLOOKUP(A19,exc_PP!$A:$D,4,FALSE)</f>
        <v>YES</v>
      </c>
      <c r="D19" s="95" t="str">
        <f>VLOOKUP(A19,exc_PP!$A:$F,5,FALSE)</f>
        <v>MD</v>
      </c>
      <c r="E19" s="69"/>
      <c r="F19" s="95"/>
      <c r="G19" s="182" t="str">
        <f>Area_CT!C18</f>
        <v>Combined fire and rescue authorities</v>
      </c>
      <c r="I19" t="s">
        <v>86</v>
      </c>
      <c r="J19" s="179" t="s">
        <v>1837</v>
      </c>
    </row>
    <row r="20" spans="1:10" x14ac:dyDescent="0.15">
      <c r="A20" t="s">
        <v>234</v>
      </c>
      <c r="B20" s="95" t="s">
        <v>236</v>
      </c>
      <c r="C20" s="95" t="str">
        <f>VLOOKUP(A20,exc_PP!$A:$D,4,FALSE)</f>
        <v>NO</v>
      </c>
      <c r="D20" s="95" t="str">
        <f>VLOOKUP(A20,exc_PP!$A:$F,5,FALSE)</f>
        <v>SD</v>
      </c>
      <c r="E20" s="69"/>
      <c r="F20" s="95"/>
      <c r="G20" s="182" t="str">
        <f>Area_CT!C19</f>
        <v>Inner London boroughs (including GLA)</v>
      </c>
      <c r="I20" t="s">
        <v>88</v>
      </c>
      <c r="J20" t="s">
        <v>1818</v>
      </c>
    </row>
    <row r="21" spans="1:10" x14ac:dyDescent="0.15">
      <c r="A21" t="s">
        <v>237</v>
      </c>
      <c r="B21" s="95" t="s">
        <v>239</v>
      </c>
      <c r="C21" s="95" t="str">
        <f>VLOOKUP(A21,exc_PP!$A:$D,4,FALSE)</f>
        <v>YES</v>
      </c>
      <c r="D21" s="95" t="str">
        <f>VLOOKUP(A21,exc_PP!$A:$F,5,FALSE)</f>
        <v>SD</v>
      </c>
      <c r="E21" s="69"/>
      <c r="F21" s="95"/>
      <c r="G21" s="182" t="str">
        <f>Area_CT!C20</f>
        <v>Outer London boroughs (including GLA)</v>
      </c>
      <c r="I21" s="95" t="s">
        <v>97</v>
      </c>
      <c r="J21" s="95" t="s">
        <v>97</v>
      </c>
    </row>
    <row r="22" spans="1:10" x14ac:dyDescent="0.15">
      <c r="A22" t="s">
        <v>240</v>
      </c>
      <c r="B22" s="95" t="s">
        <v>242</v>
      </c>
      <c r="C22" s="95" t="str">
        <f>VLOOKUP(A22,exc_PP!$A:$D,4,FALSE)</f>
        <v>YES</v>
      </c>
      <c r="D22" s="95" t="str">
        <f>VLOOKUP(A22,exc_PP!$A:$F,5,FALSE)</f>
        <v>SD</v>
      </c>
      <c r="E22" s="69"/>
      <c r="F22" s="95"/>
      <c r="G22" s="182" t="str">
        <f>Area_CT!C21</f>
        <v>London boroughs (including GLA)</v>
      </c>
      <c r="I22" s="95" t="s">
        <v>401</v>
      </c>
      <c r="J22" s="179" t="s">
        <v>1819</v>
      </c>
    </row>
    <row r="23" spans="1:10" x14ac:dyDescent="0.15">
      <c r="A23" t="s">
        <v>243</v>
      </c>
      <c r="B23" s="95" t="s">
        <v>245</v>
      </c>
      <c r="C23" s="95" t="str">
        <f>VLOOKUP(A23,exc_PP!$A:$D,4,FALSE)</f>
        <v>YES</v>
      </c>
      <c r="D23" s="95" t="str">
        <f>VLOOKUP(A23,exc_PP!$A:$F,5,FALSE)</f>
        <v>SD</v>
      </c>
      <c r="E23" s="69"/>
      <c r="F23" s="95"/>
      <c r="G23" s="182" t="str">
        <f>Area_CT!C22</f>
        <v>Metropolitan districts (including major precepting authorities)</v>
      </c>
      <c r="I23" s="95" t="s">
        <v>227</v>
      </c>
      <c r="J23" s="179" t="s">
        <v>1820</v>
      </c>
    </row>
    <row r="24" spans="1:10" x14ac:dyDescent="0.15">
      <c r="A24" t="s">
        <v>246</v>
      </c>
      <c r="B24" s="183" t="s">
        <v>247</v>
      </c>
      <c r="C24" s="95" t="str">
        <f>VLOOKUP(A24,exc_PP!$A:$D,4,FALSE)</f>
        <v>NO</v>
      </c>
      <c r="D24" s="95" t="str">
        <f>VLOOKUP(A24,exc_PP!$A:$F,5,FALSE)</f>
        <v>SD</v>
      </c>
      <c r="E24" s="69"/>
      <c r="F24" s="95"/>
      <c r="G24" s="182" t="str">
        <f>Area_CT!C23</f>
        <v>Unitary authorities  (including major precepting authorities)</v>
      </c>
      <c r="I24" s="95" t="s">
        <v>1802</v>
      </c>
      <c r="J24" s="179" t="s">
        <v>1822</v>
      </c>
    </row>
    <row r="25" spans="1:10" x14ac:dyDescent="0.15">
      <c r="A25" t="s">
        <v>248</v>
      </c>
      <c r="B25" s="95" t="s">
        <v>250</v>
      </c>
      <c r="C25" s="95" t="str">
        <f>VLOOKUP(A25,exc_PP!$A:$D,4,FALSE)</f>
        <v>YES</v>
      </c>
      <c r="D25" s="95" t="str">
        <f>VLOOKUP(A25,exc_PP!$A:$F,5,FALSE)</f>
        <v>UA</v>
      </c>
      <c r="E25" s="69"/>
      <c r="F25" s="95"/>
      <c r="G25" s="182" t="str">
        <f>Area_CT!C24</f>
        <v>Shire districts (including major precepting authorities)</v>
      </c>
      <c r="I25" s="95" t="s">
        <v>74</v>
      </c>
      <c r="J25" s="179" t="s">
        <v>1823</v>
      </c>
    </row>
    <row r="26" spans="1:10" x14ac:dyDescent="0.15">
      <c r="A26" t="s">
        <v>251</v>
      </c>
      <c r="B26" s="95" t="s">
        <v>253</v>
      </c>
      <c r="C26" s="95" t="str">
        <f>VLOOKUP(A26,exc_PP!$A:$D,4,FALSE)</f>
        <v>NO</v>
      </c>
      <c r="D26" s="95" t="str">
        <f>VLOOKUP(A26,exc_PP!$A:$F,5,FALSE)</f>
        <v>SD</v>
      </c>
      <c r="E26" s="69"/>
      <c r="F26" s="95"/>
      <c r="G26" s="182" t="str">
        <f>Area_CT!C25</f>
        <v>England excluding parishes</v>
      </c>
      <c r="I26" s="95" t="s">
        <v>78</v>
      </c>
      <c r="J26" s="179" t="s">
        <v>1824</v>
      </c>
    </row>
    <row r="27" spans="1:10" x14ac:dyDescent="0.15">
      <c r="A27" t="s">
        <v>254</v>
      </c>
      <c r="B27" s="95" t="s">
        <v>256</v>
      </c>
      <c r="C27" s="95" t="str">
        <f>VLOOKUP(A27,exc_PP!$A:$D,4,FALSE)</f>
        <v>YES</v>
      </c>
      <c r="D27" s="95" t="str">
        <f>VLOOKUP(A27,exc_PP!$A:$F,5,FALSE)</f>
        <v>UA</v>
      </c>
      <c r="E27" s="69"/>
      <c r="F27" s="95"/>
      <c r="G27" s="182" t="str">
        <f>Area_CT!C26</f>
        <v>Adur</v>
      </c>
      <c r="I27" s="95" t="s">
        <v>76</v>
      </c>
      <c r="J27" s="179" t="s">
        <v>1825</v>
      </c>
    </row>
    <row r="28" spans="1:10" x14ac:dyDescent="0.15">
      <c r="A28" t="s">
        <v>257</v>
      </c>
      <c r="B28" s="95" t="s">
        <v>259</v>
      </c>
      <c r="C28" s="95" t="str">
        <f>VLOOKUP(A28,exc_PP!$A:$D,4,FALSE)</f>
        <v>NO</v>
      </c>
      <c r="D28" s="95" t="str">
        <f>VLOOKUP(A28,exc_PP!$A:$F,5,FALSE)</f>
        <v>SC</v>
      </c>
      <c r="E28" s="69"/>
      <c r="F28" s="95"/>
      <c r="G28" s="182" t="str">
        <f>Area_CT!C27</f>
        <v>Allerdale</v>
      </c>
    </row>
    <row r="29" spans="1:10" x14ac:dyDescent="0.15">
      <c r="A29" t="s">
        <v>260</v>
      </c>
      <c r="B29" s="179" t="s">
        <v>262</v>
      </c>
      <c r="C29" s="95" t="str">
        <f>VLOOKUP(A29,exc_PP!$A:$D,4,FALSE)</f>
        <v>YES</v>
      </c>
      <c r="D29" s="95" t="str">
        <f>VLOOKUP(A29,exc_PP!$A:$F,5,FALSE)</f>
        <v>CFA</v>
      </c>
      <c r="E29" s="69"/>
      <c r="F29" s="95"/>
      <c r="G29" s="182" t="str">
        <f>Area_CT!C28</f>
        <v>Alnwick</v>
      </c>
      <c r="I29" t="s">
        <v>401</v>
      </c>
      <c r="J29" t="s">
        <v>1838</v>
      </c>
    </row>
    <row r="30" spans="1:10" x14ac:dyDescent="0.15">
      <c r="A30" t="s">
        <v>263</v>
      </c>
      <c r="B30" s="95" t="s">
        <v>265</v>
      </c>
      <c r="C30" s="95" t="str">
        <f>VLOOKUP(A30,exc_PP!$A:$D,4,FALSE)</f>
        <v>YES</v>
      </c>
      <c r="D30" s="95" t="str">
        <f>VLOOKUP(A30,exc_PP!$A:$F,5,FALSE)</f>
        <v>PCC</v>
      </c>
      <c r="E30" s="69"/>
      <c r="F30" s="95"/>
      <c r="G30" s="182" t="str">
        <f>Area_CT!C29</f>
        <v>Amber Valley</v>
      </c>
      <c r="I30" t="s">
        <v>227</v>
      </c>
      <c r="J30" t="s">
        <v>1839</v>
      </c>
    </row>
    <row r="31" spans="1:10" x14ac:dyDescent="0.15">
      <c r="A31" t="s">
        <v>266</v>
      </c>
      <c r="B31" s="95" t="s">
        <v>267</v>
      </c>
      <c r="C31" s="95" t="str">
        <f>VLOOKUP(A31,exc_PP!$A:$D,4,FALSE)</f>
        <v>NO</v>
      </c>
      <c r="D31" s="95" t="str">
        <f>VLOOKUP(A31,exc_PP!$A:$F,5,FALSE)</f>
        <v>SC</v>
      </c>
      <c r="E31" s="69"/>
      <c r="F31" s="95"/>
      <c r="G31" s="182" t="str">
        <f>Area_CT!C30</f>
        <v>Arun</v>
      </c>
      <c r="I31" t="s">
        <v>90</v>
      </c>
      <c r="J31" t="s">
        <v>1836</v>
      </c>
    </row>
    <row r="32" spans="1:10" x14ac:dyDescent="0.15">
      <c r="A32" t="s">
        <v>268</v>
      </c>
      <c r="B32" s="179" t="s">
        <v>270</v>
      </c>
      <c r="C32" s="95" t="str">
        <f>VLOOKUP(A32,exc_PP!$A:$D,4,FALSE)</f>
        <v>YES</v>
      </c>
      <c r="D32" s="95" t="str">
        <f>VLOOKUP(A32,exc_PP!$A:$F,5,FALSE)</f>
        <v>CFA</v>
      </c>
      <c r="E32" s="69"/>
      <c r="F32" s="95"/>
      <c r="G32" s="182" t="str">
        <f>Area_CT!C31</f>
        <v>Ashfield</v>
      </c>
      <c r="I32" t="s">
        <v>80</v>
      </c>
      <c r="J32" t="s">
        <v>1803</v>
      </c>
    </row>
    <row r="33" spans="1:10" x14ac:dyDescent="0.15">
      <c r="A33" t="s">
        <v>271</v>
      </c>
      <c r="B33" s="95" t="s">
        <v>273</v>
      </c>
      <c r="C33" s="95" t="str">
        <f>VLOOKUP(A33,exc_PP!$A:$D,4,FALSE)</f>
        <v>NO</v>
      </c>
      <c r="D33" s="95" t="str">
        <f>VLOOKUP(A33,exc_PP!$A:$F,5,FALSE)</f>
        <v>SD</v>
      </c>
      <c r="E33" s="69"/>
      <c r="F33" s="95"/>
      <c r="G33" s="182" t="str">
        <f>Area_CT!C32</f>
        <v>Ashford</v>
      </c>
      <c r="I33" t="s">
        <v>74</v>
      </c>
      <c r="J33" t="s">
        <v>1840</v>
      </c>
    </row>
    <row r="34" spans="1:10" x14ac:dyDescent="0.15">
      <c r="A34" t="s">
        <v>274</v>
      </c>
      <c r="B34" s="95" t="s">
        <v>275</v>
      </c>
      <c r="C34" s="95" t="str">
        <f>VLOOKUP(A34,exc_PP!$A:$D,4,FALSE)</f>
        <v>NO</v>
      </c>
      <c r="D34" s="95" t="str">
        <f>VLOOKUP(A34,exc_PP!$A:$F,5,FALSE)</f>
        <v>SD</v>
      </c>
      <c r="E34" s="69"/>
      <c r="F34" s="95"/>
      <c r="G34" s="182" t="str">
        <f>Area_CT!C33</f>
        <v>Aylesbury Vale</v>
      </c>
      <c r="I34" t="s">
        <v>1806</v>
      </c>
      <c r="J34" t="s">
        <v>1841</v>
      </c>
    </row>
    <row r="35" spans="1:10" x14ac:dyDescent="0.15">
      <c r="A35" t="s">
        <v>276</v>
      </c>
      <c r="B35" s="95" t="s">
        <v>278</v>
      </c>
      <c r="C35" s="95" t="str">
        <f>VLOOKUP(A35,exc_PP!$A:$D,4,FALSE)</f>
        <v>YES</v>
      </c>
      <c r="D35" s="95" t="str">
        <f>VLOOKUP(A35,exc_PP!$A:$F,5,FALSE)</f>
        <v>OLB</v>
      </c>
      <c r="E35" s="69"/>
      <c r="F35" s="95"/>
      <c r="G35" s="182" t="str">
        <f>Area_CT!C34</f>
        <v>Babergh</v>
      </c>
      <c r="I35" t="s">
        <v>84</v>
      </c>
      <c r="J35" t="s">
        <v>1842</v>
      </c>
    </row>
    <row r="36" spans="1:10" x14ac:dyDescent="0.15">
      <c r="A36" t="s">
        <v>279</v>
      </c>
      <c r="B36" s="95" t="s">
        <v>281</v>
      </c>
      <c r="C36" s="95" t="str">
        <f>VLOOKUP(A36,exc_PP!$A:$D,4,FALSE)</f>
        <v>YES</v>
      </c>
      <c r="D36" s="95" t="str">
        <f>VLOOKUP(A36,exc_PP!$A:$F,5,FALSE)</f>
        <v>MD</v>
      </c>
      <c r="E36" s="69"/>
      <c r="F36" s="95"/>
      <c r="G36" s="182" t="str">
        <f>Area_CT!C35</f>
        <v>Barking &amp; Dagenham</v>
      </c>
      <c r="I36" t="s">
        <v>78</v>
      </c>
      <c r="J36" t="s">
        <v>1843</v>
      </c>
    </row>
    <row r="37" spans="1:10" x14ac:dyDescent="0.15">
      <c r="A37" t="s">
        <v>282</v>
      </c>
      <c r="B37" s="95" t="s">
        <v>284</v>
      </c>
      <c r="C37" s="95" t="str">
        <f>VLOOKUP(A37,exc_PP!$A:$D,4,FALSE)</f>
        <v>YES</v>
      </c>
      <c r="D37" s="95" t="str">
        <f>VLOOKUP(A37,exc_PP!$A:$F,5,FALSE)</f>
        <v>SD</v>
      </c>
      <c r="E37" s="69"/>
      <c r="F37" s="95"/>
      <c r="G37" s="182" t="str">
        <f>Area_CT!C36</f>
        <v>Barnet</v>
      </c>
      <c r="I37" t="s">
        <v>82</v>
      </c>
      <c r="J37" t="s">
        <v>1844</v>
      </c>
    </row>
    <row r="38" spans="1:10" x14ac:dyDescent="0.15">
      <c r="A38" t="s">
        <v>285</v>
      </c>
      <c r="B38" s="95" t="s">
        <v>286</v>
      </c>
      <c r="C38" s="95" t="str">
        <f>VLOOKUP(A38,exc_PP!$A:$D,4,FALSE)</f>
        <v>NO</v>
      </c>
      <c r="D38" s="95" t="str">
        <f>VLOOKUP(A38,exc_PP!$A:$F,5,FALSE)</f>
        <v>SD</v>
      </c>
      <c r="E38" s="69"/>
      <c r="F38" s="95"/>
      <c r="G38" s="182" t="str">
        <f>Area_CT!C37</f>
        <v>Barnsley</v>
      </c>
      <c r="I38" t="s">
        <v>76</v>
      </c>
      <c r="J38" t="s">
        <v>99</v>
      </c>
    </row>
    <row r="39" spans="1:10" x14ac:dyDescent="0.15">
      <c r="A39" t="s">
        <v>287</v>
      </c>
      <c r="B39" s="95" t="s">
        <v>289</v>
      </c>
      <c r="C39" s="95" t="str">
        <f>VLOOKUP(A39,exc_PP!$A:$D,4,FALSE)</f>
        <v>YES</v>
      </c>
      <c r="D39" s="95" t="str">
        <f>VLOOKUP(A39,exc_PP!$A:$F,5,FALSE)</f>
        <v>UA</v>
      </c>
      <c r="E39" s="69"/>
      <c r="F39" s="95"/>
      <c r="G39" s="182" t="str">
        <f>Area_CT!C38</f>
        <v>Barrow-in-Furness</v>
      </c>
      <c r="I39" t="s">
        <v>1814</v>
      </c>
      <c r="J39" t="s">
        <v>1845</v>
      </c>
    </row>
    <row r="40" spans="1:10" x14ac:dyDescent="0.15">
      <c r="A40" t="s">
        <v>290</v>
      </c>
      <c r="B40" s="183" t="s">
        <v>291</v>
      </c>
      <c r="C40" s="95" t="str">
        <f>VLOOKUP(A40,exc_PP!$A:$D,4,FALSE)</f>
        <v>NO</v>
      </c>
      <c r="D40" s="95" t="str">
        <f>VLOOKUP(A40,exc_PP!$A:$F,5,FALSE)</f>
        <v>SD</v>
      </c>
      <c r="E40" s="69"/>
      <c r="F40" s="95"/>
      <c r="G40" s="182" t="str">
        <f>Area_CT!C39</f>
        <v>Basildon</v>
      </c>
      <c r="I40" t="s">
        <v>86</v>
      </c>
      <c r="J40" s="179" t="s">
        <v>87</v>
      </c>
    </row>
    <row r="41" spans="1:10" x14ac:dyDescent="0.15">
      <c r="A41" t="s">
        <v>292</v>
      </c>
      <c r="B41" s="95" t="s">
        <v>294</v>
      </c>
      <c r="C41" s="95" t="str">
        <f>VLOOKUP(A41,exc_PP!$A:$D,4,FALSE)</f>
        <v>YES</v>
      </c>
      <c r="D41" s="95" t="str">
        <f>VLOOKUP(A41,exc_PP!$A:$F,5,FALSE)</f>
        <v>UA</v>
      </c>
      <c r="E41" s="69"/>
      <c r="F41" s="95"/>
      <c r="G41" s="182" t="str">
        <f>Area_CT!C40</f>
        <v>Basingstoke &amp; Deane</v>
      </c>
      <c r="I41" t="s">
        <v>88</v>
      </c>
      <c r="J41" t="s">
        <v>1846</v>
      </c>
    </row>
    <row r="42" spans="1:10" x14ac:dyDescent="0.15">
      <c r="A42" t="s">
        <v>295</v>
      </c>
      <c r="B42" s="95" t="s">
        <v>297</v>
      </c>
      <c r="C42" s="95" t="str">
        <f>VLOOKUP(A42,exc_PP!$A:$D,4,FALSE)</f>
        <v>NO</v>
      </c>
      <c r="D42" s="95" t="str">
        <f>VLOOKUP(A42,exc_PP!$A:$F,5,FALSE)</f>
        <v>SD</v>
      </c>
      <c r="E42" s="69"/>
      <c r="F42" s="95"/>
      <c r="G42" s="182" t="str">
        <f>Area_CT!C41</f>
        <v>Bassetlaw</v>
      </c>
      <c r="I42" t="s">
        <v>97</v>
      </c>
      <c r="J42" t="s">
        <v>97</v>
      </c>
    </row>
    <row r="43" spans="1:10" x14ac:dyDescent="0.15">
      <c r="A43" t="s">
        <v>298</v>
      </c>
      <c r="B43" s="95" t="s">
        <v>300</v>
      </c>
      <c r="C43" s="95" t="str">
        <f>VLOOKUP(A43,exc_PP!$A:$D,4,FALSE)</f>
        <v>YES</v>
      </c>
      <c r="D43" s="95" t="str">
        <f>VLOOKUP(A43,exc_PP!$A:$F,5,FALSE)</f>
        <v>SD</v>
      </c>
      <c r="E43" s="69"/>
      <c r="F43" s="95"/>
      <c r="G43" s="182" t="str">
        <f>Area_CT!C42</f>
        <v>Bath</v>
      </c>
    </row>
    <row r="44" spans="1:10" x14ac:dyDescent="0.15">
      <c r="A44" t="s">
        <v>301</v>
      </c>
      <c r="B44" s="95" t="s">
        <v>303</v>
      </c>
      <c r="C44" s="95" t="str">
        <f>VLOOKUP(A44,exc_PP!$A:$D,4,FALSE)</f>
        <v>YES</v>
      </c>
      <c r="D44" s="95" t="str">
        <f>VLOOKUP(A44,exc_PP!$A:$F,5,FALSE)</f>
        <v>MD</v>
      </c>
      <c r="E44" s="69"/>
      <c r="F44" s="95"/>
      <c r="G44" s="182" t="str">
        <f>Area_CT!C43</f>
        <v>Bath &amp; North East Somerset UA</v>
      </c>
    </row>
    <row r="45" spans="1:10" x14ac:dyDescent="0.15">
      <c r="A45" t="s">
        <v>304</v>
      </c>
      <c r="B45" s="95" t="s">
        <v>305</v>
      </c>
      <c r="C45" s="95" t="str">
        <f>VLOOKUP(A45,exc_PP!$A:$D,4,FALSE)</f>
        <v>NO</v>
      </c>
      <c r="D45" s="95" t="str">
        <f>VLOOKUP(A45,exc_PP!$A:$F,5,FALSE)</f>
        <v>SD</v>
      </c>
      <c r="E45" s="69"/>
      <c r="F45" s="95"/>
      <c r="G45" s="182" t="str">
        <f>Area_CT!C44</f>
        <v>Bedford</v>
      </c>
    </row>
    <row r="46" spans="1:10" x14ac:dyDescent="0.15">
      <c r="A46" t="s">
        <v>306</v>
      </c>
      <c r="B46" s="95" t="s">
        <v>308</v>
      </c>
      <c r="C46" s="95" t="str">
        <f>VLOOKUP(A46,exc_PP!$A:$D,4,FALSE)</f>
        <v>YES</v>
      </c>
      <c r="D46" s="95" t="str">
        <f>VLOOKUP(A46,exc_PP!$A:$F,5,FALSE)</f>
        <v>SD</v>
      </c>
      <c r="E46" s="69"/>
      <c r="F46" s="95"/>
      <c r="G46" s="182" t="str">
        <f>Area_CT!C45</f>
        <v>Bedford UA</v>
      </c>
    </row>
    <row r="47" spans="1:10" x14ac:dyDescent="0.15">
      <c r="A47" t="s">
        <v>309</v>
      </c>
      <c r="B47" s="183" t="s">
        <v>310</v>
      </c>
      <c r="C47" s="95" t="str">
        <f>VLOOKUP(A47,exc_PP!$A:$D,4,FALSE)</f>
        <v>NO</v>
      </c>
      <c r="D47" s="95" t="str">
        <f>VLOOKUP(A47,exc_PP!$A:$F,5,FALSE)</f>
        <v>SD</v>
      </c>
      <c r="E47" s="69"/>
      <c r="F47" s="95"/>
      <c r="G47" s="182" t="str">
        <f>Area_CT!C46</f>
        <v>Berwick-upon-Tweed</v>
      </c>
    </row>
    <row r="48" spans="1:10" x14ac:dyDescent="0.15">
      <c r="A48" t="s">
        <v>311</v>
      </c>
      <c r="B48" s="95" t="s">
        <v>313</v>
      </c>
      <c r="C48" s="95" t="str">
        <f>VLOOKUP(A48,exc_PP!$A:$D,4,FALSE)</f>
        <v>NO</v>
      </c>
      <c r="D48" s="95" t="str">
        <f>VLOOKUP(A48,exc_PP!$A:$F,5,FALSE)</f>
        <v>UA</v>
      </c>
      <c r="E48" s="69"/>
      <c r="F48" s="95"/>
      <c r="G48" s="182" t="str">
        <f>Area_CT!C47</f>
        <v>Beverley</v>
      </c>
    </row>
    <row r="49" spans="1:7" x14ac:dyDescent="0.15">
      <c r="A49" t="s">
        <v>314</v>
      </c>
      <c r="B49" s="95" t="s">
        <v>316</v>
      </c>
      <c r="C49" s="95" t="str">
        <f>VLOOKUP(A49,exc_PP!$A:$D,4,FALSE)</f>
        <v>YES</v>
      </c>
      <c r="D49" s="95" t="str">
        <f>VLOOKUP(A49,exc_PP!$A:$F,5,FALSE)</f>
        <v>UA</v>
      </c>
      <c r="E49" s="69"/>
      <c r="F49" s="95"/>
      <c r="G49" s="182" t="str">
        <f>Area_CT!C48</f>
        <v>Bexley</v>
      </c>
    </row>
    <row r="50" spans="1:7" x14ac:dyDescent="0.15">
      <c r="A50" t="s">
        <v>317</v>
      </c>
      <c r="B50" s="95" t="s">
        <v>318</v>
      </c>
      <c r="C50" s="95" t="str">
        <f>VLOOKUP(A50,exc_PP!$A:$D,4,FALSE)</f>
        <v>NO</v>
      </c>
      <c r="D50" s="95" t="str">
        <f>VLOOKUP(A50,exc_PP!$A:$F,5,FALSE)</f>
        <v>SD</v>
      </c>
      <c r="E50" s="69"/>
      <c r="F50" s="95"/>
      <c r="G50" s="182" t="str">
        <f>Area_CT!C49</f>
        <v>Birmingham</v>
      </c>
    </row>
    <row r="51" spans="1:7" x14ac:dyDescent="0.15">
      <c r="A51" t="s">
        <v>319</v>
      </c>
      <c r="B51" s="95" t="s">
        <v>321</v>
      </c>
      <c r="C51" s="95" t="str">
        <f>VLOOKUP(A51,exc_PP!$A:$D,4,FALSE)</f>
        <v>YES</v>
      </c>
      <c r="D51" s="95" t="str">
        <f>VLOOKUP(A51,exc_PP!$A:$F,5,FALSE)</f>
        <v>UA</v>
      </c>
      <c r="E51" s="69"/>
      <c r="F51" s="95"/>
      <c r="G51" s="182" t="str">
        <f>Area_CT!C50</f>
        <v>Blaby</v>
      </c>
    </row>
    <row r="52" spans="1:7" x14ac:dyDescent="0.15">
      <c r="A52" t="s">
        <v>322</v>
      </c>
      <c r="B52" s="95" t="s">
        <v>324</v>
      </c>
      <c r="C52" s="95" t="str">
        <f>VLOOKUP(A52,exc_PP!$A:$D,4,FALSE)</f>
        <v>YES</v>
      </c>
      <c r="D52" s="95" t="str">
        <f>VLOOKUP(A52,exc_PP!$A:$F,5,FALSE)</f>
        <v>MD</v>
      </c>
      <c r="E52" s="69"/>
      <c r="F52" s="95"/>
      <c r="G52" s="182" t="str">
        <f>Area_CT!C51</f>
        <v>Blackburn</v>
      </c>
    </row>
    <row r="53" spans="1:7" x14ac:dyDescent="0.15">
      <c r="A53" t="s">
        <v>325</v>
      </c>
      <c r="B53" s="95" t="s">
        <v>327</v>
      </c>
      <c r="C53" s="95" t="str">
        <f>VLOOKUP(A53,exc_PP!$A:$D,4,FALSE)</f>
        <v>YES</v>
      </c>
      <c r="D53" s="95" t="str">
        <f>VLOOKUP(A53,exc_PP!$A:$F,5,FALSE)</f>
        <v>SD</v>
      </c>
      <c r="E53" s="69"/>
      <c r="F53" s="95"/>
      <c r="G53" s="182" t="str">
        <f>Area_CT!C52</f>
        <v>Blackburn with Darwen UA</v>
      </c>
    </row>
    <row r="54" spans="1:7" x14ac:dyDescent="0.15">
      <c r="A54" t="s">
        <v>328</v>
      </c>
      <c r="B54" s="95" t="s">
        <v>330</v>
      </c>
      <c r="C54" s="95" t="str">
        <f>VLOOKUP(A54,exc_PP!$A:$D,4,FALSE)</f>
        <v>YES</v>
      </c>
      <c r="D54" s="95" t="str">
        <f>VLOOKUP(A54,exc_PP!$A:$F,5,FALSE)</f>
        <v>SD</v>
      </c>
      <c r="E54" s="69"/>
      <c r="F54" s="95"/>
      <c r="G54" s="182" t="str">
        <f>Area_CT!C53</f>
        <v>Blackpool</v>
      </c>
    </row>
    <row r="55" spans="1:7" x14ac:dyDescent="0.15">
      <c r="A55" t="s">
        <v>331</v>
      </c>
      <c r="B55" s="95" t="s">
        <v>333</v>
      </c>
      <c r="C55" s="95" t="str">
        <f>VLOOKUP(A55,exc_PP!$A:$D,4,FALSE)</f>
        <v>YES</v>
      </c>
      <c r="D55" s="95" t="str">
        <f>VLOOKUP(A55,exc_PP!$A:$F,5,FALSE)</f>
        <v>OLB</v>
      </c>
      <c r="E55" s="69"/>
      <c r="F55" s="95"/>
      <c r="G55" s="182" t="str">
        <f>Area_CT!C54</f>
        <v>Blackpool UA</v>
      </c>
    </row>
    <row r="56" spans="1:7" x14ac:dyDescent="0.15">
      <c r="A56" t="s">
        <v>334</v>
      </c>
      <c r="B56" s="95" t="s">
        <v>336</v>
      </c>
      <c r="C56" s="95" t="str">
        <f>VLOOKUP(A56,exc_PP!$A:$D,4,FALSE)</f>
        <v>YES</v>
      </c>
      <c r="D56" s="95" t="str">
        <f>VLOOKUP(A56,exc_PP!$A:$F,5,FALSE)</f>
        <v>SD</v>
      </c>
      <c r="E56" s="69"/>
      <c r="F56" s="95"/>
      <c r="G56" s="182" t="str">
        <f>Area_CT!C55</f>
        <v>Blyth Valley</v>
      </c>
    </row>
    <row r="57" spans="1:7" x14ac:dyDescent="0.15">
      <c r="A57" t="s">
        <v>337</v>
      </c>
      <c r="B57" s="95" t="s">
        <v>339</v>
      </c>
      <c r="C57" s="95" t="str">
        <f>VLOOKUP(A57,exc_PP!$A:$D,4,FALSE)</f>
        <v>NO</v>
      </c>
      <c r="D57" s="95" t="str">
        <f>VLOOKUP(A57,exc_PP!$A:$F,5,FALSE)</f>
        <v>SD</v>
      </c>
      <c r="E57" s="69"/>
      <c r="F57" s="95"/>
      <c r="G57" s="182" t="str">
        <f>Area_CT!C56</f>
        <v>Bolsover</v>
      </c>
    </row>
    <row r="58" spans="1:7" x14ac:dyDescent="0.15">
      <c r="A58" t="s">
        <v>340</v>
      </c>
      <c r="B58" s="95" t="s">
        <v>341</v>
      </c>
      <c r="C58" s="95" t="str">
        <f>VLOOKUP(A58,exc_PP!$A:$D,4,FALSE)</f>
        <v>NO</v>
      </c>
      <c r="D58" s="95" t="str">
        <f>VLOOKUP(A58,exc_PP!$A:$F,5,FALSE)</f>
        <v>SD</v>
      </c>
      <c r="E58" s="69"/>
      <c r="F58" s="95"/>
      <c r="G58" s="182" t="str">
        <f>Area_CT!C57</f>
        <v>Bolton</v>
      </c>
    </row>
    <row r="59" spans="1:7" x14ac:dyDescent="0.15">
      <c r="A59" t="s">
        <v>342</v>
      </c>
      <c r="B59" s="95" t="s">
        <v>344</v>
      </c>
      <c r="C59" s="95" t="str">
        <f>VLOOKUP(A59,exc_PP!$A:$D,4,FALSE)</f>
        <v>YES</v>
      </c>
      <c r="D59" s="95" t="str">
        <f>VLOOKUP(A59,exc_PP!$A:$F,5,FALSE)</f>
        <v>UA</v>
      </c>
      <c r="E59" s="69"/>
      <c r="F59" s="95"/>
      <c r="G59" s="182" t="str">
        <f>Area_CT!C58</f>
        <v>Boothferry</v>
      </c>
    </row>
    <row r="60" spans="1:7" x14ac:dyDescent="0.15">
      <c r="A60" t="s">
        <v>345</v>
      </c>
      <c r="B60" s="95" t="s">
        <v>346</v>
      </c>
      <c r="C60" s="95" t="str">
        <f>VLOOKUP(A60,exc_PP!$A:$D,4,FALSE)</f>
        <v>NO</v>
      </c>
      <c r="D60" s="95" t="str">
        <f>VLOOKUP(A60,exc_PP!$A:$F,5,FALSE)</f>
        <v>SD</v>
      </c>
      <c r="E60" s="69"/>
      <c r="F60" s="95"/>
      <c r="G60" s="182" t="str">
        <f>Area_CT!C59</f>
        <v>Boston</v>
      </c>
    </row>
    <row r="61" spans="1:7" x14ac:dyDescent="0.15">
      <c r="A61" t="s">
        <v>347</v>
      </c>
      <c r="B61" s="95" t="s">
        <v>349</v>
      </c>
      <c r="C61" s="95" t="str">
        <f>VLOOKUP(A61,exc_PP!$A:$D,4,FALSE)</f>
        <v>YES</v>
      </c>
      <c r="D61" s="95" t="str">
        <f>VLOOKUP(A61,exc_PP!$A:$F,5,FALSE)</f>
        <v>UA</v>
      </c>
      <c r="E61" s="69"/>
      <c r="F61" s="95"/>
      <c r="G61" s="182" t="str">
        <f>Area_CT!C60</f>
        <v>Bournemouth</v>
      </c>
    </row>
    <row r="62" spans="1:7" x14ac:dyDescent="0.15">
      <c r="A62" t="s">
        <v>350</v>
      </c>
      <c r="B62" s="95" t="s">
        <v>352</v>
      </c>
      <c r="C62" s="95" t="str">
        <f>VLOOKUP(A62,exc_PP!$A:$D,4,FALSE)</f>
        <v>YES</v>
      </c>
      <c r="D62" s="95" t="str">
        <f>VLOOKUP(A62,exc_PP!$A:$F,5,FALSE)</f>
        <v>SD</v>
      </c>
      <c r="E62" s="69"/>
      <c r="F62" s="95"/>
      <c r="G62" s="182" t="str">
        <f>Area_CT!C61</f>
        <v>Bournemouth UA</v>
      </c>
    </row>
    <row r="63" spans="1:7" x14ac:dyDescent="0.15">
      <c r="A63" t="s">
        <v>353</v>
      </c>
      <c r="B63" s="95" t="s">
        <v>355</v>
      </c>
      <c r="C63" s="95" t="str">
        <f>VLOOKUP(A63,exc_PP!$A:$D,4,FALSE)</f>
        <v>YES</v>
      </c>
      <c r="D63" s="95" t="str">
        <f>VLOOKUP(A63,exc_PP!$A:$F,5,FALSE)</f>
        <v>OLB</v>
      </c>
      <c r="E63" s="69"/>
      <c r="F63" s="95"/>
      <c r="G63" s="182" t="str">
        <f>Area_CT!C62</f>
        <v>Bournemouth, Christchurch &amp; Poole</v>
      </c>
    </row>
    <row r="64" spans="1:7" x14ac:dyDescent="0.15">
      <c r="A64" t="s">
        <v>356</v>
      </c>
      <c r="B64" s="95" t="s">
        <v>358</v>
      </c>
      <c r="C64" s="95" t="str">
        <f>VLOOKUP(A64,exc_PP!$A:$D,4,FALSE)</f>
        <v>YES</v>
      </c>
      <c r="D64" s="95" t="str">
        <f>VLOOKUP(A64,exc_PP!$A:$F,5,FALSE)</f>
        <v>SD</v>
      </c>
      <c r="E64" s="69"/>
      <c r="F64" s="95"/>
      <c r="G64" s="182" t="str">
        <f>Area_CT!C63</f>
        <v>Bracknell Forest</v>
      </c>
    </row>
    <row r="65" spans="1:7" x14ac:dyDescent="0.15">
      <c r="A65" t="s">
        <v>359</v>
      </c>
      <c r="B65" s="95" t="s">
        <v>361</v>
      </c>
      <c r="C65" s="95" t="str">
        <f>VLOOKUP(A65,exc_PP!$A:$D,4,FALSE)</f>
        <v>YES</v>
      </c>
      <c r="D65" s="95" t="str">
        <f>VLOOKUP(A65,exc_PP!$A:$F,5,FALSE)</f>
        <v>SD</v>
      </c>
      <c r="E65" s="69"/>
      <c r="F65" s="95"/>
      <c r="G65" s="182" t="str">
        <f>Area_CT!C64</f>
        <v>Bracknell Forest UA</v>
      </c>
    </row>
    <row r="66" spans="1:7" x14ac:dyDescent="0.15">
      <c r="A66" t="s">
        <v>362</v>
      </c>
      <c r="B66" s="95" t="s">
        <v>364</v>
      </c>
      <c r="C66" s="95" t="str">
        <f>VLOOKUP(A66,exc_PP!$A:$D,4,FALSE)</f>
        <v>YES</v>
      </c>
      <c r="D66" s="95" t="str">
        <f>VLOOKUP(A66,exc_PP!$A:$F,5,FALSE)</f>
        <v>SD</v>
      </c>
      <c r="E66" s="69"/>
      <c r="F66" s="95"/>
      <c r="G66" s="182" t="str">
        <f>Area_CT!C65</f>
        <v>Bradford</v>
      </c>
    </row>
    <row r="67" spans="1:7" x14ac:dyDescent="0.15">
      <c r="A67" t="s">
        <v>365</v>
      </c>
      <c r="B67" s="95" t="s">
        <v>367</v>
      </c>
      <c r="C67" s="95" t="str">
        <f>VLOOKUP(A67,exc_PP!$A:$D,4,FALSE)</f>
        <v>NO</v>
      </c>
      <c r="D67" s="95" t="str">
        <f>VLOOKUP(A67,exc_PP!$A:$F,5,FALSE)</f>
        <v>SC</v>
      </c>
      <c r="E67" s="69"/>
      <c r="F67" s="95"/>
      <c r="G67" s="182" t="str">
        <f>Area_CT!C66</f>
        <v>Braintree</v>
      </c>
    </row>
    <row r="68" spans="1:7" x14ac:dyDescent="0.15">
      <c r="A68" t="s">
        <v>371</v>
      </c>
      <c r="B68" s="179" t="s">
        <v>373</v>
      </c>
      <c r="C68" s="95" t="str">
        <f>VLOOKUP(A68,exc_PP!$A:$D,4,FALSE)</f>
        <v>YES</v>
      </c>
      <c r="D68" s="95" t="str">
        <f>VLOOKUP(A68,exc_PP!$A:$F,5,FALSE)</f>
        <v>CFA</v>
      </c>
      <c r="E68" s="69"/>
      <c r="F68" s="95"/>
      <c r="G68" s="182" t="str">
        <f>Area_CT!C67</f>
        <v>Breckland</v>
      </c>
    </row>
    <row r="69" spans="1:7" x14ac:dyDescent="0.15">
      <c r="A69" t="s">
        <v>368</v>
      </c>
      <c r="B69" s="95" t="s">
        <v>370</v>
      </c>
      <c r="C69" s="95" t="str">
        <f>VLOOKUP(A69,exc_PP!$A:$D,4,FALSE)</f>
        <v>YES</v>
      </c>
      <c r="D69" s="95" t="str">
        <f>VLOOKUP(A69,exc_PP!$A:$F,5,FALSE)</f>
        <v>UA</v>
      </c>
      <c r="E69" s="69"/>
      <c r="F69" s="95"/>
      <c r="G69" s="182" t="str">
        <f>Area_CT!C68</f>
        <v>Brent</v>
      </c>
    </row>
    <row r="70" spans="1:7" x14ac:dyDescent="0.15">
      <c r="A70" t="s">
        <v>374</v>
      </c>
      <c r="B70" s="95" t="s">
        <v>376</v>
      </c>
      <c r="C70" s="95" t="str">
        <f>VLOOKUP(A70,exc_PP!$A:$D,4,FALSE)</f>
        <v>YES</v>
      </c>
      <c r="D70" s="95" t="str">
        <f>VLOOKUP(A70,exc_PP!$A:$F,5,FALSE)</f>
        <v>SD</v>
      </c>
      <c r="E70" s="69"/>
      <c r="F70" s="95"/>
      <c r="G70" s="182" t="str">
        <f>Area_CT!C69</f>
        <v>Brentwood</v>
      </c>
    </row>
    <row r="71" spans="1:7" x14ac:dyDescent="0.15">
      <c r="A71" t="s">
        <v>377</v>
      </c>
      <c r="B71" s="95" t="s">
        <v>379</v>
      </c>
      <c r="C71" s="95" t="str">
        <f>VLOOKUP(A71,exc_PP!$A:$D,4,FALSE)</f>
        <v>YES</v>
      </c>
      <c r="D71" s="95" t="str">
        <f>VLOOKUP(A71,exc_PP!$A:$F,5,FALSE)</f>
        <v>MD</v>
      </c>
      <c r="E71" s="69"/>
      <c r="F71" s="95"/>
      <c r="G71" s="182" t="str">
        <f>Area_CT!C70</f>
        <v>Bridgnorth</v>
      </c>
    </row>
    <row r="72" spans="1:7" x14ac:dyDescent="0.15">
      <c r="A72" t="s">
        <v>380</v>
      </c>
      <c r="B72" s="95" t="s">
        <v>382</v>
      </c>
      <c r="C72" s="95" t="str">
        <f>VLOOKUP(A72,exc_PP!$A:$D,4,FALSE)</f>
        <v>YES</v>
      </c>
      <c r="D72" s="95" t="str">
        <f>VLOOKUP(A72,exc_PP!$A:$F,5,FALSE)</f>
        <v>MD</v>
      </c>
      <c r="E72" s="69"/>
      <c r="F72" s="95"/>
      <c r="G72" s="182" t="str">
        <f>Area_CT!C71</f>
        <v xml:space="preserve">Brighton </v>
      </c>
    </row>
    <row r="73" spans="1:7" x14ac:dyDescent="0.15">
      <c r="A73" t="s">
        <v>383</v>
      </c>
      <c r="B73" s="95" t="s">
        <v>385</v>
      </c>
      <c r="C73" s="95" t="str">
        <f>VLOOKUP(A73,exc_PP!$A:$D,4,FALSE)</f>
        <v>YES</v>
      </c>
      <c r="D73" s="95" t="str">
        <f>VLOOKUP(A73,exc_PP!$A:$F,5,FALSE)</f>
        <v>SD</v>
      </c>
      <c r="E73" s="69"/>
      <c r="F73" s="95"/>
      <c r="G73" s="182" t="str">
        <f>Area_CT!C72</f>
        <v>Brighton &amp; Hove UA</v>
      </c>
    </row>
    <row r="74" spans="1:7" x14ac:dyDescent="0.15">
      <c r="A74" t="s">
        <v>386</v>
      </c>
      <c r="B74" s="95" t="s">
        <v>388</v>
      </c>
      <c r="C74" s="95" t="str">
        <f>VLOOKUP(A74,exc_PP!$A:$D,4,FALSE)</f>
        <v>YES</v>
      </c>
      <c r="D74" s="95" t="str">
        <f>VLOOKUP(A74,exc_PP!$A:$F,5,FALSE)</f>
        <v>SC</v>
      </c>
      <c r="E74" s="69"/>
      <c r="F74" s="95"/>
      <c r="G74" s="182" t="str">
        <f>Area_CT!C73</f>
        <v>Bristol UA</v>
      </c>
    </row>
    <row r="75" spans="1:7" x14ac:dyDescent="0.15">
      <c r="A75" t="s">
        <v>395</v>
      </c>
      <c r="B75" s="95" t="s">
        <v>397</v>
      </c>
      <c r="C75" s="95" t="str">
        <f>VLOOKUP(A75,exc_PP!$A:$D,4,FALSE)</f>
        <v>YES</v>
      </c>
      <c r="D75" s="95" t="str">
        <f>VLOOKUP(A75,exc_PP!$A:$F,5,FALSE)</f>
        <v>CA</v>
      </c>
      <c r="E75" s="69"/>
      <c r="F75" s="95"/>
      <c r="G75" s="182" t="str">
        <f>Area_CT!C74</f>
        <v>Broadland</v>
      </c>
    </row>
    <row r="76" spans="1:7" x14ac:dyDescent="0.15">
      <c r="A76" t="s">
        <v>389</v>
      </c>
      <c r="B76" s="179" t="s">
        <v>391</v>
      </c>
      <c r="C76" s="95" t="str">
        <f>VLOOKUP(A76,exc_PP!$A:$D,4,FALSE)</f>
        <v>YES</v>
      </c>
      <c r="D76" s="95" t="str">
        <f>VLOOKUP(A76,exc_PP!$A:$F,5,FALSE)</f>
        <v>CFA</v>
      </c>
      <c r="E76" s="69"/>
      <c r="F76" s="95"/>
      <c r="G76" s="182" t="str">
        <f>Area_CT!C75</f>
        <v>Bromley</v>
      </c>
    </row>
    <row r="77" spans="1:7" x14ac:dyDescent="0.15">
      <c r="A77" t="s">
        <v>392</v>
      </c>
      <c r="B77" s="95" t="s">
        <v>394</v>
      </c>
      <c r="C77" s="95" t="str">
        <f>VLOOKUP(A77,exc_PP!$A:$D,4,FALSE)</f>
        <v>YES</v>
      </c>
      <c r="D77" s="95" t="str">
        <f>VLOOKUP(A77,exc_PP!$A:$F,5,FALSE)</f>
        <v>PCC</v>
      </c>
      <c r="E77" s="69"/>
      <c r="F77" s="95"/>
      <c r="G77" s="182" t="str">
        <f>Area_CT!C76</f>
        <v>Bromsgrove</v>
      </c>
    </row>
    <row r="78" spans="1:7" x14ac:dyDescent="0.15">
      <c r="A78" t="s">
        <v>398</v>
      </c>
      <c r="B78" s="95" t="s">
        <v>400</v>
      </c>
      <c r="C78" s="95" t="str">
        <f>VLOOKUP(A78,exc_PP!$A:$D,4,FALSE)</f>
        <v>YES</v>
      </c>
      <c r="D78" s="95" t="str">
        <f>VLOOKUP(A78,exc_PP!$A:$F,5,FALSE)</f>
        <v>ILB</v>
      </c>
      <c r="E78" s="69"/>
      <c r="F78" s="95"/>
      <c r="G78" s="182" t="str">
        <f>Area_CT!C77</f>
        <v>Broxbourne</v>
      </c>
    </row>
    <row r="79" spans="1:7" x14ac:dyDescent="0.15">
      <c r="A79" t="s">
        <v>402</v>
      </c>
      <c r="B79" s="95" t="s">
        <v>404</v>
      </c>
      <c r="C79" s="95" t="str">
        <f>VLOOKUP(A79,exc_PP!$A:$D,4,FALSE)</f>
        <v>YES</v>
      </c>
      <c r="D79" s="95" t="str">
        <f>VLOOKUP(A79,exc_PP!$A:$F,5,FALSE)</f>
        <v>SD</v>
      </c>
      <c r="E79" s="69"/>
      <c r="F79" s="95"/>
      <c r="G79" s="182" t="str">
        <f>Area_CT!C78</f>
        <v>Broxtowe</v>
      </c>
    </row>
    <row r="80" spans="1:7" x14ac:dyDescent="0.15">
      <c r="A80" t="s">
        <v>405</v>
      </c>
      <c r="B80" s="95" t="s">
        <v>407</v>
      </c>
      <c r="C80" s="95" t="str">
        <f>VLOOKUP(A80,exc_PP!$A:$D,4,FALSE)</f>
        <v>YES</v>
      </c>
      <c r="D80" s="95" t="str">
        <f>VLOOKUP(A80,exc_PP!$A:$F,5,FALSE)</f>
        <v>SD</v>
      </c>
      <c r="E80" s="69"/>
      <c r="F80" s="95"/>
      <c r="G80" s="182" t="str">
        <f>Area_CT!C79</f>
        <v>Buckinghamshire UA</v>
      </c>
    </row>
    <row r="81" spans="1:7" x14ac:dyDescent="0.15">
      <c r="A81" t="s">
        <v>408</v>
      </c>
      <c r="B81" s="95" t="s">
        <v>410</v>
      </c>
      <c r="C81" s="95" t="str">
        <f>VLOOKUP(A81,exc_PP!$A:$D,4,FALSE)</f>
        <v>NO</v>
      </c>
      <c r="D81" s="95" t="str">
        <f>VLOOKUP(A81,exc_PP!$A:$F,5,FALSE)</f>
        <v>SD</v>
      </c>
      <c r="E81" s="69"/>
      <c r="F81" s="95"/>
      <c r="G81" s="182" t="str">
        <f>Area_CT!C80</f>
        <v>Burnley</v>
      </c>
    </row>
    <row r="82" spans="1:7" x14ac:dyDescent="0.15">
      <c r="A82" t="s">
        <v>411</v>
      </c>
      <c r="B82" s="95" t="s">
        <v>413</v>
      </c>
      <c r="C82" s="95" t="str">
        <f>VLOOKUP(A82,exc_PP!$A:$D,4,FALSE)</f>
        <v>NO</v>
      </c>
      <c r="D82" s="95" t="str">
        <f>VLOOKUP(A82,exc_PP!$A:$F,5,FALSE)</f>
        <v>SD</v>
      </c>
      <c r="E82" s="69"/>
      <c r="F82" s="95"/>
      <c r="G82" s="182" t="str">
        <f>Area_CT!C81</f>
        <v>Bury</v>
      </c>
    </row>
    <row r="83" spans="1:7" x14ac:dyDescent="0.15">
      <c r="A83" t="s">
        <v>414</v>
      </c>
      <c r="B83" s="95" t="s">
        <v>416</v>
      </c>
      <c r="C83" s="95" t="str">
        <f>VLOOKUP(A83,exc_PP!$A:$D,4,FALSE)</f>
        <v>NO</v>
      </c>
      <c r="D83" s="95" t="str">
        <f>VLOOKUP(A83,exc_PP!$A:$F,5,FALSE)</f>
        <v>SD</v>
      </c>
      <c r="E83" s="69"/>
      <c r="F83" s="95"/>
      <c r="G83" s="182" t="str">
        <f>Area_CT!C82</f>
        <v>Calderdale</v>
      </c>
    </row>
    <row r="84" spans="1:7" x14ac:dyDescent="0.15">
      <c r="A84" t="s">
        <v>417</v>
      </c>
      <c r="B84" s="95" t="s">
        <v>419</v>
      </c>
      <c r="C84" s="95" t="str">
        <f>VLOOKUP(A84,exc_PP!$A:$D,4,FALSE)</f>
        <v>NO</v>
      </c>
      <c r="D84" s="95" t="str">
        <f>VLOOKUP(A84,exc_PP!$A:$F,5,FALSE)</f>
        <v>SD</v>
      </c>
      <c r="E84" s="69"/>
      <c r="F84" s="95"/>
      <c r="G84" s="182" t="str">
        <f>Area_CT!C83</f>
        <v>Cambridge</v>
      </c>
    </row>
    <row r="85" spans="1:7" x14ac:dyDescent="0.15">
      <c r="A85" t="s">
        <v>420</v>
      </c>
      <c r="B85" s="95" t="s">
        <v>422</v>
      </c>
      <c r="C85" s="95" t="str">
        <f>VLOOKUP(A85,exc_PP!$A:$D,4,FALSE)</f>
        <v>YES</v>
      </c>
      <c r="D85" s="95" t="str">
        <f>VLOOKUP(A85,exc_PP!$A:$F,5,FALSE)</f>
        <v>SD</v>
      </c>
      <c r="E85" s="69"/>
      <c r="F85" s="95"/>
      <c r="G85" s="182" t="str">
        <f>Area_CT!C84</f>
        <v>Camden</v>
      </c>
    </row>
    <row r="86" spans="1:7" x14ac:dyDescent="0.15">
      <c r="A86" t="s">
        <v>423</v>
      </c>
      <c r="B86" s="95" t="s">
        <v>425</v>
      </c>
      <c r="C86" s="95" t="str">
        <f>VLOOKUP(A86,exc_PP!$A:$D,4,FALSE)</f>
        <v>YES</v>
      </c>
      <c r="D86" s="95" t="str">
        <f>VLOOKUP(A86,exc_PP!$A:$F,5,FALSE)</f>
        <v>UA</v>
      </c>
      <c r="E86" s="69"/>
      <c r="F86" s="95"/>
      <c r="G86" s="182" t="str">
        <f>Area_CT!C85</f>
        <v>Cannock Chase</v>
      </c>
    </row>
    <row r="87" spans="1:7" x14ac:dyDescent="0.15">
      <c r="A87" t="s">
        <v>426</v>
      </c>
      <c r="B87" s="95" t="s">
        <v>428</v>
      </c>
      <c r="C87" s="95" t="str">
        <f>VLOOKUP(A87,exc_PP!$A:$D,4,FALSE)</f>
        <v>YES</v>
      </c>
      <c r="D87" s="95" t="str">
        <f>VLOOKUP(A87,exc_PP!$A:$F,5,FALSE)</f>
        <v>SD</v>
      </c>
      <c r="E87" s="69"/>
      <c r="F87" s="95"/>
      <c r="G87" s="182" t="str">
        <f>Area_CT!C86</f>
        <v>Canterbury</v>
      </c>
    </row>
    <row r="88" spans="1:7" x14ac:dyDescent="0.15">
      <c r="A88" t="s">
        <v>429</v>
      </c>
      <c r="B88" s="95" t="s">
        <v>431</v>
      </c>
      <c r="C88" s="95" t="str">
        <f>VLOOKUP(A88,exc_PP!$A:$D,4,FALSE)</f>
        <v>YES</v>
      </c>
      <c r="D88" s="95" t="str">
        <f>VLOOKUP(A88,exc_PP!$A:$F,5,FALSE)</f>
        <v>SD</v>
      </c>
      <c r="E88" s="69"/>
      <c r="F88" s="95"/>
      <c r="G88" s="182" t="str">
        <f>Area_CT!C87</f>
        <v>Caradon</v>
      </c>
    </row>
    <row r="89" spans="1:7" x14ac:dyDescent="0.15">
      <c r="A89" t="s">
        <v>432</v>
      </c>
      <c r="B89" s="95" t="s">
        <v>434</v>
      </c>
      <c r="C89" s="95" t="str">
        <f>VLOOKUP(A89,exc_PP!$A:$D,4,FALSE)</f>
        <v>YES</v>
      </c>
      <c r="D89" s="95" t="str">
        <f>VLOOKUP(A89,exc_PP!$A:$F,5,FALSE)</f>
        <v>SD</v>
      </c>
      <c r="E89" s="69"/>
      <c r="F89" s="95"/>
      <c r="G89" s="182" t="str">
        <f>Area_CT!C88</f>
        <v>Carlisle</v>
      </c>
    </row>
    <row r="90" spans="1:7" x14ac:dyDescent="0.15">
      <c r="A90" t="s">
        <v>435</v>
      </c>
      <c r="B90" s="95" t="s">
        <v>437</v>
      </c>
      <c r="C90" s="95" t="str">
        <f>VLOOKUP(A90,exc_PP!$A:$D,4,FALSE)</f>
        <v>YES</v>
      </c>
      <c r="D90" s="95" t="str">
        <f>VLOOKUP(A90,exc_PP!$A:$F,5,FALSE)</f>
        <v>SD</v>
      </c>
      <c r="E90" s="69"/>
      <c r="F90" s="95"/>
      <c r="G90" s="182" t="str">
        <f>Area_CT!C89</f>
        <v>Carrick</v>
      </c>
    </row>
    <row r="91" spans="1:7" x14ac:dyDescent="0.15">
      <c r="A91" t="s">
        <v>438</v>
      </c>
      <c r="B91" s="95" t="s">
        <v>440</v>
      </c>
      <c r="C91" s="95" t="str">
        <f>VLOOKUP(A91,exc_PP!$A:$D,4,FALSE)</f>
        <v>NO</v>
      </c>
      <c r="D91" s="95" t="str">
        <f>VLOOKUP(A91,exc_PP!$A:$F,5,FALSE)</f>
        <v>SC</v>
      </c>
      <c r="E91" s="69"/>
      <c r="F91" s="95"/>
      <c r="G91" s="182" t="str">
        <f>Area_CT!C90</f>
        <v>Castle Morpeth</v>
      </c>
    </row>
    <row r="92" spans="1:7" x14ac:dyDescent="0.15">
      <c r="A92" t="s">
        <v>441</v>
      </c>
      <c r="B92" s="179" t="s">
        <v>443</v>
      </c>
      <c r="C92" s="95" t="str">
        <f>VLOOKUP(A92,exc_PP!$A:$D,4,FALSE)</f>
        <v>YES</v>
      </c>
      <c r="D92" s="95" t="str">
        <f>VLOOKUP(A92,exc_PP!$A:$F,5,FALSE)</f>
        <v>CFA</v>
      </c>
      <c r="E92" s="69"/>
      <c r="F92" s="95"/>
      <c r="G92" s="182" t="str">
        <f>Area_CT!C91</f>
        <v>Castle Point</v>
      </c>
    </row>
    <row r="93" spans="1:7" x14ac:dyDescent="0.15">
      <c r="A93" t="s">
        <v>444</v>
      </c>
      <c r="B93" s="179" t="s">
        <v>446</v>
      </c>
      <c r="C93" s="95" t="str">
        <f>VLOOKUP(A93,exc_PP!$A:$D,4,FALSE)</f>
        <v>YES</v>
      </c>
      <c r="D93" s="95" t="str">
        <f>VLOOKUP(A93,exc_PP!$A:$F,5,FALSE)</f>
        <v>UA</v>
      </c>
      <c r="E93" s="69"/>
      <c r="F93" s="95"/>
      <c r="G93" s="182" t="str">
        <f>Area_CT!C92</f>
        <v>Central Bedfordshire UA</v>
      </c>
    </row>
    <row r="94" spans="1:7" x14ac:dyDescent="0.15">
      <c r="A94" t="s">
        <v>447</v>
      </c>
      <c r="B94" s="95" t="s">
        <v>449</v>
      </c>
      <c r="C94" s="95" t="str">
        <f>VLOOKUP(A94,exc_PP!$A:$D,4,FALSE)</f>
        <v>YES</v>
      </c>
      <c r="D94" s="95" t="str">
        <f>VLOOKUP(A94,exc_PP!$A:$F,5,FALSE)</f>
        <v>PCC</v>
      </c>
      <c r="E94" s="69"/>
      <c r="F94" s="95"/>
      <c r="G94" s="182" t="str">
        <f>Area_CT!C93</f>
        <v>Charnwood</v>
      </c>
    </row>
    <row r="95" spans="1:7" x14ac:dyDescent="0.15">
      <c r="A95" t="s">
        <v>450</v>
      </c>
      <c r="B95" s="95" t="s">
        <v>452</v>
      </c>
      <c r="C95" s="95" t="str">
        <f>VLOOKUP(A95,exc_PP!$A:$D,4,FALSE)</f>
        <v>YES</v>
      </c>
      <c r="D95" s="95" t="str">
        <f>VLOOKUP(A95,exc_PP!$A:$F,5,FALSE)</f>
        <v>UA</v>
      </c>
      <c r="E95" s="69"/>
      <c r="F95" s="95"/>
      <c r="G95" s="182" t="str">
        <f>Area_CT!C94</f>
        <v>Chelmsford</v>
      </c>
    </row>
    <row r="96" spans="1:7" x14ac:dyDescent="0.15">
      <c r="A96" t="s">
        <v>453</v>
      </c>
      <c r="B96" s="95" t="s">
        <v>455</v>
      </c>
      <c r="C96" s="95" t="str">
        <f>VLOOKUP(A96,exc_PP!$A:$D,4,FALSE)</f>
        <v>NO</v>
      </c>
      <c r="D96" s="95" t="str">
        <f>VLOOKUP(A96,exc_PP!$A:$F,5,FALSE)</f>
        <v>SD</v>
      </c>
      <c r="E96" s="69"/>
      <c r="F96" s="95"/>
      <c r="G96" s="182" t="str">
        <f>Area_CT!C95</f>
        <v>Cheltenham</v>
      </c>
    </row>
    <row r="97" spans="1:7" x14ac:dyDescent="0.15">
      <c r="A97" t="s">
        <v>456</v>
      </c>
      <c r="B97" s="95" t="s">
        <v>458</v>
      </c>
      <c r="C97" s="95" t="str">
        <f>VLOOKUP(A97,exc_PP!$A:$D,4,FALSE)</f>
        <v>YES</v>
      </c>
      <c r="D97" s="95" t="str">
        <f>VLOOKUP(A97,exc_PP!$A:$F,5,FALSE)</f>
        <v>SD</v>
      </c>
      <c r="E97" s="69"/>
      <c r="F97" s="95"/>
      <c r="G97" s="182" t="str">
        <f>Area_CT!C96</f>
        <v>Cherwell</v>
      </c>
    </row>
    <row r="98" spans="1:7" x14ac:dyDescent="0.15">
      <c r="A98" t="s">
        <v>459</v>
      </c>
      <c r="B98" s="95" t="s">
        <v>461</v>
      </c>
      <c r="C98" s="95" t="str">
        <f>VLOOKUP(A98,exc_PP!$A:$D,4,FALSE)</f>
        <v>NO</v>
      </c>
      <c r="D98" s="95" t="str">
        <f>VLOOKUP(A98,exc_PP!$A:$F,5,FALSE)</f>
        <v>SD</v>
      </c>
      <c r="E98" s="69"/>
      <c r="F98" s="95"/>
      <c r="G98" s="182" t="str">
        <f>Area_CT!C97</f>
        <v>Cheshire East UA</v>
      </c>
    </row>
    <row r="99" spans="1:7" x14ac:dyDescent="0.15">
      <c r="A99" t="s">
        <v>462</v>
      </c>
      <c r="B99" s="95" t="s">
        <v>464</v>
      </c>
      <c r="C99" s="95" t="str">
        <f>VLOOKUP(A99,exc_PP!$A:$D,4,FALSE)</f>
        <v>YES</v>
      </c>
      <c r="D99" s="95" t="str">
        <f>VLOOKUP(A99,exc_PP!$A:$F,5,FALSE)</f>
        <v>SD</v>
      </c>
      <c r="E99" s="69"/>
      <c r="F99" s="95"/>
      <c r="G99" s="182" t="str">
        <f>Area_CT!C98</f>
        <v>Cheshire West and Chester UA</v>
      </c>
    </row>
    <row r="100" spans="1:7" x14ac:dyDescent="0.15">
      <c r="A100" t="s">
        <v>465</v>
      </c>
      <c r="B100" s="95" t="s">
        <v>467</v>
      </c>
      <c r="C100" s="95" t="str">
        <f>VLOOKUP(A100,exc_PP!$A:$D,4,FALSE)</f>
        <v>NO</v>
      </c>
      <c r="D100" s="95" t="str">
        <f>VLOOKUP(A100,exc_PP!$A:$F,5,FALSE)</f>
        <v>SD</v>
      </c>
      <c r="E100" s="69"/>
      <c r="F100" s="95"/>
      <c r="G100" s="182" t="str">
        <f>Area_CT!C99</f>
        <v>Chester</v>
      </c>
    </row>
    <row r="101" spans="1:7" x14ac:dyDescent="0.15">
      <c r="A101" t="s">
        <v>468</v>
      </c>
      <c r="B101" s="95" t="s">
        <v>470</v>
      </c>
      <c r="C101" s="95" t="str">
        <f>VLOOKUP(A101,exc_PP!$A:$D,4,FALSE)</f>
        <v>YES</v>
      </c>
      <c r="D101" s="95" t="str">
        <f>VLOOKUP(A101,exc_PP!$A:$F,5,FALSE)</f>
        <v>SD</v>
      </c>
      <c r="E101" s="69"/>
      <c r="F101" s="95"/>
      <c r="G101" s="182" t="str">
        <f>Area_CT!C100</f>
        <v>Chesterfield</v>
      </c>
    </row>
    <row r="102" spans="1:7" x14ac:dyDescent="0.15">
      <c r="A102" t="s">
        <v>471</v>
      </c>
      <c r="B102" s="95" t="s">
        <v>473</v>
      </c>
      <c r="C102" s="95" t="str">
        <f>VLOOKUP(A102,exc_PP!$A:$D,4,FALSE)</f>
        <v>NO</v>
      </c>
      <c r="D102" s="95" t="str">
        <f>VLOOKUP(A102,exc_PP!$A:$F,5,FALSE)</f>
        <v>SD</v>
      </c>
      <c r="E102" s="69"/>
      <c r="F102" s="95"/>
      <c r="G102" s="182" t="str">
        <f>Area_CT!C101</f>
        <v>Chester-le-Street</v>
      </c>
    </row>
    <row r="103" spans="1:7" x14ac:dyDescent="0.15">
      <c r="A103" t="s">
        <v>474</v>
      </c>
      <c r="B103" s="95" t="s">
        <v>476</v>
      </c>
      <c r="C103" s="95" t="str">
        <f>VLOOKUP(A103,exc_PP!$A:$D,4,FALSE)</f>
        <v>YES</v>
      </c>
      <c r="D103" s="95" t="str">
        <f>VLOOKUP(A103,exc_PP!$A:$F,5,FALSE)</f>
        <v>ILB</v>
      </c>
      <c r="E103" s="69"/>
      <c r="F103" s="95"/>
      <c r="G103" s="182" t="str">
        <f>Area_CT!C102</f>
        <v>Chichester</v>
      </c>
    </row>
    <row r="104" spans="1:7" x14ac:dyDescent="0.15">
      <c r="A104" t="s">
        <v>477</v>
      </c>
      <c r="B104" s="95" t="s">
        <v>479</v>
      </c>
      <c r="C104" s="95" t="str">
        <f>VLOOKUP(A104,exc_PP!$A:$D,4,FALSE)</f>
        <v>YES</v>
      </c>
      <c r="D104" s="95" t="str">
        <f>VLOOKUP(A104,exc_PP!$A:$F,5,FALSE)</f>
        <v>UA</v>
      </c>
      <c r="E104" s="69"/>
      <c r="F104" s="95"/>
      <c r="G104" s="182" t="str">
        <f>Area_CT!C103</f>
        <v>Chiltern</v>
      </c>
    </row>
    <row r="105" spans="1:7" x14ac:dyDescent="0.15">
      <c r="A105" t="s">
        <v>480</v>
      </c>
      <c r="B105" s="95" t="s">
        <v>481</v>
      </c>
      <c r="C105" s="95" t="str">
        <f>VLOOKUP(A105,exc_PP!$A:$D,4,FALSE)</f>
        <v>NO</v>
      </c>
      <c r="D105" s="95" t="str">
        <f>VLOOKUP(A105,exc_PP!$A:$F,5,FALSE)</f>
        <v>SD</v>
      </c>
      <c r="E105" s="69"/>
      <c r="F105" s="95"/>
      <c r="G105" s="182" t="str">
        <f>Area_CT!C104</f>
        <v>Chorley</v>
      </c>
    </row>
    <row r="106" spans="1:7" x14ac:dyDescent="0.15">
      <c r="A106" t="s">
        <v>482</v>
      </c>
      <c r="B106" s="95" t="s">
        <v>483</v>
      </c>
      <c r="C106" s="95" t="str">
        <f>VLOOKUP(A106,exc_PP!$A:$D,4,FALSE)</f>
        <v>NO</v>
      </c>
      <c r="D106" s="95" t="str">
        <f>VLOOKUP(A106,exc_PP!$A:$F,5,FALSE)</f>
        <v>SD</v>
      </c>
      <c r="E106" s="69"/>
      <c r="F106" s="95"/>
      <c r="G106" s="182" t="str">
        <f>Area_CT!C105</f>
        <v>Christchurch</v>
      </c>
    </row>
    <row r="107" spans="1:7" x14ac:dyDescent="0.15">
      <c r="A107" t="s">
        <v>484</v>
      </c>
      <c r="B107" s="179" t="s">
        <v>486</v>
      </c>
      <c r="C107" s="95" t="str">
        <f>VLOOKUP(A107,exc_PP!$A:$D,4,FALSE)</f>
        <v>YES</v>
      </c>
      <c r="D107" s="95" t="str">
        <f>VLOOKUP(A107,exc_PP!$A:$F,5,FALSE)</f>
        <v>CFA</v>
      </c>
      <c r="E107" s="69"/>
      <c r="F107" s="95"/>
      <c r="G107" s="182" t="str">
        <f>Area_CT!C106</f>
        <v>City of London</v>
      </c>
    </row>
    <row r="108" spans="1:7" x14ac:dyDescent="0.15">
      <c r="A108" t="s">
        <v>487</v>
      </c>
      <c r="B108" s="95" t="s">
        <v>489</v>
      </c>
      <c r="C108" s="95" t="str">
        <f>VLOOKUP(A108,exc_PP!$A:$D,4,FALSE)</f>
        <v>YES</v>
      </c>
      <c r="D108" s="95" t="str">
        <f>VLOOKUP(A108,exc_PP!$A:$F,5,FALSE)</f>
        <v>PCC</v>
      </c>
      <c r="E108" s="69"/>
      <c r="F108" s="95"/>
      <c r="G108" s="182" t="str">
        <f>Area_CT!C107</f>
        <v>City of Nottingham UA</v>
      </c>
    </row>
    <row r="109" spans="1:7" x14ac:dyDescent="0.15">
      <c r="A109" t="s">
        <v>490</v>
      </c>
      <c r="B109" s="95" t="s">
        <v>492</v>
      </c>
      <c r="C109" s="95" t="str">
        <f>VLOOKUP(A109,exc_PP!$A:$D,4,FALSE)</f>
        <v>YES</v>
      </c>
      <c r="D109" s="95" t="str">
        <f>VLOOKUP(A109,exc_PP!$A:$F,5,FALSE)</f>
        <v>SD</v>
      </c>
      <c r="E109" s="69"/>
      <c r="F109" s="95"/>
      <c r="G109" s="182" t="str">
        <f>Area_CT!C108</f>
        <v>Cleethorpes</v>
      </c>
    </row>
    <row r="110" spans="1:7" x14ac:dyDescent="0.15">
      <c r="A110" t="s">
        <v>493</v>
      </c>
      <c r="B110" s="95" t="s">
        <v>495</v>
      </c>
      <c r="C110" s="95" t="str">
        <f>VLOOKUP(A110,exc_PP!$A:$D,4,FALSE)</f>
        <v>NO</v>
      </c>
      <c r="D110" s="95" t="str">
        <f>VLOOKUP(A110,exc_PP!$A:$F,5,FALSE)</f>
        <v>SD</v>
      </c>
      <c r="E110" s="69"/>
      <c r="F110" s="95"/>
      <c r="G110" s="182" t="str">
        <f>Area_CT!C109</f>
        <v>Colchester</v>
      </c>
    </row>
    <row r="111" spans="1:7" x14ac:dyDescent="0.15">
      <c r="A111" t="s">
        <v>496</v>
      </c>
      <c r="B111" s="95" t="s">
        <v>498</v>
      </c>
      <c r="C111" s="95" t="str">
        <f>VLOOKUP(A111,exc_PP!$A:$D,4,FALSE)</f>
        <v>NO</v>
      </c>
      <c r="D111" s="95" t="str">
        <f>VLOOKUP(A111,exc_PP!$A:$F,5,FALSE)</f>
        <v>SD</v>
      </c>
      <c r="E111" s="69"/>
      <c r="F111" s="95"/>
      <c r="G111" s="182" t="str">
        <f>Area_CT!C110</f>
        <v>Congleton</v>
      </c>
    </row>
    <row r="112" spans="1:7" x14ac:dyDescent="0.15">
      <c r="A112" t="s">
        <v>499</v>
      </c>
      <c r="B112" s="95" t="s">
        <v>501</v>
      </c>
      <c r="C112" s="95" t="str">
        <f>VLOOKUP(A112,exc_PP!$A:$D,4,FALSE)</f>
        <v>NO</v>
      </c>
      <c r="D112" s="95" t="str">
        <f>VLOOKUP(A112,exc_PP!$A:$F,5,FALSE)</f>
        <v>SD</v>
      </c>
      <c r="E112" s="69"/>
      <c r="F112" s="95"/>
      <c r="G112" s="182" t="str">
        <f>Area_CT!C111</f>
        <v>Copeland</v>
      </c>
    </row>
    <row r="113" spans="1:7" x14ac:dyDescent="0.15">
      <c r="A113" t="s">
        <v>502</v>
      </c>
      <c r="B113" s="95" t="s">
        <v>504</v>
      </c>
      <c r="C113" s="95" t="str">
        <f>VLOOKUP(A113,exc_PP!$A:$D,4,FALSE)</f>
        <v>NO</v>
      </c>
      <c r="D113" s="95" t="str">
        <f>VLOOKUP(A113,exc_PP!$A:$F,5,FALSE)</f>
        <v>SC</v>
      </c>
      <c r="E113" s="69"/>
      <c r="F113" s="95"/>
      <c r="G113" s="182" t="str">
        <f>Area_CT!C112</f>
        <v>Corby</v>
      </c>
    </row>
    <row r="114" spans="1:7" x14ac:dyDescent="0.15">
      <c r="A114" t="s">
        <v>505</v>
      </c>
      <c r="B114" s="95" t="s">
        <v>507</v>
      </c>
      <c r="C114" s="95" t="str">
        <f>VLOOKUP(A114,exc_PP!$A:$D,4,FALSE)</f>
        <v>YES</v>
      </c>
      <c r="D114" s="95" t="str">
        <f>VLOOKUP(A114,exc_PP!$A:$F,5,FALSE)</f>
        <v>UA</v>
      </c>
      <c r="E114" s="69"/>
      <c r="F114" s="95"/>
      <c r="G114" s="182" t="str">
        <f>Area_CT!C113</f>
        <v>Cornwall UA</v>
      </c>
    </row>
    <row r="115" spans="1:7" x14ac:dyDescent="0.15">
      <c r="A115" t="s">
        <v>508</v>
      </c>
      <c r="B115" s="95" t="s">
        <v>510</v>
      </c>
      <c r="C115" s="95" t="str">
        <f>VLOOKUP(A115,exc_PP!$A:$D,4,FALSE)</f>
        <v>YES</v>
      </c>
      <c r="D115" s="95" t="str">
        <f>VLOOKUP(A115,exc_PP!$A:$F,5,FALSE)</f>
        <v>SD</v>
      </c>
      <c r="E115" s="69"/>
      <c r="F115" s="95"/>
      <c r="G115" s="182" t="str">
        <f>Area_CT!C114</f>
        <v>Cotswold</v>
      </c>
    </row>
    <row r="116" spans="1:7" x14ac:dyDescent="0.15">
      <c r="A116" t="s">
        <v>511</v>
      </c>
      <c r="B116" s="95" t="s">
        <v>513</v>
      </c>
      <c r="C116" s="95" t="str">
        <f>VLOOKUP(A116,exc_PP!$A:$D,4,FALSE)</f>
        <v>YES</v>
      </c>
      <c r="D116" s="95" t="str">
        <f>VLOOKUP(A116,exc_PP!$A:$F,5,FALSE)</f>
        <v>MD</v>
      </c>
      <c r="E116" s="69"/>
      <c r="F116" s="95"/>
      <c r="G116" s="182" t="str">
        <f>Area_CT!C115</f>
        <v>Coventry</v>
      </c>
    </row>
    <row r="117" spans="1:7" x14ac:dyDescent="0.15">
      <c r="A117" t="s">
        <v>514</v>
      </c>
      <c r="B117" s="95" t="s">
        <v>516</v>
      </c>
      <c r="C117" s="95" t="str">
        <f>VLOOKUP(A117,exc_PP!$A:$D,4,FALSE)</f>
        <v>NO</v>
      </c>
      <c r="D117" s="95" t="str">
        <f>VLOOKUP(A117,exc_PP!$A:$F,5,FALSE)</f>
        <v>SD</v>
      </c>
      <c r="E117" s="69"/>
      <c r="F117" s="95"/>
      <c r="G117" s="182" t="str">
        <f>Area_CT!C116</f>
        <v>Craven</v>
      </c>
    </row>
    <row r="118" spans="1:7" x14ac:dyDescent="0.15">
      <c r="A118" t="s">
        <v>517</v>
      </c>
      <c r="B118" s="95" t="s">
        <v>519</v>
      </c>
      <c r="C118" s="95" t="str">
        <f>VLOOKUP(A118,exc_PP!$A:$D,4,FALSE)</f>
        <v>YES</v>
      </c>
      <c r="D118" s="95" t="str">
        <f>VLOOKUP(A118,exc_PP!$A:$F,5,FALSE)</f>
        <v>SD</v>
      </c>
      <c r="E118" s="69"/>
      <c r="F118" s="95"/>
      <c r="G118" s="182" t="str">
        <f>Area_CT!C117</f>
        <v>Crawley</v>
      </c>
    </row>
    <row r="119" spans="1:7" x14ac:dyDescent="0.15">
      <c r="A119" t="s">
        <v>520</v>
      </c>
      <c r="B119" s="95" t="s">
        <v>521</v>
      </c>
      <c r="C119" s="95" t="str">
        <f>VLOOKUP(A119,exc_PP!$A:$D,4,FALSE)</f>
        <v>NO</v>
      </c>
      <c r="D119" s="95" t="str">
        <f>VLOOKUP(A119,exc_PP!$A:$F,5,FALSE)</f>
        <v>SD</v>
      </c>
      <c r="E119" s="69"/>
      <c r="F119" s="95"/>
      <c r="G119" s="182" t="str">
        <f>Area_CT!C118</f>
        <v>Crewe &amp; Nantwich</v>
      </c>
    </row>
    <row r="120" spans="1:7" x14ac:dyDescent="0.15">
      <c r="A120" t="s">
        <v>522</v>
      </c>
      <c r="B120" s="95" t="s">
        <v>524</v>
      </c>
      <c r="C120" s="95" t="str">
        <f>VLOOKUP(A120,exc_PP!$A:$D,4,FALSE)</f>
        <v>YES</v>
      </c>
      <c r="D120" s="95" t="str">
        <f>VLOOKUP(A120,exc_PP!$A:$F,5,FALSE)</f>
        <v>OLB</v>
      </c>
      <c r="E120" s="69"/>
      <c r="F120" s="95"/>
      <c r="G120" s="182" t="str">
        <f>Area_CT!C119</f>
        <v>Croydon</v>
      </c>
    </row>
    <row r="121" spans="1:7" ht="16" x14ac:dyDescent="0.2">
      <c r="A121" s="105" t="s">
        <v>525</v>
      </c>
      <c r="B121" s="105" t="s">
        <v>527</v>
      </c>
      <c r="C121" s="95" t="str">
        <f>VLOOKUP(A121,exc_PP!$A:$D,4,FALSE)</f>
        <v>YES</v>
      </c>
      <c r="D121" s="95" t="str">
        <f>VLOOKUP(A121,exc_PP!$A:$F,5,FALSE)</f>
        <v>UA</v>
      </c>
      <c r="E121" s="69"/>
      <c r="F121" s="95"/>
      <c r="G121" s="182" t="s">
        <v>527</v>
      </c>
    </row>
    <row r="122" spans="1:7" x14ac:dyDescent="0.15">
      <c r="A122" t="s">
        <v>528</v>
      </c>
      <c r="B122" s="95" t="s">
        <v>530</v>
      </c>
      <c r="C122" s="95" t="str">
        <f>VLOOKUP(A122,exc_PP!$A:$D,4,FALSE)</f>
        <v>NO</v>
      </c>
      <c r="D122" s="95" t="str">
        <f>VLOOKUP(A122,exc_PP!$A:$F,5,FALSE)</f>
        <v>SC</v>
      </c>
      <c r="E122" s="69"/>
      <c r="F122" s="95"/>
      <c r="G122" s="182" t="str">
        <f>Area_CT!C121</f>
        <v>Dacorum</v>
      </c>
    </row>
    <row r="123" spans="1:7" ht="16" x14ac:dyDescent="0.2">
      <c r="A123" s="105" t="s">
        <v>531</v>
      </c>
      <c r="B123" s="105" t="s">
        <v>533</v>
      </c>
      <c r="C123" s="95" t="str">
        <f>VLOOKUP(A123,exc_PP!$A:$D,4,FALSE)</f>
        <v>YES</v>
      </c>
      <c r="D123" s="95" t="str">
        <f>VLOOKUP(A123,exc_PP!$A:$F,5,FALSE)</f>
        <v>CFA</v>
      </c>
      <c r="E123" s="69"/>
      <c r="F123" s="95"/>
      <c r="G123" s="182" t="str">
        <f>Area_CT!C122</f>
        <v>Darlington</v>
      </c>
    </row>
    <row r="124" spans="1:7" x14ac:dyDescent="0.15">
      <c r="A124" t="s">
        <v>534</v>
      </c>
      <c r="B124" s="95" t="s">
        <v>536</v>
      </c>
      <c r="C124" s="95" t="str">
        <f>VLOOKUP(A124,exc_PP!$A:$D,4,FALSE)</f>
        <v>YES</v>
      </c>
      <c r="D124" s="95" t="str">
        <f>VLOOKUP(A124,exc_PP!$A:$F,5,FALSE)</f>
        <v>PCC</v>
      </c>
      <c r="E124" s="69"/>
      <c r="F124" s="95"/>
      <c r="G124" s="182" t="str">
        <f>Area_CT!C123</f>
        <v>Darlington UA</v>
      </c>
    </row>
    <row r="125" spans="1:7" x14ac:dyDescent="0.15">
      <c r="A125" t="s">
        <v>537</v>
      </c>
      <c r="B125" s="95" t="s">
        <v>539</v>
      </c>
      <c r="C125" s="95" t="str">
        <f>VLOOKUP(A125,exc_PP!$A:$D,4,FALSE)</f>
        <v>YES</v>
      </c>
      <c r="D125" s="95" t="str">
        <f>VLOOKUP(A125,exc_PP!$A:$F,5,FALSE)</f>
        <v>SD</v>
      </c>
      <c r="E125" s="69"/>
      <c r="F125" s="95"/>
      <c r="G125" s="182" t="str">
        <f>Area_CT!C124</f>
        <v>Dartford</v>
      </c>
    </row>
    <row r="126" spans="1:7" x14ac:dyDescent="0.15">
      <c r="A126" t="s">
        <v>540</v>
      </c>
      <c r="B126" s="183" t="s">
        <v>541</v>
      </c>
      <c r="C126" s="95" t="str">
        <f>VLOOKUP(A126,exc_PP!$A:$D,4,FALSE)</f>
        <v>NO</v>
      </c>
      <c r="D126" s="95" t="str">
        <f>VLOOKUP(A126,exc_PP!$A:$F,5,FALSE)</f>
        <v>SD</v>
      </c>
      <c r="E126" s="69"/>
      <c r="F126" s="95"/>
      <c r="G126" s="182" t="str">
        <f>Area_CT!C125</f>
        <v>Daventry</v>
      </c>
    </row>
    <row r="127" spans="1:7" x14ac:dyDescent="0.15">
      <c r="A127" t="s">
        <v>542</v>
      </c>
      <c r="B127" s="95" t="s">
        <v>544</v>
      </c>
      <c r="C127" s="95" t="str">
        <f>VLOOKUP(A127,exc_PP!$A:$D,4,FALSE)</f>
        <v>YES</v>
      </c>
      <c r="D127" s="95" t="str">
        <f>VLOOKUP(A127,exc_PP!$A:$F,5,FALSE)</f>
        <v>UA</v>
      </c>
      <c r="E127" s="69"/>
      <c r="F127" s="95"/>
      <c r="G127" s="182" t="str">
        <f>Area_CT!C126</f>
        <v>Derby City UA</v>
      </c>
    </row>
    <row r="128" spans="1:7" x14ac:dyDescent="0.15">
      <c r="A128" t="s">
        <v>545</v>
      </c>
      <c r="B128" s="95" t="s">
        <v>547</v>
      </c>
      <c r="C128" s="95" t="str">
        <f>VLOOKUP(A128,exc_PP!$A:$D,4,FALSE)</f>
        <v>YES</v>
      </c>
      <c r="D128" s="95" t="str">
        <f>VLOOKUP(A128,exc_PP!$A:$F,5,FALSE)</f>
        <v>SD</v>
      </c>
      <c r="E128" s="69"/>
      <c r="F128" s="95"/>
      <c r="G128" s="182" t="str">
        <f>Area_CT!C127</f>
        <v>Derbyshire Dales</v>
      </c>
    </row>
    <row r="129" spans="1:7" x14ac:dyDescent="0.15">
      <c r="A129" t="s">
        <v>548</v>
      </c>
      <c r="B129" s="95" t="s">
        <v>550</v>
      </c>
      <c r="C129" s="95" t="str">
        <f>VLOOKUP(A129,exc_PP!$A:$D,4,FALSE)</f>
        <v>NO</v>
      </c>
      <c r="D129" s="95" t="str">
        <f>VLOOKUP(A129,exc_PP!$A:$F,5,FALSE)</f>
        <v>SD</v>
      </c>
      <c r="E129" s="69"/>
      <c r="F129" s="95"/>
      <c r="G129" s="182" t="str">
        <f>Area_CT!C128</f>
        <v>Derwentside</v>
      </c>
    </row>
    <row r="130" spans="1:7" x14ac:dyDescent="0.15">
      <c r="A130" t="s">
        <v>551</v>
      </c>
      <c r="B130" s="184" t="s">
        <v>552</v>
      </c>
      <c r="C130" s="95" t="str">
        <f>VLOOKUP(A130,exc_PP!$A:$D,4,FALSE)</f>
        <v>NO</v>
      </c>
      <c r="D130" s="95" t="str">
        <f>VLOOKUP(A130,exc_PP!$A:$F,5,FALSE)</f>
        <v>SD</v>
      </c>
      <c r="E130" s="69"/>
      <c r="F130" s="95"/>
      <c r="G130" s="182" t="str">
        <f>Area_CT!C129</f>
        <v>Doncaster</v>
      </c>
    </row>
    <row r="131" spans="1:7" x14ac:dyDescent="0.15">
      <c r="A131" t="s">
        <v>553</v>
      </c>
      <c r="B131" s="95" t="s">
        <v>555</v>
      </c>
      <c r="C131" s="95" t="str">
        <f>VLOOKUP(A131,exc_PP!$A:$D,4,FALSE)</f>
        <v>YES</v>
      </c>
      <c r="D131" s="95" t="str">
        <f>VLOOKUP(A131,exc_PP!$A:$F,5,FALSE)</f>
        <v>UA</v>
      </c>
      <c r="E131" s="69"/>
      <c r="F131" s="95"/>
      <c r="G131" s="182" t="str">
        <f>Area_CT!C130</f>
        <v>Dorset Council</v>
      </c>
    </row>
    <row r="132" spans="1:7" x14ac:dyDescent="0.15">
      <c r="A132" t="s">
        <v>556</v>
      </c>
      <c r="B132" s="95" t="s">
        <v>558</v>
      </c>
      <c r="C132" s="95" t="str">
        <f>VLOOKUP(A132,exc_PP!$A:$D,4,FALSE)</f>
        <v>YES</v>
      </c>
      <c r="D132" s="95" t="str">
        <f>VLOOKUP(A132,exc_PP!$A:$F,5,FALSE)</f>
        <v>SC</v>
      </c>
      <c r="E132" s="69"/>
      <c r="F132" s="95"/>
      <c r="G132" s="182" t="str">
        <f>Area_CT!C131</f>
        <v>Dover</v>
      </c>
    </row>
    <row r="133" spans="1:7" x14ac:dyDescent="0.15">
      <c r="A133" t="s">
        <v>559</v>
      </c>
      <c r="B133" s="179" t="s">
        <v>561</v>
      </c>
      <c r="C133" s="95" t="str">
        <f>VLOOKUP(A133,exc_PP!$A:$D,4,FALSE)</f>
        <v>YES</v>
      </c>
      <c r="D133" s="95" t="str">
        <f>VLOOKUP(A133,exc_PP!$A:$F,5,FALSE)</f>
        <v>CFA</v>
      </c>
      <c r="E133" s="69"/>
      <c r="F133" s="95"/>
      <c r="G133" s="182" t="str">
        <f>Area_CT!C132</f>
        <v>Dudley</v>
      </c>
    </row>
    <row r="134" spans="1:7" x14ac:dyDescent="0.15">
      <c r="A134" t="s">
        <v>562</v>
      </c>
      <c r="B134" s="95" t="s">
        <v>564</v>
      </c>
      <c r="C134" s="95" t="str">
        <f>VLOOKUP(A134,exc_PP!$A:$D,4,FALSE)</f>
        <v>YES</v>
      </c>
      <c r="D134" s="95" t="str">
        <f>VLOOKUP(A134,exc_PP!$A:$F,5,FALSE)</f>
        <v>SD</v>
      </c>
      <c r="E134" s="69"/>
      <c r="F134" s="95"/>
      <c r="G134" s="182" t="str">
        <f>Area_CT!C133</f>
        <v>Durham City</v>
      </c>
    </row>
    <row r="135" spans="1:7" x14ac:dyDescent="0.15">
      <c r="A135" t="s">
        <v>565</v>
      </c>
      <c r="B135" s="95" t="s">
        <v>567</v>
      </c>
      <c r="C135" s="95" t="str">
        <f>VLOOKUP(A135,exc_PP!$A:$D,4,FALSE)</f>
        <v>YES</v>
      </c>
      <c r="D135" s="95" t="str">
        <f>VLOOKUP(A135,exc_PP!$A:$F,5,FALSE)</f>
        <v>PCC</v>
      </c>
      <c r="E135" s="69"/>
      <c r="F135" s="95"/>
      <c r="G135" s="182" t="str">
        <f>Area_CT!C134</f>
        <v>Durham UA</v>
      </c>
    </row>
    <row r="136" spans="1:7" x14ac:dyDescent="0.15">
      <c r="A136" t="s">
        <v>568</v>
      </c>
      <c r="B136" s="95" t="s">
        <v>570</v>
      </c>
      <c r="C136" s="95" t="str">
        <f>VLOOKUP(A136,exc_PP!$A:$D,4,FALSE)</f>
        <v>NO</v>
      </c>
      <c r="D136" s="95" t="str">
        <f>VLOOKUP(A136,exc_PP!$A:$F,5,FALSE)</f>
        <v>SD</v>
      </c>
      <c r="E136" s="69"/>
      <c r="F136" s="95"/>
      <c r="G136" s="182" t="str">
        <f>Area_CT!C135</f>
        <v>Ealing</v>
      </c>
    </row>
    <row r="137" spans="1:7" x14ac:dyDescent="0.15">
      <c r="A137" t="s">
        <v>571</v>
      </c>
      <c r="B137" s="95" t="s">
        <v>573</v>
      </c>
      <c r="C137" s="95" t="str">
        <f>VLOOKUP(A137,exc_PP!$A:$D,4,FALSE)</f>
        <v>YES</v>
      </c>
      <c r="D137" s="95" t="str">
        <f>VLOOKUP(A137,exc_PP!$A:$F,5,FALSE)</f>
        <v>SC</v>
      </c>
      <c r="E137" s="69"/>
      <c r="F137" s="95"/>
      <c r="G137" s="182" t="str">
        <f>Area_CT!C136</f>
        <v>Easington</v>
      </c>
    </row>
    <row r="138" spans="1:7" x14ac:dyDescent="0.15">
      <c r="A138" t="s">
        <v>574</v>
      </c>
      <c r="B138" s="95" t="s">
        <v>576</v>
      </c>
      <c r="C138" s="95" t="str">
        <f>VLOOKUP(A138,exc_PP!$A:$D,4,FALSE)</f>
        <v>YES</v>
      </c>
      <c r="D138" s="95" t="str">
        <f>VLOOKUP(A138,exc_PP!$A:$F,5,FALSE)</f>
        <v>PCC</v>
      </c>
      <c r="E138" s="69"/>
      <c r="F138" s="95"/>
      <c r="G138" s="182" t="str">
        <f>Area_CT!C137</f>
        <v>East Cambridgeshire</v>
      </c>
    </row>
    <row r="139" spans="1:7" x14ac:dyDescent="0.15">
      <c r="A139" t="s">
        <v>579</v>
      </c>
      <c r="B139" s="95" t="s">
        <v>581</v>
      </c>
      <c r="C139" s="95" t="str">
        <f>VLOOKUP(A139,exc_PP!$A:$D,4,FALSE)</f>
        <v>YES</v>
      </c>
      <c r="D139" s="95" t="str">
        <f>VLOOKUP(A139,exc_PP!$A:$F,5,FALSE)</f>
        <v>CFA</v>
      </c>
      <c r="E139" s="69"/>
      <c r="F139" s="95"/>
      <c r="G139" s="182" t="str">
        <f>Area_CT!C138</f>
        <v>East Devon</v>
      </c>
    </row>
    <row r="140" spans="1:7" x14ac:dyDescent="0.15">
      <c r="A140" t="s">
        <v>577</v>
      </c>
      <c r="B140" s="179" t="s">
        <v>578</v>
      </c>
      <c r="C140" s="95" t="str">
        <f>VLOOKUP(A140,exc_PP!$A:$D,4,FALSE)</f>
        <v>NO</v>
      </c>
      <c r="D140" s="95" t="str">
        <f>VLOOKUP(A140,exc_PP!$A:$F,5,FALSE)</f>
        <v>CFA</v>
      </c>
      <c r="E140" s="69"/>
      <c r="F140" s="95"/>
      <c r="G140" s="182" t="str">
        <f>Area_CT!C139</f>
        <v>East Dorset</v>
      </c>
    </row>
    <row r="141" spans="1:7" x14ac:dyDescent="0.15">
      <c r="A141" t="s">
        <v>582</v>
      </c>
      <c r="B141" s="95" t="s">
        <v>584</v>
      </c>
      <c r="C141" s="95" t="str">
        <f>VLOOKUP(A141,exc_PP!$A:$D,4,FALSE)</f>
        <v>YES</v>
      </c>
      <c r="D141" s="95" t="str">
        <f>VLOOKUP(A141,exc_PP!$A:$F,5,FALSE)</f>
        <v>MD</v>
      </c>
      <c r="E141" s="69"/>
      <c r="F141" s="95"/>
      <c r="G141" s="182" t="str">
        <f>Area_CT!C140</f>
        <v>East Hampshire</v>
      </c>
    </row>
    <row r="142" spans="1:7" x14ac:dyDescent="0.15">
      <c r="A142" t="s">
        <v>585</v>
      </c>
      <c r="B142" s="95" t="s">
        <v>587</v>
      </c>
      <c r="C142" s="95" t="str">
        <f>VLOOKUP(A142,exc_PP!$A:$D,4,FALSE)</f>
        <v>NO</v>
      </c>
      <c r="D142" s="95" t="str">
        <f>VLOOKUP(A142,exc_PP!$A:$F,5,FALSE)</f>
        <v>SC</v>
      </c>
      <c r="E142" s="69"/>
      <c r="F142" s="95"/>
      <c r="G142" s="182" t="str">
        <f>Area_CT!C141</f>
        <v>East Hertfordshire</v>
      </c>
    </row>
    <row r="143" spans="1:7" x14ac:dyDescent="0.15">
      <c r="A143" t="s">
        <v>588</v>
      </c>
      <c r="B143" s="95" t="s">
        <v>590</v>
      </c>
      <c r="C143" s="95" t="str">
        <f>VLOOKUP(A143,exc_PP!$A:$D,4,FALSE)</f>
        <v>YES</v>
      </c>
      <c r="D143" s="95" t="str">
        <f>VLOOKUP(A143,exc_PP!$A:$F,5,FALSE)</f>
        <v>CFA</v>
      </c>
      <c r="E143" s="69"/>
      <c r="F143" s="95"/>
      <c r="G143" s="182" t="str">
        <f>Area_CT!C142</f>
        <v>East Lindsey</v>
      </c>
    </row>
    <row r="144" spans="1:7" x14ac:dyDescent="0.15">
      <c r="A144" t="s">
        <v>591</v>
      </c>
      <c r="B144" s="179" t="s">
        <v>593</v>
      </c>
      <c r="C144" s="95" t="str">
        <f>VLOOKUP(A144,exc_PP!$A:$D,4,FALSE)</f>
        <v>NO</v>
      </c>
      <c r="D144" s="95" t="str">
        <f>VLOOKUP(A144,exc_PP!$A:$F,5,FALSE)</f>
        <v>CFA</v>
      </c>
      <c r="E144" s="69"/>
      <c r="F144" s="95"/>
      <c r="G144" s="182" t="str">
        <f>Area_CT!C143</f>
        <v>East Northamptonshire</v>
      </c>
    </row>
    <row r="145" spans="1:7" x14ac:dyDescent="0.15">
      <c r="A145" t="s">
        <v>594</v>
      </c>
      <c r="B145" s="179" t="s">
        <v>596</v>
      </c>
      <c r="C145" s="95" t="str">
        <f>VLOOKUP(A145,exc_PP!$A:$D,4,FALSE)</f>
        <v>YES</v>
      </c>
      <c r="D145" s="95" t="str">
        <f>VLOOKUP(A145,exc_PP!$A:$F,5,FALSE)</f>
        <v>UA</v>
      </c>
      <c r="E145" s="69"/>
      <c r="F145" s="95"/>
      <c r="G145" s="182" t="str">
        <f>Area_CT!C144</f>
        <v>East Riding of Yorkshire UA</v>
      </c>
    </row>
    <row r="146" spans="1:7" x14ac:dyDescent="0.15">
      <c r="A146" t="s">
        <v>597</v>
      </c>
      <c r="B146" s="95" t="s">
        <v>599</v>
      </c>
      <c r="C146" s="95" t="str">
        <f>VLOOKUP(A146,exc_PP!$A:$D,4,FALSE)</f>
        <v>YES</v>
      </c>
      <c r="D146" s="95" t="str">
        <f>VLOOKUP(A146,exc_PP!$A:$F,5,FALSE)</f>
        <v>PCC</v>
      </c>
      <c r="E146" s="69"/>
      <c r="F146" s="95"/>
      <c r="G146" s="182" t="str">
        <f>Area_CT!C145</f>
        <v>East Staffordshire</v>
      </c>
    </row>
    <row r="147" spans="1:7" x14ac:dyDescent="0.15">
      <c r="A147" t="s">
        <v>600</v>
      </c>
      <c r="B147" s="95" t="s">
        <v>602</v>
      </c>
      <c r="C147" s="95" t="str">
        <f>VLOOKUP(A147,exc_PP!$A:$D,4,FALSE)</f>
        <v>YES</v>
      </c>
      <c r="D147" s="95" t="str">
        <f>VLOOKUP(A147,exc_PP!$A:$F,5,FALSE)</f>
        <v>SD</v>
      </c>
      <c r="E147" s="69"/>
      <c r="F147" s="95"/>
      <c r="G147" s="182" t="str">
        <f>Area_CT!C146</f>
        <v>East Suffolk</v>
      </c>
    </row>
    <row r="148" spans="1:7" x14ac:dyDescent="0.15">
      <c r="A148" t="s">
        <v>603</v>
      </c>
      <c r="B148" s="95" t="s">
        <v>605</v>
      </c>
      <c r="C148" s="95" t="str">
        <f>VLOOKUP(A148,exc_PP!$A:$D,4,FALSE)</f>
        <v>YES</v>
      </c>
      <c r="D148" s="95" t="str">
        <f>VLOOKUP(A148,exc_PP!$A:$F,5,FALSE)</f>
        <v>MD</v>
      </c>
      <c r="E148" s="69"/>
      <c r="F148" s="95"/>
      <c r="G148" s="182" t="str">
        <f>Area_CT!C147</f>
        <v>East Yorkshire</v>
      </c>
    </row>
    <row r="149" spans="1:7" x14ac:dyDescent="0.15">
      <c r="A149" t="s">
        <v>606</v>
      </c>
      <c r="B149" s="95" t="s">
        <v>608</v>
      </c>
      <c r="C149" s="95" t="str">
        <f>VLOOKUP(A149,exc_PP!$A:$D,4,FALSE)</f>
        <v>NO</v>
      </c>
      <c r="D149" s="95" t="str">
        <f>VLOOKUP(A149,exc_PP!$A:$F,5,FALSE)</f>
        <v>SC</v>
      </c>
      <c r="E149" s="69"/>
      <c r="F149" s="95"/>
      <c r="G149" s="182" t="str">
        <f>Area_CT!C148</f>
        <v>Eastbourne</v>
      </c>
    </row>
    <row r="150" spans="1:7" x14ac:dyDescent="0.15">
      <c r="A150" t="s">
        <v>612</v>
      </c>
      <c r="B150" s="95" t="s">
        <v>613</v>
      </c>
      <c r="C150" s="95" t="str">
        <f>VLOOKUP(A150,exc_PP!$A:$D,4,FALSE)</f>
        <v>NO</v>
      </c>
      <c r="D150" s="95" t="str">
        <f>VLOOKUP(A150,exc_PP!$A:$F,5,FALSE)</f>
        <v>SD</v>
      </c>
      <c r="E150" s="69"/>
      <c r="F150" s="95"/>
      <c r="G150" s="182" t="str">
        <f>Area_CT!C149</f>
        <v>Eastleigh</v>
      </c>
    </row>
    <row r="151" spans="1:7" x14ac:dyDescent="0.15">
      <c r="A151" t="s">
        <v>614</v>
      </c>
      <c r="B151" s="179" t="s">
        <v>616</v>
      </c>
      <c r="C151" s="95" t="str">
        <f>VLOOKUP(A151,exc_PP!$A:$D,4,FALSE)</f>
        <v>YES</v>
      </c>
      <c r="D151" s="95" t="str">
        <f>VLOOKUP(A151,exc_PP!$A:$F,5,FALSE)</f>
        <v>CFA</v>
      </c>
      <c r="E151" s="69"/>
      <c r="F151" s="95"/>
      <c r="G151" s="182" t="str">
        <f>Area_CT!C150</f>
        <v>Eden</v>
      </c>
    </row>
    <row r="152" spans="1:7" x14ac:dyDescent="0.15">
      <c r="A152" t="s">
        <v>617</v>
      </c>
      <c r="B152" s="95" t="s">
        <v>619</v>
      </c>
      <c r="C152" s="95" t="str">
        <f>VLOOKUP(A152,exc_PP!$A:$D,4,FALSE)</f>
        <v>YES</v>
      </c>
      <c r="D152" s="95" t="str">
        <f>VLOOKUP(A152,exc_PP!$A:$F,5,FALSE)</f>
        <v>PCC</v>
      </c>
      <c r="E152" s="69"/>
      <c r="F152" s="95"/>
      <c r="G152" s="182" t="str">
        <f>Area_CT!C151</f>
        <v>Ellesmere Port &amp; Neston</v>
      </c>
    </row>
    <row r="153" spans="1:7" x14ac:dyDescent="0.15">
      <c r="A153" t="s">
        <v>609</v>
      </c>
      <c r="B153" s="95" t="s">
        <v>611</v>
      </c>
      <c r="C153" s="95" t="str">
        <f>VLOOKUP(A153,exc_PP!$A:$D,4,FALSE)</f>
        <v>YES</v>
      </c>
      <c r="D153" s="95" t="str">
        <f>VLOOKUP(A153,exc_PP!$A:$F,5,FALSE)</f>
        <v>UA</v>
      </c>
      <c r="E153" s="69"/>
      <c r="F153" s="95"/>
      <c r="G153" s="182" t="str">
        <f>Area_CT!C152</f>
        <v>Elmbridge</v>
      </c>
    </row>
    <row r="154" spans="1:7" x14ac:dyDescent="0.15">
      <c r="A154" t="s">
        <v>620</v>
      </c>
      <c r="B154" s="95" t="s">
        <v>622</v>
      </c>
      <c r="C154" s="95" t="str">
        <f>VLOOKUP(A154,exc_PP!$A:$D,4,FALSE)</f>
        <v>YES</v>
      </c>
      <c r="D154" s="95" t="str">
        <f>VLOOKUP(A154,exc_PP!$A:$F,5,FALSE)</f>
        <v>OLB</v>
      </c>
      <c r="E154" s="69"/>
      <c r="F154" s="95"/>
      <c r="G154" s="182" t="str">
        <f>Area_CT!C153</f>
        <v>Enfield</v>
      </c>
    </row>
    <row r="155" spans="1:7" x14ac:dyDescent="0.15">
      <c r="A155" t="s">
        <v>623</v>
      </c>
      <c r="B155" s="95" t="s">
        <v>625</v>
      </c>
      <c r="C155" s="95" t="str">
        <f>VLOOKUP(A155,exc_PP!$A:$D,4,FALSE)</f>
        <v>NO</v>
      </c>
      <c r="D155" s="95" t="str">
        <f>VLOOKUP(A155,exc_PP!$A:$F,5,FALSE)</f>
        <v>SD</v>
      </c>
      <c r="E155" s="69"/>
      <c r="F155" s="95"/>
      <c r="G155" s="182" t="str">
        <f>Area_CT!C154</f>
        <v>Epping Forest</v>
      </c>
    </row>
    <row r="156" spans="1:7" x14ac:dyDescent="0.15">
      <c r="A156" t="s">
        <v>626</v>
      </c>
      <c r="B156" s="95" t="s">
        <v>628</v>
      </c>
      <c r="C156" s="95" t="str">
        <f>VLOOKUP(A156,exc_PP!$A:$D,4,FALSE)</f>
        <v>YES</v>
      </c>
      <c r="D156" s="95" t="str">
        <f>VLOOKUP(A156,exc_PP!$A:$F,5,FALSE)</f>
        <v>SD</v>
      </c>
      <c r="E156" s="69"/>
      <c r="F156" s="95"/>
      <c r="G156" s="182" t="str">
        <f>Area_CT!C155</f>
        <v>Epsom &amp; Ewell</v>
      </c>
    </row>
    <row r="157" spans="1:7" x14ac:dyDescent="0.15">
      <c r="A157" t="s">
        <v>629</v>
      </c>
      <c r="B157" s="95" t="s">
        <v>631</v>
      </c>
      <c r="C157" s="95" t="str">
        <f>VLOOKUP(A157,exc_PP!$A:$D,4,FALSE)</f>
        <v>YES</v>
      </c>
      <c r="D157" s="95" t="str">
        <f>VLOOKUP(A157,exc_PP!$A:$F,5,FALSE)</f>
        <v>SD</v>
      </c>
      <c r="E157" s="69"/>
      <c r="F157" s="95"/>
      <c r="G157" s="182" t="str">
        <f>Area_CT!C156</f>
        <v>Erewash</v>
      </c>
    </row>
    <row r="158" spans="1:7" x14ac:dyDescent="0.15">
      <c r="A158" t="s">
        <v>632</v>
      </c>
      <c r="B158" s="95" t="s">
        <v>634</v>
      </c>
      <c r="C158" s="95" t="str">
        <f>VLOOKUP(A158,exc_PP!$A:$D,4,FALSE)</f>
        <v>NO</v>
      </c>
      <c r="D158" s="95" t="str">
        <f>VLOOKUP(A158,exc_PP!$A:$F,5,FALSE)</f>
        <v>SD</v>
      </c>
      <c r="E158" s="69"/>
      <c r="F158" s="95"/>
      <c r="G158" s="182" t="str">
        <f>Area_CT!C157</f>
        <v>Exeter</v>
      </c>
    </row>
    <row r="159" spans="1:7" x14ac:dyDescent="0.15">
      <c r="A159" t="s">
        <v>635</v>
      </c>
      <c r="B159" s="95" t="s">
        <v>637</v>
      </c>
      <c r="C159" s="95" t="str">
        <f>VLOOKUP(A159,exc_PP!$A:$D,4,FALSE)</f>
        <v>YES</v>
      </c>
      <c r="D159" s="95" t="str">
        <f>VLOOKUP(A159,exc_PP!$A:$F,5,FALSE)</f>
        <v>SD</v>
      </c>
      <c r="E159" s="69"/>
      <c r="F159" s="95"/>
      <c r="G159" s="182" t="str">
        <f>Area_CT!C158</f>
        <v>Fareham</v>
      </c>
    </row>
    <row r="160" spans="1:7" x14ac:dyDescent="0.15">
      <c r="A160" t="s">
        <v>638</v>
      </c>
      <c r="B160" s="95" t="s">
        <v>640</v>
      </c>
      <c r="C160" s="95" t="str">
        <f>VLOOKUP(A160,exc_PP!$A:$D,4,FALSE)</f>
        <v>YES</v>
      </c>
      <c r="D160" s="95" t="str">
        <f>VLOOKUP(A160,exc_PP!$A:$F,5,FALSE)</f>
        <v>SD</v>
      </c>
      <c r="E160" s="69"/>
      <c r="F160" s="95"/>
      <c r="G160" s="182" t="str">
        <f>Area_CT!C159</f>
        <v>Fenland</v>
      </c>
    </row>
    <row r="161" spans="1:7" x14ac:dyDescent="0.15">
      <c r="A161" t="s">
        <v>641</v>
      </c>
      <c r="B161" s="95" t="s">
        <v>643</v>
      </c>
      <c r="C161" s="95" t="str">
        <f>VLOOKUP(A161,exc_PP!$A:$D,4,FALSE)</f>
        <v>YES</v>
      </c>
      <c r="D161" s="95" t="str">
        <f>VLOOKUP(A161,exc_PP!$A:$F,5,FALSE)</f>
        <v>SD</v>
      </c>
      <c r="E161" s="69"/>
      <c r="F161" s="95"/>
      <c r="G161" s="182" t="str">
        <f>Area_CT!C160</f>
        <v>Folkestone &amp; Hythe</v>
      </c>
    </row>
    <row r="162" spans="1:7" x14ac:dyDescent="0.15">
      <c r="A162" t="s">
        <v>644</v>
      </c>
      <c r="B162" s="95" t="s">
        <v>646</v>
      </c>
      <c r="C162" s="95" t="str">
        <f>VLOOKUP(A162,exc_PP!$A:$D,4,FALSE)</f>
        <v>NO</v>
      </c>
      <c r="D162" s="95" t="str">
        <f>VLOOKUP(A162,exc_PP!$A:$F,5,FALSE)</f>
        <v>SD</v>
      </c>
      <c r="E162" s="69"/>
      <c r="F162" s="95"/>
      <c r="G162" s="182" t="str">
        <f>Area_CT!C161</f>
        <v>Forest Heath</v>
      </c>
    </row>
    <row r="163" spans="1:7" x14ac:dyDescent="0.15">
      <c r="A163" t="s">
        <v>647</v>
      </c>
      <c r="B163" s="95" t="s">
        <v>649</v>
      </c>
      <c r="C163" s="95" t="str">
        <f>VLOOKUP(A163,exc_PP!$A:$D,4,FALSE)</f>
        <v>YES</v>
      </c>
      <c r="D163" s="95" t="str">
        <f>VLOOKUP(A163,exc_PP!$A:$F,5,FALSE)</f>
        <v>UA</v>
      </c>
      <c r="E163" s="69"/>
      <c r="F163" s="95"/>
      <c r="G163" s="182" t="str">
        <f>Area_CT!C162</f>
        <v>Forest of Dean</v>
      </c>
    </row>
    <row r="164" spans="1:7" x14ac:dyDescent="0.15">
      <c r="A164" t="s">
        <v>650</v>
      </c>
      <c r="B164" s="95" t="s">
        <v>652</v>
      </c>
      <c r="C164" s="95" t="str">
        <f>VLOOKUP(A164,exc_PP!$A:$D,4,FALSE)</f>
        <v>YES</v>
      </c>
      <c r="D164" s="95" t="str">
        <f>VLOOKUP(A164,exc_PP!$A:$F,5,FALSE)</f>
        <v>SD</v>
      </c>
      <c r="E164" s="69"/>
      <c r="F164" s="95"/>
      <c r="G164" s="182" t="str">
        <f>Area_CT!C163</f>
        <v>Fylde</v>
      </c>
    </row>
    <row r="165" spans="1:7" x14ac:dyDescent="0.15">
      <c r="A165" t="s">
        <v>653</v>
      </c>
      <c r="B165" s="95" t="s">
        <v>655</v>
      </c>
      <c r="C165" s="95" t="str">
        <f>VLOOKUP(A165,exc_PP!$A:$D,4,FALSE)</f>
        <v>YES</v>
      </c>
      <c r="D165" s="95" t="str">
        <f>VLOOKUP(A165,exc_PP!$A:$F,5,FALSE)</f>
        <v>SD</v>
      </c>
      <c r="E165" s="69"/>
      <c r="F165" s="95"/>
      <c r="G165" s="182" t="str">
        <f>Area_CT!C164</f>
        <v>Gateshead</v>
      </c>
    </row>
    <row r="166" spans="1:7" x14ac:dyDescent="0.15">
      <c r="A166" t="s">
        <v>656</v>
      </c>
      <c r="B166" s="95" t="s">
        <v>658</v>
      </c>
      <c r="C166" s="95" t="str">
        <f>VLOOKUP(A166,exc_PP!$A:$D,4,FALSE)</f>
        <v>YES</v>
      </c>
      <c r="D166" s="95" t="str">
        <f>VLOOKUP(A166,exc_PP!$A:$F,5,FALSE)</f>
        <v>SC</v>
      </c>
      <c r="E166" s="69"/>
      <c r="F166" s="95"/>
      <c r="G166" s="182" t="str">
        <f>Area_CT!C165</f>
        <v>Gedling</v>
      </c>
    </row>
    <row r="167" spans="1:7" x14ac:dyDescent="0.15">
      <c r="A167" t="s">
        <v>659</v>
      </c>
      <c r="B167" s="179" t="s">
        <v>661</v>
      </c>
      <c r="C167" s="95" t="str">
        <f>VLOOKUP(A167,exc_PP!$A:$D,4,FALSE)</f>
        <v>YES</v>
      </c>
      <c r="D167" s="95" t="str">
        <f>VLOOKUP(A167,exc_PP!$A:$F,5,FALSE)</f>
        <v>CFA</v>
      </c>
      <c r="E167" s="69"/>
      <c r="F167" s="95"/>
      <c r="G167" s="182" t="str">
        <f>Area_CT!C166</f>
        <v>Gillingham</v>
      </c>
    </row>
    <row r="168" spans="1:7" x14ac:dyDescent="0.15">
      <c r="A168" t="s">
        <v>662</v>
      </c>
      <c r="B168" s="95" t="s">
        <v>663</v>
      </c>
      <c r="C168" s="95" t="str">
        <f>VLOOKUP(A168,exc_PP!$A:$D,4,FALSE)</f>
        <v>NO</v>
      </c>
      <c r="D168" s="95" t="str">
        <f>VLOOKUP(A168,exc_PP!$A:$F,5,FALSE)</f>
        <v>SD</v>
      </c>
      <c r="E168" s="69"/>
      <c r="F168" s="95"/>
      <c r="G168" s="182" t="str">
        <f>Area_CT!C167</f>
        <v>Glanford</v>
      </c>
    </row>
    <row r="169" spans="1:7" x14ac:dyDescent="0.15">
      <c r="A169" t="s">
        <v>664</v>
      </c>
      <c r="B169" s="95" t="s">
        <v>666</v>
      </c>
      <c r="C169" s="95" t="str">
        <f>VLOOKUP(A169,exc_PP!$A:$D,4,FALSE)</f>
        <v>YES</v>
      </c>
      <c r="D169" s="95" t="str">
        <f>VLOOKUP(A169,exc_PP!$A:$F,5,FALSE)</f>
        <v>SD</v>
      </c>
      <c r="E169" s="69"/>
      <c r="F169" s="95"/>
      <c r="G169" s="182" t="str">
        <f>Area_CT!C168</f>
        <v>Gloucester</v>
      </c>
    </row>
    <row r="170" spans="1:7" x14ac:dyDescent="0.15">
      <c r="A170" t="s">
        <v>667</v>
      </c>
      <c r="B170" s="95" t="s">
        <v>669</v>
      </c>
      <c r="C170" s="95" t="str">
        <f>VLOOKUP(A170,exc_PP!$A:$D,4,FALSE)</f>
        <v>YES</v>
      </c>
      <c r="D170" s="95" t="str">
        <f>VLOOKUP(A170,exc_PP!$A:$F,5,FALSE)</f>
        <v>SD</v>
      </c>
      <c r="E170" s="69"/>
      <c r="F170" s="95"/>
      <c r="G170" s="182" t="str">
        <f>Area_CT!C169</f>
        <v>Gosport</v>
      </c>
    </row>
    <row r="171" spans="1:7" x14ac:dyDescent="0.15">
      <c r="A171" t="s">
        <v>670</v>
      </c>
      <c r="B171" s="95" t="s">
        <v>672</v>
      </c>
      <c r="C171" s="95" t="str">
        <f>VLOOKUP(A171,exc_PP!$A:$D,4,FALSE)</f>
        <v>NO</v>
      </c>
      <c r="D171" s="95" t="str">
        <f>VLOOKUP(A171,exc_PP!$A:$F,5,FALSE)</f>
        <v>SD</v>
      </c>
      <c r="E171" s="69"/>
      <c r="F171" s="95"/>
      <c r="G171" s="182" t="str">
        <f>Area_CT!C170</f>
        <v>Gravesham</v>
      </c>
    </row>
    <row r="172" spans="1:7" x14ac:dyDescent="0.15">
      <c r="A172" t="s">
        <v>673</v>
      </c>
      <c r="B172" s="95" t="s">
        <v>675</v>
      </c>
      <c r="C172" s="95" t="str">
        <f>VLOOKUP(A172,exc_PP!$A:$D,4,FALSE)</f>
        <v>NO</v>
      </c>
      <c r="D172" s="95" t="str">
        <f>VLOOKUP(A172,exc_PP!$A:$F,5,FALSE)</f>
        <v>SD</v>
      </c>
      <c r="E172" s="69"/>
      <c r="F172" s="95"/>
      <c r="G172" s="182" t="str">
        <f>Area_CT!C171</f>
        <v>Great Grimsby</v>
      </c>
    </row>
    <row r="173" spans="1:7" x14ac:dyDescent="0.15">
      <c r="A173" t="s">
        <v>676</v>
      </c>
      <c r="B173" s="95" t="s">
        <v>678</v>
      </c>
      <c r="C173" s="95" t="str">
        <f>VLOOKUP(A173,exc_PP!$A:$D,4,FALSE)</f>
        <v>YES</v>
      </c>
      <c r="D173" s="95" t="str">
        <f>VLOOKUP(A173,exc_PP!$A:$F,5,FALSE)</f>
        <v>SD</v>
      </c>
      <c r="E173" s="69"/>
      <c r="F173" s="95"/>
      <c r="G173" s="182" t="str">
        <f>Area_CT!C172</f>
        <v>Great Yarmouth</v>
      </c>
    </row>
    <row r="174" spans="1:7" x14ac:dyDescent="0.15">
      <c r="A174" t="s">
        <v>679</v>
      </c>
      <c r="B174" s="95" t="s">
        <v>681</v>
      </c>
      <c r="C174" s="95" t="str">
        <f>VLOOKUP(A174,exc_PP!$A:$D,4,FALSE)</f>
        <v>YES</v>
      </c>
      <c r="D174" s="95" t="str">
        <f>VLOOKUP(A174,exc_PP!$A:$F,5,FALSE)</f>
        <v>OLB</v>
      </c>
      <c r="E174" s="69"/>
      <c r="F174" s="95"/>
      <c r="G174" s="182" t="str">
        <f>Area_CT!C173</f>
        <v>Greenwich</v>
      </c>
    </row>
    <row r="175" spans="1:7" x14ac:dyDescent="0.15">
      <c r="A175" t="s">
        <v>682</v>
      </c>
      <c r="B175" s="95" t="s">
        <v>684</v>
      </c>
      <c r="C175" s="95" t="str">
        <f>VLOOKUP(A175,exc_PP!$A:$D,4,FALSE)</f>
        <v>YES</v>
      </c>
      <c r="D175" s="95" t="str">
        <f>VLOOKUP(A175,exc_PP!$A:$F,5,FALSE)</f>
        <v>SD</v>
      </c>
      <c r="E175" s="69"/>
      <c r="F175" s="95"/>
      <c r="G175" s="182" t="str">
        <f>Area_CT!C174</f>
        <v>Guildford</v>
      </c>
    </row>
    <row r="176" spans="1:7" x14ac:dyDescent="0.15">
      <c r="A176" t="s">
        <v>685</v>
      </c>
      <c r="B176" s="95" t="s">
        <v>687</v>
      </c>
      <c r="C176" s="95" t="str">
        <f>VLOOKUP(A176,exc_PP!$A:$D,4,FALSE)</f>
        <v>YES</v>
      </c>
      <c r="D176" s="95" t="str">
        <f>VLOOKUP(A176,exc_PP!$A:$F,5,FALSE)</f>
        <v>SD</v>
      </c>
      <c r="E176" s="69"/>
      <c r="F176" s="95"/>
      <c r="G176" s="182" t="str">
        <f>Area_CT!C175</f>
        <v>Hackney</v>
      </c>
    </row>
    <row r="177" spans="1:7" x14ac:dyDescent="0.15">
      <c r="A177" t="s">
        <v>688</v>
      </c>
      <c r="B177" s="95" t="s">
        <v>690</v>
      </c>
      <c r="C177" s="95" t="str">
        <f>VLOOKUP(A177,exc_PP!$A:$D,4,FALSE)</f>
        <v>YES</v>
      </c>
      <c r="D177" s="95" t="str">
        <f>VLOOKUP(A177,exc_PP!$A:$F,5,FALSE)</f>
        <v>SD</v>
      </c>
      <c r="E177" s="69"/>
      <c r="F177" s="95"/>
      <c r="G177" s="182" t="str">
        <f>Area_CT!C176</f>
        <v>Halton</v>
      </c>
    </row>
    <row r="178" spans="1:7" x14ac:dyDescent="0.15">
      <c r="A178" t="s">
        <v>691</v>
      </c>
      <c r="B178" s="95" t="s">
        <v>693</v>
      </c>
      <c r="C178" s="95" t="str">
        <f>VLOOKUP(A178,exc_PP!$A:$D,4,FALSE)</f>
        <v>YES</v>
      </c>
      <c r="D178" s="95" t="str">
        <f>VLOOKUP(A178,exc_PP!$A:$F,5,FALSE)</f>
        <v>SC</v>
      </c>
      <c r="E178" s="69"/>
      <c r="F178" s="95"/>
      <c r="G178" s="182" t="str">
        <f>Area_CT!C177</f>
        <v>Halton UA</v>
      </c>
    </row>
    <row r="179" spans="1:7" x14ac:dyDescent="0.15">
      <c r="A179" t="s">
        <v>694</v>
      </c>
      <c r="B179" s="179" t="s">
        <v>696</v>
      </c>
      <c r="C179" s="95" t="str">
        <f>VLOOKUP(A179,exc_PP!$A:$D,4,FALSE)</f>
        <v>YES</v>
      </c>
      <c r="D179" s="95" t="str">
        <f>VLOOKUP(A179,exc_PP!$A:$F,5,FALSE)</f>
        <v>CFA</v>
      </c>
      <c r="E179" s="69"/>
      <c r="F179" s="95"/>
      <c r="G179" s="182" t="str">
        <f>Area_CT!C178</f>
        <v>Hambleton</v>
      </c>
    </row>
    <row r="180" spans="1:7" x14ac:dyDescent="0.15">
      <c r="A180" t="s">
        <v>697</v>
      </c>
      <c r="B180" s="95" t="s">
        <v>1847</v>
      </c>
      <c r="C180" s="95" t="str">
        <f>VLOOKUP(A180,exc_PP!$A:$D,4,FALSE)</f>
        <v>YES</v>
      </c>
      <c r="D180" s="95" t="str">
        <f>VLOOKUP(A180,exc_PP!$A:$F,5,FALSE)</f>
        <v>PCC</v>
      </c>
      <c r="E180" s="69"/>
      <c r="F180" s="95"/>
      <c r="G180" s="182" t="str">
        <f>Area_CT!C179</f>
        <v>Hammersmith &amp; Fulham</v>
      </c>
    </row>
    <row r="181" spans="1:7" x14ac:dyDescent="0.15">
      <c r="A181" t="s">
        <v>700</v>
      </c>
      <c r="B181" s="95" t="s">
        <v>702</v>
      </c>
      <c r="C181" s="95" t="str">
        <f>VLOOKUP(A181,exc_PP!$A:$D,4,FALSE)</f>
        <v>YES</v>
      </c>
      <c r="D181" s="95" t="str">
        <f>VLOOKUP(A181,exc_PP!$A:$F,5,FALSE)</f>
        <v>SD</v>
      </c>
      <c r="E181" s="69"/>
      <c r="F181" s="95"/>
      <c r="G181" s="182" t="str">
        <f>Area_CT!C180</f>
        <v>Harborough</v>
      </c>
    </row>
    <row r="182" spans="1:7" x14ac:dyDescent="0.15">
      <c r="A182" t="s">
        <v>703</v>
      </c>
      <c r="B182" s="95" t="s">
        <v>705</v>
      </c>
      <c r="C182" s="95" t="str">
        <f>VLOOKUP(A182,exc_PP!$A:$D,4,FALSE)</f>
        <v>YES</v>
      </c>
      <c r="D182" s="95" t="str">
        <f>VLOOKUP(A182,exc_PP!$A:$F,5,FALSE)</f>
        <v>SD</v>
      </c>
      <c r="E182" s="69"/>
      <c r="F182" s="95"/>
      <c r="G182" s="182" t="str">
        <f>Area_CT!C181</f>
        <v>Haringey</v>
      </c>
    </row>
    <row r="183" spans="1:7" x14ac:dyDescent="0.15">
      <c r="A183" t="s">
        <v>706</v>
      </c>
      <c r="B183" s="95" t="s">
        <v>708</v>
      </c>
      <c r="C183" s="95" t="str">
        <f>VLOOKUP(A183,exc_PP!$A:$D,4,FALSE)</f>
        <v>YES</v>
      </c>
      <c r="D183" s="95" t="str">
        <f>VLOOKUP(A183,exc_PP!$A:$F,5,FALSE)</f>
        <v>SD</v>
      </c>
      <c r="E183" s="69"/>
      <c r="F183" s="95"/>
      <c r="G183" s="182" t="str">
        <f>Area_CT!C182</f>
        <v>Harlow</v>
      </c>
    </row>
    <row r="184" spans="1:7" x14ac:dyDescent="0.15">
      <c r="A184" t="s">
        <v>709</v>
      </c>
      <c r="B184" s="95" t="s">
        <v>711</v>
      </c>
      <c r="C184" s="95" t="str">
        <f>VLOOKUP(A184,exc_PP!$A:$D,4,FALSE)</f>
        <v>YES</v>
      </c>
      <c r="D184" s="95" t="str">
        <f>VLOOKUP(A184,exc_PP!$A:$F,5,FALSE)</f>
        <v>SD</v>
      </c>
      <c r="E184" s="69"/>
      <c r="F184" s="95"/>
      <c r="G184" s="182" t="str">
        <f>Area_CT!C183</f>
        <v>Harrogate</v>
      </c>
    </row>
    <row r="185" spans="1:7" x14ac:dyDescent="0.15">
      <c r="A185" t="s">
        <v>712</v>
      </c>
      <c r="B185" s="95" t="s">
        <v>714</v>
      </c>
      <c r="C185" s="95" t="str">
        <f>VLOOKUP(A185,exc_PP!$A:$D,4,FALSE)</f>
        <v>NO</v>
      </c>
      <c r="D185" s="95" t="str">
        <f>VLOOKUP(A185,exc_PP!$A:$F,5,FALSE)</f>
        <v>SD</v>
      </c>
      <c r="E185" s="69"/>
      <c r="F185" s="95"/>
      <c r="G185" s="182" t="str">
        <f>Area_CT!C184</f>
        <v>Harrow</v>
      </c>
    </row>
    <row r="186" spans="1:7" x14ac:dyDescent="0.15">
      <c r="A186" t="s">
        <v>715</v>
      </c>
      <c r="B186" s="95" t="s">
        <v>717</v>
      </c>
      <c r="C186" s="95" t="str">
        <f>VLOOKUP(A186,exc_PP!$A:$D,4,FALSE)</f>
        <v>YES</v>
      </c>
      <c r="D186" s="95" t="str">
        <f>VLOOKUP(A186,exc_PP!$A:$F,5,FALSE)</f>
        <v>SD</v>
      </c>
      <c r="E186" s="69"/>
      <c r="F186" s="95"/>
      <c r="G186" s="182" t="str">
        <f>Area_CT!C185</f>
        <v>Hart</v>
      </c>
    </row>
    <row r="187" spans="1:7" x14ac:dyDescent="0.15">
      <c r="A187" t="s">
        <v>718</v>
      </c>
      <c r="B187" s="95" t="s">
        <v>720</v>
      </c>
      <c r="C187" s="95" t="str">
        <f>VLOOKUP(A187,exc_PP!$A:$D,4,FALSE)</f>
        <v>YES</v>
      </c>
      <c r="D187" s="95" t="str">
        <f>VLOOKUP(A187,exc_PP!$A:$F,5,FALSE)</f>
        <v>SD</v>
      </c>
      <c r="E187" s="69"/>
      <c r="F187" s="95"/>
      <c r="G187" s="182" t="str">
        <f>Area_CT!C186</f>
        <v>Hartlepool UA</v>
      </c>
    </row>
    <row r="188" spans="1:7" x14ac:dyDescent="0.15">
      <c r="A188" t="s">
        <v>721</v>
      </c>
      <c r="B188" s="95" t="s">
        <v>723</v>
      </c>
      <c r="C188" s="95" t="str">
        <f>VLOOKUP(A188,exc_PP!$A:$D,4,FALSE)</f>
        <v>YES</v>
      </c>
      <c r="D188" s="95" t="str">
        <f>VLOOKUP(A188,exc_PP!$A:$F,5,FALSE)</f>
        <v>MD</v>
      </c>
      <c r="E188" s="69"/>
      <c r="F188" s="95"/>
      <c r="G188" s="182" t="str">
        <f>Area_CT!C187</f>
        <v>Hastings</v>
      </c>
    </row>
    <row r="189" spans="1:7" x14ac:dyDescent="0.15">
      <c r="A189" t="s">
        <v>724</v>
      </c>
      <c r="B189" s="95" t="s">
        <v>726</v>
      </c>
      <c r="C189" s="95" t="str">
        <f>VLOOKUP(A189,exc_PP!$A:$D,4,FALSE)</f>
        <v>YES</v>
      </c>
      <c r="D189" s="95" t="str">
        <f>VLOOKUP(A189,exc_PP!$A:$F,5,FALSE)</f>
        <v>SD</v>
      </c>
      <c r="E189" s="69"/>
      <c r="F189" s="95"/>
      <c r="G189" s="182" t="str">
        <f>Area_CT!C188</f>
        <v>Havant</v>
      </c>
    </row>
    <row r="190" spans="1:7" x14ac:dyDescent="0.15">
      <c r="A190" t="s">
        <v>727</v>
      </c>
      <c r="B190" s="95" t="s">
        <v>728</v>
      </c>
      <c r="C190" s="95" t="str">
        <f>VLOOKUP(A190,exc_PP!$A:$D,4,FALSE)</f>
        <v>NO</v>
      </c>
      <c r="D190" s="95" t="str">
        <f>VLOOKUP(A190,exc_PP!$A:$F,5,FALSE)</f>
        <v>SD</v>
      </c>
      <c r="E190" s="69"/>
      <c r="F190" s="95"/>
      <c r="G190" s="182" t="str">
        <f>Area_CT!C189</f>
        <v>Havering</v>
      </c>
    </row>
    <row r="191" spans="1:7" x14ac:dyDescent="0.15">
      <c r="A191" t="s">
        <v>729</v>
      </c>
      <c r="B191" s="95" t="s">
        <v>730</v>
      </c>
      <c r="C191" s="95" t="str">
        <f>VLOOKUP(A191,exc_PP!$A:$D,4,FALSE)</f>
        <v>NO</v>
      </c>
      <c r="D191" s="95" t="str">
        <f>VLOOKUP(A191,exc_PP!$A:$F,5,FALSE)</f>
        <v>SD</v>
      </c>
      <c r="E191" s="69"/>
      <c r="F191" s="95"/>
      <c r="G191" s="182" t="str">
        <f>Area_CT!C190</f>
        <v xml:space="preserve">Hereford </v>
      </c>
    </row>
    <row r="192" spans="1:7" x14ac:dyDescent="0.15">
      <c r="A192" t="s">
        <v>731</v>
      </c>
      <c r="B192" s="95" t="s">
        <v>733</v>
      </c>
      <c r="C192" s="95" t="str">
        <f>VLOOKUP(A192,exc_PP!$A:$D,4,FALSE)</f>
        <v>YES</v>
      </c>
      <c r="D192" s="95" t="str">
        <f>VLOOKUP(A192,exc_PP!$A:$F,5,FALSE)</f>
        <v>SD</v>
      </c>
      <c r="E192" s="69"/>
      <c r="F192" s="95"/>
      <c r="G192" s="182" t="str">
        <f>Area_CT!C191</f>
        <v>Herefordshire UA</v>
      </c>
    </row>
    <row r="193" spans="1:7" x14ac:dyDescent="0.15">
      <c r="A193" t="s">
        <v>734</v>
      </c>
      <c r="B193" s="95" t="s">
        <v>736</v>
      </c>
      <c r="C193" s="95" t="str">
        <f>VLOOKUP(A193,exc_PP!$A:$D,4,FALSE)</f>
        <v>YES</v>
      </c>
      <c r="D193" s="95" t="str">
        <f>VLOOKUP(A193,exc_PP!$A:$F,5,FALSE)</f>
        <v>SC</v>
      </c>
      <c r="E193" s="69"/>
      <c r="F193" s="95"/>
      <c r="G193" s="182" t="str">
        <f>Area_CT!C192</f>
        <v>Hertsmere</v>
      </c>
    </row>
    <row r="194" spans="1:7" x14ac:dyDescent="0.15">
      <c r="A194" t="s">
        <v>737</v>
      </c>
      <c r="B194" s="95" t="s">
        <v>739</v>
      </c>
      <c r="C194" s="95" t="str">
        <f>VLOOKUP(A194,exc_PP!$A:$D,4,FALSE)</f>
        <v>YES</v>
      </c>
      <c r="D194" s="95" t="str">
        <f>VLOOKUP(A194,exc_PP!$A:$F,5,FALSE)</f>
        <v>PCC</v>
      </c>
      <c r="E194" s="69"/>
      <c r="F194" s="95"/>
      <c r="G194" s="182" t="str">
        <f>Area_CT!C193</f>
        <v>High Peak</v>
      </c>
    </row>
    <row r="195" spans="1:7" x14ac:dyDescent="0.15">
      <c r="A195" t="s">
        <v>740</v>
      </c>
      <c r="B195" s="95" t="s">
        <v>742</v>
      </c>
      <c r="C195" s="95" t="str">
        <f>VLOOKUP(A195,exc_PP!$A:$D,4,FALSE)</f>
        <v>YES</v>
      </c>
      <c r="D195" s="95" t="str">
        <f>VLOOKUP(A195,exc_PP!$A:$F,5,FALSE)</f>
        <v>SD</v>
      </c>
      <c r="E195" s="69"/>
      <c r="F195" s="95"/>
      <c r="G195" s="182" t="str">
        <f>Area_CT!C194</f>
        <v>Hillingdon</v>
      </c>
    </row>
    <row r="196" spans="1:7" x14ac:dyDescent="0.15">
      <c r="A196" t="s">
        <v>743</v>
      </c>
      <c r="B196" s="95" t="s">
        <v>745</v>
      </c>
      <c r="C196" s="95" t="str">
        <f>VLOOKUP(A196,exc_PP!$A:$D,4,FALSE)</f>
        <v>YES</v>
      </c>
      <c r="D196" s="95" t="str">
        <f>VLOOKUP(A196,exc_PP!$A:$F,5,FALSE)</f>
        <v>SD</v>
      </c>
      <c r="E196" s="69"/>
      <c r="F196" s="95"/>
      <c r="G196" s="182" t="str">
        <f>Area_CT!C195</f>
        <v>Hinckley &amp; Bosworth</v>
      </c>
    </row>
    <row r="197" spans="1:7" x14ac:dyDescent="0.15">
      <c r="A197" t="s">
        <v>746</v>
      </c>
      <c r="B197" s="95" t="s">
        <v>747</v>
      </c>
      <c r="C197" s="95" t="str">
        <f>VLOOKUP(A197,exc_PP!$A:$D,4,FALSE)</f>
        <v>NO</v>
      </c>
      <c r="D197" s="95" t="str">
        <f>VLOOKUP(A197,exc_PP!$A:$F,5,FALSE)</f>
        <v>SD</v>
      </c>
      <c r="E197" s="69"/>
      <c r="F197" s="95"/>
      <c r="G197" s="182" t="str">
        <f>Area_CT!C196</f>
        <v>Holderness</v>
      </c>
    </row>
    <row r="198" spans="1:7" x14ac:dyDescent="0.15">
      <c r="A198" t="s">
        <v>748</v>
      </c>
      <c r="B198" s="95" t="s">
        <v>750</v>
      </c>
      <c r="C198" s="95" t="str">
        <f>VLOOKUP(A198,exc_PP!$A:$D,4,FALSE)</f>
        <v>YES</v>
      </c>
      <c r="D198" s="95" t="str">
        <f>VLOOKUP(A198,exc_PP!$A:$F,5,FALSE)</f>
        <v>SD</v>
      </c>
      <c r="E198" s="69"/>
      <c r="F198" s="95"/>
      <c r="G198" s="182" t="str">
        <f>Area_CT!C197</f>
        <v>Horsham</v>
      </c>
    </row>
    <row r="199" spans="1:7" x14ac:dyDescent="0.15">
      <c r="A199" t="s">
        <v>751</v>
      </c>
      <c r="B199" s="95" t="s">
        <v>91</v>
      </c>
      <c r="C199" s="95" t="str">
        <f>VLOOKUP(A199,exc_PP!$A:$D,4,FALSE)</f>
        <v>YES</v>
      </c>
      <c r="D199" s="95" t="str">
        <f>VLOOKUP(A199,exc_PP!$A:$F,5,FALSE)</f>
        <v>GLA</v>
      </c>
      <c r="E199" s="69"/>
      <c r="F199" s="95"/>
      <c r="G199" s="182" t="str">
        <f>Area_CT!C198</f>
        <v>Hounslow</v>
      </c>
    </row>
    <row r="200" spans="1:7" x14ac:dyDescent="0.15">
      <c r="A200" t="s">
        <v>1848</v>
      </c>
      <c r="B200" s="95" t="s">
        <v>756</v>
      </c>
      <c r="C200" s="95" t="e">
        <f>VLOOKUP(A200,exc_PP!$A:$D,4,FALSE)</f>
        <v>#N/A</v>
      </c>
      <c r="D200" s="95" t="e">
        <f>VLOOKUP(A200,exc_PP!$A:$F,5,FALSE)</f>
        <v>#N/A</v>
      </c>
      <c r="E200" s="69"/>
      <c r="F200" s="95"/>
      <c r="G200" s="182" t="str">
        <f>Area_CT!C199</f>
        <v>Hove</v>
      </c>
    </row>
    <row r="201" spans="1:7" x14ac:dyDescent="0.15">
      <c r="A201" t="s">
        <v>1849</v>
      </c>
      <c r="B201" s="95" t="s">
        <v>754</v>
      </c>
      <c r="C201" s="95" t="e">
        <f>VLOOKUP(A201,exc_PP!$A:$D,4,FALSE)</f>
        <v>#N/A</v>
      </c>
      <c r="D201" s="95" t="e">
        <f>VLOOKUP(A201,exc_PP!$A:$F,5,FALSE)</f>
        <v>#N/A</v>
      </c>
      <c r="E201" s="69"/>
      <c r="F201" s="95"/>
      <c r="G201" s="182" t="str">
        <f>Area_CT!C200</f>
        <v>Huntingdonshire</v>
      </c>
    </row>
    <row r="202" spans="1:7" x14ac:dyDescent="0.15">
      <c r="A202" t="s">
        <v>757</v>
      </c>
      <c r="B202" s="95" t="s">
        <v>759</v>
      </c>
      <c r="C202" s="95" t="str">
        <f>VLOOKUP(A202,exc_PP!$A:$D,4,FALSE)</f>
        <v>NO</v>
      </c>
      <c r="D202" s="95" t="str">
        <f>VLOOKUP(A202,exc_PP!$A:$F,5,FALSE)</f>
        <v>MF</v>
      </c>
      <c r="E202" s="69"/>
      <c r="F202" s="95"/>
      <c r="G202" s="182" t="str">
        <f>Area_CT!C201</f>
        <v>Hyndburn</v>
      </c>
    </row>
    <row r="203" spans="1:7" x14ac:dyDescent="0.15">
      <c r="A203" t="s">
        <v>760</v>
      </c>
      <c r="B203" s="95" t="s">
        <v>762</v>
      </c>
      <c r="C203" s="95" t="str">
        <f>VLOOKUP(A203,exc_PP!$A:$D,4,FALSE)</f>
        <v>NO</v>
      </c>
      <c r="D203" s="95" t="str">
        <f>VLOOKUP(A203,exc_PP!$A:$F,5,FALSE)</f>
        <v>PCC</v>
      </c>
      <c r="E203" s="69"/>
      <c r="F203" s="95"/>
      <c r="G203" s="182" t="str">
        <f>Area_CT!C202</f>
        <v>Ipswich</v>
      </c>
    </row>
    <row r="204" spans="1:7" x14ac:dyDescent="0.15">
      <c r="A204" t="s">
        <v>763</v>
      </c>
      <c r="B204" s="95" t="s">
        <v>765</v>
      </c>
      <c r="C204" s="95" t="str">
        <f>VLOOKUP(A204,exc_PP!$A:$D,4,FALSE)</f>
        <v>YES</v>
      </c>
      <c r="D204" s="95" t="str">
        <f>VLOOKUP(A204,exc_PP!$A:$F,5,FALSE)</f>
        <v>ILB</v>
      </c>
      <c r="E204" s="69"/>
      <c r="F204" s="95"/>
      <c r="G204" s="182" t="str">
        <f>Area_CT!C203</f>
        <v>Isle of Wight UA</v>
      </c>
    </row>
    <row r="205" spans="1:7" x14ac:dyDescent="0.15">
      <c r="A205" t="s">
        <v>766</v>
      </c>
      <c r="B205" s="95" t="s">
        <v>768</v>
      </c>
      <c r="C205" s="95" t="str">
        <f>VLOOKUP(A205,exc_PP!$A:$D,4,FALSE)</f>
        <v>YES</v>
      </c>
      <c r="D205" s="95" t="str">
        <f>VLOOKUP(A205,exc_PP!$A:$F,5,FALSE)</f>
        <v>SD</v>
      </c>
      <c r="E205" s="69"/>
      <c r="F205" s="95"/>
      <c r="G205" s="182" t="str">
        <f>Area_CT!C204</f>
        <v>Isles of Scilly</v>
      </c>
    </row>
    <row r="206" spans="1:7" x14ac:dyDescent="0.15">
      <c r="A206" t="s">
        <v>769</v>
      </c>
      <c r="B206" s="95" t="s">
        <v>771</v>
      </c>
      <c r="C206" s="95" t="str">
        <f>VLOOKUP(A206,exc_PP!$A:$D,4,FALSE)</f>
        <v>YES</v>
      </c>
      <c r="D206" s="95" t="str">
        <f>VLOOKUP(A206,exc_PP!$A:$F,5,FALSE)</f>
        <v>ILB</v>
      </c>
      <c r="E206" s="69"/>
      <c r="F206" s="95"/>
      <c r="G206" s="182" t="str">
        <f>Area_CT!C205</f>
        <v>Islington</v>
      </c>
    </row>
    <row r="207" spans="1:7" x14ac:dyDescent="0.15">
      <c r="A207" t="s">
        <v>772</v>
      </c>
      <c r="B207" s="183" t="s">
        <v>773</v>
      </c>
      <c r="C207" s="95" t="str">
        <f>VLOOKUP(A207,exc_PP!$A:$D,4,FALSE)</f>
        <v>NO</v>
      </c>
      <c r="D207" s="95" t="str">
        <f>VLOOKUP(A207,exc_PP!$A:$F,5,FALSE)</f>
        <v>SD</v>
      </c>
      <c r="E207" s="69"/>
      <c r="F207" s="95"/>
      <c r="G207" s="182" t="str">
        <f>Area_CT!C206</f>
        <v>Kennet</v>
      </c>
    </row>
    <row r="208" spans="1:7" x14ac:dyDescent="0.15">
      <c r="A208" t="s">
        <v>774</v>
      </c>
      <c r="B208" s="95" t="s">
        <v>776</v>
      </c>
      <c r="C208" s="95" t="str">
        <f>VLOOKUP(A208,exc_PP!$A:$D,4,FALSE)</f>
        <v>YES</v>
      </c>
      <c r="D208" s="95" t="str">
        <f>VLOOKUP(A208,exc_PP!$A:$F,5,FALSE)</f>
        <v>UA</v>
      </c>
      <c r="E208" s="69"/>
      <c r="F208" s="95"/>
      <c r="G208" s="182" t="str">
        <f>Area_CT!C207</f>
        <v>Kensington &amp; Chelsea</v>
      </c>
    </row>
    <row r="209" spans="1:7" x14ac:dyDescent="0.15">
      <c r="A209" t="s">
        <v>777</v>
      </c>
      <c r="B209" s="95" t="s">
        <v>779</v>
      </c>
      <c r="C209" s="95" t="str">
        <f>VLOOKUP(A209,exc_PP!$A:$D,4,FALSE)</f>
        <v>NO</v>
      </c>
      <c r="D209" s="95" t="str">
        <f>VLOOKUP(A209,exc_PP!$A:$F,5,FALSE)</f>
        <v>SD</v>
      </c>
      <c r="E209" s="69"/>
      <c r="F209" s="95"/>
      <c r="G209" s="182" t="str">
        <f>Area_CT!C208</f>
        <v>Kerrier</v>
      </c>
    </row>
    <row r="210" spans="1:7" x14ac:dyDescent="0.15">
      <c r="A210" t="s">
        <v>780</v>
      </c>
      <c r="B210" s="95" t="s">
        <v>782</v>
      </c>
      <c r="C210" s="95" t="str">
        <f>VLOOKUP(A210,exc_PP!$A:$D,4,FALSE)</f>
        <v>YES</v>
      </c>
      <c r="D210" s="95" t="str">
        <f>VLOOKUP(A210,exc_PP!$A:$F,5,FALSE)</f>
        <v>ILB</v>
      </c>
      <c r="E210" s="69"/>
      <c r="F210" s="95"/>
      <c r="G210" s="182" t="str">
        <f>Area_CT!C209</f>
        <v>Kettering</v>
      </c>
    </row>
    <row r="211" spans="1:7" x14ac:dyDescent="0.15">
      <c r="A211" t="s">
        <v>783</v>
      </c>
      <c r="B211" s="95" t="s">
        <v>785</v>
      </c>
      <c r="C211" s="95" t="str">
        <f>VLOOKUP(A211,exc_PP!$A:$D,4,FALSE)</f>
        <v>YES</v>
      </c>
      <c r="D211" s="95" t="str">
        <f>VLOOKUP(A211,exc_PP!$A:$F,5,FALSE)</f>
        <v>SC</v>
      </c>
      <c r="E211" s="69"/>
      <c r="F211" s="95"/>
      <c r="G211" s="182" t="str">
        <f>Area_CT!C210</f>
        <v>King's Lynn &amp; West Norfolk</v>
      </c>
    </row>
    <row r="212" spans="1:7" x14ac:dyDescent="0.15">
      <c r="A212" t="s">
        <v>789</v>
      </c>
      <c r="B212" s="179" t="s">
        <v>791</v>
      </c>
      <c r="C212" s="95" t="str">
        <f>VLOOKUP(A212,exc_PP!$A:$D,4,FALSE)</f>
        <v>YES</v>
      </c>
      <c r="D212" s="95" t="str">
        <f>VLOOKUP(A212,exc_PP!$A:$F,5,FALSE)</f>
        <v>CFA</v>
      </c>
      <c r="E212" s="69"/>
      <c r="F212" s="95"/>
      <c r="G212" s="182" t="str">
        <f>Area_CT!C211</f>
        <v>Kingston upon Hull UA</v>
      </c>
    </row>
    <row r="213" spans="1:7" x14ac:dyDescent="0.15">
      <c r="A213" t="s">
        <v>786</v>
      </c>
      <c r="B213" s="179" t="s">
        <v>788</v>
      </c>
      <c r="C213" s="95" t="str">
        <f>VLOOKUP(A213,exc_PP!$A:$D,4,FALSE)</f>
        <v>NO</v>
      </c>
      <c r="D213" s="95" t="str">
        <f>VLOOKUP(A213,exc_PP!$A:$F,5,FALSE)</f>
        <v>CFA</v>
      </c>
      <c r="E213" s="69"/>
      <c r="F213" s="95"/>
      <c r="G213" s="182" t="str">
        <f>Area_CT!C212</f>
        <v>Kingston upon Thames</v>
      </c>
    </row>
    <row r="214" spans="1:7" x14ac:dyDescent="0.15">
      <c r="A214" t="s">
        <v>792</v>
      </c>
      <c r="B214" s="95" t="s">
        <v>794</v>
      </c>
      <c r="C214" s="95" t="str">
        <f>VLOOKUP(A214,exc_PP!$A:$D,4,FALSE)</f>
        <v>YES</v>
      </c>
      <c r="D214" s="95" t="str">
        <f>VLOOKUP(A214,exc_PP!$A:$F,5,FALSE)</f>
        <v>PCC</v>
      </c>
      <c r="E214" s="69"/>
      <c r="F214" s="95"/>
      <c r="G214" s="182" t="str">
        <f>Area_CT!C213</f>
        <v>Kingswood</v>
      </c>
    </row>
    <row r="215" spans="1:7" x14ac:dyDescent="0.15">
      <c r="A215" t="s">
        <v>795</v>
      </c>
      <c r="B215" s="95" t="s">
        <v>797</v>
      </c>
      <c r="C215" s="95" t="str">
        <f>VLOOKUP(A215,exc_PP!$A:$D,4,FALSE)</f>
        <v>YES</v>
      </c>
      <c r="D215" s="95" t="str">
        <f>VLOOKUP(A215,exc_PP!$A:$F,5,FALSE)</f>
        <v>SD</v>
      </c>
      <c r="E215" s="69"/>
      <c r="F215" s="95"/>
      <c r="G215" s="182" t="str">
        <f>Area_CT!C214</f>
        <v>Kirklees</v>
      </c>
    </row>
    <row r="216" spans="1:7" x14ac:dyDescent="0.15">
      <c r="A216" t="s">
        <v>798</v>
      </c>
      <c r="B216" s="95" t="s">
        <v>800</v>
      </c>
      <c r="C216" s="95" t="str">
        <f>VLOOKUP(A216,exc_PP!$A:$D,4,FALSE)</f>
        <v>YES</v>
      </c>
      <c r="D216" s="95" t="str">
        <f>VLOOKUP(A216,exc_PP!$A:$F,5,FALSE)</f>
        <v>OLB</v>
      </c>
      <c r="E216" s="69"/>
      <c r="F216" s="95"/>
      <c r="G216" s="182" t="str">
        <f>Area_CT!C215</f>
        <v>Knowsley</v>
      </c>
    </row>
    <row r="217" spans="1:7" x14ac:dyDescent="0.15">
      <c r="A217" t="s">
        <v>801</v>
      </c>
      <c r="B217" s="95" t="s">
        <v>803</v>
      </c>
      <c r="C217" s="95" t="str">
        <f>VLOOKUP(A217,exc_PP!$A:$D,4,FALSE)</f>
        <v>YES</v>
      </c>
      <c r="D217" s="95" t="str">
        <f>VLOOKUP(A217,exc_PP!$A:$F,5,FALSE)</f>
        <v>SD</v>
      </c>
      <c r="E217" s="69"/>
      <c r="F217" s="95"/>
      <c r="G217" s="182" t="str">
        <f>Area_CT!C216</f>
        <v>Lambeth</v>
      </c>
    </row>
    <row r="218" spans="1:7" x14ac:dyDescent="0.15">
      <c r="A218" t="s">
        <v>804</v>
      </c>
      <c r="B218" s="95" t="s">
        <v>806</v>
      </c>
      <c r="C218" s="95" t="str">
        <f>VLOOKUP(A218,exc_PP!$A:$D,4,FALSE)</f>
        <v>NO</v>
      </c>
      <c r="D218" s="95" t="str">
        <f>VLOOKUP(A218,exc_PP!$A:$F,5,FALSE)</f>
        <v>SD</v>
      </c>
      <c r="E218" s="69"/>
      <c r="F218" s="95"/>
      <c r="G218" s="182" t="str">
        <f>Area_CT!C217</f>
        <v>Lancaster</v>
      </c>
    </row>
    <row r="219" spans="1:7" x14ac:dyDescent="0.15">
      <c r="A219" t="s">
        <v>807</v>
      </c>
      <c r="B219" s="95" t="s">
        <v>809</v>
      </c>
      <c r="C219" s="95" t="str">
        <f>VLOOKUP(A219,exc_PP!$A:$D,4,FALSE)</f>
        <v>YES</v>
      </c>
      <c r="D219" s="95" t="str">
        <f>VLOOKUP(A219,exc_PP!$A:$F,5,FALSE)</f>
        <v>OLB</v>
      </c>
      <c r="E219" s="69"/>
      <c r="F219" s="95"/>
      <c r="G219" s="182" t="str">
        <f>Area_CT!C218</f>
        <v>Langbaurgh-on-Tees</v>
      </c>
    </row>
    <row r="220" spans="1:7" x14ac:dyDescent="0.15">
      <c r="A220" t="s">
        <v>810</v>
      </c>
      <c r="B220" s="95" t="s">
        <v>812</v>
      </c>
      <c r="C220" s="95" t="str">
        <f>VLOOKUP(A220,exc_PP!$A:$D,4,FALSE)</f>
        <v>YES</v>
      </c>
      <c r="D220" s="95" t="str">
        <f>VLOOKUP(A220,exc_PP!$A:$F,5,FALSE)</f>
        <v>SD</v>
      </c>
      <c r="E220" s="69"/>
      <c r="F220" s="95"/>
      <c r="G220" s="182" t="str">
        <f>Area_CT!C219</f>
        <v>Leeds</v>
      </c>
    </row>
    <row r="221" spans="1:7" x14ac:dyDescent="0.15">
      <c r="A221" t="s">
        <v>813</v>
      </c>
      <c r="B221" s="95" t="s">
        <v>814</v>
      </c>
      <c r="C221" s="95" t="str">
        <f>VLOOKUP(A221,exc_PP!$A:$D,4,FALSE)</f>
        <v>NO</v>
      </c>
      <c r="D221" s="95" t="str">
        <f>VLOOKUP(A221,exc_PP!$A:$F,5,FALSE)</f>
        <v>SD</v>
      </c>
      <c r="E221" s="69"/>
      <c r="F221" s="95"/>
      <c r="G221" s="182" t="str">
        <f>Area_CT!C220</f>
        <v>Leicester</v>
      </c>
    </row>
    <row r="222" spans="1:7" x14ac:dyDescent="0.15">
      <c r="A222" t="s">
        <v>815</v>
      </c>
      <c r="B222" s="95" t="s">
        <v>817</v>
      </c>
      <c r="C222" s="95" t="str">
        <f>VLOOKUP(A222,exc_PP!$A:$D,4,FALSE)</f>
        <v>YES</v>
      </c>
      <c r="D222" s="95" t="str">
        <f>VLOOKUP(A222,exc_PP!$A:$F,5,FALSE)</f>
        <v>UA</v>
      </c>
      <c r="E222" s="69"/>
      <c r="F222" s="95"/>
      <c r="G222" s="182" t="str">
        <f>Area_CT!C221</f>
        <v>Leicester City UA</v>
      </c>
    </row>
    <row r="223" spans="1:7" x14ac:dyDescent="0.15">
      <c r="A223" t="s">
        <v>818</v>
      </c>
      <c r="B223" s="95" t="s">
        <v>820</v>
      </c>
      <c r="C223" s="95" t="str">
        <f>VLOOKUP(A223,exc_PP!$A:$D,4,FALSE)</f>
        <v>YES</v>
      </c>
      <c r="D223" s="95" t="str">
        <f>VLOOKUP(A223,exc_PP!$A:$F,5,FALSE)</f>
        <v>SD</v>
      </c>
      <c r="E223" s="69"/>
      <c r="F223" s="95"/>
      <c r="G223" s="182" t="str">
        <f>Area_CT!C222</f>
        <v>Leominster</v>
      </c>
    </row>
    <row r="224" spans="1:7" x14ac:dyDescent="0.15">
      <c r="A224" t="s">
        <v>821</v>
      </c>
      <c r="B224" s="95" t="s">
        <v>823</v>
      </c>
      <c r="C224" s="95" t="str">
        <f>VLOOKUP(A224,exc_PP!$A:$D,4,FALSE)</f>
        <v>YES</v>
      </c>
      <c r="D224" s="95" t="str">
        <f>VLOOKUP(A224,exc_PP!$A:$F,5,FALSE)</f>
        <v>SD</v>
      </c>
      <c r="E224" s="69"/>
      <c r="F224" s="95"/>
      <c r="G224" s="182" t="str">
        <f>Area_CT!C223</f>
        <v>Lewes</v>
      </c>
    </row>
    <row r="225" spans="1:7" x14ac:dyDescent="0.15">
      <c r="A225" t="s">
        <v>824</v>
      </c>
      <c r="B225" s="95" t="s">
        <v>826</v>
      </c>
      <c r="C225" s="95" t="str">
        <f>VLOOKUP(A225,exc_PP!$A:$D,4,FALSE)</f>
        <v>YES</v>
      </c>
      <c r="D225" s="95" t="str">
        <f>VLOOKUP(A225,exc_PP!$A:$F,5,FALSE)</f>
        <v>OLB</v>
      </c>
      <c r="E225" s="69"/>
      <c r="F225" s="95"/>
      <c r="G225" s="182" t="str">
        <f>Area_CT!C224</f>
        <v>Lewisham</v>
      </c>
    </row>
    <row r="226" spans="1:7" x14ac:dyDescent="0.15">
      <c r="A226" t="s">
        <v>827</v>
      </c>
      <c r="B226" s="95" t="s">
        <v>828</v>
      </c>
      <c r="C226" s="95" t="str">
        <f>VLOOKUP(A226,exc_PP!$A:$D,4,FALSE)</f>
        <v>NO</v>
      </c>
      <c r="D226" s="95" t="str">
        <f>VLOOKUP(A226,exc_PP!$A:$F,5,FALSE)</f>
        <v>SD</v>
      </c>
      <c r="E226" s="69"/>
      <c r="F226" s="95"/>
      <c r="G226" s="182" t="str">
        <f>Area_CT!C225</f>
        <v>Lichfield</v>
      </c>
    </row>
    <row r="227" spans="1:7" x14ac:dyDescent="0.15">
      <c r="A227" t="s">
        <v>829</v>
      </c>
      <c r="B227" s="179" t="s">
        <v>831</v>
      </c>
      <c r="C227" s="95" t="str">
        <f>VLOOKUP(A227,exc_PP!$A:$D,4,FALSE)</f>
        <v>YES</v>
      </c>
      <c r="D227" s="95" t="str">
        <f>VLOOKUP(A227,exc_PP!$A:$F,5,FALSE)</f>
        <v>CFA</v>
      </c>
      <c r="E227" s="69"/>
      <c r="F227" s="95"/>
      <c r="G227" s="182" t="str">
        <f>Area_CT!C226</f>
        <v>Lincoln</v>
      </c>
    </row>
    <row r="228" spans="1:7" x14ac:dyDescent="0.15">
      <c r="A228" t="s">
        <v>832</v>
      </c>
      <c r="B228" s="95" t="s">
        <v>833</v>
      </c>
      <c r="C228" s="95" t="str">
        <f>VLOOKUP(A228,exc_PP!$A:$D,4,FALSE)</f>
        <v>NO</v>
      </c>
      <c r="D228" s="95" t="str">
        <f>VLOOKUP(A228,exc_PP!$A:$F,5,FALSE)</f>
        <v>SC</v>
      </c>
      <c r="E228" s="69"/>
      <c r="F228" s="95"/>
      <c r="G228" s="182" t="str">
        <f>Area_CT!C227</f>
        <v>Liverpool</v>
      </c>
    </row>
    <row r="229" spans="1:7" x14ac:dyDescent="0.15">
      <c r="A229" t="s">
        <v>834</v>
      </c>
      <c r="B229" s="95" t="s">
        <v>836</v>
      </c>
      <c r="C229" s="95" t="str">
        <f>VLOOKUP(A229,exc_PP!$A:$D,4,FALSE)</f>
        <v>YES</v>
      </c>
      <c r="D229" s="95" t="str">
        <f>VLOOKUP(A229,exc_PP!$A:$F,5,FALSE)</f>
        <v>UA</v>
      </c>
      <c r="E229" s="69"/>
      <c r="F229" s="95"/>
      <c r="G229" s="182" t="str">
        <f>Area_CT!C228</f>
        <v>Luton</v>
      </c>
    </row>
    <row r="230" spans="1:7" x14ac:dyDescent="0.15">
      <c r="A230" t="s">
        <v>837</v>
      </c>
      <c r="B230" s="95" t="s">
        <v>839</v>
      </c>
      <c r="C230" s="95" t="str">
        <f>VLOOKUP(A230,exc_PP!$A:$D,4,FALSE)</f>
        <v>YES</v>
      </c>
      <c r="D230" s="95" t="str">
        <f>VLOOKUP(A230,exc_PP!$A:$F,5,FALSE)</f>
        <v>SC</v>
      </c>
      <c r="E230" s="69"/>
      <c r="F230" s="95"/>
      <c r="G230" s="182" t="str">
        <f>Area_CT!C229</f>
        <v>Luton UA</v>
      </c>
    </row>
    <row r="231" spans="1:7" x14ac:dyDescent="0.15">
      <c r="A231" t="s">
        <v>840</v>
      </c>
      <c r="B231" s="95" t="s">
        <v>842</v>
      </c>
      <c r="C231" s="95" t="str">
        <f>VLOOKUP(A231,exc_PP!$A:$D,4,FALSE)</f>
        <v>YES</v>
      </c>
      <c r="D231" s="95" t="str">
        <f>VLOOKUP(A231,exc_PP!$A:$F,5,FALSE)</f>
        <v>PCC</v>
      </c>
      <c r="E231" s="69"/>
      <c r="F231" s="95"/>
      <c r="G231" s="182" t="str">
        <f>Area_CT!C230</f>
        <v>Macclesfield</v>
      </c>
    </row>
    <row r="232" spans="1:7" x14ac:dyDescent="0.15">
      <c r="A232" t="s">
        <v>843</v>
      </c>
      <c r="B232" s="95" t="s">
        <v>845</v>
      </c>
      <c r="C232" s="95" t="str">
        <f>VLOOKUP(A232,exc_PP!$A:$D,4,FALSE)</f>
        <v>YES</v>
      </c>
      <c r="D232" s="95" t="str">
        <f>VLOOKUP(A232,exc_PP!$A:$F,5,FALSE)</f>
        <v>SD</v>
      </c>
      <c r="E232" s="69"/>
      <c r="F232" s="95"/>
      <c r="G232" s="182" t="str">
        <f>Area_CT!C231</f>
        <v>Maidstone</v>
      </c>
    </row>
    <row r="233" spans="1:7" x14ac:dyDescent="0.15">
      <c r="A233" t="s">
        <v>846</v>
      </c>
      <c r="B233" s="95" t="s">
        <v>848</v>
      </c>
      <c r="C233" s="95" t="str">
        <f>VLOOKUP(A233,exc_PP!$A:$D,4,FALSE)</f>
        <v>YES</v>
      </c>
      <c r="D233" s="95" t="str">
        <f>VLOOKUP(A233,exc_PP!$A:$F,5,FALSE)</f>
        <v>SD</v>
      </c>
      <c r="E233" s="69"/>
      <c r="F233" s="95"/>
      <c r="G233" s="182" t="str">
        <f>Area_CT!C232</f>
        <v>Maldon</v>
      </c>
    </row>
    <row r="234" spans="1:7" x14ac:dyDescent="0.15">
      <c r="A234" t="s">
        <v>849</v>
      </c>
      <c r="B234" s="95" t="s">
        <v>851</v>
      </c>
      <c r="C234" s="95" t="str">
        <f>VLOOKUP(A234,exc_PP!$A:$D,4,FALSE)</f>
        <v>YES</v>
      </c>
      <c r="D234" s="95" t="str">
        <f>VLOOKUP(A234,exc_PP!$A:$F,5,FALSE)</f>
        <v>OLB</v>
      </c>
      <c r="E234" s="69"/>
      <c r="F234" s="95"/>
      <c r="G234" s="182" t="str">
        <f>Area_CT!C233</f>
        <v>Malvern Hills</v>
      </c>
    </row>
    <row r="235" spans="1:7" x14ac:dyDescent="0.15">
      <c r="A235" t="s">
        <v>852</v>
      </c>
      <c r="B235" s="95" t="s">
        <v>854</v>
      </c>
      <c r="C235" s="95" t="str">
        <f>VLOOKUP(A235,exc_PP!$A:$D,4,FALSE)</f>
        <v>YES</v>
      </c>
      <c r="D235" s="95" t="str">
        <f>VLOOKUP(A235,exc_PP!$A:$F,5,FALSE)</f>
        <v>SD</v>
      </c>
      <c r="E235" s="69"/>
      <c r="F235" s="95"/>
      <c r="G235" s="182" t="str">
        <f>Area_CT!C234</f>
        <v>Manchester</v>
      </c>
    </row>
    <row r="236" spans="1:7" x14ac:dyDescent="0.15">
      <c r="A236" t="s">
        <v>855</v>
      </c>
      <c r="B236" s="95" t="s">
        <v>856</v>
      </c>
      <c r="C236" s="95" t="str">
        <f>VLOOKUP(A236,exc_PP!$A:$D,4,FALSE)</f>
        <v>NO</v>
      </c>
      <c r="D236" s="95" t="str">
        <f>VLOOKUP(A236,exc_PP!$A:$F,5,FALSE)</f>
        <v>SD</v>
      </c>
      <c r="E236" s="69"/>
      <c r="F236" s="95"/>
      <c r="G236" s="182" t="str">
        <f>Area_CT!C235</f>
        <v>Mansfield</v>
      </c>
    </row>
    <row r="237" spans="1:7" x14ac:dyDescent="0.15">
      <c r="A237" t="s">
        <v>857</v>
      </c>
      <c r="B237" s="95" t="s">
        <v>859</v>
      </c>
      <c r="C237" s="95" t="str">
        <f>VLOOKUP(A237,exc_PP!$A:$D,4,FALSE)</f>
        <v>YES</v>
      </c>
      <c r="D237" s="95" t="str">
        <f>VLOOKUP(A237,exc_PP!$A:$F,5,FALSE)</f>
        <v>SD</v>
      </c>
      <c r="E237" s="69"/>
      <c r="F237" s="95"/>
      <c r="G237" s="182" t="str">
        <f>Area_CT!C236</f>
        <v>Medina</v>
      </c>
    </row>
    <row r="238" spans="1:7" x14ac:dyDescent="0.15">
      <c r="A238" t="s">
        <v>860</v>
      </c>
      <c r="B238" s="95" t="s">
        <v>862</v>
      </c>
      <c r="C238" s="95" t="str">
        <f>VLOOKUP(A238,exc_PP!$A:$D,4,FALSE)</f>
        <v>YES</v>
      </c>
      <c r="D238" s="95" t="str">
        <f>VLOOKUP(A238,exc_PP!$A:$F,5,FALSE)</f>
        <v>OLB</v>
      </c>
      <c r="E238" s="69"/>
      <c r="F238" s="95"/>
      <c r="G238" s="182" t="str">
        <f>Area_CT!C237</f>
        <v>Medway UA</v>
      </c>
    </row>
    <row r="239" spans="1:7" x14ac:dyDescent="0.15">
      <c r="A239" t="s">
        <v>863</v>
      </c>
      <c r="B239" s="95" t="s">
        <v>864</v>
      </c>
      <c r="C239" s="95" t="str">
        <f>VLOOKUP(A239,exc_PP!$A:$D,4,FALSE)</f>
        <v>NO</v>
      </c>
      <c r="D239" s="95" t="str">
        <f>VLOOKUP(A239,exc_PP!$A:$F,5,FALSE)</f>
        <v>SD</v>
      </c>
      <c r="E239" s="69"/>
      <c r="F239" s="95"/>
      <c r="G239" s="182" t="str">
        <f>Area_CT!C238</f>
        <v>Melton</v>
      </c>
    </row>
    <row r="240" spans="1:7" x14ac:dyDescent="0.15">
      <c r="A240" t="s">
        <v>865</v>
      </c>
      <c r="B240" s="95" t="s">
        <v>866</v>
      </c>
      <c r="C240" s="95" t="str">
        <f>VLOOKUP(A240,exc_PP!$A:$D,4,FALSE)</f>
        <v>NO</v>
      </c>
      <c r="D240" s="95" t="str">
        <f>VLOOKUP(A240,exc_PP!$A:$F,5,FALSE)</f>
        <v>SC</v>
      </c>
      <c r="E240" s="69"/>
      <c r="F240" s="95"/>
      <c r="G240" s="182" t="str">
        <f>Area_CT!C239</f>
        <v>Mendip</v>
      </c>
    </row>
    <row r="241" spans="1:7" x14ac:dyDescent="0.15">
      <c r="A241" t="s">
        <v>867</v>
      </c>
      <c r="B241" s="179" t="s">
        <v>869</v>
      </c>
      <c r="C241" s="95" t="str">
        <f>VLOOKUP(A241,exc_PP!$A:$D,4,FALSE)</f>
        <v>YES</v>
      </c>
      <c r="D241" s="95" t="str">
        <f>VLOOKUP(A241,exc_PP!$A:$F,5,FALSE)</f>
        <v>CFA</v>
      </c>
      <c r="E241" s="69"/>
      <c r="F241" s="95"/>
      <c r="G241" s="182" t="str">
        <f>Area_CT!C240</f>
        <v>Merton</v>
      </c>
    </row>
    <row r="242" spans="1:7" x14ac:dyDescent="0.15">
      <c r="A242" t="s">
        <v>870</v>
      </c>
      <c r="B242" s="95" t="s">
        <v>872</v>
      </c>
      <c r="C242" s="95" t="str">
        <f>VLOOKUP(A242,exc_PP!$A:$D,4,FALSE)</f>
        <v>YES</v>
      </c>
      <c r="D242" s="95" t="str">
        <f>VLOOKUP(A242,exc_PP!$A:$F,5,FALSE)</f>
        <v>PCC</v>
      </c>
      <c r="E242" s="69"/>
      <c r="F242" s="95"/>
      <c r="G242" s="182" t="str">
        <f>Area_CT!C241</f>
        <v>Mid Bedfordshire</v>
      </c>
    </row>
    <row r="243" spans="1:7" x14ac:dyDescent="0.15">
      <c r="A243" t="s">
        <v>873</v>
      </c>
      <c r="B243" s="95" t="s">
        <v>875</v>
      </c>
      <c r="C243" s="95" t="str">
        <f>VLOOKUP(A243,exc_PP!$A:$D,4,FALSE)</f>
        <v>YES</v>
      </c>
      <c r="D243" s="95" t="str">
        <f>VLOOKUP(A243,exc_PP!$A:$F,5,FALSE)</f>
        <v>SD</v>
      </c>
      <c r="E243" s="69"/>
      <c r="F243" s="95"/>
      <c r="G243" s="182" t="str">
        <f>Area_CT!C242</f>
        <v>Mid Devon</v>
      </c>
    </row>
    <row r="244" spans="1:7" x14ac:dyDescent="0.15">
      <c r="A244" t="s">
        <v>876</v>
      </c>
      <c r="B244" s="95" t="s">
        <v>878</v>
      </c>
      <c r="C244" s="95" t="str">
        <f>VLOOKUP(A244,exc_PP!$A:$D,4,FALSE)</f>
        <v>YES</v>
      </c>
      <c r="D244" s="95" t="str">
        <f>VLOOKUP(A244,exc_PP!$A:$F,5,FALSE)</f>
        <v>SD</v>
      </c>
      <c r="E244" s="69"/>
      <c r="F244" s="95"/>
      <c r="G244" s="182" t="str">
        <f>Area_CT!C243</f>
        <v>Mid Suffolk</v>
      </c>
    </row>
    <row r="245" spans="1:7" x14ac:dyDescent="0.15">
      <c r="A245" t="s">
        <v>879</v>
      </c>
      <c r="B245" s="95" t="s">
        <v>881</v>
      </c>
      <c r="C245" s="95" t="str">
        <f>VLOOKUP(A245,exc_PP!$A:$D,4,FALSE)</f>
        <v>YES</v>
      </c>
      <c r="D245" s="95" t="str">
        <f>VLOOKUP(A245,exc_PP!$A:$F,5,FALSE)</f>
        <v>SD</v>
      </c>
      <c r="E245" s="69"/>
      <c r="F245" s="95"/>
      <c r="G245" s="182" t="str">
        <f>Area_CT!C244</f>
        <v>Mid Sussex</v>
      </c>
    </row>
    <row r="246" spans="1:7" x14ac:dyDescent="0.15">
      <c r="A246" t="s">
        <v>882</v>
      </c>
      <c r="B246" s="95" t="s">
        <v>884</v>
      </c>
      <c r="C246" s="95" t="str">
        <f>VLOOKUP(A246,exc_PP!$A:$D,4,FALSE)</f>
        <v>YES</v>
      </c>
      <c r="D246" s="95" t="str">
        <f>VLOOKUP(A246,exc_PP!$A:$F,5,FALSE)</f>
        <v>UA</v>
      </c>
      <c r="E246" s="69"/>
      <c r="F246" s="95"/>
      <c r="G246" s="182" t="str">
        <f>Area_CT!C245</f>
        <v>Middlesbrough</v>
      </c>
    </row>
    <row r="247" spans="1:7" x14ac:dyDescent="0.15">
      <c r="A247" t="s">
        <v>885</v>
      </c>
      <c r="B247" s="95" t="s">
        <v>887</v>
      </c>
      <c r="C247" s="95" t="str">
        <f>VLOOKUP(A247,exc_PP!$A:$D,4,FALSE)</f>
        <v>YES</v>
      </c>
      <c r="D247" s="95" t="str">
        <f>VLOOKUP(A247,exc_PP!$A:$F,5,FALSE)</f>
        <v>UA</v>
      </c>
      <c r="E247" s="69"/>
      <c r="F247" s="95"/>
      <c r="G247" s="182" t="str">
        <f>Area_CT!C246</f>
        <v>Middlesbrough UA</v>
      </c>
    </row>
    <row r="248" spans="1:7" x14ac:dyDescent="0.15">
      <c r="A248" t="s">
        <v>888</v>
      </c>
      <c r="B248" s="95" t="s">
        <v>890</v>
      </c>
      <c r="C248" s="95" t="str">
        <f>VLOOKUP(A248,exc_PP!$A:$D,4,FALSE)</f>
        <v>YES</v>
      </c>
      <c r="D248" s="95" t="str">
        <f>VLOOKUP(A248,exc_PP!$A:$F,5,FALSE)</f>
        <v>ILB</v>
      </c>
      <c r="E248" s="69"/>
      <c r="F248" s="95"/>
      <c r="G248" s="182" t="str">
        <f>Area_CT!C247</f>
        <v>Milton Keynes</v>
      </c>
    </row>
    <row r="249" spans="1:7" x14ac:dyDescent="0.15">
      <c r="A249" t="s">
        <v>891</v>
      </c>
      <c r="B249" s="95" t="s">
        <v>893</v>
      </c>
      <c r="C249" s="95" t="str">
        <f>VLOOKUP(A249,exc_PP!$A:$D,4,FALSE)</f>
        <v>NO</v>
      </c>
      <c r="D249" s="95" t="str">
        <f>VLOOKUP(A249,exc_PP!$A:$F,5,FALSE)</f>
        <v>SD</v>
      </c>
      <c r="E249" s="69"/>
      <c r="F249" s="95"/>
      <c r="G249" s="182" t="str">
        <f>Area_CT!C248</f>
        <v>Milton Keynes UA</v>
      </c>
    </row>
    <row r="250" spans="1:7" x14ac:dyDescent="0.15">
      <c r="A250" t="s">
        <v>894</v>
      </c>
      <c r="B250" s="95" t="s">
        <v>896</v>
      </c>
      <c r="C250" s="95" t="str">
        <f>VLOOKUP(A250,exc_PP!$A:$D,4,FALSE)</f>
        <v>YES</v>
      </c>
      <c r="D250" s="95" t="str">
        <f>VLOOKUP(A250,exc_PP!$A:$F,5,FALSE)</f>
        <v>ILB</v>
      </c>
      <c r="E250" s="69"/>
      <c r="F250" s="95"/>
      <c r="G250" s="182" t="str">
        <f>Area_CT!C249</f>
        <v>Mole Valley</v>
      </c>
    </row>
    <row r="251" spans="1:7" x14ac:dyDescent="0.15">
      <c r="A251" t="s">
        <v>897</v>
      </c>
      <c r="B251" s="95" t="s">
        <v>899</v>
      </c>
      <c r="C251" s="95" t="str">
        <f>VLOOKUP(A251,exc_PP!$A:$D,4,FALSE)</f>
        <v>YES</v>
      </c>
      <c r="D251" s="95" t="str">
        <f>VLOOKUP(A251,exc_PP!$A:$F,5,FALSE)</f>
        <v>SC</v>
      </c>
      <c r="E251" s="69"/>
      <c r="F251" s="95"/>
      <c r="G251" s="182" t="str">
        <f>Area_CT!C250</f>
        <v>New Forest</v>
      </c>
    </row>
    <row r="252" spans="1:7" x14ac:dyDescent="0.15">
      <c r="A252" t="s">
        <v>900</v>
      </c>
      <c r="B252" s="179" t="s">
        <v>902</v>
      </c>
      <c r="C252" s="95" t="str">
        <f>VLOOKUP(A252,exc_PP!$A:$D,4,FALSE)</f>
        <v>YES</v>
      </c>
      <c r="D252" s="95" t="str">
        <f>VLOOKUP(A252,exc_PP!$A:$F,5,FALSE)</f>
        <v>CFA</v>
      </c>
      <c r="E252" s="69"/>
      <c r="F252" s="95"/>
      <c r="G252" s="182" t="str">
        <f>Area_CT!C251</f>
        <v>Newark &amp; Sherwood</v>
      </c>
    </row>
    <row r="253" spans="1:7" x14ac:dyDescent="0.15">
      <c r="A253" t="s">
        <v>903</v>
      </c>
      <c r="B253" s="95" t="s">
        <v>905</v>
      </c>
      <c r="C253" s="95" t="str">
        <f>VLOOKUP(A253,exc_PP!$A:$D,4,FALSE)</f>
        <v>YES</v>
      </c>
      <c r="D253" s="95" t="str">
        <f>VLOOKUP(A253,exc_PP!$A:$F,5,FALSE)</f>
        <v>PCC</v>
      </c>
      <c r="E253" s="69"/>
      <c r="F253" s="95"/>
      <c r="G253" s="182" t="str">
        <f>Area_CT!C252</f>
        <v>Newbury</v>
      </c>
    </row>
    <row r="254" spans="1:7" x14ac:dyDescent="0.15">
      <c r="A254" t="s">
        <v>906</v>
      </c>
      <c r="B254" s="95" t="s">
        <v>908</v>
      </c>
      <c r="C254" s="95" t="str">
        <f>VLOOKUP(A254,exc_PP!$A:$D,4,FALSE)</f>
        <v>NO</v>
      </c>
      <c r="D254" s="95" t="str">
        <f>VLOOKUP(A254,exc_PP!$A:$F,5,FALSE)</f>
        <v>SD</v>
      </c>
      <c r="E254" s="69"/>
      <c r="F254" s="95"/>
      <c r="G254" s="182" t="str">
        <f>Area_CT!C253</f>
        <v>Newcastle upon Tyne</v>
      </c>
    </row>
    <row r="255" spans="1:7" x14ac:dyDescent="0.15">
      <c r="A255" t="s">
        <v>909</v>
      </c>
      <c r="B255" s="95" t="s">
        <v>911</v>
      </c>
      <c r="C255" s="95" t="str">
        <f>VLOOKUP(A255,exc_PP!$A:$D,4,FALSE)</f>
        <v>NO</v>
      </c>
      <c r="D255" s="95" t="str">
        <f>VLOOKUP(A255,exc_PP!$A:$F,5,FALSE)</f>
        <v>SD</v>
      </c>
      <c r="E255" s="69"/>
      <c r="F255" s="95"/>
      <c r="G255" s="182" t="str">
        <f>Area_CT!C254</f>
        <v>Newcastle-under-Lyme</v>
      </c>
    </row>
    <row r="256" spans="1:7" x14ac:dyDescent="0.15">
      <c r="A256" t="s">
        <v>912</v>
      </c>
      <c r="B256" s="95" t="s">
        <v>914</v>
      </c>
      <c r="C256" s="95" t="str">
        <f>VLOOKUP(A256,exc_PP!$A:$D,4,FALSE)</f>
        <v>YES</v>
      </c>
      <c r="D256" s="95" t="str">
        <f>VLOOKUP(A256,exc_PP!$A:$F,5,FALSE)</f>
        <v>SD</v>
      </c>
      <c r="E256" s="69"/>
      <c r="F256" s="95"/>
      <c r="G256" s="182" t="str">
        <f>Area_CT!C255</f>
        <v>Newham</v>
      </c>
    </row>
    <row r="257" spans="1:7" x14ac:dyDescent="0.15">
      <c r="A257" t="s">
        <v>915</v>
      </c>
      <c r="B257" s="95" t="s">
        <v>916</v>
      </c>
      <c r="C257" s="95" t="str">
        <f>VLOOKUP(A257,exc_PP!$A:$D,4,FALSE)</f>
        <v>NO</v>
      </c>
      <c r="D257" s="95" t="str">
        <f>VLOOKUP(A257,exc_PP!$A:$F,5,FALSE)</f>
        <v>SD</v>
      </c>
      <c r="E257" s="69"/>
      <c r="F257" s="95"/>
      <c r="G257" s="182" t="str">
        <f>Area_CT!C256</f>
        <v>North Cornwall</v>
      </c>
    </row>
    <row r="258" spans="1:7" x14ac:dyDescent="0.15">
      <c r="A258" t="s">
        <v>917</v>
      </c>
      <c r="B258" s="95" t="s">
        <v>919</v>
      </c>
      <c r="C258" s="95" t="str">
        <f>VLOOKUP(A258,exc_PP!$A:$D,4,FALSE)</f>
        <v>YES</v>
      </c>
      <c r="D258" s="95" t="str">
        <f>VLOOKUP(A258,exc_PP!$A:$F,5,FALSE)</f>
        <v>UA</v>
      </c>
      <c r="E258" s="69"/>
      <c r="F258" s="95"/>
      <c r="G258" s="182" t="str">
        <f>Area_CT!C257</f>
        <v>North Devon</v>
      </c>
    </row>
    <row r="259" spans="1:7" x14ac:dyDescent="0.15">
      <c r="A259" t="s">
        <v>920</v>
      </c>
      <c r="B259" s="95" t="s">
        <v>922</v>
      </c>
      <c r="C259" s="95" t="str">
        <f>VLOOKUP(A259,exc_PP!$A:$D,4,FALSE)</f>
        <v>YES</v>
      </c>
      <c r="D259" s="95" t="str">
        <f>VLOOKUP(A259,exc_PP!$A:$F,5,FALSE)</f>
        <v>OLB</v>
      </c>
      <c r="E259" s="69"/>
      <c r="F259" s="95"/>
      <c r="G259" s="182" t="str">
        <f>Area_CT!C258</f>
        <v>North Dorset</v>
      </c>
    </row>
    <row r="260" spans="1:7" x14ac:dyDescent="0.15">
      <c r="A260" t="s">
        <v>923</v>
      </c>
      <c r="B260" s="95" t="s">
        <v>924</v>
      </c>
      <c r="C260" s="95" t="str">
        <f>VLOOKUP(A260,exc_PP!$A:$D,4,FALSE)</f>
        <v>NO</v>
      </c>
      <c r="D260" s="95" t="str">
        <f>VLOOKUP(A260,exc_PP!$A:$F,5,FALSE)</f>
        <v>SD</v>
      </c>
      <c r="E260" s="69"/>
      <c r="F260" s="95"/>
      <c r="G260" s="182" t="str">
        <f>Area_CT!C259</f>
        <v>North East Derbyshire</v>
      </c>
    </row>
    <row r="261" spans="1:7" x14ac:dyDescent="0.15">
      <c r="A261" t="s">
        <v>925</v>
      </c>
      <c r="B261" s="95" t="s">
        <v>927</v>
      </c>
      <c r="C261" s="95" t="str">
        <f>VLOOKUP(A261,exc_PP!$A:$D,4,FALSE)</f>
        <v>YES</v>
      </c>
      <c r="D261" s="95" t="str">
        <f>VLOOKUP(A261,exc_PP!$A:$F,5,FALSE)</f>
        <v>MD</v>
      </c>
      <c r="E261" s="69"/>
      <c r="F261" s="95"/>
      <c r="G261" s="182" t="str">
        <f>Area_CT!C260</f>
        <v>North East Lincolnshire UA</v>
      </c>
    </row>
    <row r="262" spans="1:7" x14ac:dyDescent="0.15">
      <c r="A262" t="s">
        <v>928</v>
      </c>
      <c r="B262" s="95" t="s">
        <v>930</v>
      </c>
      <c r="C262" s="95" t="str">
        <f>VLOOKUP(A262,exc_PP!$A:$D,4,FALSE)</f>
        <v>YES</v>
      </c>
      <c r="D262" s="95" t="str">
        <f>VLOOKUP(A262,exc_PP!$A:$F,5,FALSE)</f>
        <v>MD</v>
      </c>
      <c r="E262" s="69"/>
      <c r="F262" s="95"/>
      <c r="G262" s="182" t="str">
        <f>Area_CT!C261</f>
        <v>North Hertfordshire</v>
      </c>
    </row>
    <row r="263" spans="1:7" x14ac:dyDescent="0.15">
      <c r="A263" t="s">
        <v>931</v>
      </c>
      <c r="B263" s="95" t="s">
        <v>933</v>
      </c>
      <c r="C263" s="95" t="str">
        <f>VLOOKUP(A263,exc_PP!$A:$D,4,FALSE)</f>
        <v>YES</v>
      </c>
      <c r="D263" s="95" t="str">
        <f>VLOOKUP(A263,exc_PP!$A:$F,5,FALSE)</f>
        <v>ILB</v>
      </c>
      <c r="E263" s="69"/>
      <c r="F263" s="95"/>
      <c r="G263" s="182" t="str">
        <f>Area_CT!C262</f>
        <v>North Kesteven</v>
      </c>
    </row>
    <row r="264" spans="1:7" x14ac:dyDescent="0.15">
      <c r="A264" t="s">
        <v>934</v>
      </c>
      <c r="B264" s="95" t="s">
        <v>936</v>
      </c>
      <c r="C264" s="95" t="str">
        <f>VLOOKUP(A264,exc_PP!$A:$D,4,FALSE)</f>
        <v>YES</v>
      </c>
      <c r="D264" s="95" t="str">
        <f>VLOOKUP(A264,exc_PP!$A:$F,5,FALSE)</f>
        <v>SC</v>
      </c>
      <c r="E264" s="69"/>
      <c r="F264" s="95"/>
      <c r="G264" s="182" t="str">
        <f>Area_CT!C263</f>
        <v>North Lincolnshire UA</v>
      </c>
    </row>
    <row r="265" spans="1:7" x14ac:dyDescent="0.15">
      <c r="A265" t="s">
        <v>937</v>
      </c>
      <c r="B265" s="179" t="s">
        <v>939</v>
      </c>
      <c r="C265" s="95" t="str">
        <f>VLOOKUP(A265,exc_PP!$A:$D,4,FALSE)</f>
        <v>YES</v>
      </c>
      <c r="D265" s="95" t="str">
        <f>VLOOKUP(A265,exc_PP!$A:$F,5,FALSE)</f>
        <v>CFA</v>
      </c>
      <c r="E265" s="69"/>
      <c r="F265" s="95"/>
      <c r="G265" s="182" t="str">
        <f>Area_CT!C264</f>
        <v>North Norfolk</v>
      </c>
    </row>
    <row r="266" spans="1:7" x14ac:dyDescent="0.15">
      <c r="A266" t="s">
        <v>940</v>
      </c>
      <c r="B266" s="95" t="s">
        <v>942</v>
      </c>
      <c r="C266" s="95" t="str">
        <f>VLOOKUP(A266,exc_PP!$A:$D,4,FALSE)</f>
        <v>YES</v>
      </c>
      <c r="D266" s="95" t="str">
        <f>VLOOKUP(A266,exc_PP!$A:$F,5,FALSE)</f>
        <v>PCC</v>
      </c>
      <c r="E266" s="69"/>
      <c r="F266" s="95"/>
      <c r="G266" s="182" t="str">
        <f>Area_CT!C265</f>
        <v>North Northamptonshire</v>
      </c>
    </row>
    <row r="267" spans="1:7" x14ac:dyDescent="0.15">
      <c r="A267" t="s">
        <v>943</v>
      </c>
      <c r="B267" s="95" t="s">
        <v>945</v>
      </c>
      <c r="C267" s="95" t="str">
        <f>VLOOKUP(A267,exc_PP!$A:$D,4,FALSE)</f>
        <v>YES</v>
      </c>
      <c r="D267" s="95" t="str">
        <f>VLOOKUP(A267,exc_PP!$A:$F,5,FALSE)</f>
        <v>SD</v>
      </c>
      <c r="E267" s="69"/>
      <c r="F267" s="95"/>
      <c r="G267" s="182" t="str">
        <f>Area_CT!C266</f>
        <v>North Shropshire</v>
      </c>
    </row>
    <row r="268" spans="1:7" x14ac:dyDescent="0.15">
      <c r="A268" t="s">
        <v>946</v>
      </c>
      <c r="B268" s="95" t="s">
        <v>947</v>
      </c>
      <c r="C268" s="95" t="str">
        <f>VLOOKUP(A268,exc_PP!$A:$D,4,FALSE)</f>
        <v>NO</v>
      </c>
      <c r="D268" s="95" t="str">
        <f>VLOOKUP(A268,exc_PP!$A:$F,5,FALSE)</f>
        <v>SD</v>
      </c>
      <c r="E268" s="69"/>
      <c r="F268" s="95"/>
      <c r="G268" s="182" t="str">
        <f>Area_CT!C267</f>
        <v>North Somerset UA</v>
      </c>
    </row>
    <row r="269" spans="1:7" x14ac:dyDescent="0.15">
      <c r="A269" t="s">
        <v>948</v>
      </c>
      <c r="B269" s="95" t="s">
        <v>950</v>
      </c>
      <c r="C269" s="95" t="str">
        <f>VLOOKUP(A269,exc_PP!$A:$D,4,FALSE)</f>
        <v>YES</v>
      </c>
      <c r="D269" s="95" t="str">
        <f>VLOOKUP(A269,exc_PP!$A:$F,5,FALSE)</f>
        <v>MD</v>
      </c>
      <c r="E269" s="69"/>
      <c r="F269" s="95"/>
      <c r="G269" s="182" t="str">
        <f>Area_CT!C268</f>
        <v>North Tyneside</v>
      </c>
    </row>
    <row r="270" spans="1:7" x14ac:dyDescent="0.15">
      <c r="A270" t="s">
        <v>951</v>
      </c>
      <c r="B270" s="184" t="s">
        <v>952</v>
      </c>
      <c r="C270" s="95" t="str">
        <f>VLOOKUP(A270,exc_PP!$A:$D,4,FALSE)</f>
        <v>NO</v>
      </c>
      <c r="D270" s="95" t="str">
        <f>VLOOKUP(A270,exc_PP!$A:$F,5,FALSE)</f>
        <v>SD</v>
      </c>
      <c r="E270" s="69"/>
      <c r="F270" s="95"/>
      <c r="G270" s="182" t="str">
        <f>Area_CT!C269</f>
        <v>North Warwickshire</v>
      </c>
    </row>
    <row r="271" spans="1:7" x14ac:dyDescent="0.15">
      <c r="A271" t="s">
        <v>953</v>
      </c>
      <c r="B271" s="95" t="s">
        <v>955</v>
      </c>
      <c r="C271" s="95" t="str">
        <f>VLOOKUP(A271,exc_PP!$A:$D,4,FALSE)</f>
        <v>YES</v>
      </c>
      <c r="D271" s="95" t="str">
        <f>VLOOKUP(A271,exc_PP!$A:$F,5,FALSE)</f>
        <v>UA</v>
      </c>
      <c r="E271" s="69"/>
      <c r="F271" s="95"/>
      <c r="G271" s="182" t="str">
        <f>Area_CT!C270</f>
        <v>North West Leicestershire</v>
      </c>
    </row>
    <row r="272" spans="1:7" x14ac:dyDescent="0.15">
      <c r="A272" t="s">
        <v>956</v>
      </c>
      <c r="B272" s="95" t="s">
        <v>958</v>
      </c>
      <c r="C272" s="95" t="str">
        <f>VLOOKUP(A272,exc_PP!$A:$D,4,FALSE)</f>
        <v>YES</v>
      </c>
      <c r="D272" s="95" t="str">
        <f>VLOOKUP(A272,exc_PP!$A:$F,5,FALSE)</f>
        <v>SC</v>
      </c>
      <c r="E272" s="69"/>
      <c r="F272" s="95"/>
      <c r="G272" s="182" t="str">
        <f>Area_CT!C271</f>
        <v>North Wiltshire</v>
      </c>
    </row>
    <row r="273" spans="1:7" x14ac:dyDescent="0.15">
      <c r="A273" t="s">
        <v>959</v>
      </c>
      <c r="B273" s="179" t="s">
        <v>961</v>
      </c>
      <c r="C273" s="95" t="str">
        <f>VLOOKUP(A273,exc_PP!$A:$D,4,FALSE)</f>
        <v>YES</v>
      </c>
      <c r="D273" s="95" t="str">
        <f>VLOOKUP(A273,exc_PP!$A:$F,5,FALSE)</f>
        <v>CFA</v>
      </c>
      <c r="E273" s="69"/>
      <c r="F273" s="95"/>
      <c r="G273" s="182" t="s">
        <v>1139</v>
      </c>
    </row>
    <row r="274" spans="1:7" x14ac:dyDescent="0.15">
      <c r="A274" t="s">
        <v>962</v>
      </c>
      <c r="B274" s="95" t="s">
        <v>964</v>
      </c>
      <c r="C274" s="95" t="str">
        <f>VLOOKUP(A274,exc_PP!$A:$D,4,FALSE)</f>
        <v>YES</v>
      </c>
      <c r="D274" s="95" t="str">
        <f>VLOOKUP(A274,exc_PP!$A:$F,5,FALSE)</f>
        <v>PCC</v>
      </c>
      <c r="E274" s="69"/>
      <c r="F274" s="95"/>
      <c r="G274" s="182" t="str">
        <f>Area_CT!C273</f>
        <v>Northampton</v>
      </c>
    </row>
    <row r="275" spans="1:7" x14ac:dyDescent="0.15">
      <c r="A275" t="s">
        <v>965</v>
      </c>
      <c r="B275" s="95" t="s">
        <v>966</v>
      </c>
      <c r="C275" s="95" t="str">
        <f>VLOOKUP(A275,exc_PP!$A:$D,4,FALSE)</f>
        <v>NO</v>
      </c>
      <c r="D275" s="95" t="str">
        <f>VLOOKUP(A275,exc_PP!$A:$F,5,FALSE)</f>
        <v>SD</v>
      </c>
      <c r="E275" s="69"/>
      <c r="F275" s="95"/>
      <c r="G275" s="182" t="str">
        <f>Area_CT!C274</f>
        <v>Northavon</v>
      </c>
    </row>
    <row r="276" spans="1:7" x14ac:dyDescent="0.15">
      <c r="A276" t="s">
        <v>967</v>
      </c>
      <c r="B276" s="95" t="s">
        <v>969</v>
      </c>
      <c r="C276" s="95" t="str">
        <f>VLOOKUP(A276,exc_PP!$A:$D,4,FALSE)</f>
        <v>YES</v>
      </c>
      <c r="D276" s="95" t="str">
        <f>VLOOKUP(A276,exc_PP!$A:$F,5,FALSE)</f>
        <v>SD</v>
      </c>
      <c r="E276" s="69"/>
      <c r="F276" s="95"/>
      <c r="G276" s="182" t="str">
        <f>Area_CT!C275</f>
        <v>Northumberland UA</v>
      </c>
    </row>
    <row r="277" spans="1:7" x14ac:dyDescent="0.15">
      <c r="A277" t="s">
        <v>970</v>
      </c>
      <c r="B277" s="95" t="s">
        <v>972</v>
      </c>
      <c r="C277" s="95" t="str">
        <f>VLOOKUP(A277,exc_PP!$A:$D,4,FALSE)</f>
        <v>YES</v>
      </c>
      <c r="D277" s="95" t="str">
        <f>VLOOKUP(A277,exc_PP!$A:$F,5,FALSE)</f>
        <v>ILB</v>
      </c>
      <c r="E277" s="69"/>
      <c r="F277" s="95"/>
      <c r="G277" s="182" t="str">
        <f>Area_CT!C276</f>
        <v>Norwich</v>
      </c>
    </row>
    <row r="278" spans="1:7" x14ac:dyDescent="0.15">
      <c r="A278" t="s">
        <v>973</v>
      </c>
      <c r="B278" s="95" t="s">
        <v>975</v>
      </c>
      <c r="C278" s="95" t="str">
        <f>VLOOKUP(A278,exc_PP!$A:$D,4,FALSE)</f>
        <v>YES</v>
      </c>
      <c r="D278" s="95" t="str">
        <f>VLOOKUP(A278,exc_PP!$A:$F,5,FALSE)</f>
        <v>SD</v>
      </c>
      <c r="E278" s="69"/>
      <c r="F278" s="95"/>
      <c r="G278" s="182" t="str">
        <f>Area_CT!C277</f>
        <v>Nottingham</v>
      </c>
    </row>
    <row r="279" spans="1:7" x14ac:dyDescent="0.15">
      <c r="A279" t="s">
        <v>976</v>
      </c>
      <c r="B279" s="95" t="s">
        <v>978</v>
      </c>
      <c r="C279" s="95" t="str">
        <f>VLOOKUP(A279,exc_PP!$A:$D,4,FALSE)</f>
        <v>YES</v>
      </c>
      <c r="D279" s="95" t="str">
        <f>VLOOKUP(A279,exc_PP!$A:$F,5,FALSE)</f>
        <v>SD</v>
      </c>
      <c r="E279" s="69"/>
      <c r="F279" s="95"/>
      <c r="G279" s="182" t="str">
        <f>Area_CT!C278</f>
        <v>Nuneaton &amp; Bedworth</v>
      </c>
    </row>
    <row r="280" spans="1:7" x14ac:dyDescent="0.15">
      <c r="A280" t="s">
        <v>979</v>
      </c>
      <c r="B280" s="95" t="s">
        <v>981</v>
      </c>
      <c r="C280" s="95" t="str">
        <f>VLOOKUP(A280,exc_PP!$A:$D,4,FALSE)</f>
        <v>YES</v>
      </c>
      <c r="D280" s="95" t="str">
        <f>VLOOKUP(A280,exc_PP!$A:$F,5,FALSE)</f>
        <v>SC</v>
      </c>
      <c r="E280" s="69"/>
      <c r="F280" s="95"/>
      <c r="G280" s="182" t="str">
        <f>Area_CT!C279</f>
        <v>Oadby &amp; Wigston</v>
      </c>
    </row>
    <row r="281" spans="1:7" x14ac:dyDescent="0.15">
      <c r="A281" t="s">
        <v>982</v>
      </c>
      <c r="B281" s="95" t="s">
        <v>984</v>
      </c>
      <c r="C281" s="95" t="str">
        <f>VLOOKUP(A281,exc_PP!$A:$D,4,FALSE)</f>
        <v>YES</v>
      </c>
      <c r="D281" s="95" t="str">
        <f>VLOOKUP(A281,exc_PP!$A:$F,5,FALSE)</f>
        <v>PCC</v>
      </c>
      <c r="E281" s="69"/>
      <c r="F281" s="95"/>
      <c r="G281" s="182" t="str">
        <f>Area_CT!C280</f>
        <v>Oldham</v>
      </c>
    </row>
    <row r="282" spans="1:7" x14ac:dyDescent="0.15">
      <c r="A282" t="s">
        <v>985</v>
      </c>
      <c r="B282" s="95" t="s">
        <v>987</v>
      </c>
      <c r="C282" s="95" t="str">
        <f>VLOOKUP(A282,exc_PP!$A:$D,4,FALSE)</f>
        <v>YES</v>
      </c>
      <c r="D282" s="95" t="str">
        <f>VLOOKUP(A282,exc_PP!$A:$F,5,FALSE)</f>
        <v>MD</v>
      </c>
      <c r="E282" s="69"/>
      <c r="F282" s="95"/>
      <c r="G282" s="182" t="str">
        <f>Area_CT!C281</f>
        <v>Oswestry</v>
      </c>
    </row>
    <row r="283" spans="1:7" x14ac:dyDescent="0.15">
      <c r="A283" t="s">
        <v>988</v>
      </c>
      <c r="B283" s="95" t="s">
        <v>990</v>
      </c>
      <c r="C283" s="95" t="str">
        <f>VLOOKUP(A283,exc_PP!$A:$D,4,FALSE)</f>
        <v>YES</v>
      </c>
      <c r="D283" s="95" t="str">
        <f>VLOOKUP(A283,exc_PP!$A:$F,5,FALSE)</f>
        <v>CA</v>
      </c>
      <c r="E283" s="69"/>
      <c r="F283" s="95"/>
      <c r="G283" s="182" t="str">
        <f>Area_CT!C282</f>
        <v>Oxford</v>
      </c>
    </row>
    <row r="284" spans="1:7" x14ac:dyDescent="0.15">
      <c r="A284" t="s">
        <v>991</v>
      </c>
      <c r="B284" s="183" t="s">
        <v>992</v>
      </c>
      <c r="C284" s="95" t="str">
        <f>VLOOKUP(A284,exc_PP!$A:$D,4,FALSE)</f>
        <v>NO</v>
      </c>
      <c r="D284" s="95" t="str">
        <f>VLOOKUP(A284,exc_PP!$A:$F,5,FALSE)</f>
        <v>SD</v>
      </c>
      <c r="E284" s="69"/>
      <c r="F284" s="95"/>
      <c r="G284" s="182" t="str">
        <f>Area_CT!C283</f>
        <v>Pendle</v>
      </c>
    </row>
    <row r="285" spans="1:7" x14ac:dyDescent="0.15">
      <c r="A285" t="s">
        <v>993</v>
      </c>
      <c r="B285" s="95" t="s">
        <v>995</v>
      </c>
      <c r="C285" s="95" t="str">
        <f>VLOOKUP(A285,exc_PP!$A:$D,4,FALSE)</f>
        <v>YES</v>
      </c>
      <c r="D285" s="95" t="str">
        <f>VLOOKUP(A285,exc_PP!$A:$F,5,FALSE)</f>
        <v>UA</v>
      </c>
      <c r="E285" s="69"/>
      <c r="F285" s="95"/>
      <c r="G285" s="182" t="str">
        <f>Area_CT!C284</f>
        <v>Penwith</v>
      </c>
    </row>
    <row r="286" spans="1:7" x14ac:dyDescent="0.15">
      <c r="A286" t="s">
        <v>996</v>
      </c>
      <c r="B286" s="95" t="s">
        <v>998</v>
      </c>
      <c r="C286" s="95" t="str">
        <f>VLOOKUP(A286,exc_PP!$A:$D,4,FALSE)</f>
        <v>NO</v>
      </c>
      <c r="D286" s="95" t="str">
        <f>VLOOKUP(A286,exc_PP!$A:$F,5,FALSE)</f>
        <v>SD</v>
      </c>
      <c r="E286" s="69"/>
      <c r="F286" s="95"/>
      <c r="G286" s="182" t="str">
        <f>Area_CT!C285</f>
        <v>Peterborough</v>
      </c>
    </row>
    <row r="287" spans="1:7" x14ac:dyDescent="0.15">
      <c r="A287" t="s">
        <v>999</v>
      </c>
      <c r="B287" s="95" t="s">
        <v>1001</v>
      </c>
      <c r="C287" s="95" t="str">
        <f>VLOOKUP(A287,exc_PP!$A:$D,4,FALSE)</f>
        <v>YES</v>
      </c>
      <c r="D287" s="95" t="str">
        <f>VLOOKUP(A287,exc_PP!$A:$F,5,FALSE)</f>
        <v>SD</v>
      </c>
      <c r="E287" s="69"/>
      <c r="F287" s="95"/>
      <c r="G287" s="182" t="str">
        <f>Area_CT!C286</f>
        <v>Peterborough UA</v>
      </c>
    </row>
    <row r="288" spans="1:7" x14ac:dyDescent="0.15">
      <c r="A288" t="s">
        <v>1002</v>
      </c>
      <c r="B288" s="95" t="s">
        <v>1004</v>
      </c>
      <c r="C288" s="95" t="str">
        <f>VLOOKUP(A288,exc_PP!$A:$D,4,FALSE)</f>
        <v>YES</v>
      </c>
      <c r="D288" s="95" t="str">
        <f>VLOOKUP(A288,exc_PP!$A:$F,5,FALSE)</f>
        <v>SD</v>
      </c>
      <c r="E288" s="69"/>
      <c r="F288" s="95"/>
      <c r="G288" s="182" t="str">
        <f>Area_CT!C287</f>
        <v>Plymouth</v>
      </c>
    </row>
    <row r="289" spans="1:7" x14ac:dyDescent="0.15">
      <c r="A289" t="s">
        <v>1005</v>
      </c>
      <c r="B289" s="95" t="s">
        <v>1007</v>
      </c>
      <c r="C289" s="95" t="str">
        <f>VLOOKUP(A289,exc_PP!$A:$D,4,FALSE)</f>
        <v>YES</v>
      </c>
      <c r="D289" s="95" t="str">
        <f>VLOOKUP(A289,exc_PP!$A:$F,5,FALSE)</f>
        <v>SD</v>
      </c>
      <c r="E289" s="69"/>
      <c r="F289" s="95"/>
      <c r="G289" s="182" t="str">
        <f>Area_CT!C288</f>
        <v>Plymouth UA</v>
      </c>
    </row>
    <row r="290" spans="1:7" x14ac:dyDescent="0.15">
      <c r="A290" t="s">
        <v>1008</v>
      </c>
      <c r="B290" s="95" t="s">
        <v>1010</v>
      </c>
      <c r="C290" s="95" t="str">
        <f>VLOOKUP(A290,exc_PP!$A:$D,4,FALSE)</f>
        <v>YES</v>
      </c>
      <c r="D290" s="95" t="str">
        <f>VLOOKUP(A290,exc_PP!$A:$F,5,FALSE)</f>
        <v>MD</v>
      </c>
      <c r="E290" s="69"/>
      <c r="F290" s="95"/>
      <c r="G290" s="182" t="str">
        <f>Area_CT!C289</f>
        <v>Poole</v>
      </c>
    </row>
    <row r="291" spans="1:7" x14ac:dyDescent="0.15">
      <c r="A291" t="s">
        <v>1011</v>
      </c>
      <c r="B291" s="95" t="s">
        <v>1013</v>
      </c>
      <c r="C291" s="95" t="str">
        <f>VLOOKUP(A291,exc_PP!$A:$D,4,FALSE)</f>
        <v>YES</v>
      </c>
      <c r="D291" s="95" t="str">
        <f>VLOOKUP(A291,exc_PP!$A:$F,5,FALSE)</f>
        <v>SD</v>
      </c>
      <c r="E291" s="69"/>
      <c r="F291" s="95"/>
      <c r="G291" s="182" t="str">
        <f>Area_CT!C290</f>
        <v>Poole UA</v>
      </c>
    </row>
    <row r="292" spans="1:7" x14ac:dyDescent="0.15">
      <c r="A292" t="s">
        <v>1014</v>
      </c>
      <c r="B292" s="95" t="s">
        <v>1015</v>
      </c>
      <c r="C292" s="95" t="str">
        <f>VLOOKUP(A292,exc_PP!$A:$D,4,FALSE)</f>
        <v>NO</v>
      </c>
      <c r="D292" s="95" t="str">
        <f>VLOOKUP(A292,exc_PP!$A:$F,5,FALSE)</f>
        <v>SD</v>
      </c>
      <c r="E292" s="69"/>
      <c r="F292" s="95"/>
      <c r="G292" s="182" t="str">
        <f>Area_CT!C291</f>
        <v>Portsmouth</v>
      </c>
    </row>
    <row r="293" spans="1:7" x14ac:dyDescent="0.15">
      <c r="A293" t="s">
        <v>1016</v>
      </c>
      <c r="B293" s="95" t="s">
        <v>1018</v>
      </c>
      <c r="C293" s="95" t="str">
        <f>VLOOKUP(A293,exc_PP!$A:$D,4,FALSE)</f>
        <v>YES</v>
      </c>
      <c r="D293" s="95" t="str">
        <f>VLOOKUP(A293,exc_PP!$A:$F,5,FALSE)</f>
        <v>UA</v>
      </c>
      <c r="E293" s="69"/>
      <c r="F293" s="95"/>
      <c r="G293" s="182" t="str">
        <f>Area_CT!C292</f>
        <v>Portsmouth UA</v>
      </c>
    </row>
    <row r="294" spans="1:7" x14ac:dyDescent="0.15">
      <c r="A294" t="s">
        <v>1019</v>
      </c>
      <c r="B294" s="95" t="s">
        <v>1021</v>
      </c>
      <c r="C294" s="95" t="str">
        <f>VLOOKUP(A294,exc_PP!$A:$D,4,FALSE)</f>
        <v>YES</v>
      </c>
      <c r="D294" s="95" t="str">
        <f>VLOOKUP(A294,exc_PP!$A:$F,5,FALSE)</f>
        <v>SD</v>
      </c>
      <c r="E294" s="69"/>
      <c r="F294" s="95"/>
      <c r="G294" s="182" t="str">
        <f>Area_CT!C293</f>
        <v>Preston</v>
      </c>
    </row>
    <row r="295" spans="1:7" x14ac:dyDescent="0.15">
      <c r="A295" t="s">
        <v>1022</v>
      </c>
      <c r="B295" s="95" t="s">
        <v>1024</v>
      </c>
      <c r="C295" s="95" t="str">
        <f>VLOOKUP(A295,exc_PP!$A:$D,4,FALSE)</f>
        <v>NO</v>
      </c>
      <c r="D295" s="95" t="str">
        <f>VLOOKUP(A295,exc_PP!$A:$F,5,FALSE)</f>
        <v>SD</v>
      </c>
      <c r="E295" s="69"/>
      <c r="F295" s="95"/>
      <c r="G295" s="182" t="str">
        <f>Area_CT!C294</f>
        <v>Purbeck</v>
      </c>
    </row>
    <row r="296" spans="1:7" x14ac:dyDescent="0.15">
      <c r="A296" t="s">
        <v>1025</v>
      </c>
      <c r="B296" s="95" t="s">
        <v>1027</v>
      </c>
      <c r="C296" s="95" t="str">
        <f>VLOOKUP(A296,exc_PP!$A:$D,4,FALSE)</f>
        <v>YES</v>
      </c>
      <c r="D296" s="95" t="str">
        <f>VLOOKUP(A296,exc_PP!$A:$F,5,FALSE)</f>
        <v>MF</v>
      </c>
      <c r="E296" s="69"/>
      <c r="F296" s="95"/>
      <c r="G296" s="182" t="str">
        <f>Area_CT!C295</f>
        <v>Reading</v>
      </c>
    </row>
    <row r="297" spans="1:7" x14ac:dyDescent="0.15">
      <c r="A297" t="s">
        <v>1028</v>
      </c>
      <c r="B297" s="95" t="s">
        <v>1030</v>
      </c>
      <c r="C297" s="95" t="str">
        <f>VLOOKUP(A297,exc_PP!$A:$D,4,FALSE)</f>
        <v>YES</v>
      </c>
      <c r="D297" s="95" t="str">
        <f>VLOOKUP(A297,exc_PP!$A:$F,5,FALSE)</f>
        <v>PCC</v>
      </c>
      <c r="E297" s="69"/>
      <c r="F297" s="95"/>
      <c r="G297" s="182" t="str">
        <f>Area_CT!C296</f>
        <v>Reading UA</v>
      </c>
    </row>
    <row r="298" spans="1:7" x14ac:dyDescent="0.15">
      <c r="A298" t="s">
        <v>1031</v>
      </c>
      <c r="B298" s="95" t="s">
        <v>1033</v>
      </c>
      <c r="C298" s="95" t="str">
        <f>VLOOKUP(A298,exc_PP!$A:$D,4,FALSE)</f>
        <v>YES</v>
      </c>
      <c r="D298" s="95" t="str">
        <f>VLOOKUP(A298,exc_PP!$A:$F,5,FALSE)</f>
        <v>OLB</v>
      </c>
      <c r="E298" s="69"/>
      <c r="F298" s="95"/>
      <c r="G298" s="182" t="str">
        <f>Area_CT!C297</f>
        <v>Redbridge</v>
      </c>
    </row>
    <row r="299" spans="1:7" x14ac:dyDescent="0.15">
      <c r="A299" t="s">
        <v>1034</v>
      </c>
      <c r="B299" s="95" t="s">
        <v>1036</v>
      </c>
      <c r="C299" s="95" t="str">
        <f>VLOOKUP(A299,exc_PP!$A:$D,4,FALSE)</f>
        <v>NO</v>
      </c>
      <c r="D299" s="95" t="str">
        <f>VLOOKUP(A299,exc_PP!$A:$F,5,FALSE)</f>
        <v>SD</v>
      </c>
      <c r="E299" s="69"/>
      <c r="F299" s="95"/>
      <c r="G299" s="182" t="str">
        <f>Area_CT!C298</f>
        <v>Redcar &amp; Cleveland UA</v>
      </c>
    </row>
    <row r="300" spans="1:7" x14ac:dyDescent="0.15">
      <c r="A300" t="s">
        <v>1037</v>
      </c>
      <c r="B300" s="95" t="s">
        <v>1039</v>
      </c>
      <c r="C300" s="95" t="str">
        <f>VLOOKUP(A300,exc_PP!$A:$D,4,FALSE)</f>
        <v>YES</v>
      </c>
      <c r="D300" s="95" t="str">
        <f>VLOOKUP(A300,exc_PP!$A:$F,5,FALSE)</f>
        <v>SD</v>
      </c>
      <c r="E300" s="69"/>
      <c r="F300" s="95"/>
      <c r="G300" s="182" t="str">
        <f>Area_CT!C299</f>
        <v>Redditch</v>
      </c>
    </row>
    <row r="301" spans="1:7" x14ac:dyDescent="0.15">
      <c r="A301" t="s">
        <v>1040</v>
      </c>
      <c r="B301" s="95" t="s">
        <v>1042</v>
      </c>
      <c r="C301" s="95" t="str">
        <f>VLOOKUP(A301,exc_PP!$A:$D,4,FALSE)</f>
        <v>YES</v>
      </c>
      <c r="D301" s="95" t="str">
        <f>VLOOKUP(A301,exc_PP!$A:$F,5,FALSE)</f>
        <v>SD</v>
      </c>
      <c r="E301" s="69"/>
      <c r="F301" s="95"/>
      <c r="G301" s="182" t="str">
        <f>Area_CT!C300</f>
        <v>Reigate &amp; Banstead</v>
      </c>
    </row>
    <row r="302" spans="1:7" x14ac:dyDescent="0.15">
      <c r="A302" t="s">
        <v>1043</v>
      </c>
      <c r="B302" s="95" t="s">
        <v>1045</v>
      </c>
      <c r="C302" s="95" t="str">
        <f>VLOOKUP(A302,exc_PP!$A:$D,4,FALSE)</f>
        <v>YES</v>
      </c>
      <c r="D302" s="95" t="str">
        <f>VLOOKUP(A302,exc_PP!$A:$F,5,FALSE)</f>
        <v>SD</v>
      </c>
      <c r="E302" s="69"/>
      <c r="F302" s="95"/>
      <c r="G302" s="182" t="str">
        <f>Area_CT!C301</f>
        <v>Restormel</v>
      </c>
    </row>
    <row r="303" spans="1:7" x14ac:dyDescent="0.15">
      <c r="A303" t="s">
        <v>1046</v>
      </c>
      <c r="B303" s="183" t="s">
        <v>1047</v>
      </c>
      <c r="C303" s="95" t="str">
        <f>VLOOKUP(A303,exc_PP!$A:$D,4,FALSE)</f>
        <v>NO</v>
      </c>
      <c r="D303" s="95" t="str">
        <f>VLOOKUP(A303,exc_PP!$A:$F,5,FALSE)</f>
        <v>SD</v>
      </c>
      <c r="E303" s="69"/>
      <c r="F303" s="95"/>
      <c r="G303" s="182" t="str">
        <f>Area_CT!C302</f>
        <v>Ribble Valley</v>
      </c>
    </row>
    <row r="304" spans="1:7" x14ac:dyDescent="0.15">
      <c r="A304" t="s">
        <v>1048</v>
      </c>
      <c r="B304" s="95" t="s">
        <v>1050</v>
      </c>
      <c r="C304" s="95" t="str">
        <f>VLOOKUP(A304,exc_PP!$A:$D,4,FALSE)</f>
        <v>YES</v>
      </c>
      <c r="D304" s="95" t="str">
        <f>VLOOKUP(A304,exc_PP!$A:$F,5,FALSE)</f>
        <v>UA</v>
      </c>
      <c r="E304" s="69"/>
      <c r="F304" s="95"/>
      <c r="G304" s="182" t="str">
        <f>Area_CT!C303</f>
        <v>Richmond upon Thames</v>
      </c>
    </row>
    <row r="305" spans="1:7" x14ac:dyDescent="0.15">
      <c r="A305" t="s">
        <v>1051</v>
      </c>
      <c r="B305" s="183" t="s">
        <v>1052</v>
      </c>
      <c r="C305" s="95" t="str">
        <f>VLOOKUP(A305,exc_PP!$A:$D,4,FALSE)</f>
        <v>NO</v>
      </c>
      <c r="D305" s="95" t="str">
        <f>VLOOKUP(A305,exc_PP!$A:$F,5,FALSE)</f>
        <v>SD</v>
      </c>
      <c r="E305" s="69"/>
      <c r="F305" s="95"/>
      <c r="G305" s="182" t="str">
        <f>Area_CT!C304</f>
        <v>Richmondshire</v>
      </c>
    </row>
    <row r="306" spans="1:7" x14ac:dyDescent="0.15">
      <c r="A306" t="s">
        <v>1053</v>
      </c>
      <c r="B306" s="95" t="s">
        <v>1055</v>
      </c>
      <c r="C306" s="95" t="str">
        <f>VLOOKUP(A306,exc_PP!$A:$D,4,FALSE)</f>
        <v>YES</v>
      </c>
      <c r="D306" s="95" t="str">
        <f>VLOOKUP(A306,exc_PP!$A:$F,5,FALSE)</f>
        <v>UA</v>
      </c>
      <c r="E306" s="69"/>
      <c r="F306" s="95"/>
      <c r="G306" s="182" t="str">
        <f>Area_CT!C305</f>
        <v>Rochdale</v>
      </c>
    </row>
    <row r="307" spans="1:7" x14ac:dyDescent="0.15">
      <c r="A307" t="s">
        <v>1056</v>
      </c>
      <c r="B307" s="95" t="s">
        <v>1058</v>
      </c>
      <c r="C307" s="95" t="str">
        <f>VLOOKUP(A307,exc_PP!$A:$D,4,FALSE)</f>
        <v>YES</v>
      </c>
      <c r="D307" s="95" t="str">
        <f>VLOOKUP(A307,exc_PP!$A:$F,5,FALSE)</f>
        <v>SD</v>
      </c>
      <c r="E307" s="69"/>
      <c r="F307" s="95"/>
      <c r="G307" s="182" t="str">
        <f>Area_CT!C306</f>
        <v>Rochester upon Medway</v>
      </c>
    </row>
    <row r="308" spans="1:7" x14ac:dyDescent="0.15">
      <c r="A308" t="s">
        <v>1059</v>
      </c>
      <c r="B308" s="95" t="s">
        <v>1061</v>
      </c>
      <c r="C308" s="95" t="str">
        <f>VLOOKUP(A308,exc_PP!$A:$D,4,FALSE)</f>
        <v>YES</v>
      </c>
      <c r="D308" s="95" t="str">
        <f>VLOOKUP(A308,exc_PP!$A:$F,5,FALSE)</f>
        <v>SD</v>
      </c>
      <c r="E308" s="69"/>
      <c r="F308" s="95"/>
      <c r="G308" s="182" t="str">
        <f>Area_CT!C307</f>
        <v>Rochford</v>
      </c>
    </row>
    <row r="309" spans="1:7" x14ac:dyDescent="0.15">
      <c r="A309" t="s">
        <v>1062</v>
      </c>
      <c r="B309" s="95" t="s">
        <v>1064</v>
      </c>
      <c r="C309" s="95" t="str">
        <f>VLOOKUP(A309,exc_PP!$A:$D,4,FALSE)</f>
        <v>YES</v>
      </c>
      <c r="D309" s="95" t="str">
        <f>VLOOKUP(A309,exc_PP!$A:$F,5,FALSE)</f>
        <v>SD</v>
      </c>
      <c r="E309" s="69"/>
      <c r="F309" s="95"/>
      <c r="G309" s="182" t="str">
        <f>Area_CT!C308</f>
        <v>Rossendale</v>
      </c>
    </row>
    <row r="310" spans="1:7" x14ac:dyDescent="0.15">
      <c r="A310" t="s">
        <v>1065</v>
      </c>
      <c r="B310" s="95" t="s">
        <v>1066</v>
      </c>
      <c r="C310" s="95" t="str">
        <f>VLOOKUP(A310,exc_PP!$A:$D,4,FALSE)</f>
        <v>NO</v>
      </c>
      <c r="D310" s="95" t="str">
        <f>VLOOKUP(A310,exc_PP!$A:$F,5,FALSE)</f>
        <v>SD</v>
      </c>
      <c r="E310" s="69"/>
      <c r="F310" s="95"/>
      <c r="G310" s="182" t="str">
        <f>Area_CT!C309</f>
        <v>Rother</v>
      </c>
    </row>
    <row r="311" spans="1:7" x14ac:dyDescent="0.15">
      <c r="A311" t="s">
        <v>1067</v>
      </c>
      <c r="B311" s="95" t="s">
        <v>1069</v>
      </c>
      <c r="C311" s="95" t="str">
        <f>VLOOKUP(A311,exc_PP!$A:$D,4,FALSE)</f>
        <v>YES</v>
      </c>
      <c r="D311" s="95" t="str">
        <f>VLOOKUP(A311,exc_PP!$A:$F,5,FALSE)</f>
        <v>MD</v>
      </c>
      <c r="E311" s="69"/>
      <c r="F311" s="95"/>
      <c r="G311" s="182" t="str">
        <f>Area_CT!C310</f>
        <v>Rotherham</v>
      </c>
    </row>
    <row r="312" spans="1:7" x14ac:dyDescent="0.15">
      <c r="A312" t="s">
        <v>1070</v>
      </c>
      <c r="B312" s="95" t="s">
        <v>1072</v>
      </c>
      <c r="C312" s="95" t="str">
        <f>VLOOKUP(A312,exc_PP!$A:$D,4,FALSE)</f>
        <v>YES</v>
      </c>
      <c r="D312" s="95" t="str">
        <f>VLOOKUP(A312,exc_PP!$A:$F,5,FALSE)</f>
        <v>SD</v>
      </c>
      <c r="E312" s="69"/>
      <c r="F312" s="95"/>
      <c r="G312" s="182" t="str">
        <f>Area_CT!C311</f>
        <v>Rugby</v>
      </c>
    </row>
    <row r="313" spans="1:7" x14ac:dyDescent="0.15">
      <c r="A313" t="s">
        <v>1073</v>
      </c>
      <c r="B313" s="95" t="s">
        <v>1075</v>
      </c>
      <c r="C313" s="95" t="str">
        <f>VLOOKUP(A313,exc_PP!$A:$D,4,FALSE)</f>
        <v>YES</v>
      </c>
      <c r="D313" s="95" t="str">
        <f>VLOOKUP(A313,exc_PP!$A:$F,5,FALSE)</f>
        <v>OLB</v>
      </c>
      <c r="E313" s="69"/>
      <c r="F313" s="95"/>
      <c r="G313" s="182" t="str">
        <f>Area_CT!C312</f>
        <v>Runnymede</v>
      </c>
    </row>
    <row r="314" spans="1:7" x14ac:dyDescent="0.15">
      <c r="A314" t="s">
        <v>1076</v>
      </c>
      <c r="B314" s="95" t="s">
        <v>1078</v>
      </c>
      <c r="C314" s="95" t="str">
        <f>VLOOKUP(A314,exc_PP!$A:$D,4,FALSE)</f>
        <v>YES</v>
      </c>
      <c r="D314" s="95" t="str">
        <f>VLOOKUP(A314,exc_PP!$A:$F,5,FALSE)</f>
        <v>SC</v>
      </c>
      <c r="E314" s="69"/>
      <c r="F314" s="95"/>
      <c r="G314" s="182" t="str">
        <f>Area_CT!C313</f>
        <v>Rushcliffe</v>
      </c>
    </row>
    <row r="315" spans="1:7" x14ac:dyDescent="0.15">
      <c r="A315" t="s">
        <v>1079</v>
      </c>
      <c r="B315" s="95" t="s">
        <v>1081</v>
      </c>
      <c r="C315" s="95" t="str">
        <f>VLOOKUP(A315,exc_PP!$A:$D,4,FALSE)</f>
        <v>YES</v>
      </c>
      <c r="D315" s="95" t="str">
        <f>VLOOKUP(A315,exc_PP!$A:$F,5,FALSE)</f>
        <v>PCC</v>
      </c>
      <c r="E315" s="69"/>
      <c r="F315" s="95"/>
      <c r="G315" s="182" t="str">
        <f>Area_CT!C314</f>
        <v>Rushmoor</v>
      </c>
    </row>
    <row r="316" spans="1:7" x14ac:dyDescent="0.15">
      <c r="A316" t="s">
        <v>97</v>
      </c>
      <c r="B316" s="95" t="s">
        <v>1082</v>
      </c>
      <c r="C316" s="95" t="str">
        <f>VLOOKUP(A316,exc_PP!$A:$D,4,FALSE)</f>
        <v>NO</v>
      </c>
      <c r="D316" s="95" t="str">
        <f>VLOOKUP(A316,exc_PP!$A:$F,5,FALSE)</f>
        <v>SD</v>
      </c>
      <c r="E316" s="69"/>
      <c r="F316" s="95"/>
      <c r="G316" s="182" t="str">
        <f>Area_CT!C315</f>
        <v>Rutland</v>
      </c>
    </row>
    <row r="317" spans="1:7" x14ac:dyDescent="0.15">
      <c r="A317" t="s">
        <v>1083</v>
      </c>
      <c r="B317" s="95" t="s">
        <v>1085</v>
      </c>
      <c r="C317" s="95" t="str">
        <f>VLOOKUP(A317,exc_PP!$A:$D,4,FALSE)</f>
        <v>NO</v>
      </c>
      <c r="D317" s="95" t="str">
        <f>VLOOKUP(A317,exc_PP!$A:$F,5,FALSE)</f>
        <v>SD</v>
      </c>
      <c r="E317" s="69"/>
      <c r="F317" s="95"/>
      <c r="G317" s="182" t="str">
        <f>Area_CT!C316</f>
        <v>Rutland UA</v>
      </c>
    </row>
    <row r="318" spans="1:7" x14ac:dyDescent="0.15">
      <c r="A318" t="s">
        <v>1086</v>
      </c>
      <c r="B318" s="95" t="s">
        <v>1088</v>
      </c>
      <c r="C318" s="95" t="str">
        <f>VLOOKUP(A318,exc_PP!$A:$D,4,FALSE)</f>
        <v>YES</v>
      </c>
      <c r="D318" s="95" t="str">
        <f>VLOOKUP(A318,exc_PP!$A:$F,5,FALSE)</f>
        <v>SD</v>
      </c>
      <c r="E318" s="69"/>
      <c r="F318" s="95"/>
      <c r="G318" s="182" t="str">
        <f>Area_CT!C317</f>
        <v>Ryedale</v>
      </c>
    </row>
    <row r="319" spans="1:7" x14ac:dyDescent="0.15">
      <c r="A319" t="s">
        <v>1089</v>
      </c>
      <c r="B319" s="95" t="s">
        <v>1091</v>
      </c>
      <c r="C319" s="95" t="str">
        <f>VLOOKUP(A319,exc_PP!$A:$D,4,FALSE)</f>
        <v>NO</v>
      </c>
      <c r="D319" s="95" t="str">
        <f>VLOOKUP(A319,exc_PP!$A:$F,5,FALSE)</f>
        <v>SD</v>
      </c>
      <c r="E319" s="69"/>
      <c r="F319" s="95"/>
      <c r="G319" s="182" t="str">
        <f>Area_CT!C318</f>
        <v>Salford</v>
      </c>
    </row>
    <row r="320" spans="1:7" x14ac:dyDescent="0.15">
      <c r="A320" t="s">
        <v>1092</v>
      </c>
      <c r="B320" s="95" t="s">
        <v>1094</v>
      </c>
      <c r="C320" s="95" t="str">
        <f>VLOOKUP(A320,exc_PP!$A:$D,4,FALSE)</f>
        <v>YES</v>
      </c>
      <c r="D320" s="95" t="str">
        <f>VLOOKUP(A320,exc_PP!$A:$F,5,FALSE)</f>
        <v>SD</v>
      </c>
      <c r="E320" s="69"/>
      <c r="F320" s="95"/>
      <c r="G320" s="182" t="str">
        <f>Area_CT!C319</f>
        <v>Salisbury</v>
      </c>
    </row>
    <row r="321" spans="1:7" x14ac:dyDescent="0.15">
      <c r="A321" t="s">
        <v>1095</v>
      </c>
      <c r="B321" s="95" t="s">
        <v>1097</v>
      </c>
      <c r="C321" s="95" t="str">
        <f>VLOOKUP(A321,exc_PP!$A:$D,4,FALSE)</f>
        <v>YES</v>
      </c>
      <c r="D321" s="95" t="str">
        <f>VLOOKUP(A321,exc_PP!$A:$F,5,FALSE)</f>
        <v>UA</v>
      </c>
      <c r="E321" s="69"/>
      <c r="F321" s="95"/>
      <c r="G321" s="182" t="str">
        <f>Area_CT!C320</f>
        <v>Sandwell</v>
      </c>
    </row>
    <row r="322" spans="1:7" x14ac:dyDescent="0.15">
      <c r="A322" t="s">
        <v>1098</v>
      </c>
      <c r="B322" s="95" t="s">
        <v>1100</v>
      </c>
      <c r="C322" s="95" t="str">
        <f>VLOOKUP(A322,exc_PP!$A:$D,4,FALSE)</f>
        <v>YES</v>
      </c>
      <c r="D322" s="95" t="str">
        <f>VLOOKUP(A322,exc_PP!$A:$F,5,FALSE)</f>
        <v>SD</v>
      </c>
      <c r="E322" s="69"/>
      <c r="F322" s="95"/>
      <c r="G322" s="182" t="str">
        <f>Area_CT!C321</f>
        <v>Scarborough</v>
      </c>
    </row>
    <row r="323" spans="1:7" x14ac:dyDescent="0.15">
      <c r="A323" t="s">
        <v>1101</v>
      </c>
      <c r="B323" s="95" t="s">
        <v>1103</v>
      </c>
      <c r="C323" s="95" t="str">
        <f>VLOOKUP(A323,exc_PP!$A:$D,4,FALSE)</f>
        <v>YES</v>
      </c>
      <c r="D323" s="95" t="str">
        <f>VLOOKUP(A323,exc_PP!$A:$F,5,FALSE)</f>
        <v>SD</v>
      </c>
      <c r="E323" s="69"/>
      <c r="F323" s="95"/>
      <c r="G323" s="182" t="str">
        <f>Area_CT!C322</f>
        <v>Scunthorpe</v>
      </c>
    </row>
    <row r="324" spans="1:7" x14ac:dyDescent="0.15">
      <c r="A324" t="s">
        <v>1104</v>
      </c>
      <c r="B324" s="95" t="s">
        <v>1106</v>
      </c>
      <c r="C324" s="95" t="str">
        <f>VLOOKUP(A324,exc_PP!$A:$D,4,FALSE)</f>
        <v>YES</v>
      </c>
      <c r="D324" s="95" t="str">
        <f>VLOOKUP(A324,exc_PP!$A:$F,5,FALSE)</f>
        <v>UA</v>
      </c>
      <c r="E324" s="69"/>
      <c r="F324" s="95"/>
      <c r="G324" s="182" t="str">
        <f>Area_CT!C323</f>
        <v>Sedgefield</v>
      </c>
    </row>
    <row r="325" spans="1:7" x14ac:dyDescent="0.15">
      <c r="A325" t="s">
        <v>1107</v>
      </c>
      <c r="B325" s="95" t="s">
        <v>1109</v>
      </c>
      <c r="C325" s="95" t="str">
        <f>VLOOKUP(A325,exc_PP!$A:$D,4,FALSE)</f>
        <v>YES</v>
      </c>
      <c r="D325" s="95" t="str">
        <f>VLOOKUP(A325,exc_PP!$A:$F,5,FALSE)</f>
        <v>SD</v>
      </c>
      <c r="E325" s="69"/>
      <c r="F325" s="95"/>
      <c r="G325" s="182" t="str">
        <f>Area_CT!C324</f>
        <v>Sedgemoor</v>
      </c>
    </row>
    <row r="326" spans="1:7" x14ac:dyDescent="0.15">
      <c r="A326" t="s">
        <v>1110</v>
      </c>
      <c r="B326" s="95" t="s">
        <v>1112</v>
      </c>
      <c r="C326" s="95" t="str">
        <f>VLOOKUP(A326,exc_PP!$A:$D,4,FALSE)</f>
        <v>YES</v>
      </c>
      <c r="D326" s="95" t="str">
        <f>VLOOKUP(A326,exc_PP!$A:$F,5,FALSE)</f>
        <v>UA</v>
      </c>
      <c r="E326" s="69"/>
      <c r="F326" s="95"/>
      <c r="G326" s="182" t="str">
        <f>Area_CT!C325</f>
        <v>Sefton</v>
      </c>
    </row>
    <row r="327" spans="1:7" x14ac:dyDescent="0.15">
      <c r="A327" s="182" t="s">
        <v>1113</v>
      </c>
      <c r="B327" s="95" t="s">
        <v>1115</v>
      </c>
      <c r="C327" s="95" t="str">
        <f>VLOOKUP(A327,exc_PP!$A:$D,4,FALSE)</f>
        <v>YES</v>
      </c>
      <c r="D327" s="95" t="str">
        <f>VLOOKUP(A327,exc_PP!$A:$F,5,FALSE)</f>
        <v>CA</v>
      </c>
      <c r="E327" s="69"/>
      <c r="F327" s="95"/>
      <c r="G327" s="182" t="str">
        <f>Area_CT!C326</f>
        <v>Selby</v>
      </c>
    </row>
    <row r="328" spans="1:7" x14ac:dyDescent="0.15">
      <c r="A328" t="s">
        <v>1116</v>
      </c>
      <c r="B328" s="95" t="s">
        <v>1118</v>
      </c>
      <c r="C328" s="95" t="str">
        <f>VLOOKUP(A328,exc_PP!$A:$D,4,FALSE)</f>
        <v>NO</v>
      </c>
      <c r="D328" s="95" t="str">
        <f>VLOOKUP(A328,exc_PP!$A:$F,5,FALSE)</f>
        <v>SD</v>
      </c>
      <c r="E328" s="69"/>
      <c r="F328" s="95"/>
      <c r="G328" s="182" t="str">
        <f>Area_CT!C327</f>
        <v>Sevenoaks</v>
      </c>
    </row>
    <row r="329" spans="1:7" x14ac:dyDescent="0.15">
      <c r="A329" t="s">
        <v>1119</v>
      </c>
      <c r="B329" s="95" t="s">
        <v>1121</v>
      </c>
      <c r="C329" s="95" t="str">
        <f>VLOOKUP(A329,exc_PP!$A:$D,4,FALSE)</f>
        <v>YES</v>
      </c>
      <c r="D329" s="95" t="str">
        <f>VLOOKUP(A329,exc_PP!$A:$F,5,FALSE)</f>
        <v>UA</v>
      </c>
      <c r="E329" s="69"/>
      <c r="F329" s="95"/>
      <c r="G329" s="182" t="str">
        <f>Area_CT!C328</f>
        <v>Sheffield</v>
      </c>
    </row>
    <row r="330" spans="1:7" x14ac:dyDescent="0.15">
      <c r="A330" t="s">
        <v>1122</v>
      </c>
      <c r="B330" s="95" t="s">
        <v>1124</v>
      </c>
      <c r="C330" s="95" t="str">
        <f>VLOOKUP(A330,exc_PP!$A:$D,4,FALSE)</f>
        <v>YES</v>
      </c>
      <c r="D330" s="95" t="str">
        <f>VLOOKUP(A330,exc_PP!$A:$F,5,FALSE)</f>
        <v>MD</v>
      </c>
      <c r="E330" s="69"/>
      <c r="F330" s="95"/>
      <c r="G330" s="182" t="str">
        <f>Area_CT!C329</f>
        <v>Shrewsbury &amp; Atcham</v>
      </c>
    </row>
    <row r="331" spans="1:7" x14ac:dyDescent="0.15">
      <c r="A331" t="s">
        <v>1125</v>
      </c>
      <c r="B331" s="95" t="s">
        <v>1127</v>
      </c>
      <c r="C331" s="95" t="str">
        <f>VLOOKUP(A331,exc_PP!$A:$D,4,FALSE)</f>
        <v>YES</v>
      </c>
      <c r="D331" s="95" t="str">
        <f>VLOOKUP(A331,exc_PP!$A:$F,5,FALSE)</f>
        <v>SD</v>
      </c>
      <c r="E331" s="69"/>
      <c r="F331" s="95"/>
      <c r="G331" s="182" t="str">
        <f>Area_CT!C330</f>
        <v>Shropshire UA</v>
      </c>
    </row>
    <row r="332" spans="1:7" x14ac:dyDescent="0.15">
      <c r="A332" t="s">
        <v>1128</v>
      </c>
      <c r="B332" s="95" t="s">
        <v>1130</v>
      </c>
      <c r="C332" s="95" t="str">
        <f>VLOOKUP(A332,exc_PP!$A:$D,4,FALSE)</f>
        <v>YES</v>
      </c>
      <c r="D332" s="95" t="str">
        <f>VLOOKUP(A332,exc_PP!$A:$F,5,FALSE)</f>
        <v>SD</v>
      </c>
      <c r="E332" s="69"/>
      <c r="F332" s="95"/>
      <c r="G332" s="182" t="str">
        <f>Area_CT!C331</f>
        <v>Slough</v>
      </c>
    </row>
    <row r="333" spans="1:7" x14ac:dyDescent="0.15">
      <c r="A333" t="s">
        <v>1131</v>
      </c>
      <c r="B333" s="95" t="s">
        <v>1133</v>
      </c>
      <c r="C333" s="95" t="str">
        <f>VLOOKUP(A333,exc_PP!$A:$D,4,FALSE)</f>
        <v>NO</v>
      </c>
      <c r="D333" s="95" t="str">
        <f>VLOOKUP(A333,exc_PP!$A:$F,5,FALSE)</f>
        <v>SD</v>
      </c>
      <c r="E333" s="69"/>
      <c r="F333" s="95"/>
      <c r="G333" s="182" t="str">
        <f>Area_CT!C332</f>
        <v>Slough UA</v>
      </c>
    </row>
    <row r="334" spans="1:7" x14ac:dyDescent="0.15">
      <c r="A334" t="s">
        <v>1134</v>
      </c>
      <c r="B334" s="95" t="s">
        <v>1136</v>
      </c>
      <c r="C334" s="95" t="str">
        <f>VLOOKUP(A334,exc_PP!$A:$D,4,FALSE)</f>
        <v>NO</v>
      </c>
      <c r="D334" s="95" t="str">
        <f>VLOOKUP(A334,exc_PP!$A:$F,5,FALSE)</f>
        <v>SC</v>
      </c>
      <c r="E334" s="69"/>
      <c r="F334" s="95"/>
      <c r="G334" s="182" t="str">
        <f>Area_CT!C333</f>
        <v>Solihull</v>
      </c>
    </row>
    <row r="335" spans="1:7" ht="16" x14ac:dyDescent="0.2">
      <c r="A335" s="105" t="s">
        <v>1137</v>
      </c>
      <c r="B335" s="95" t="s">
        <v>1139</v>
      </c>
      <c r="C335" s="95" t="str">
        <f>VLOOKUP(A335,exc_PP!$A:$D,4,FALSE)</f>
        <v>YES</v>
      </c>
      <c r="D335" s="95" t="str">
        <f>VLOOKUP(A335,exc_PP!$A:$F,5,FALSE)</f>
        <v>UA</v>
      </c>
      <c r="E335" s="69"/>
      <c r="F335" s="95"/>
      <c r="G335" s="182" t="s">
        <v>1357</v>
      </c>
    </row>
    <row r="336" spans="1:7" x14ac:dyDescent="0.15">
      <c r="A336" t="s">
        <v>1140</v>
      </c>
      <c r="B336" s="179" t="s">
        <v>1142</v>
      </c>
      <c r="C336" s="95" t="str">
        <f>VLOOKUP(A336,exc_PP!$A:$D,4,FALSE)</f>
        <v>YES</v>
      </c>
      <c r="D336" s="95" t="str">
        <f>VLOOKUP(A336,exc_PP!$A:$F,5,FALSE)</f>
        <v>CFA</v>
      </c>
      <c r="E336" s="69"/>
      <c r="F336" s="95"/>
      <c r="G336" s="182" t="str">
        <f>Area_CT!C335</f>
        <v>Somerset West &amp; Taunton</v>
      </c>
    </row>
    <row r="337" spans="1:7" x14ac:dyDescent="0.15">
      <c r="A337" t="s">
        <v>1143</v>
      </c>
      <c r="B337" s="95" t="s">
        <v>1145</v>
      </c>
      <c r="C337" s="95" t="str">
        <f>VLOOKUP(A337,exc_PP!$A:$D,4,FALSE)</f>
        <v>YES</v>
      </c>
      <c r="D337" s="95" t="str">
        <f>VLOOKUP(A337,exc_PP!$A:$F,5,FALSE)</f>
        <v>PCC</v>
      </c>
      <c r="E337" s="69"/>
      <c r="F337" s="95"/>
      <c r="G337" s="182" t="str">
        <f>Area_CT!C336</f>
        <v>South Bedfordshire</v>
      </c>
    </row>
    <row r="338" spans="1:7" x14ac:dyDescent="0.15">
      <c r="A338" t="s">
        <v>1146</v>
      </c>
      <c r="B338" s="95" t="s">
        <v>1148</v>
      </c>
      <c r="C338" s="95" t="str">
        <f>VLOOKUP(A338,exc_PP!$A:$D,4,FALSE)</f>
        <v>NO</v>
      </c>
      <c r="D338" s="95" t="str">
        <f>VLOOKUP(A338,exc_PP!$A:$F,5,FALSE)</f>
        <v>SD</v>
      </c>
      <c r="E338" s="69"/>
      <c r="F338" s="95"/>
      <c r="G338" s="182" t="str">
        <f>Area_CT!C337</f>
        <v>South Bucks</v>
      </c>
    </row>
    <row r="339" spans="1:7" x14ac:dyDescent="0.15">
      <c r="A339" t="s">
        <v>1149</v>
      </c>
      <c r="B339" s="95" t="s">
        <v>1151</v>
      </c>
      <c r="C339" s="95" t="str">
        <f>VLOOKUP(A339,exc_PP!$A:$D,4,FALSE)</f>
        <v>NO</v>
      </c>
      <c r="D339" s="95" t="str">
        <f>VLOOKUP(A339,exc_PP!$A:$F,5,FALSE)</f>
        <v>SC</v>
      </c>
      <c r="E339" s="69"/>
      <c r="F339" s="95"/>
      <c r="G339" s="182" t="str">
        <f>Area_CT!C338</f>
        <v>South Cambridgeshire</v>
      </c>
    </row>
    <row r="340" spans="1:7" x14ac:dyDescent="0.15">
      <c r="A340" t="s">
        <v>1152</v>
      </c>
      <c r="B340" s="95" t="s">
        <v>1154</v>
      </c>
      <c r="C340" s="95" t="str">
        <f>VLOOKUP(A340,exc_PP!$A:$D,4,FALSE)</f>
        <v>YES</v>
      </c>
      <c r="D340" s="95" t="str">
        <f>VLOOKUP(A340,exc_PP!$A:$F,5,FALSE)</f>
        <v>CFA</v>
      </c>
      <c r="E340" s="69"/>
      <c r="F340" s="95"/>
      <c r="G340" s="182" t="str">
        <f>Area_CT!C339</f>
        <v>South Derbyshire</v>
      </c>
    </row>
    <row r="341" spans="1:7" x14ac:dyDescent="0.15">
      <c r="A341" t="s">
        <v>1155</v>
      </c>
      <c r="B341" s="95" t="s">
        <v>1157</v>
      </c>
      <c r="C341" s="95" t="str">
        <f>VLOOKUP(A341,exc_PP!$A:$D,4,FALSE)</f>
        <v>YES</v>
      </c>
      <c r="D341" s="95" t="str">
        <f>VLOOKUP(A341,exc_PP!$A:$F,5,FALSE)</f>
        <v>PCC</v>
      </c>
      <c r="E341" s="69"/>
      <c r="F341" s="95"/>
      <c r="G341" s="182" t="str">
        <f>Area_CT!C340</f>
        <v>South Gloucestershire UA</v>
      </c>
    </row>
    <row r="342" spans="1:7" x14ac:dyDescent="0.15">
      <c r="A342" t="s">
        <v>1158</v>
      </c>
      <c r="B342" s="95" t="s">
        <v>1159</v>
      </c>
      <c r="C342" s="95" t="str">
        <f>VLOOKUP(A342,exc_PP!$A:$D,4,FALSE)</f>
        <v>NO</v>
      </c>
      <c r="D342" s="95" t="str">
        <f>VLOOKUP(A342,exc_PP!$A:$F,5,FALSE)</f>
        <v>SD</v>
      </c>
      <c r="E342" s="69"/>
      <c r="F342" s="95"/>
      <c r="G342" s="182" t="str">
        <f>Area_CT!C341</f>
        <v>South Hams</v>
      </c>
    </row>
    <row r="343" spans="1:7" x14ac:dyDescent="0.15">
      <c r="A343" t="s">
        <v>1160</v>
      </c>
      <c r="B343" s="95" t="s">
        <v>1162</v>
      </c>
      <c r="C343" s="95" t="str">
        <f>VLOOKUP(A343,exc_PP!$A:$D,4,FALSE)</f>
        <v>NO</v>
      </c>
      <c r="D343" s="95" t="str">
        <f>VLOOKUP(A343,exc_PP!$A:$F,5,FALSE)</f>
        <v>SC</v>
      </c>
      <c r="E343" s="69"/>
      <c r="F343" s="95"/>
      <c r="G343" s="182" t="str">
        <f>Area_CT!C342</f>
        <v>South Herefordshire</v>
      </c>
    </row>
    <row r="344" spans="1:7" x14ac:dyDescent="0.15">
      <c r="A344" t="s">
        <v>1163</v>
      </c>
      <c r="B344" s="95" t="s">
        <v>1165</v>
      </c>
      <c r="C344" s="95" t="str">
        <f>VLOOKUP(A344,exc_PP!$A:$D,4,FALSE)</f>
        <v>YES</v>
      </c>
      <c r="D344" s="95" t="str">
        <f>VLOOKUP(A344,exc_PP!$A:$F,5,FALSE)</f>
        <v>UA</v>
      </c>
      <c r="E344" s="69"/>
      <c r="F344" s="95"/>
      <c r="G344" s="182" t="str">
        <f>Area_CT!C343</f>
        <v>South Holland</v>
      </c>
    </row>
    <row r="345" spans="1:7" x14ac:dyDescent="0.15">
      <c r="A345" t="s">
        <v>1166</v>
      </c>
      <c r="B345" s="95" t="s">
        <v>1168</v>
      </c>
      <c r="C345" s="95" t="str">
        <f>VLOOKUP(A345,exc_PP!$A:$D,4,FALSE)</f>
        <v>YES</v>
      </c>
      <c r="D345" s="95" t="str">
        <f>VLOOKUP(A345,exc_PP!$A:$F,5,FALSE)</f>
        <v>PCC</v>
      </c>
      <c r="E345" s="69"/>
      <c r="F345" s="95"/>
      <c r="G345" s="182" t="str">
        <f>Area_CT!C344</f>
        <v>South Kesteven</v>
      </c>
    </row>
    <row r="346" spans="1:7" x14ac:dyDescent="0.15">
      <c r="A346" t="s">
        <v>1169</v>
      </c>
      <c r="B346" s="95" t="s">
        <v>1171</v>
      </c>
      <c r="C346" s="95" t="str">
        <f>VLOOKUP(A346,exc_PP!$A:$D,4,FALSE)</f>
        <v>YES</v>
      </c>
      <c r="D346" s="95" t="str">
        <f>VLOOKUP(A346,exc_PP!$A:$F,5,FALSE)</f>
        <v>SD</v>
      </c>
      <c r="E346" s="69"/>
      <c r="F346" s="95"/>
      <c r="G346" s="182" t="str">
        <f>Area_CT!C345</f>
        <v>South Lakeland</v>
      </c>
    </row>
    <row r="347" spans="1:7" x14ac:dyDescent="0.15">
      <c r="A347" t="s">
        <v>1172</v>
      </c>
      <c r="B347" s="183" t="s">
        <v>1173</v>
      </c>
      <c r="C347" s="95" t="str">
        <f>VLOOKUP(A347,exc_PP!$A:$D,4,FALSE)</f>
        <v>NO</v>
      </c>
      <c r="D347" s="95" t="str">
        <f>VLOOKUP(A347,exc_PP!$A:$F,5,FALSE)</f>
        <v>SD</v>
      </c>
      <c r="E347" s="69"/>
      <c r="F347" s="95"/>
      <c r="G347" s="182" t="str">
        <f>Area_CT!C346</f>
        <v>South Norfolk</v>
      </c>
    </row>
    <row r="348" spans="1:7" x14ac:dyDescent="0.15">
      <c r="A348" t="s">
        <v>1174</v>
      </c>
      <c r="B348" s="95" t="s">
        <v>1176</v>
      </c>
      <c r="C348" s="95" t="str">
        <f>VLOOKUP(A348,exc_PP!$A:$D,4,FALSE)</f>
        <v>YES</v>
      </c>
      <c r="D348" s="95" t="str">
        <f>VLOOKUP(A348,exc_PP!$A:$F,5,FALSE)</f>
        <v>SC</v>
      </c>
      <c r="E348" s="69"/>
      <c r="F348" s="95"/>
      <c r="G348" s="182" t="str">
        <f>Area_CT!C347</f>
        <v>South Northamptonshire</v>
      </c>
    </row>
    <row r="349" spans="1:7" x14ac:dyDescent="0.15">
      <c r="A349" t="s">
        <v>1177</v>
      </c>
      <c r="B349" s="179" t="s">
        <v>1179</v>
      </c>
      <c r="C349" s="95" t="str">
        <f>VLOOKUP(A349,exc_PP!$A:$D,4,FALSE)</f>
        <v>YES</v>
      </c>
      <c r="D349" s="95" t="str">
        <f>VLOOKUP(A349,exc_PP!$A:$F,5,FALSE)</f>
        <v>CFA</v>
      </c>
      <c r="E349" s="69"/>
      <c r="F349" s="95"/>
      <c r="G349" s="182" t="str">
        <f>Area_CT!C348</f>
        <v>South Oxfordshire</v>
      </c>
    </row>
    <row r="350" spans="1:7" x14ac:dyDescent="0.15">
      <c r="A350" t="s">
        <v>1180</v>
      </c>
      <c r="B350" s="95" t="s">
        <v>1182</v>
      </c>
      <c r="C350" s="95" t="str">
        <f>VLOOKUP(A350,exc_PP!$A:$D,4,FALSE)</f>
        <v>YES</v>
      </c>
      <c r="D350" s="95" t="str">
        <f>VLOOKUP(A350,exc_PP!$A:$F,5,FALSE)</f>
        <v>PCC</v>
      </c>
      <c r="E350" s="69"/>
      <c r="F350" s="95"/>
      <c r="G350" s="182" t="str">
        <f>Area_CT!C349</f>
        <v>South Ribble</v>
      </c>
    </row>
    <row r="351" spans="1:7" x14ac:dyDescent="0.15">
      <c r="A351" t="s">
        <v>1183</v>
      </c>
      <c r="B351" s="95" t="s">
        <v>1185</v>
      </c>
      <c r="C351" s="95" t="str">
        <f>VLOOKUP(A351,exc_PP!$A:$D,4,FALSE)</f>
        <v>YES</v>
      </c>
      <c r="D351" s="95" t="str">
        <f>VLOOKUP(A351,exc_PP!$A:$F,5,FALSE)</f>
        <v>SD</v>
      </c>
      <c r="E351" s="69"/>
      <c r="F351" s="95"/>
      <c r="G351" s="182" t="str">
        <f>Area_CT!C350</f>
        <v>South Shropshire</v>
      </c>
    </row>
    <row r="352" spans="1:7" x14ac:dyDescent="0.15">
      <c r="A352" t="s">
        <v>1186</v>
      </c>
      <c r="B352" s="95" t="s">
        <v>1188</v>
      </c>
      <c r="C352" s="95" t="str">
        <f>VLOOKUP(A352,exc_PP!$A:$D,4,FALSE)</f>
        <v>YES</v>
      </c>
      <c r="D352" s="95" t="str">
        <f>VLOOKUP(A352,exc_PP!$A:$F,5,FALSE)</f>
        <v>SD</v>
      </c>
      <c r="E352" s="69"/>
      <c r="F352" s="95"/>
      <c r="G352" s="182" t="str">
        <f>Area_CT!C351</f>
        <v>South Somerset</v>
      </c>
    </row>
    <row r="353" spans="1:7" x14ac:dyDescent="0.15">
      <c r="A353" t="s">
        <v>1189</v>
      </c>
      <c r="B353" s="95" t="s">
        <v>1191</v>
      </c>
      <c r="C353" s="95" t="str">
        <f>VLOOKUP(A353,exc_PP!$A:$D,4,FALSE)</f>
        <v>YES</v>
      </c>
      <c r="D353" s="95" t="str">
        <f>VLOOKUP(A353,exc_PP!$A:$F,5,FALSE)</f>
        <v>MD</v>
      </c>
      <c r="E353" s="69"/>
      <c r="F353" s="95"/>
      <c r="G353" s="182" t="str">
        <f>Area_CT!C352</f>
        <v>South Staffordshire</v>
      </c>
    </row>
    <row r="354" spans="1:7" x14ac:dyDescent="0.15">
      <c r="A354" t="s">
        <v>1192</v>
      </c>
      <c r="B354" s="95" t="s">
        <v>1194</v>
      </c>
      <c r="C354" s="95" t="str">
        <f>VLOOKUP(A354,exc_PP!$A:$D,4,FALSE)</f>
        <v>NO</v>
      </c>
      <c r="D354" s="95" t="str">
        <f>VLOOKUP(A354,exc_PP!$A:$F,5,FALSE)</f>
        <v>SD</v>
      </c>
      <c r="E354" s="69"/>
      <c r="F354" s="95"/>
      <c r="G354" s="182" t="str">
        <f>Area_CT!C353</f>
        <v>South Tyneside</v>
      </c>
    </row>
    <row r="355" spans="1:7" x14ac:dyDescent="0.15">
      <c r="A355" t="s">
        <v>1195</v>
      </c>
      <c r="B355" s="95" t="s">
        <v>1197</v>
      </c>
      <c r="C355" s="95" t="str">
        <f>VLOOKUP(A355,exc_PP!$A:$D,4,FALSE)</f>
        <v>YES</v>
      </c>
      <c r="D355" s="95" t="str">
        <f>VLOOKUP(A355,exc_PP!$A:$F,5,FALSE)</f>
        <v>SD</v>
      </c>
      <c r="E355" s="69"/>
      <c r="F355" s="95"/>
      <c r="G355" s="182" t="str">
        <f>Area_CT!C354</f>
        <v>South Wight</v>
      </c>
    </row>
    <row r="356" spans="1:7" x14ac:dyDescent="0.15">
      <c r="A356" t="s">
        <v>1198</v>
      </c>
      <c r="B356" s="95" t="s">
        <v>1200</v>
      </c>
      <c r="C356" s="95" t="str">
        <f>VLOOKUP(A356,exc_PP!$A:$D,4,FALSE)</f>
        <v>YES</v>
      </c>
      <c r="D356" s="95" t="str">
        <f>VLOOKUP(A356,exc_PP!$A:$F,5,FALSE)</f>
        <v>SC</v>
      </c>
      <c r="E356" s="69"/>
      <c r="F356" s="95"/>
      <c r="G356" s="182" t="str">
        <f>Area_CT!C355</f>
        <v>Southampton</v>
      </c>
    </row>
    <row r="357" spans="1:7" x14ac:dyDescent="0.15">
      <c r="A357" t="s">
        <v>1201</v>
      </c>
      <c r="B357" s="95" t="s">
        <v>1203</v>
      </c>
      <c r="C357" s="95" t="str">
        <f>VLOOKUP(A357,exc_PP!$A:$D,4,FALSE)</f>
        <v>YES</v>
      </c>
      <c r="D357" s="95" t="str">
        <f>VLOOKUP(A357,exc_PP!$A:$F,5,FALSE)</f>
        <v>SD</v>
      </c>
      <c r="E357" s="69"/>
      <c r="F357" s="95"/>
      <c r="G357" s="182" t="str">
        <f>Area_CT!C356</f>
        <v>Southampton UA</v>
      </c>
    </row>
    <row r="358" spans="1:7" x14ac:dyDescent="0.15">
      <c r="A358" t="s">
        <v>1204</v>
      </c>
      <c r="B358" s="95" t="s">
        <v>1206</v>
      </c>
      <c r="C358" s="95" t="str">
        <f>VLOOKUP(A358,exc_PP!$A:$D,4,FALSE)</f>
        <v>NO</v>
      </c>
      <c r="D358" s="95" t="str">
        <f>VLOOKUP(A358,exc_PP!$A:$F,5,FALSE)</f>
        <v>SD</v>
      </c>
      <c r="E358" s="69"/>
      <c r="F358" s="95"/>
      <c r="G358" s="182" t="str">
        <f>Area_CT!C357</f>
        <v>Southend-on-Sea</v>
      </c>
    </row>
    <row r="359" spans="1:7" x14ac:dyDescent="0.15">
      <c r="A359" t="s">
        <v>1207</v>
      </c>
      <c r="B359" s="95" t="s">
        <v>1208</v>
      </c>
      <c r="C359" s="95" t="str">
        <f>VLOOKUP(A359,exc_PP!$A:$D,4,FALSE)</f>
        <v>NO</v>
      </c>
      <c r="D359" s="95" t="str">
        <f>VLOOKUP(A359,exc_PP!$A:$F,5,FALSE)</f>
        <v>SD</v>
      </c>
      <c r="E359" s="69"/>
      <c r="F359" s="95"/>
      <c r="G359" s="182" t="str">
        <f>Area_CT!C358</f>
        <v>Southend-on-Sea UA</v>
      </c>
    </row>
    <row r="360" spans="1:7" x14ac:dyDescent="0.15">
      <c r="A360" t="s">
        <v>1209</v>
      </c>
      <c r="B360" s="95" t="s">
        <v>1211</v>
      </c>
      <c r="C360" s="95" t="str">
        <f>VLOOKUP(A360,exc_PP!$A:$D,4,FALSE)</f>
        <v>YES</v>
      </c>
      <c r="D360" s="95" t="str">
        <f>VLOOKUP(A360,exc_PP!$A:$F,5,FALSE)</f>
        <v>UA</v>
      </c>
      <c r="E360" s="69"/>
      <c r="F360" s="95"/>
      <c r="G360" s="182" t="str">
        <f>Area_CT!C359</f>
        <v>Southwark</v>
      </c>
    </row>
    <row r="361" spans="1:7" x14ac:dyDescent="0.15">
      <c r="A361" t="s">
        <v>1212</v>
      </c>
      <c r="B361" s="183" t="s">
        <v>1213</v>
      </c>
      <c r="C361" s="95" t="str">
        <f>VLOOKUP(A361,exc_PP!$A:$D,4,FALSE)</f>
        <v>NO</v>
      </c>
      <c r="D361" s="95" t="str">
        <f>VLOOKUP(A361,exc_PP!$A:$F,5,FALSE)</f>
        <v>SD</v>
      </c>
      <c r="E361" s="69"/>
      <c r="F361" s="95"/>
      <c r="G361" s="182" t="str">
        <f>Area_CT!C360</f>
        <v>Spelthorne</v>
      </c>
    </row>
    <row r="362" spans="1:7" x14ac:dyDescent="0.15">
      <c r="A362" t="s">
        <v>1214</v>
      </c>
      <c r="B362" s="95" t="s">
        <v>1216</v>
      </c>
      <c r="C362" s="95" t="str">
        <f>VLOOKUP(A362,exc_PP!$A:$D,4,FALSE)</f>
        <v>YES</v>
      </c>
      <c r="D362" s="95" t="str">
        <f>VLOOKUP(A362,exc_PP!$A:$F,5,FALSE)</f>
        <v>UA</v>
      </c>
      <c r="E362" s="69"/>
      <c r="F362" s="95"/>
      <c r="G362" s="182" t="str">
        <f>Area_CT!C361</f>
        <v>St Albans</v>
      </c>
    </row>
    <row r="363" spans="1:7" x14ac:dyDescent="0.15">
      <c r="A363" t="s">
        <v>1217</v>
      </c>
      <c r="B363" s="183" t="s">
        <v>1218</v>
      </c>
      <c r="C363" s="95" t="str">
        <f>VLOOKUP(A363,exc_PP!$A:$D,4,FALSE)</f>
        <v>NO</v>
      </c>
      <c r="D363" s="95" t="str">
        <f>VLOOKUP(A363,exc_PP!$A:$F,5,FALSE)</f>
        <v>SD</v>
      </c>
      <c r="E363" s="69"/>
      <c r="F363" s="95"/>
      <c r="G363" s="182" t="str">
        <f>Area_CT!C362</f>
        <v>St Edmundsbury</v>
      </c>
    </row>
    <row r="364" spans="1:7" x14ac:dyDescent="0.15">
      <c r="A364" t="s">
        <v>1219</v>
      </c>
      <c r="B364" s="95" t="s">
        <v>1221</v>
      </c>
      <c r="C364" s="95" t="str">
        <f>VLOOKUP(A364,exc_PP!$A:$D,4,FALSE)</f>
        <v>NO</v>
      </c>
      <c r="D364" s="95" t="str">
        <f>VLOOKUP(A364,exc_PP!$A:$F,5,FALSE)</f>
        <v>UA</v>
      </c>
      <c r="E364" s="69"/>
      <c r="F364" s="95"/>
      <c r="G364" s="182" t="str">
        <f>Area_CT!C363</f>
        <v>St Helens</v>
      </c>
    </row>
    <row r="365" spans="1:7" x14ac:dyDescent="0.15">
      <c r="A365" t="s">
        <v>1222</v>
      </c>
      <c r="B365" s="183" t="s">
        <v>1223</v>
      </c>
      <c r="C365" s="95" t="str">
        <f>VLOOKUP(A365,exc_PP!$A:$D,4,FALSE)</f>
        <v>NO</v>
      </c>
      <c r="D365" s="95" t="str">
        <f>VLOOKUP(A365,exc_PP!$A:$F,5,FALSE)</f>
        <v>SD</v>
      </c>
      <c r="E365" s="69"/>
      <c r="F365" s="95"/>
      <c r="G365" s="182" t="str">
        <f>Area_CT!C364</f>
        <v>Stafford</v>
      </c>
    </row>
    <row r="366" spans="1:7" x14ac:dyDescent="0.15">
      <c r="A366" t="s">
        <v>1224</v>
      </c>
      <c r="B366" s="95" t="s">
        <v>1226</v>
      </c>
      <c r="C366" s="95" t="str">
        <f>VLOOKUP(A366,exc_PP!$A:$D,4,FALSE)</f>
        <v>YES</v>
      </c>
      <c r="D366" s="95" t="str">
        <f>VLOOKUP(A366,exc_PP!$A:$F,5,FALSE)</f>
        <v>UA</v>
      </c>
      <c r="E366" s="69"/>
      <c r="F366" s="95"/>
      <c r="G366" s="182" t="str">
        <f>Area_CT!C365</f>
        <v>Staffordshire Moorlands</v>
      </c>
    </row>
    <row r="367" spans="1:7" x14ac:dyDescent="0.15">
      <c r="A367" t="s">
        <v>1227</v>
      </c>
      <c r="B367" s="95" t="s">
        <v>1229</v>
      </c>
      <c r="C367" s="95" t="str">
        <f>VLOOKUP(A367,exc_PP!$A:$D,4,FALSE)</f>
        <v>YES</v>
      </c>
      <c r="D367" s="95" t="str">
        <f>VLOOKUP(A367,exc_PP!$A:$F,5,FALSE)</f>
        <v>SD</v>
      </c>
      <c r="E367" s="69"/>
      <c r="F367" s="95"/>
      <c r="G367" s="182" t="str">
        <f>Area_CT!C366</f>
        <v>Stevenage</v>
      </c>
    </row>
    <row r="368" spans="1:7" x14ac:dyDescent="0.15">
      <c r="A368" t="s">
        <v>1230</v>
      </c>
      <c r="B368" s="95" t="s">
        <v>1232</v>
      </c>
      <c r="C368" s="95" t="str">
        <f>VLOOKUP(A368,exc_PP!$A:$D,4,FALSE)</f>
        <v>NO</v>
      </c>
      <c r="D368" s="95" t="str">
        <f>VLOOKUP(A368,exc_PP!$A:$F,5,FALSE)</f>
        <v>SD</v>
      </c>
      <c r="E368" s="69"/>
      <c r="F368" s="95"/>
      <c r="G368" s="182" t="str">
        <f>Area_CT!C367</f>
        <v>Stockport</v>
      </c>
    </row>
    <row r="369" spans="1:7" x14ac:dyDescent="0.15">
      <c r="A369" t="s">
        <v>1233</v>
      </c>
      <c r="B369" s="183" t="s">
        <v>1234</v>
      </c>
      <c r="C369" s="95" t="str">
        <f>VLOOKUP(A369,exc_PP!$A:$D,4,FALSE)</f>
        <v>NO</v>
      </c>
      <c r="D369" s="95" t="str">
        <f>VLOOKUP(A369,exc_PP!$A:$F,5,FALSE)</f>
        <v>SD</v>
      </c>
      <c r="E369" s="69"/>
      <c r="F369" s="95"/>
      <c r="G369" s="182" t="str">
        <f>Area_CT!C368</f>
        <v>Stockton-on-Tees</v>
      </c>
    </row>
    <row r="370" spans="1:7" x14ac:dyDescent="0.15">
      <c r="A370" t="s">
        <v>1235</v>
      </c>
      <c r="B370" s="95" t="s">
        <v>1237</v>
      </c>
      <c r="C370" s="95" t="str">
        <f>VLOOKUP(A370,exc_PP!$A:$D,4,FALSE)</f>
        <v>YES</v>
      </c>
      <c r="D370" s="95" t="str">
        <f>VLOOKUP(A370,exc_PP!$A:$F,5,FALSE)</f>
        <v>UA</v>
      </c>
      <c r="E370" s="69"/>
      <c r="F370" s="95"/>
      <c r="G370" s="182" t="str">
        <f>Area_CT!C369</f>
        <v>Stockton-on-Tees UA</v>
      </c>
    </row>
    <row r="371" spans="1:7" x14ac:dyDescent="0.15">
      <c r="A371" t="s">
        <v>1238</v>
      </c>
      <c r="B371" s="95" t="s">
        <v>1239</v>
      </c>
      <c r="C371" s="95" t="str">
        <f>VLOOKUP(A371,exc_PP!$A:$D,4,FALSE)</f>
        <v>NO</v>
      </c>
      <c r="D371" s="95" t="str">
        <f>VLOOKUP(A371,exc_PP!$A:$F,5,FALSE)</f>
        <v>SD</v>
      </c>
      <c r="E371" s="69"/>
      <c r="F371" s="95"/>
      <c r="G371" s="182" t="str">
        <f>Area_CT!C370</f>
        <v>Stoke-on-Trent</v>
      </c>
    </row>
    <row r="372" spans="1:7" x14ac:dyDescent="0.15">
      <c r="A372" t="s">
        <v>1240</v>
      </c>
      <c r="B372" s="95" t="s">
        <v>1242</v>
      </c>
      <c r="C372" s="95" t="str">
        <f>VLOOKUP(A372,exc_PP!$A:$D,4,FALSE)</f>
        <v>YES</v>
      </c>
      <c r="D372" s="95" t="str">
        <f>VLOOKUP(A372,exc_PP!$A:$F,5,FALSE)</f>
        <v>OLB</v>
      </c>
      <c r="E372" s="69"/>
      <c r="F372" s="95"/>
      <c r="G372" s="182" t="str">
        <f>Area_CT!C371</f>
        <v>Stoke-on-Trent UA</v>
      </c>
    </row>
    <row r="373" spans="1:7" x14ac:dyDescent="0.15">
      <c r="A373" t="s">
        <v>1243</v>
      </c>
      <c r="B373" s="95" t="s">
        <v>1245</v>
      </c>
      <c r="C373" s="95" t="str">
        <f>VLOOKUP(A373,exc_PP!$A:$D,4,FALSE)</f>
        <v>YES</v>
      </c>
      <c r="D373" s="95" t="str">
        <f>VLOOKUP(A373,exc_PP!$A:$F,5,FALSE)</f>
        <v>UA</v>
      </c>
      <c r="E373" s="69"/>
      <c r="F373" s="95"/>
      <c r="G373" s="182" t="str">
        <f>Area_CT!C372</f>
        <v>Stratford-on-Avon</v>
      </c>
    </row>
    <row r="374" spans="1:7" x14ac:dyDescent="0.15">
      <c r="A374" t="s">
        <v>1246</v>
      </c>
      <c r="B374" s="95" t="s">
        <v>1248</v>
      </c>
      <c r="C374" s="95" t="str">
        <f>VLOOKUP(A374,exc_PP!$A:$D,4,FALSE)</f>
        <v>YES</v>
      </c>
      <c r="D374" s="95" t="str">
        <f>VLOOKUP(A374,exc_PP!$A:$F,5,FALSE)</f>
        <v>SD</v>
      </c>
      <c r="E374" s="69"/>
      <c r="F374" s="95"/>
      <c r="G374" s="182" t="str">
        <f>Area_CT!C373</f>
        <v>Stroud</v>
      </c>
    </row>
    <row r="375" spans="1:7" x14ac:dyDescent="0.15">
      <c r="A375" t="s">
        <v>1249</v>
      </c>
      <c r="B375" s="95" t="s">
        <v>1251</v>
      </c>
      <c r="C375" s="95" t="str">
        <f>VLOOKUP(A375,exc_PP!$A:$D,4,FALSE)</f>
        <v>YES</v>
      </c>
      <c r="D375" s="95" t="str">
        <f>VLOOKUP(A375,exc_PP!$A:$F,5,FALSE)</f>
        <v>SD</v>
      </c>
      <c r="E375" s="69"/>
      <c r="F375" s="95"/>
      <c r="G375" s="182" t="str">
        <f>Area_CT!C374</f>
        <v>Suffolk Coastal</v>
      </c>
    </row>
    <row r="376" spans="1:7" x14ac:dyDescent="0.15">
      <c r="A376" t="s">
        <v>1252</v>
      </c>
      <c r="B376" s="95" t="s">
        <v>1254</v>
      </c>
      <c r="C376" s="95" t="str">
        <f>VLOOKUP(A376,exc_PP!$A:$D,4,FALSE)</f>
        <v>NO</v>
      </c>
      <c r="D376" s="95" t="str">
        <f>VLOOKUP(A376,exc_PP!$A:$F,5,FALSE)</f>
        <v>SD</v>
      </c>
      <c r="E376" s="69"/>
      <c r="F376" s="95"/>
      <c r="G376" s="182" t="str">
        <f>Area_CT!C375</f>
        <v>Sunderland</v>
      </c>
    </row>
    <row r="377" spans="1:7" x14ac:dyDescent="0.15">
      <c r="A377" t="s">
        <v>1255</v>
      </c>
      <c r="B377" s="95" t="s">
        <v>1257</v>
      </c>
      <c r="C377" s="95" t="str">
        <f>VLOOKUP(A377,exc_PP!$A:$D,4,FALSE)</f>
        <v>YES</v>
      </c>
      <c r="D377" s="95" t="str">
        <f>VLOOKUP(A377,exc_PP!$A:$F,5,FALSE)</f>
        <v>SD</v>
      </c>
      <c r="E377" s="69"/>
      <c r="F377" s="95"/>
      <c r="G377" s="182" t="str">
        <f>Area_CT!C376</f>
        <v>Surrey Heath</v>
      </c>
    </row>
    <row r="378" spans="1:7" x14ac:dyDescent="0.15">
      <c r="A378" t="s">
        <v>1258</v>
      </c>
      <c r="B378" s="95" t="s">
        <v>1260</v>
      </c>
      <c r="C378" s="95" t="str">
        <f>VLOOKUP(A378,exc_PP!$A:$D,4,FALSE)</f>
        <v>YES</v>
      </c>
      <c r="D378" s="95" t="str">
        <f>VLOOKUP(A378,exc_PP!$A:$F,5,FALSE)</f>
        <v>OLB</v>
      </c>
      <c r="E378" s="69"/>
      <c r="F378" s="95"/>
      <c r="G378" s="182" t="str">
        <f>Area_CT!C377</f>
        <v>Sutton</v>
      </c>
    </row>
    <row r="379" spans="1:7" x14ac:dyDescent="0.15">
      <c r="A379" t="s">
        <v>1261</v>
      </c>
      <c r="B379" s="95" t="s">
        <v>1263</v>
      </c>
      <c r="C379" s="95" t="str">
        <f>VLOOKUP(A379,exc_PP!$A:$D,4,FALSE)</f>
        <v>NO</v>
      </c>
      <c r="D379" s="95" t="str">
        <f>VLOOKUP(A379,exc_PP!$A:$F,5,FALSE)</f>
        <v>SD</v>
      </c>
      <c r="E379" s="69"/>
      <c r="F379" s="95"/>
      <c r="G379" s="182" t="str">
        <f>Area_CT!C378</f>
        <v>Swale</v>
      </c>
    </row>
    <row r="380" spans="1:7" x14ac:dyDescent="0.15">
      <c r="A380" t="s">
        <v>1264</v>
      </c>
      <c r="B380" s="95" t="s">
        <v>1266</v>
      </c>
      <c r="C380" s="95" t="str">
        <f>VLOOKUP(A380,exc_PP!$A:$D,4,FALSE)</f>
        <v>YES</v>
      </c>
      <c r="D380" s="95" t="str">
        <f>VLOOKUP(A380,exc_PP!$A:$F,5,FALSE)</f>
        <v>MD</v>
      </c>
      <c r="E380" s="69"/>
      <c r="F380" s="95"/>
      <c r="G380" s="182" t="str">
        <f>Area_CT!C379</f>
        <v>Swindon UA</v>
      </c>
    </row>
    <row r="381" spans="1:7" x14ac:dyDescent="0.15">
      <c r="A381" t="s">
        <v>1267</v>
      </c>
      <c r="B381" s="95" t="s">
        <v>1268</v>
      </c>
      <c r="C381" s="95" t="str">
        <f>VLOOKUP(A381,exc_PP!$A:$D,4,FALSE)</f>
        <v>NO</v>
      </c>
      <c r="D381" s="95" t="str">
        <f>VLOOKUP(A381,exc_PP!$A:$F,5,FALSE)</f>
        <v>SD</v>
      </c>
      <c r="E381" s="69"/>
      <c r="F381" s="95"/>
      <c r="G381" s="182" t="str">
        <f>Area_CT!C380</f>
        <v>Tameside</v>
      </c>
    </row>
    <row r="382" spans="1:7" x14ac:dyDescent="0.15">
      <c r="A382" t="s">
        <v>1269</v>
      </c>
      <c r="B382" s="95" t="s">
        <v>1271</v>
      </c>
      <c r="C382" s="95" t="str">
        <f>VLOOKUP(A382,exc_PP!$A:$D,4,FALSE)</f>
        <v>YES</v>
      </c>
      <c r="D382" s="95" t="str">
        <f>VLOOKUP(A382,exc_PP!$A:$F,5,FALSE)</f>
        <v>SD</v>
      </c>
      <c r="E382" s="69"/>
      <c r="F382" s="95"/>
      <c r="G382" s="182" t="str">
        <f>Area_CT!C381</f>
        <v>Tamworth</v>
      </c>
    </row>
    <row r="383" spans="1:7" x14ac:dyDescent="0.15">
      <c r="A383" t="s">
        <v>1272</v>
      </c>
      <c r="B383" s="95" t="s">
        <v>1274</v>
      </c>
      <c r="C383" s="95" t="str">
        <f>VLOOKUP(A383,exc_PP!$A:$D,4,FALSE)</f>
        <v>YES</v>
      </c>
      <c r="D383" s="95" t="str">
        <f>VLOOKUP(A383,exc_PP!$A:$F,5,FALSE)</f>
        <v>SD</v>
      </c>
      <c r="E383" s="69"/>
      <c r="F383" s="95"/>
      <c r="G383" s="182" t="str">
        <f>Area_CT!C382</f>
        <v>Tandridge</v>
      </c>
    </row>
    <row r="384" spans="1:7" x14ac:dyDescent="0.15">
      <c r="A384" t="s">
        <v>1275</v>
      </c>
      <c r="B384" s="95" t="s">
        <v>1277</v>
      </c>
      <c r="C384" s="95" t="str">
        <f>VLOOKUP(A384,exc_PP!$A:$D,4,FALSE)</f>
        <v>YES</v>
      </c>
      <c r="D384" s="95" t="str">
        <f>VLOOKUP(A384,exc_PP!$A:$F,5,FALSE)</f>
        <v>SD</v>
      </c>
      <c r="E384" s="69"/>
      <c r="F384" s="95"/>
      <c r="G384" s="182" t="str">
        <f>Area_CT!C383</f>
        <v>Taunton Deane</v>
      </c>
    </row>
    <row r="385" spans="1:7" x14ac:dyDescent="0.15">
      <c r="A385" t="s">
        <v>1278</v>
      </c>
      <c r="B385" s="95" t="s">
        <v>1280</v>
      </c>
      <c r="C385" s="95" t="str">
        <f>VLOOKUP(A385,exc_PP!$A:$D,4,FALSE)</f>
        <v>YES</v>
      </c>
      <c r="D385" s="95" t="str">
        <f>VLOOKUP(A385,exc_PP!$A:$F,5,FALSE)</f>
        <v>MD</v>
      </c>
      <c r="E385" s="69"/>
      <c r="F385" s="95"/>
      <c r="G385" s="182" t="str">
        <f>Area_CT!C384</f>
        <v>Teesdale</v>
      </c>
    </row>
    <row r="386" spans="1:7" x14ac:dyDescent="0.15">
      <c r="A386" t="s">
        <v>1281</v>
      </c>
      <c r="B386" s="95" t="s">
        <v>1283</v>
      </c>
      <c r="C386" s="95" t="str">
        <f>VLOOKUP(A386,exc_PP!$A:$D,4,FALSE)</f>
        <v>YES</v>
      </c>
      <c r="D386" s="95" t="str">
        <f>VLOOKUP(A386,exc_PP!$A:$F,5,FALSE)</f>
        <v>SD</v>
      </c>
      <c r="E386" s="69"/>
      <c r="F386" s="95"/>
      <c r="G386" s="182" t="str">
        <f>Area_CT!C385</f>
        <v>Teignbridge</v>
      </c>
    </row>
    <row r="387" spans="1:7" x14ac:dyDescent="0.15">
      <c r="A387" t="s">
        <v>1284</v>
      </c>
      <c r="B387" s="95" t="s">
        <v>1286</v>
      </c>
      <c r="C387" s="95" t="str">
        <f>VLOOKUP(A387,exc_PP!$A:$D,4,FALSE)</f>
        <v>YES</v>
      </c>
      <c r="D387" s="95" t="str">
        <f>VLOOKUP(A387,exc_PP!$A:$F,5,FALSE)</f>
        <v>SD</v>
      </c>
      <c r="E387" s="69"/>
      <c r="F387" s="95"/>
      <c r="G387" s="182" t="str">
        <f>Area_CT!C386</f>
        <v>Telford and the Wrekin UA</v>
      </c>
    </row>
    <row r="388" spans="1:7" x14ac:dyDescent="0.15">
      <c r="A388" t="s">
        <v>1287</v>
      </c>
      <c r="B388" s="95" t="s">
        <v>1289</v>
      </c>
      <c r="C388" s="95" t="str">
        <f>VLOOKUP(A388,exc_PP!$A:$D,4,FALSE)</f>
        <v>YES</v>
      </c>
      <c r="D388" s="95" t="str">
        <f>VLOOKUP(A388,exc_PP!$A:$F,5,FALSE)</f>
        <v>SD</v>
      </c>
      <c r="E388" s="69"/>
      <c r="F388" s="95"/>
      <c r="G388" s="182" t="str">
        <f>Area_CT!C387</f>
        <v>Tendring</v>
      </c>
    </row>
    <row r="389" spans="1:7" x14ac:dyDescent="0.15">
      <c r="A389" t="s">
        <v>1290</v>
      </c>
      <c r="B389" s="95" t="s">
        <v>1292</v>
      </c>
      <c r="C389" s="95" t="str">
        <f>VLOOKUP(A389,exc_PP!$A:$D,4,FALSE)</f>
        <v>YES</v>
      </c>
      <c r="D389" s="95" t="str">
        <f>VLOOKUP(A389,exc_PP!$A:$F,5,FALSE)</f>
        <v>SD</v>
      </c>
      <c r="E389" s="69"/>
      <c r="F389" s="95"/>
      <c r="G389" s="182" t="str">
        <f>Area_CT!C388</f>
        <v>Test Valley</v>
      </c>
    </row>
    <row r="390" spans="1:7" x14ac:dyDescent="0.15">
      <c r="A390" t="s">
        <v>1293</v>
      </c>
      <c r="B390" s="95" t="s">
        <v>1294</v>
      </c>
      <c r="C390" s="95" t="str">
        <f>VLOOKUP(A390,exc_PP!$A:$D,4,FALSE)</f>
        <v>NO</v>
      </c>
      <c r="D390" s="95" t="str">
        <f>VLOOKUP(A390,exc_PP!$A:$F,5,FALSE)</f>
        <v>SD</v>
      </c>
      <c r="E390" s="69"/>
      <c r="F390" s="95"/>
      <c r="G390" s="182" t="str">
        <f>Area_CT!C389</f>
        <v>Tewkesbury</v>
      </c>
    </row>
    <row r="391" spans="1:7" x14ac:dyDescent="0.15">
      <c r="A391" t="s">
        <v>1295</v>
      </c>
      <c r="B391" s="95" t="s">
        <v>1297</v>
      </c>
      <c r="C391" s="95" t="str">
        <f>VLOOKUP(A391,exc_PP!$A:$D,4,FALSE)</f>
        <v>YES</v>
      </c>
      <c r="D391" s="95" t="str">
        <f>VLOOKUP(A391,exc_PP!$A:$F,5,FALSE)</f>
        <v>UA</v>
      </c>
      <c r="E391" s="69"/>
      <c r="F391" s="95"/>
      <c r="G391" s="182" t="str">
        <f>Area_CT!C390</f>
        <v>Thamesdown</v>
      </c>
    </row>
    <row r="392" spans="1:7" x14ac:dyDescent="0.15">
      <c r="A392" t="s">
        <v>1298</v>
      </c>
      <c r="B392" s="95" t="s">
        <v>1300</v>
      </c>
      <c r="C392" s="95" t="str">
        <f>VLOOKUP(A392,exc_PP!$A:$D,4,FALSE)</f>
        <v>NO</v>
      </c>
      <c r="D392" s="95" t="str">
        <f>VLOOKUP(A392,exc_PP!$A:$F,5,FALSE)</f>
        <v>SD</v>
      </c>
      <c r="E392" s="69"/>
      <c r="F392" s="95"/>
      <c r="G392" s="182" t="str">
        <f>Area_CT!C391</f>
        <v>Thanet</v>
      </c>
    </row>
    <row r="393" spans="1:7" x14ac:dyDescent="0.15">
      <c r="A393" t="s">
        <v>1301</v>
      </c>
      <c r="B393" s="95" t="s">
        <v>1303</v>
      </c>
      <c r="C393" s="95" t="str">
        <f>VLOOKUP(A393,exc_PP!$A:$D,4,FALSE)</f>
        <v>YES</v>
      </c>
      <c r="D393" s="95" t="str">
        <f>VLOOKUP(A393,exc_PP!$A:$F,5,FALSE)</f>
        <v>MD</v>
      </c>
      <c r="E393" s="69"/>
      <c r="F393" s="95"/>
      <c r="G393" s="182" t="str">
        <f>Area_CT!C392</f>
        <v>The Wrekin</v>
      </c>
    </row>
    <row r="394" spans="1:7" x14ac:dyDescent="0.15">
      <c r="A394" t="s">
        <v>1304</v>
      </c>
      <c r="B394" s="95" t="s">
        <v>1306</v>
      </c>
      <c r="C394" s="95" t="str">
        <f>VLOOKUP(A394,exc_PP!$A:$D,4,FALSE)</f>
        <v>NO</v>
      </c>
      <c r="D394" s="95" t="str">
        <f>VLOOKUP(A394,exc_PP!$A:$F,5,FALSE)</f>
        <v>SD</v>
      </c>
      <c r="E394" s="69"/>
      <c r="F394" s="95"/>
      <c r="G394" s="182" t="str">
        <f>Area_CT!C393</f>
        <v>Three Rivers</v>
      </c>
    </row>
    <row r="395" spans="1:7" x14ac:dyDescent="0.15">
      <c r="A395" t="s">
        <v>1307</v>
      </c>
      <c r="B395" s="95" t="s">
        <v>1309</v>
      </c>
      <c r="C395" s="95" t="str">
        <f>VLOOKUP(A395,exc_PP!$A:$D,4,FALSE)</f>
        <v>YES</v>
      </c>
      <c r="D395" s="95" t="str">
        <f>VLOOKUP(A395,exc_PP!$A:$F,5,FALSE)</f>
        <v>MD</v>
      </c>
      <c r="E395" s="69"/>
      <c r="F395" s="95"/>
      <c r="G395" s="182" t="str">
        <f>Area_CT!C394</f>
        <v>Thurrock</v>
      </c>
    </row>
    <row r="396" spans="1:7" x14ac:dyDescent="0.15">
      <c r="A396" t="s">
        <v>1310</v>
      </c>
      <c r="B396" s="95" t="s">
        <v>1312</v>
      </c>
      <c r="C396" s="95" t="str">
        <f>VLOOKUP(A396,exc_PP!$A:$D,4,FALSE)</f>
        <v>NO</v>
      </c>
      <c r="D396" s="95" t="str">
        <f>VLOOKUP(A396,exc_PP!$A:$F,5,FALSE)</f>
        <v>SD</v>
      </c>
      <c r="E396" s="69"/>
      <c r="F396" s="95"/>
      <c r="G396" s="182" t="str">
        <f>Area_CT!C395</f>
        <v>Thurrock UA</v>
      </c>
    </row>
    <row r="397" spans="1:7" x14ac:dyDescent="0.15">
      <c r="A397" t="s">
        <v>1313</v>
      </c>
      <c r="B397" s="95" t="s">
        <v>1314</v>
      </c>
      <c r="C397" s="95" t="str">
        <f>VLOOKUP(A397,exc_PP!$A:$D,4,FALSE)</f>
        <v>NO</v>
      </c>
      <c r="D397" s="95" t="str">
        <f>VLOOKUP(A397,exc_PP!$A:$F,5,FALSE)</f>
        <v>SD</v>
      </c>
      <c r="E397" s="69"/>
      <c r="F397" s="95"/>
      <c r="G397" s="182" t="str">
        <f>Area_CT!C396</f>
        <v>Tonbridge &amp; Malling</v>
      </c>
    </row>
    <row r="398" spans="1:7" x14ac:dyDescent="0.15">
      <c r="A398" t="s">
        <v>1315</v>
      </c>
      <c r="B398" s="95" t="s">
        <v>1317</v>
      </c>
      <c r="C398" s="95" t="str">
        <f>VLOOKUP(A398,exc_PP!$A:$D,4,FALSE)</f>
        <v>NO</v>
      </c>
      <c r="D398" s="95" t="str">
        <f>VLOOKUP(A398,exc_PP!$A:$F,5,FALSE)</f>
        <v>SD</v>
      </c>
      <c r="E398" s="69"/>
      <c r="F398" s="95"/>
      <c r="G398" s="182" t="str">
        <f>Area_CT!C397</f>
        <v>Torbay</v>
      </c>
    </row>
    <row r="399" spans="1:7" x14ac:dyDescent="0.15">
      <c r="A399" t="s">
        <v>1318</v>
      </c>
      <c r="B399" s="95" t="s">
        <v>1320</v>
      </c>
      <c r="C399" s="95" t="str">
        <f>VLOOKUP(A399,exc_PP!$A:$D,4,FALSE)</f>
        <v>NO</v>
      </c>
      <c r="D399" s="95" t="str">
        <f>VLOOKUP(A399,exc_PP!$A:$F,5,FALSE)</f>
        <v>SD</v>
      </c>
      <c r="E399" s="69"/>
      <c r="F399" s="95"/>
      <c r="G399" s="182" t="str">
        <f>Area_CT!C398</f>
        <v>Torbay UA</v>
      </c>
    </row>
    <row r="400" spans="1:7" x14ac:dyDescent="0.15">
      <c r="A400" t="s">
        <v>1321</v>
      </c>
      <c r="B400" s="95" t="s">
        <v>1323</v>
      </c>
      <c r="C400" s="95" t="str">
        <f>VLOOKUP(A400,exc_PP!$A:$D,4,FALSE)</f>
        <v>YES</v>
      </c>
      <c r="D400" s="95" t="str">
        <f>VLOOKUP(A400,exc_PP!$A:$F,5,FALSE)</f>
        <v>MD</v>
      </c>
      <c r="E400" s="69"/>
      <c r="F400" s="95"/>
      <c r="G400" s="182" t="str">
        <f>Area_CT!C399</f>
        <v>Torridge</v>
      </c>
    </row>
    <row r="401" spans="1:7" x14ac:dyDescent="0.15">
      <c r="A401" t="s">
        <v>1324</v>
      </c>
      <c r="B401" s="95" t="s">
        <v>1326</v>
      </c>
      <c r="C401" s="95" t="str">
        <f>VLOOKUP(A401,exc_PP!$A:$D,4,FALSE)</f>
        <v>NO</v>
      </c>
      <c r="D401" s="95" t="str">
        <f>VLOOKUP(A401,exc_PP!$A:$F,5,FALSE)</f>
        <v>SD</v>
      </c>
      <c r="E401" s="69"/>
      <c r="F401" s="95"/>
      <c r="G401" s="182" t="str">
        <f>Area_CT!C400</f>
        <v>Tower Hamlets</v>
      </c>
    </row>
    <row r="402" spans="1:7" x14ac:dyDescent="0.15">
      <c r="A402" t="s">
        <v>1327</v>
      </c>
      <c r="B402" s="95" t="s">
        <v>1329</v>
      </c>
      <c r="C402" s="95" t="str">
        <f>VLOOKUP(A402,exc_PP!$A:$D,4,FALSE)</f>
        <v>YES</v>
      </c>
      <c r="D402" s="95" t="str">
        <f>VLOOKUP(A402,exc_PP!$A:$F,5,FALSE)</f>
        <v>SD</v>
      </c>
      <c r="E402" s="69"/>
      <c r="F402" s="95"/>
      <c r="G402" s="182" t="str">
        <f>Area_CT!C401</f>
        <v>Trafford</v>
      </c>
    </row>
    <row r="403" spans="1:7" x14ac:dyDescent="0.15">
      <c r="A403" t="s">
        <v>1330</v>
      </c>
      <c r="B403" s="95" t="s">
        <v>1332</v>
      </c>
      <c r="C403" s="95" t="str">
        <f>VLOOKUP(A403,exc_PP!$A:$D,4,FALSE)</f>
        <v>YES</v>
      </c>
      <c r="D403" s="95" t="str">
        <f>VLOOKUP(A403,exc_PP!$A:$F,5,FALSE)</f>
        <v>MD</v>
      </c>
      <c r="E403" s="69"/>
      <c r="F403" s="95"/>
      <c r="G403" s="182" t="str">
        <f>Area_CT!C402</f>
        <v>Tunbridge Wells</v>
      </c>
    </row>
    <row r="404" spans="1:7" x14ac:dyDescent="0.15">
      <c r="A404" t="s">
        <v>1333</v>
      </c>
      <c r="B404" s="95" t="s">
        <v>1334</v>
      </c>
      <c r="C404" s="95" t="str">
        <f>VLOOKUP(A404,exc_PP!$A:$D,4,FALSE)</f>
        <v>NO</v>
      </c>
      <c r="D404" s="95" t="str">
        <f>VLOOKUP(A404,exc_PP!$A:$F,5,FALSE)</f>
        <v>SD</v>
      </c>
      <c r="E404" s="69"/>
      <c r="F404" s="95"/>
      <c r="G404" s="182" t="str">
        <f>Area_CT!C403</f>
        <v>Tynedale</v>
      </c>
    </row>
    <row r="405" spans="1:7" x14ac:dyDescent="0.15">
      <c r="A405" t="s">
        <v>1335</v>
      </c>
      <c r="B405" s="95" t="s">
        <v>1337</v>
      </c>
      <c r="C405" s="95" t="str">
        <f>VLOOKUP(A405,exc_PP!$A:$D,4,FALSE)</f>
        <v>NO</v>
      </c>
      <c r="D405" s="95" t="str">
        <f>VLOOKUP(A405,exc_PP!$A:$F,5,FALSE)</f>
        <v>SC</v>
      </c>
      <c r="E405" s="69"/>
      <c r="F405" s="95"/>
      <c r="G405" s="182" t="str">
        <f>Area_CT!C404</f>
        <v>Uttlesford</v>
      </c>
    </row>
    <row r="406" spans="1:7" x14ac:dyDescent="0.15">
      <c r="A406" t="s">
        <v>1341</v>
      </c>
      <c r="B406" s="179" t="s">
        <v>1343</v>
      </c>
      <c r="C406" s="95" t="str">
        <f>VLOOKUP(A406,exc_PP!$A:$D,4,FALSE)</f>
        <v>YES</v>
      </c>
      <c r="D406" s="95" t="str">
        <f>VLOOKUP(A406,exc_PP!$A:$F,5,FALSE)</f>
        <v>CFA</v>
      </c>
      <c r="E406" s="69"/>
      <c r="F406" s="95"/>
      <c r="G406" s="182" t="str">
        <f>Area_CT!C405</f>
        <v>Vale of White Horse</v>
      </c>
    </row>
    <row r="407" spans="1:7" x14ac:dyDescent="0.15">
      <c r="A407" t="s">
        <v>1338</v>
      </c>
      <c r="B407" s="179" t="s">
        <v>1340</v>
      </c>
      <c r="C407" s="95" t="str">
        <f>VLOOKUP(A407,exc_PP!$A:$D,4,FALSE)</f>
        <v>YES</v>
      </c>
      <c r="D407" s="95" t="str">
        <f>VLOOKUP(A407,exc_PP!$A:$F,5,FALSE)</f>
        <v>UA</v>
      </c>
      <c r="E407" s="69"/>
      <c r="F407" s="95"/>
      <c r="G407" s="182" t="str">
        <f>Area_CT!C406</f>
        <v>Vale Royal</v>
      </c>
    </row>
    <row r="408" spans="1:7" x14ac:dyDescent="0.15">
      <c r="A408" t="s">
        <v>1344</v>
      </c>
      <c r="B408" s="183" t="s">
        <v>1345</v>
      </c>
      <c r="C408" s="95" t="str">
        <f>VLOOKUP(A408,exc_PP!$A:$D,4,FALSE)</f>
        <v>NO</v>
      </c>
      <c r="D408" s="95" t="str">
        <f>VLOOKUP(A408,exc_PP!$A:$F,5,FALSE)</f>
        <v>SD</v>
      </c>
      <c r="E408" s="69"/>
      <c r="F408" s="95"/>
      <c r="G408" s="182" t="str">
        <f>Area_CT!C407</f>
        <v>Wakefield</v>
      </c>
    </row>
    <row r="409" spans="1:7" x14ac:dyDescent="0.15">
      <c r="A409" t="s">
        <v>1346</v>
      </c>
      <c r="B409" s="95" t="s">
        <v>1348</v>
      </c>
      <c r="C409" s="95" t="str">
        <f>VLOOKUP(A409,exc_PP!$A:$D,4,FALSE)</f>
        <v>YES</v>
      </c>
      <c r="D409" s="95" t="str">
        <f>VLOOKUP(A409,exc_PP!$A:$F,5,FALSE)</f>
        <v>UA</v>
      </c>
      <c r="E409" s="69"/>
      <c r="F409" s="95"/>
      <c r="G409" s="182" t="str">
        <f>Area_CT!C408</f>
        <v>Walsall</v>
      </c>
    </row>
    <row r="410" spans="1:7" x14ac:dyDescent="0.15">
      <c r="A410" t="s">
        <v>1349</v>
      </c>
      <c r="B410" s="95" t="s">
        <v>1351</v>
      </c>
      <c r="C410" s="95" t="str">
        <f>VLOOKUP(A410,exc_PP!$A:$D,4,FALSE)</f>
        <v>YES</v>
      </c>
      <c r="D410" s="95" t="str">
        <f>VLOOKUP(A410,exc_PP!$A:$F,5,FALSE)</f>
        <v>MD</v>
      </c>
      <c r="E410" s="69"/>
      <c r="F410" s="95"/>
      <c r="G410" s="182" t="str">
        <f>Area_CT!C409</f>
        <v>Waltham Forest</v>
      </c>
    </row>
    <row r="411" spans="1:7" x14ac:dyDescent="0.15">
      <c r="A411" t="s">
        <v>1352</v>
      </c>
      <c r="B411" s="95" t="s">
        <v>1354</v>
      </c>
      <c r="C411" s="95" t="str">
        <f>VLOOKUP(A411,exc_PP!$A:$D,4,FALSE)</f>
        <v>NO</v>
      </c>
      <c r="D411" s="95" t="str">
        <f>VLOOKUP(A411,exc_PP!$A:$F,5,FALSE)</f>
        <v>SC</v>
      </c>
      <c r="E411" s="69"/>
      <c r="F411" s="95"/>
      <c r="G411" s="182" t="str">
        <f>Area_CT!C410</f>
        <v>Wandsworth</v>
      </c>
    </row>
    <row r="412" spans="1:7" ht="16" x14ac:dyDescent="0.2">
      <c r="A412" s="105" t="s">
        <v>1355</v>
      </c>
      <c r="B412" s="95" t="s">
        <v>1357</v>
      </c>
      <c r="C412" s="95" t="str">
        <f>VLOOKUP(A412,exc_PP!$A:$D,4,FALSE)</f>
        <v>YES</v>
      </c>
      <c r="D412" s="95" t="str">
        <f>VLOOKUP(A412,exc_PP!$A:$F,5,FALSE)</f>
        <v>UA</v>
      </c>
      <c r="E412" s="69"/>
      <c r="F412" s="95"/>
      <c r="G412" s="182" t="str">
        <f>Area_CT!C411</f>
        <v>Wansbeck</v>
      </c>
    </row>
    <row r="413" spans="1:7" x14ac:dyDescent="0.15">
      <c r="A413" t="s">
        <v>1358</v>
      </c>
      <c r="B413" s="95" t="s">
        <v>1360</v>
      </c>
      <c r="C413" s="95" t="str">
        <f>VLOOKUP(A413,exc_PP!$A:$D,4,FALSE)</f>
        <v>NO</v>
      </c>
      <c r="D413" s="95" t="str">
        <f>VLOOKUP(A413,exc_PP!$A:$F,5,FALSE)</f>
        <v>SD</v>
      </c>
      <c r="E413" s="69"/>
      <c r="F413" s="95"/>
      <c r="G413" s="182" t="str">
        <f>Area_CT!C412</f>
        <v>Wansdyke</v>
      </c>
    </row>
    <row r="414" spans="1:7" x14ac:dyDescent="0.15">
      <c r="A414" t="s">
        <v>1361</v>
      </c>
      <c r="B414" s="95" t="s">
        <v>1363</v>
      </c>
      <c r="C414" s="95" t="str">
        <f>VLOOKUP(A414,exc_PP!$A:$D,4,FALSE)</f>
        <v>NO</v>
      </c>
      <c r="D414" s="95" t="str">
        <f>VLOOKUP(A414,exc_PP!$A:$F,5,FALSE)</f>
        <v>SD</v>
      </c>
      <c r="E414" s="69"/>
      <c r="F414" s="95"/>
      <c r="G414" s="182" t="str">
        <f>Area_CT!C413</f>
        <v>Warrington</v>
      </c>
    </row>
    <row r="415" spans="1:7" x14ac:dyDescent="0.15">
      <c r="A415" t="s">
        <v>1364</v>
      </c>
      <c r="B415" s="95" t="s">
        <v>1366</v>
      </c>
      <c r="C415" s="95" t="str">
        <f>VLOOKUP(A415,exc_PP!$A:$D,4,FALSE)</f>
        <v>NO</v>
      </c>
      <c r="D415" s="95" t="str">
        <f>VLOOKUP(A415,exc_PP!$A:$F,5,FALSE)</f>
        <v>SD</v>
      </c>
      <c r="E415" s="69"/>
      <c r="F415" s="95"/>
      <c r="G415" s="182" t="str">
        <f>Area_CT!C414</f>
        <v>Warrington UA</v>
      </c>
    </row>
    <row r="416" spans="1:7" x14ac:dyDescent="0.15">
      <c r="A416" t="s">
        <v>1367</v>
      </c>
      <c r="B416" s="95" t="s">
        <v>1369</v>
      </c>
      <c r="C416" s="95" t="str">
        <f>VLOOKUP(A416,exc_PP!$A:$D,4,FALSE)</f>
        <v>YES</v>
      </c>
      <c r="D416" s="95" t="str">
        <f>VLOOKUP(A416,exc_PP!$A:$F,5,FALSE)</f>
        <v>SD</v>
      </c>
      <c r="E416" s="69"/>
      <c r="F416" s="95"/>
      <c r="G416" s="182" t="str">
        <f>Area_CT!C415</f>
        <v>Warwick</v>
      </c>
    </row>
    <row r="417" spans="1:7" x14ac:dyDescent="0.15">
      <c r="A417" t="s">
        <v>1370</v>
      </c>
      <c r="B417" s="95" t="s">
        <v>1372</v>
      </c>
      <c r="C417" s="95" t="str">
        <f>VLOOKUP(A417,exc_PP!$A:$D,4,FALSE)</f>
        <v>YES</v>
      </c>
      <c r="D417" s="95" t="str">
        <f>VLOOKUP(A417,exc_PP!$A:$F,5,FALSE)</f>
        <v>SD</v>
      </c>
      <c r="E417" s="69"/>
      <c r="F417" s="95"/>
      <c r="G417" s="182" t="str">
        <f>Area_CT!C416</f>
        <v>Watford</v>
      </c>
    </row>
    <row r="418" spans="1:7" x14ac:dyDescent="0.15">
      <c r="A418" t="s">
        <v>1373</v>
      </c>
      <c r="B418" s="95" t="s">
        <v>1375</v>
      </c>
      <c r="C418" s="95" t="str">
        <f>VLOOKUP(A418,exc_PP!$A:$D,4,FALSE)</f>
        <v>YES</v>
      </c>
      <c r="D418" s="95" t="str">
        <f>VLOOKUP(A418,exc_PP!$A:$F,5,FALSE)</f>
        <v>UA</v>
      </c>
      <c r="E418" s="69"/>
      <c r="F418" s="95"/>
      <c r="G418" s="182" t="str">
        <f>Area_CT!C417</f>
        <v>Waveney</v>
      </c>
    </row>
    <row r="419" spans="1:7" x14ac:dyDescent="0.15">
      <c r="A419" t="s">
        <v>1376</v>
      </c>
      <c r="B419" s="95" t="s">
        <v>1378</v>
      </c>
      <c r="C419" s="95" t="str">
        <f>VLOOKUP(A419,exc_PP!$A:$D,4,FALSE)</f>
        <v>YES</v>
      </c>
      <c r="D419" s="95" t="str">
        <f>VLOOKUP(A419,exc_PP!$A:$F,5,FALSE)</f>
        <v>SD</v>
      </c>
      <c r="E419" s="69"/>
      <c r="F419" s="95"/>
      <c r="G419" s="182" t="str">
        <f>Area_CT!C418</f>
        <v>Waverley</v>
      </c>
    </row>
    <row r="420" spans="1:7" x14ac:dyDescent="0.15">
      <c r="A420" t="s">
        <v>1379</v>
      </c>
      <c r="B420" s="95" t="s">
        <v>1380</v>
      </c>
      <c r="C420" s="95" t="str">
        <f>VLOOKUP(A420,exc_PP!$A:$D,4,FALSE)</f>
        <v>NO</v>
      </c>
      <c r="D420" s="95" t="str">
        <f>VLOOKUP(A420,exc_PP!$A:$F,5,FALSE)</f>
        <v>SD</v>
      </c>
      <c r="E420" s="69"/>
      <c r="F420" s="95"/>
      <c r="G420" s="182" t="str">
        <f>Area_CT!C419</f>
        <v>Wealden</v>
      </c>
    </row>
    <row r="421" spans="1:7" x14ac:dyDescent="0.15">
      <c r="A421" t="s">
        <v>1381</v>
      </c>
      <c r="B421" s="95" t="s">
        <v>1383</v>
      </c>
      <c r="C421" s="95" t="str">
        <f>VLOOKUP(A421,exc_PP!$A:$D,4,FALSE)</f>
        <v>YES</v>
      </c>
      <c r="D421" s="95" t="str">
        <f>VLOOKUP(A421,exc_PP!$A:$F,5,FALSE)</f>
        <v>SD</v>
      </c>
      <c r="E421" s="69"/>
      <c r="F421" s="95"/>
      <c r="G421" s="182" t="str">
        <f>Area_CT!C420</f>
        <v>Wear Valley</v>
      </c>
    </row>
    <row r="422" spans="1:7" x14ac:dyDescent="0.15">
      <c r="A422" t="s">
        <v>1384</v>
      </c>
      <c r="B422" s="95" t="s">
        <v>1386</v>
      </c>
      <c r="C422" s="95" t="str">
        <f>VLOOKUP(A422,exc_PP!$A:$D,4,FALSE)</f>
        <v>YES</v>
      </c>
      <c r="D422" s="95" t="str">
        <f>VLOOKUP(A422,exc_PP!$A:$F,5,FALSE)</f>
        <v>SD</v>
      </c>
      <c r="E422" s="69"/>
      <c r="F422" s="95"/>
      <c r="G422" s="182" t="str">
        <f>Area_CT!C421</f>
        <v>Wellingborough</v>
      </c>
    </row>
    <row r="423" spans="1:7" x14ac:dyDescent="0.15">
      <c r="A423" t="s">
        <v>1387</v>
      </c>
      <c r="B423" s="95" t="s">
        <v>1389</v>
      </c>
      <c r="C423" s="95" t="str">
        <f>VLOOKUP(A423,exc_PP!$A:$D,4,FALSE)</f>
        <v>NO</v>
      </c>
      <c r="D423" s="95" t="str">
        <f>VLOOKUP(A423,exc_PP!$A:$F,5,FALSE)</f>
        <v>SD</v>
      </c>
      <c r="E423" s="69"/>
      <c r="F423" s="95"/>
      <c r="G423" s="182" t="str">
        <f>Area_CT!C422</f>
        <v>Welwyn Hatfield</v>
      </c>
    </row>
    <row r="424" spans="1:7" x14ac:dyDescent="0.15">
      <c r="A424" t="s">
        <v>1390</v>
      </c>
      <c r="B424" s="95" t="s">
        <v>1392</v>
      </c>
      <c r="C424" s="95" t="str">
        <f>VLOOKUP(A424,exc_PP!$A:$D,4,FALSE)</f>
        <v>YES</v>
      </c>
      <c r="D424" s="95" t="str">
        <f>VLOOKUP(A424,exc_PP!$A:$F,5,FALSE)</f>
        <v>SD</v>
      </c>
      <c r="E424" s="69"/>
      <c r="F424" s="95"/>
      <c r="G424" s="182" t="str">
        <f>Area_CT!C423</f>
        <v>West Berkshire UA</v>
      </c>
    </row>
    <row r="425" spans="1:7" x14ac:dyDescent="0.15">
      <c r="A425" t="s">
        <v>1393</v>
      </c>
      <c r="B425" s="95" t="s">
        <v>1395</v>
      </c>
      <c r="C425" s="95" t="str">
        <f>VLOOKUP(A425,exc_PP!$A:$D,4,FALSE)</f>
        <v>NO</v>
      </c>
      <c r="D425" s="95" t="str">
        <f>VLOOKUP(A425,exc_PP!$A:$F,5,FALSE)</f>
        <v>SD</v>
      </c>
      <c r="E425" s="69"/>
      <c r="F425" s="95"/>
      <c r="G425" s="182" t="str">
        <f>Area_CT!C424</f>
        <v>West Devon</v>
      </c>
    </row>
    <row r="426" spans="1:7" x14ac:dyDescent="0.15">
      <c r="A426" t="s">
        <v>1396</v>
      </c>
      <c r="B426" s="95" t="s">
        <v>1398</v>
      </c>
      <c r="C426" s="95" t="str">
        <f>VLOOKUP(A426,exc_PP!$A:$D,4,FALSE)</f>
        <v>YES</v>
      </c>
      <c r="D426" s="95" t="str">
        <f>VLOOKUP(A426,exc_PP!$A:$F,5,FALSE)</f>
        <v>SD</v>
      </c>
      <c r="E426" s="69"/>
      <c r="F426" s="95"/>
      <c r="G426" s="182" t="str">
        <f>Area_CT!C425</f>
        <v>West Dorset</v>
      </c>
    </row>
    <row r="427" spans="1:7" x14ac:dyDescent="0.15">
      <c r="A427" t="s">
        <v>1399</v>
      </c>
      <c r="B427" s="95" t="s">
        <v>1401</v>
      </c>
      <c r="C427" s="95" t="str">
        <f>VLOOKUP(A427,exc_PP!$A:$D,4,FALSE)</f>
        <v>YES</v>
      </c>
      <c r="D427" s="95" t="str">
        <f>VLOOKUP(A427,exc_PP!$A:$F,5,FALSE)</f>
        <v>SD</v>
      </c>
      <c r="E427" s="69"/>
      <c r="F427" s="95"/>
      <c r="G427" s="182" t="str">
        <f>Area_CT!C426</f>
        <v>West Lancashire</v>
      </c>
    </row>
    <row r="428" spans="1:7" x14ac:dyDescent="0.15">
      <c r="A428" t="s">
        <v>1402</v>
      </c>
      <c r="B428" s="95" t="s">
        <v>1404</v>
      </c>
      <c r="C428" s="95" t="str">
        <f>VLOOKUP(A428,exc_PP!$A:$D,4,FALSE)</f>
        <v>NO</v>
      </c>
      <c r="D428" s="95" t="str">
        <f>VLOOKUP(A428,exc_PP!$A:$F,5,FALSE)</f>
        <v>SD</v>
      </c>
      <c r="E428" s="69"/>
      <c r="F428" s="95"/>
      <c r="G428" s="182" t="str">
        <f>Area_CT!C427</f>
        <v>West Lindsey</v>
      </c>
    </row>
    <row r="429" spans="1:7" x14ac:dyDescent="0.15">
      <c r="A429" t="s">
        <v>1405</v>
      </c>
      <c r="B429" s="95" t="s">
        <v>1407</v>
      </c>
      <c r="C429" s="95" t="str">
        <f>VLOOKUP(A429,exc_PP!$A:$D,4,FALSE)</f>
        <v>NO</v>
      </c>
      <c r="D429" s="95" t="str">
        <f>VLOOKUP(A429,exc_PP!$A:$F,5,FALSE)</f>
        <v>SD</v>
      </c>
      <c r="E429" s="69"/>
      <c r="F429" s="95"/>
      <c r="G429" s="182" t="str">
        <f>Area_CT!C428</f>
        <v>West Northamptonshire</v>
      </c>
    </row>
    <row r="430" spans="1:7" x14ac:dyDescent="0.15">
      <c r="A430" t="s">
        <v>1408</v>
      </c>
      <c r="B430" s="95" t="s">
        <v>1410</v>
      </c>
      <c r="C430" s="95" t="str">
        <f>VLOOKUP(A430,exc_PP!$A:$D,4,FALSE)</f>
        <v>YES</v>
      </c>
      <c r="D430" s="95" t="str">
        <f>VLOOKUP(A430,exc_PP!$A:$F,5,FALSE)</f>
        <v>SD</v>
      </c>
      <c r="E430" s="69"/>
      <c r="F430" s="95"/>
      <c r="G430" s="182" t="str">
        <f>Area_CT!C429</f>
        <v>West Oxfordshire</v>
      </c>
    </row>
    <row r="431" spans="1:7" x14ac:dyDescent="0.15">
      <c r="A431" t="s">
        <v>1411</v>
      </c>
      <c r="B431" s="95" t="s">
        <v>1413</v>
      </c>
      <c r="C431" s="95" t="str">
        <f>VLOOKUP(A431,exc_PP!$A:$D,4,FALSE)</f>
        <v>YES</v>
      </c>
      <c r="D431" s="95" t="str">
        <f>VLOOKUP(A431,exc_PP!$A:$F,5,FALSE)</f>
        <v>MD</v>
      </c>
      <c r="E431" s="69"/>
      <c r="F431" s="95"/>
      <c r="G431" s="182" t="str">
        <f>Area_CT!C430</f>
        <v>West Somerset</v>
      </c>
    </row>
    <row r="432" spans="1:7" ht="16" x14ac:dyDescent="0.2">
      <c r="A432" t="s">
        <v>1414</v>
      </c>
      <c r="B432" s="95" t="s">
        <v>1415</v>
      </c>
      <c r="C432" s="95" t="str">
        <f>VLOOKUP(A432,exc_PP!$A:$D,4,FALSE)</f>
        <v>NO</v>
      </c>
      <c r="D432" s="95" t="str">
        <f>VLOOKUP(A432,exc_PP!$A:$F,5,FALSE)</f>
        <v>SD</v>
      </c>
      <c r="E432" s="69"/>
      <c r="F432" s="95"/>
      <c r="G432" s="105" t="s">
        <v>1718</v>
      </c>
    </row>
    <row r="433" spans="1:7" x14ac:dyDescent="0.15">
      <c r="A433" t="s">
        <v>1416</v>
      </c>
      <c r="B433" s="95" t="s">
        <v>1418</v>
      </c>
      <c r="C433" s="95" t="str">
        <f>VLOOKUP(A433,exc_PP!$A:$D,4,FALSE)</f>
        <v>YES</v>
      </c>
      <c r="D433" s="95" t="str">
        <f>VLOOKUP(A433,exc_PP!$A:$F,5,FALSE)</f>
        <v>MF</v>
      </c>
      <c r="E433" s="69"/>
      <c r="F433" s="95"/>
      <c r="G433" s="182" t="s">
        <v>1715</v>
      </c>
    </row>
    <row r="434" spans="1:7" x14ac:dyDescent="0.15">
      <c r="A434" t="s">
        <v>1419</v>
      </c>
      <c r="B434" s="95" t="s">
        <v>1421</v>
      </c>
      <c r="C434" s="95" t="str">
        <f>VLOOKUP(A434,exc_PP!$A:$D,4,FALSE)</f>
        <v>YES</v>
      </c>
      <c r="D434" s="95" t="str">
        <f>VLOOKUP(A434,exc_PP!$A:$F,5,FALSE)</f>
        <v>CA</v>
      </c>
      <c r="E434" s="69"/>
      <c r="F434" s="95"/>
      <c r="G434" s="182"/>
    </row>
    <row r="435" spans="1:7" x14ac:dyDescent="0.15">
      <c r="A435" t="s">
        <v>1422</v>
      </c>
      <c r="B435" s="95" t="s">
        <v>1424</v>
      </c>
      <c r="C435" s="95" t="str">
        <f>VLOOKUP(A435,exc_PP!$A:$D,4,FALSE)</f>
        <v>YES</v>
      </c>
      <c r="D435" s="95" t="str">
        <f>VLOOKUP(A435,exc_PP!$A:$F,5,FALSE)</f>
        <v>PCC</v>
      </c>
      <c r="E435" s="69"/>
      <c r="F435" s="95"/>
      <c r="G435" s="182"/>
    </row>
    <row r="436" spans="1:7" x14ac:dyDescent="0.15">
      <c r="A436" t="s">
        <v>1425</v>
      </c>
      <c r="B436" s="183" t="s">
        <v>1426</v>
      </c>
      <c r="C436" s="95" t="str">
        <f>VLOOKUP(A436,exc_PP!$A:$D,4,FALSE)</f>
        <v>NO</v>
      </c>
      <c r="D436" s="95" t="str">
        <f>VLOOKUP(A436,exc_PP!$A:$F,5,FALSE)</f>
        <v>SD</v>
      </c>
      <c r="E436" s="69"/>
      <c r="F436" s="95"/>
      <c r="G436" s="182"/>
    </row>
    <row r="437" spans="1:7" x14ac:dyDescent="0.15">
      <c r="A437" t="s">
        <v>1427</v>
      </c>
      <c r="B437" s="95" t="s">
        <v>1429</v>
      </c>
      <c r="C437" s="95" t="str">
        <f>VLOOKUP(A437,exc_PP!$A:$D,4,FALSE)</f>
        <v>YES</v>
      </c>
      <c r="D437" s="95" t="str">
        <f>VLOOKUP(A437,exc_PP!$A:$F,5,FALSE)</f>
        <v>UA</v>
      </c>
      <c r="E437" s="69"/>
      <c r="F437" s="95"/>
      <c r="G437" s="182"/>
    </row>
    <row r="438" spans="1:7" x14ac:dyDescent="0.15">
      <c r="A438" t="s">
        <v>1430</v>
      </c>
      <c r="B438" s="184" t="s">
        <v>1431</v>
      </c>
      <c r="C438" s="95" t="str">
        <f>VLOOKUP(A438,exc_PP!$A:$D,4,FALSE)</f>
        <v>NO</v>
      </c>
      <c r="D438" s="95" t="str">
        <f>VLOOKUP(A438,exc_PP!$A:$F,5,FALSE)</f>
        <v>SD</v>
      </c>
      <c r="E438" s="69"/>
      <c r="F438" s="95"/>
      <c r="G438" s="182"/>
    </row>
    <row r="439" spans="1:7" x14ac:dyDescent="0.15">
      <c r="A439" t="s">
        <v>1432</v>
      </c>
      <c r="B439" s="95" t="s">
        <v>1434</v>
      </c>
      <c r="C439" s="95" t="str">
        <f>VLOOKUP(A439,exc_PP!$A:$D,4,FALSE)</f>
        <v>YES</v>
      </c>
      <c r="D439" s="95" t="str">
        <f>VLOOKUP(A439,exc_PP!$A:$F,5,FALSE)</f>
        <v>UA</v>
      </c>
      <c r="E439" s="69"/>
      <c r="F439" s="95"/>
      <c r="G439" s="182"/>
    </row>
    <row r="440" spans="1:7" x14ac:dyDescent="0.15">
      <c r="A440" t="s">
        <v>1435</v>
      </c>
      <c r="B440" s="95" t="s">
        <v>1437</v>
      </c>
      <c r="C440" s="95" t="str">
        <f>VLOOKUP(A440,exc_PP!$A:$D,4,FALSE)</f>
        <v>YES</v>
      </c>
      <c r="D440" s="95" t="str">
        <f>VLOOKUP(A440,exc_PP!$A:$F,5,FALSE)</f>
        <v>ILB</v>
      </c>
      <c r="E440" s="69"/>
      <c r="F440" s="95"/>
      <c r="G440" s="182"/>
    </row>
    <row r="441" spans="1:7" x14ac:dyDescent="0.15">
      <c r="A441" t="s">
        <v>1438</v>
      </c>
      <c r="B441" s="95" t="s">
        <v>1440</v>
      </c>
      <c r="C441" s="95" t="str">
        <f>VLOOKUP(A441,exc_PP!$A:$D,4,FALSE)</f>
        <v>YES</v>
      </c>
      <c r="D441" s="95" t="str">
        <f>VLOOKUP(A441,exc_PP!$A:$F,5,FALSE)</f>
        <v>SD</v>
      </c>
      <c r="E441" s="69"/>
      <c r="F441" s="95"/>
      <c r="G441" s="182"/>
    </row>
    <row r="442" spans="1:7" x14ac:dyDescent="0.15">
      <c r="A442" t="s">
        <v>1441</v>
      </c>
      <c r="B442" s="95" t="s">
        <v>1443</v>
      </c>
      <c r="C442" s="95" t="str">
        <f>VLOOKUP(A442,exc_PP!$A:$D,4,FALSE)</f>
        <v>YES</v>
      </c>
      <c r="D442" s="95" t="str">
        <f>VLOOKUP(A442,exc_PP!$A:$F,5,FALSE)</f>
        <v>SD</v>
      </c>
      <c r="E442" s="69"/>
      <c r="F442" s="95"/>
      <c r="G442" s="182"/>
    </row>
    <row r="443" spans="1:7" x14ac:dyDescent="0.15">
      <c r="A443" t="s">
        <v>1444</v>
      </c>
      <c r="B443" s="95" t="s">
        <v>1446</v>
      </c>
      <c r="C443" s="95" t="str">
        <f>VLOOKUP(A443,exc_PP!$A:$D,4,FALSE)</f>
        <v>NO</v>
      </c>
      <c r="D443" s="95" t="str">
        <f>VLOOKUP(A443,exc_PP!$A:$F,5,FALSE)</f>
        <v>SD</v>
      </c>
      <c r="E443" s="69"/>
      <c r="F443" s="95"/>
      <c r="G443" s="182"/>
    </row>
    <row r="444" spans="1:7" x14ac:dyDescent="0.15">
      <c r="A444" t="s">
        <v>1447</v>
      </c>
      <c r="B444" s="95" t="s">
        <v>1449</v>
      </c>
      <c r="C444" s="95" t="str">
        <f>VLOOKUP(A444,exc_PP!$A:$D,4,FALSE)</f>
        <v>YES</v>
      </c>
      <c r="D444" s="95" t="str">
        <f>VLOOKUP(A444,exc_PP!$A:$F,5,FALSE)</f>
        <v>MD</v>
      </c>
      <c r="E444" s="69"/>
      <c r="F444" s="95"/>
      <c r="G444" s="182"/>
    </row>
    <row r="445" spans="1:7" x14ac:dyDescent="0.15">
      <c r="A445" t="s">
        <v>1450</v>
      </c>
      <c r="B445" s="95" t="s">
        <v>1452</v>
      </c>
      <c r="C445" s="95" t="str">
        <f>VLOOKUP(A445,exc_PP!$A:$D,4,FALSE)</f>
        <v>YES</v>
      </c>
      <c r="D445" s="95" t="str">
        <f>VLOOKUP(A445,exc_PP!$A:$F,5,FALSE)</f>
        <v>SD</v>
      </c>
      <c r="E445" s="69"/>
      <c r="F445" s="95"/>
      <c r="G445" s="182"/>
    </row>
    <row r="446" spans="1:7" x14ac:dyDescent="0.15">
      <c r="A446" t="s">
        <v>1453</v>
      </c>
      <c r="B446" s="95" t="s">
        <v>1455</v>
      </c>
      <c r="C446" s="95" t="str">
        <f>VLOOKUP(A446,exc_PP!$A:$D,4,FALSE)</f>
        <v>YES</v>
      </c>
      <c r="D446" s="95" t="str">
        <f>VLOOKUP(A446,exc_PP!$A:$F,5,FALSE)</f>
        <v>SC</v>
      </c>
      <c r="E446" s="69"/>
      <c r="F446" s="95"/>
      <c r="G446" s="182"/>
    </row>
    <row r="447" spans="1:7" x14ac:dyDescent="0.15">
      <c r="A447" t="s">
        <v>1459</v>
      </c>
      <c r="B447" s="95" t="s">
        <v>1461</v>
      </c>
      <c r="C447" s="95" t="str">
        <f>VLOOKUP(A447,exc_PP!$A:$D,4,FALSE)</f>
        <v>YES</v>
      </c>
      <c r="D447" s="95" t="str">
        <f>VLOOKUP(A447,exc_PP!$A:$F,5,FALSE)</f>
        <v>SD</v>
      </c>
      <c r="E447" s="69"/>
      <c r="F447" s="95"/>
    </row>
    <row r="448" spans="1:7" x14ac:dyDescent="0.15">
      <c r="A448" t="s">
        <v>1456</v>
      </c>
      <c r="B448" s="179" t="s">
        <v>1458</v>
      </c>
      <c r="C448" s="95" t="str">
        <f>VLOOKUP(A448,exc_PP!$A:$D,4,FALSE)</f>
        <v>YES</v>
      </c>
      <c r="D448" s="95" t="str">
        <f>VLOOKUP(A448,exc_PP!$A:$F,5,FALSE)</f>
        <v>CFA</v>
      </c>
      <c r="E448" s="69"/>
      <c r="F448" s="95"/>
      <c r="G448" s="182"/>
    </row>
    <row r="449" spans="1:7" x14ac:dyDescent="0.15">
      <c r="A449" t="s">
        <v>1462</v>
      </c>
      <c r="B449" s="95" t="s">
        <v>1464</v>
      </c>
      <c r="C449" s="95" t="str">
        <f>VLOOKUP(A449,exc_PP!$A:$D,4,FALSE)</f>
        <v>YES</v>
      </c>
      <c r="D449" s="95" t="str">
        <f>VLOOKUP(A449,exc_PP!$A:$F,5,FALSE)</f>
        <v>PCC</v>
      </c>
      <c r="E449" s="69"/>
      <c r="F449" s="95"/>
      <c r="G449" s="182"/>
    </row>
    <row r="450" spans="1:7" x14ac:dyDescent="0.15">
      <c r="A450" t="s">
        <v>1465</v>
      </c>
      <c r="B450" s="95" t="s">
        <v>1467</v>
      </c>
      <c r="C450" s="95" t="str">
        <f>VLOOKUP(A450,exc_PP!$A:$D,4,FALSE)</f>
        <v>YES</v>
      </c>
      <c r="D450" s="95" t="str">
        <f>VLOOKUP(A450,exc_PP!$A:$F,5,FALSE)</f>
        <v>SD</v>
      </c>
      <c r="E450" s="69"/>
      <c r="F450" s="95"/>
      <c r="G450" s="182"/>
    </row>
    <row r="451" spans="1:7" x14ac:dyDescent="0.15">
      <c r="A451" t="s">
        <v>1468</v>
      </c>
      <c r="B451" s="95" t="s">
        <v>1470</v>
      </c>
      <c r="C451" s="95" t="str">
        <f>VLOOKUP(A451,exc_PP!$A:$D,4,FALSE)</f>
        <v>YES</v>
      </c>
      <c r="D451" s="95" t="str">
        <f>VLOOKUP(A451,exc_PP!$A:$F,5,FALSE)</f>
        <v>MD</v>
      </c>
      <c r="E451" s="69"/>
      <c r="F451" s="95"/>
      <c r="G451" s="182"/>
    </row>
    <row r="452" spans="1:7" x14ac:dyDescent="0.15">
      <c r="A452" t="s">
        <v>1471</v>
      </c>
      <c r="B452" s="95" t="s">
        <v>1472</v>
      </c>
      <c r="C452" s="95" t="str">
        <f>VLOOKUP(A452,exc_PP!$A:$D,4,FALSE)</f>
        <v>NO</v>
      </c>
      <c r="D452" s="95" t="str">
        <f>VLOOKUP(A452,exc_PP!$A:$F,5,FALSE)</f>
        <v>SD</v>
      </c>
      <c r="E452" s="69"/>
      <c r="F452" s="95"/>
      <c r="G452" s="182"/>
    </row>
    <row r="453" spans="1:7" x14ac:dyDescent="0.15">
      <c r="A453" t="s">
        <v>1473</v>
      </c>
      <c r="B453" s="95" t="s">
        <v>1475</v>
      </c>
      <c r="C453" s="95" t="str">
        <f>VLOOKUP(A453,exc_PP!$A:$D,4,FALSE)</f>
        <v>YES</v>
      </c>
      <c r="D453" s="95" t="str">
        <f>VLOOKUP(A453,exc_PP!$A:$F,5,FALSE)</f>
        <v>UA</v>
      </c>
      <c r="E453" s="69"/>
      <c r="F453" s="95"/>
      <c r="G453" s="182"/>
    </row>
    <row r="454" spans="1:7" x14ac:dyDescent="0.15">
      <c r="A454" t="s">
        <v>1476</v>
      </c>
      <c r="B454" s="183" t="s">
        <v>1477</v>
      </c>
      <c r="C454" s="95" t="str">
        <f>VLOOKUP(A454,exc_PP!$A:$D,4,FALSE)</f>
        <v>NO</v>
      </c>
      <c r="D454" s="95" t="str">
        <f>VLOOKUP(A454,exc_PP!$A:$F,5,FALSE)</f>
        <v>SD</v>
      </c>
      <c r="E454" s="69"/>
      <c r="F454" s="95"/>
      <c r="G454" s="182"/>
    </row>
    <row r="455" spans="1:7" x14ac:dyDescent="0.15">
      <c r="A455" t="s">
        <v>1478</v>
      </c>
      <c r="B455" s="95" t="s">
        <v>1480</v>
      </c>
      <c r="C455" s="95" t="str">
        <f>VLOOKUP(A455,exc_PP!$A:$D,4,FALSE)</f>
        <v>YES</v>
      </c>
      <c r="D455" s="95" t="str">
        <f>VLOOKUP(A455,exc_PP!$A:$F,5,FALSE)</f>
        <v>UA</v>
      </c>
      <c r="E455" s="69"/>
      <c r="F455" s="95"/>
      <c r="G455" s="182"/>
    </row>
    <row r="456" spans="1:7" x14ac:dyDescent="0.15">
      <c r="A456" t="s">
        <v>1481</v>
      </c>
      <c r="B456" s="95" t="s">
        <v>1483</v>
      </c>
      <c r="C456" s="95" t="str">
        <f>VLOOKUP(A456,exc_PP!$A:$D,4,FALSE)</f>
        <v>YES</v>
      </c>
      <c r="D456" s="95" t="str">
        <f>VLOOKUP(A456,exc_PP!$A:$F,5,FALSE)</f>
        <v>SD</v>
      </c>
      <c r="E456" s="69"/>
      <c r="F456" s="95"/>
      <c r="G456" s="182"/>
    </row>
    <row r="457" spans="1:7" x14ac:dyDescent="0.15">
      <c r="A457" t="s">
        <v>1484</v>
      </c>
      <c r="B457" s="95" t="s">
        <v>1486</v>
      </c>
      <c r="C457" s="95" t="str">
        <f>VLOOKUP(A457,exc_PP!$A:$D,4,FALSE)</f>
        <v>YES</v>
      </c>
      <c r="D457" s="95" t="str">
        <f>VLOOKUP(A457,exc_PP!$A:$F,5,FALSE)</f>
        <v>SD</v>
      </c>
      <c r="E457" s="69"/>
      <c r="F457" s="95"/>
      <c r="G457" s="182"/>
    </row>
    <row r="458" spans="1:7" x14ac:dyDescent="0.15">
      <c r="A458" t="s">
        <v>1487</v>
      </c>
      <c r="B458" s="95" t="s">
        <v>1489</v>
      </c>
      <c r="C458" s="95" t="str">
        <f>VLOOKUP(A458,exc_PP!$A:$D,4,FALSE)</f>
        <v>YES</v>
      </c>
      <c r="D458" s="95" t="str">
        <f>VLOOKUP(A458,exc_PP!$A:$F,5,FALSE)</f>
        <v>SC</v>
      </c>
      <c r="E458" s="69"/>
      <c r="F458" s="95"/>
      <c r="G458" s="182"/>
    </row>
    <row r="459" spans="1:7" x14ac:dyDescent="0.15">
      <c r="A459" t="s">
        <v>1490</v>
      </c>
      <c r="B459" s="95" t="s">
        <v>1492</v>
      </c>
      <c r="C459" s="95" t="str">
        <f>VLOOKUP(A459,exc_PP!$A:$D,4,FALSE)</f>
        <v>NO</v>
      </c>
      <c r="D459" s="95" t="str">
        <f>VLOOKUP(A459,exc_PP!$A:$F,5,FALSE)</f>
        <v>SD</v>
      </c>
      <c r="E459" s="69"/>
      <c r="F459" s="95"/>
      <c r="G459" s="182"/>
    </row>
    <row r="460" spans="1:7" x14ac:dyDescent="0.15">
      <c r="A460" t="s">
        <v>1493</v>
      </c>
      <c r="B460" s="95" t="s">
        <v>1495</v>
      </c>
      <c r="C460" s="95" t="str">
        <f>VLOOKUP(A460,exc_PP!$A:$D,4,FALSE)</f>
        <v>YES</v>
      </c>
      <c r="D460" s="95" t="str">
        <f>VLOOKUP(A460,exc_PP!$A:$F,5,FALSE)</f>
        <v>PCC</v>
      </c>
      <c r="E460" s="69"/>
      <c r="F460" s="95"/>
      <c r="G460" s="182"/>
    </row>
    <row r="461" spans="1:7" x14ac:dyDescent="0.15">
      <c r="A461" t="s">
        <v>1496</v>
      </c>
      <c r="B461" s="95" t="s">
        <v>1498</v>
      </c>
      <c r="C461" s="95" t="str">
        <f>VLOOKUP(A461,exc_PP!$A:$D,4,FALSE)</f>
        <v>YES</v>
      </c>
      <c r="D461" s="95" t="str">
        <f>VLOOKUP(A461,exc_PP!$A:$F,5,FALSE)</f>
        <v>MD</v>
      </c>
      <c r="E461" s="69"/>
      <c r="F461" s="95"/>
      <c r="G461" s="182"/>
    </row>
    <row r="462" spans="1:7" x14ac:dyDescent="0.15">
      <c r="A462" t="s">
        <v>1499</v>
      </c>
      <c r="B462" s="95" t="s">
        <v>1501</v>
      </c>
      <c r="C462" s="95" t="str">
        <f>VLOOKUP(A462,exc_PP!$A:$D,4,FALSE)</f>
        <v>YES</v>
      </c>
      <c r="D462" s="95" t="str">
        <f>VLOOKUP(A462,exc_PP!$A:$F,5,FALSE)</f>
        <v>SC</v>
      </c>
      <c r="E462" s="69"/>
      <c r="F462" s="95"/>
      <c r="G462" s="182"/>
    </row>
    <row r="463" spans="1:7" x14ac:dyDescent="0.15">
      <c r="A463" t="s">
        <v>1502</v>
      </c>
      <c r="B463" s="95" t="s">
        <v>1504</v>
      </c>
      <c r="C463" s="95" t="str">
        <f>VLOOKUP(A463,exc_PP!$A:$D,4,FALSE)</f>
        <v>YES</v>
      </c>
      <c r="D463" s="95" t="str">
        <f>VLOOKUP(A463,exc_PP!$A:$F,5,FALSE)</f>
        <v>SD</v>
      </c>
      <c r="E463" s="69"/>
      <c r="F463" s="95"/>
      <c r="G463" s="182"/>
    </row>
    <row r="464" spans="1:7" x14ac:dyDescent="0.15">
      <c r="A464" t="s">
        <v>1505</v>
      </c>
      <c r="B464" s="95" t="s">
        <v>1507</v>
      </c>
      <c r="C464" s="95" t="str">
        <f>VLOOKUP(A464,exc_PP!$A:$D,4,FALSE)</f>
        <v>YES</v>
      </c>
      <c r="D464" s="95" t="str">
        <f>VLOOKUP(A464,exc_PP!$A:$F,5,FALSE)</f>
        <v>PCC</v>
      </c>
      <c r="E464" s="69"/>
      <c r="F464" s="95"/>
      <c r="G464" s="182"/>
    </row>
    <row r="465" spans="1:7" x14ac:dyDescent="0.15">
      <c r="A465" t="s">
        <v>1508</v>
      </c>
      <c r="B465" s="95" t="s">
        <v>1510</v>
      </c>
      <c r="C465" s="95" t="str">
        <f>VLOOKUP(A465,exc_PP!$A:$D,4,FALSE)</f>
        <v>YES</v>
      </c>
      <c r="D465" s="95" t="str">
        <f>VLOOKUP(A465,exc_PP!$A:$F,5,FALSE)</f>
        <v>PCC</v>
      </c>
      <c r="E465" s="69"/>
      <c r="F465" s="95"/>
      <c r="G465" s="182"/>
    </row>
    <row r="466" spans="1:7" x14ac:dyDescent="0.15">
      <c r="A466" t="s">
        <v>1511</v>
      </c>
      <c r="B466" s="95" t="s">
        <v>1513</v>
      </c>
      <c r="C466" s="95" t="str">
        <f>VLOOKUP(A466,exc_PP!$A:$D,4,FALSE)</f>
        <v>YES</v>
      </c>
      <c r="D466" s="95" t="str">
        <f>VLOOKUP(A466,exc_PP!$A:$F,5,FALSE)</f>
        <v>OLB</v>
      </c>
      <c r="E466" s="69"/>
      <c r="F466" s="95"/>
      <c r="G466" s="182"/>
    </row>
    <row r="467" spans="1:7" x14ac:dyDescent="0.15">
      <c r="A467" t="s">
        <v>1514</v>
      </c>
      <c r="B467" s="95" t="s">
        <v>1516</v>
      </c>
      <c r="C467" s="95" t="str">
        <f>VLOOKUP(A467,exc_PP!$A:$D,4,FALSE)</f>
        <v>YES</v>
      </c>
      <c r="D467" s="95" t="str">
        <f>VLOOKUP(A467,exc_PP!$A:$F,5,FALSE)</f>
        <v>SD</v>
      </c>
      <c r="E467" s="69"/>
      <c r="F467" s="95"/>
      <c r="G467" s="182"/>
    </row>
    <row r="468" spans="1:7" x14ac:dyDescent="0.15">
      <c r="A468" t="s">
        <v>1517</v>
      </c>
      <c r="B468" s="95" t="s">
        <v>1519</v>
      </c>
      <c r="C468" s="95" t="str">
        <f>VLOOKUP(A468,exc_PP!$A:$D,4,FALSE)</f>
        <v>YES</v>
      </c>
      <c r="D468" s="95" t="str">
        <f>VLOOKUP(A468,exc_PP!$A:$F,5,FALSE)</f>
        <v>UA</v>
      </c>
      <c r="E468" s="69"/>
      <c r="F468" s="95"/>
      <c r="G468" s="182"/>
    </row>
    <row r="469" spans="1:7" x14ac:dyDescent="0.15">
      <c r="A469" t="s">
        <v>1520</v>
      </c>
      <c r="B469" s="95" t="s">
        <v>1522</v>
      </c>
      <c r="C469" s="95" t="str">
        <f>VLOOKUP(A469,exc_PP!$A:$D,4,FALSE)</f>
        <v>YES</v>
      </c>
      <c r="D469" s="95" t="str">
        <f>VLOOKUP(A469,exc_PP!$A:$F,5,FALSE)</f>
        <v>MD</v>
      </c>
      <c r="E469" s="69"/>
      <c r="F469" s="95"/>
      <c r="G469" s="182"/>
    </row>
    <row r="470" spans="1:7" x14ac:dyDescent="0.15">
      <c r="A470" t="s">
        <v>1523</v>
      </c>
      <c r="B470" s="95" t="s">
        <v>1525</v>
      </c>
      <c r="C470" s="95" t="str">
        <f>VLOOKUP(A470,exc_PP!$A:$D,4,FALSE)</f>
        <v>YES</v>
      </c>
      <c r="D470" s="95" t="str">
        <f>VLOOKUP(A470,exc_PP!$A:$F,5,FALSE)</f>
        <v>SD</v>
      </c>
      <c r="E470" s="69"/>
      <c r="F470" s="95"/>
      <c r="G470" s="182"/>
    </row>
    <row r="471" spans="1:7" x14ac:dyDescent="0.15">
      <c r="A471" t="s">
        <v>1526</v>
      </c>
      <c r="B471" s="95" t="s">
        <v>1528</v>
      </c>
      <c r="C471" s="95" t="str">
        <f>VLOOKUP(A471,exc_PP!$A:$D,4,FALSE)</f>
        <v>YES</v>
      </c>
      <c r="D471" s="95" t="str">
        <f>VLOOKUP(A471,exc_PP!$A:$F,5,FALSE)</f>
        <v>SD</v>
      </c>
      <c r="E471" s="69"/>
      <c r="F471" s="95"/>
      <c r="G471" s="182"/>
    </row>
    <row r="472" spans="1:7" x14ac:dyDescent="0.15">
      <c r="A472" t="s">
        <v>1529</v>
      </c>
      <c r="B472" s="95" t="s">
        <v>1531</v>
      </c>
      <c r="C472" s="95" t="str">
        <f>VLOOKUP(A472,exc_PP!$A:$D,4,FALSE)</f>
        <v>NO</v>
      </c>
      <c r="D472" s="95" t="str">
        <f>VLOOKUP(A472,exc_PP!$A:$F,5,FALSE)</f>
        <v>SD</v>
      </c>
      <c r="E472" s="69"/>
      <c r="F472" s="95"/>
      <c r="G472" s="182"/>
    </row>
    <row r="473" spans="1:7" x14ac:dyDescent="0.15">
      <c r="A473" t="s">
        <v>1535</v>
      </c>
      <c r="B473" s="95" t="s">
        <v>1537</v>
      </c>
      <c r="C473" s="95" t="str">
        <f>VLOOKUP(A473,exc_PP!$A:$D,4,FALSE)</f>
        <v>YES</v>
      </c>
      <c r="D473" s="95" t="str">
        <f>VLOOKUP(A473,exc_PP!$A:$F,5,FALSE)</f>
        <v>CA</v>
      </c>
      <c r="E473" s="69"/>
      <c r="F473" s="95"/>
      <c r="G473" s="182"/>
    </row>
    <row r="474" spans="1:7" x14ac:dyDescent="0.15">
      <c r="A474" t="s">
        <v>1532</v>
      </c>
      <c r="B474" s="95" t="s">
        <v>1534</v>
      </c>
      <c r="C474" s="95" t="str">
        <f>VLOOKUP(A474,exc_PP!$A:$D,4,FALSE)</f>
        <v>NO</v>
      </c>
      <c r="D474" s="95" t="str">
        <f>VLOOKUP(A474,exc_PP!$A:$F,5,FALSE)</f>
        <v>SD</v>
      </c>
      <c r="E474" s="69"/>
      <c r="F474" s="95"/>
      <c r="G474" s="182"/>
    </row>
    <row r="475" spans="1:7" x14ac:dyDescent="0.15">
      <c r="A475" t="s">
        <v>1538</v>
      </c>
      <c r="B475" s="95" t="s">
        <v>1540</v>
      </c>
      <c r="C475" s="95" t="str">
        <f>VLOOKUP(A475,exc_PP!$A:$D,4,FALSE)</f>
        <v>YES</v>
      </c>
      <c r="D475" s="95" t="str">
        <f>VLOOKUP(A475,exc_PP!$A:$F,5,FALSE)</f>
        <v>SD</v>
      </c>
      <c r="E475" s="69"/>
      <c r="F475" s="95"/>
      <c r="G475" s="182"/>
    </row>
    <row r="476" spans="1:7" x14ac:dyDescent="0.15">
      <c r="A476" t="s">
        <v>1541</v>
      </c>
      <c r="B476" s="95" t="s">
        <v>1543</v>
      </c>
      <c r="C476" s="95" t="str">
        <f>VLOOKUP(A476,exc_PP!$A:$D,4,FALSE)</f>
        <v>YES</v>
      </c>
      <c r="D476" s="95" t="str">
        <f>VLOOKUP(A476,exc_PP!$A:$F,5,FALSE)</f>
        <v>UA</v>
      </c>
      <c r="E476" s="69"/>
      <c r="F476" s="95"/>
      <c r="G476" s="182"/>
    </row>
    <row r="477" spans="1:7" x14ac:dyDescent="0.15">
      <c r="A477" t="s">
        <v>1544</v>
      </c>
      <c r="B477" s="95" t="s">
        <v>1546</v>
      </c>
      <c r="C477" s="95" t="str">
        <f>VLOOKUP(A477,exc_PP!$A:$D,4,FALSE)</f>
        <v>YES</v>
      </c>
      <c r="D477" s="95" t="str">
        <f>VLOOKUP(A477,exc_PP!$A:$F,5,FALSE)</f>
        <v>SD</v>
      </c>
      <c r="E477" s="69"/>
      <c r="F477" s="95"/>
      <c r="G477" s="182"/>
    </row>
    <row r="478" spans="1:7" x14ac:dyDescent="0.15">
      <c r="A478" t="s">
        <v>1547</v>
      </c>
      <c r="B478" s="95" t="s">
        <v>1549</v>
      </c>
      <c r="C478" s="95" t="str">
        <f>VLOOKUP(A478,exc_PP!$A:$D,4,FALSE)</f>
        <v>YES</v>
      </c>
      <c r="D478" s="95" t="str">
        <f>VLOOKUP(A478,exc_PP!$A:$F,5,FALSE)</f>
        <v>SD</v>
      </c>
      <c r="E478" s="69"/>
      <c r="F478" s="95"/>
      <c r="G478" s="182"/>
    </row>
    <row r="479" spans="1:7" x14ac:dyDescent="0.15">
      <c r="A479" t="s">
        <v>1550</v>
      </c>
      <c r="B479" s="95" t="s">
        <v>1552</v>
      </c>
      <c r="C479" s="95" t="str">
        <f>VLOOKUP(A479,exc_PP!$A:$D,4,FALSE)</f>
        <v>YES</v>
      </c>
      <c r="D479" s="95" t="str">
        <f>VLOOKUP(A479,exc_PP!$A:$F,5,FALSE)</f>
        <v>SD</v>
      </c>
      <c r="E479" s="69"/>
      <c r="F479" s="95"/>
      <c r="G479" s="182"/>
    </row>
    <row r="480" spans="1:7" x14ac:dyDescent="0.15">
      <c r="A480" t="s">
        <v>1553</v>
      </c>
      <c r="B480" s="95" t="s">
        <v>1555</v>
      </c>
      <c r="C480" s="95" t="str">
        <f>VLOOKUP(A480,exc_PP!$A:$D,4,FALSE)</f>
        <v>YES</v>
      </c>
      <c r="D480" s="95" t="str">
        <f>VLOOKUP(A480,exc_PP!$A:$F,5,FALSE)</f>
        <v>PCC</v>
      </c>
      <c r="E480" s="69"/>
      <c r="F480" s="95"/>
      <c r="G480" s="182"/>
    </row>
    <row r="481" spans="1:7" x14ac:dyDescent="0.15">
      <c r="A481" t="s">
        <v>1556</v>
      </c>
      <c r="B481" s="183" t="s">
        <v>1557</v>
      </c>
      <c r="C481" s="95" t="str">
        <f>VLOOKUP(A481,exc_PP!$A:$D,4,FALSE)</f>
        <v>NO</v>
      </c>
      <c r="D481" s="95" t="str">
        <f>VLOOKUP(A481,exc_PP!$A:$F,5,FALSE)</f>
        <v>SD</v>
      </c>
      <c r="E481" s="69"/>
      <c r="F481" s="95"/>
      <c r="G481" s="182"/>
    </row>
    <row r="482" spans="1:7" x14ac:dyDescent="0.15">
      <c r="A482" t="s">
        <v>1558</v>
      </c>
      <c r="B482" s="95" t="s">
        <v>1560</v>
      </c>
      <c r="C482" s="95" t="str">
        <f>VLOOKUP(A482,exc_PP!$A:$D,4,FALSE)</f>
        <v>YES</v>
      </c>
      <c r="D482" s="95" t="str">
        <f>VLOOKUP(A482,exc_PP!$A:$F,5,FALSE)</f>
        <v>SD</v>
      </c>
      <c r="E482" s="69"/>
      <c r="F482" s="95"/>
      <c r="G482" s="182"/>
    </row>
    <row r="483" spans="1:7" x14ac:dyDescent="0.15">
      <c r="A483" t="s">
        <v>1561</v>
      </c>
      <c r="B483" s="95" t="s">
        <v>1562</v>
      </c>
      <c r="C483" s="95" t="str">
        <f>VLOOKUP(A483,exc_PP!$A:$D,4,FALSE)</f>
        <v>NO</v>
      </c>
      <c r="D483" s="95" t="str">
        <f>VLOOKUP(A483,exc_PP!$A:$F,5,FALSE)</f>
        <v>SD</v>
      </c>
      <c r="E483" s="69"/>
      <c r="F483" s="95"/>
      <c r="G483" s="182"/>
    </row>
    <row r="484" spans="1:7" x14ac:dyDescent="0.15">
      <c r="A484" t="s">
        <v>1563</v>
      </c>
      <c r="B484" s="95" t="s">
        <v>1565</v>
      </c>
      <c r="C484" s="95" t="str">
        <f>VLOOKUP(A484,exc_PP!$A:$D,4,FALSE)</f>
        <v>YES</v>
      </c>
      <c r="D484" s="95" t="str">
        <f>VLOOKUP(A484,exc_PP!$A:$F,5,FALSE)</f>
        <v>SD</v>
      </c>
      <c r="E484" s="69"/>
      <c r="F484" s="95"/>
      <c r="G484" s="182"/>
    </row>
    <row r="485" spans="1:7" x14ac:dyDescent="0.15">
      <c r="A485" t="s">
        <v>1566</v>
      </c>
      <c r="B485" s="183" t="s">
        <v>1567</v>
      </c>
      <c r="C485" s="95" t="str">
        <f>VLOOKUP(A485,exc_PP!$A:$D,4,FALSE)</f>
        <v>NO</v>
      </c>
      <c r="D485" s="95" t="str">
        <f>VLOOKUP(A485,exc_PP!$A:$F,5,FALSE)</f>
        <v>SD</v>
      </c>
      <c r="E485" s="69"/>
      <c r="F485" s="95"/>
      <c r="G485" s="182"/>
    </row>
    <row r="486" spans="1:7" x14ac:dyDescent="0.15">
      <c r="A486" t="s">
        <v>1568</v>
      </c>
      <c r="B486" s="95" t="s">
        <v>1570</v>
      </c>
      <c r="C486" s="95" t="str">
        <f>VLOOKUP(A486,exc_PP!$A:$D,4,FALSE)</f>
        <v>YES</v>
      </c>
      <c r="D486" s="95" t="str">
        <f>VLOOKUP(A486,exc_PP!$A:$F,5,FALSE)</f>
        <v>UA</v>
      </c>
      <c r="E486" s="69"/>
      <c r="F486" s="95"/>
      <c r="G486" s="182"/>
    </row>
    <row r="487" spans="1:7" x14ac:dyDescent="0.15">
      <c r="A487" t="s">
        <v>1571</v>
      </c>
      <c r="B487" s="95" t="s">
        <v>1573</v>
      </c>
      <c r="C487" s="95" t="str">
        <f>VLOOKUP(A487,exc_PP!$A:$D,4,FALSE)</f>
        <v>YES</v>
      </c>
      <c r="D487" s="95" t="str">
        <f>VLOOKUP(A487,exc_PP!$A:$F,5,FALSE)</f>
        <v>SD</v>
      </c>
      <c r="E487" s="69"/>
      <c r="F487" s="95"/>
      <c r="G487" s="182"/>
    </row>
    <row r="488" spans="1:7" x14ac:dyDescent="0.15">
      <c r="A488" t="s">
        <v>1574</v>
      </c>
      <c r="B488" s="183" t="s">
        <v>1575</v>
      </c>
      <c r="C488" s="95" t="str">
        <f>VLOOKUP(A488,exc_PP!$A:$D,4,FALSE)</f>
        <v>NO</v>
      </c>
      <c r="D488" s="95" t="str">
        <f>VLOOKUP(A488,exc_PP!$A:$F,5,FALSE)</f>
        <v>SD</v>
      </c>
      <c r="E488" s="69"/>
      <c r="F488" s="95"/>
      <c r="G488" s="182"/>
    </row>
    <row r="489" spans="1:7" x14ac:dyDescent="0.15">
      <c r="A489" t="s">
        <v>1576</v>
      </c>
      <c r="B489" s="95" t="s">
        <v>1578</v>
      </c>
      <c r="C489" s="95" t="str">
        <f>VLOOKUP(A489,exc_PP!$A:$D,4,FALSE)</f>
        <v>YES</v>
      </c>
      <c r="D489" s="95" t="str">
        <f>VLOOKUP(A489,exc_PP!$A:$F,5,FALSE)</f>
        <v>UA</v>
      </c>
      <c r="E489" s="69"/>
      <c r="F489" s="95"/>
      <c r="G489" s="182"/>
    </row>
    <row r="490" spans="1:7" x14ac:dyDescent="0.15">
      <c r="A490" t="s">
        <v>1579</v>
      </c>
      <c r="B490" s="95" t="s">
        <v>1581</v>
      </c>
      <c r="C490" s="95" t="str">
        <f>VLOOKUP(A490,exc_PP!$A:$D,4,FALSE)</f>
        <v>YES</v>
      </c>
      <c r="D490" s="95" t="str">
        <f>VLOOKUP(A490,exc_PP!$A:$F,5,FALSE)</f>
        <v>SD</v>
      </c>
      <c r="E490" s="69"/>
      <c r="F490" s="95"/>
      <c r="G490" s="182"/>
    </row>
    <row r="491" spans="1:7" x14ac:dyDescent="0.15">
      <c r="A491" t="s">
        <v>1582</v>
      </c>
      <c r="B491" s="95" t="s">
        <v>1584</v>
      </c>
      <c r="C491" s="95" t="str">
        <f>VLOOKUP(A491,exc_PP!$A:$D,4,FALSE)</f>
        <v>YES</v>
      </c>
      <c r="D491" s="95" t="str">
        <f>VLOOKUP(A491,exc_PP!$A:$F,5,FALSE)</f>
        <v>ILB</v>
      </c>
      <c r="E491" s="69"/>
      <c r="F491" s="95"/>
      <c r="G491" s="182"/>
    </row>
    <row r="492" spans="1:7" x14ac:dyDescent="0.15">
      <c r="A492" t="s">
        <v>1585</v>
      </c>
      <c r="B492" s="95" t="s">
        <v>1587</v>
      </c>
      <c r="C492" s="95" t="str">
        <f>VLOOKUP(A492,exc_PP!$A:$D,4,FALSE)</f>
        <v>YES</v>
      </c>
      <c r="D492" s="95" t="str">
        <f>VLOOKUP(A492,exc_PP!$A:$F,5,FALSE)</f>
        <v>MD</v>
      </c>
      <c r="E492" s="69"/>
      <c r="F492" s="95"/>
      <c r="G492" s="182"/>
    </row>
    <row r="493" spans="1:7" x14ac:dyDescent="0.15">
      <c r="A493" t="s">
        <v>1588</v>
      </c>
      <c r="B493" s="95" t="s">
        <v>1590</v>
      </c>
      <c r="C493" s="95" t="str">
        <f>VLOOKUP(A493,exc_PP!$A:$D,4,FALSE)</f>
        <v>YES</v>
      </c>
      <c r="D493" s="95" t="str">
        <f>VLOOKUP(A493,exc_PP!$A:$F,5,FALSE)</f>
        <v>SD</v>
      </c>
      <c r="E493" s="69"/>
      <c r="F493" s="95"/>
      <c r="G493" s="182"/>
    </row>
    <row r="494" spans="1:7" x14ac:dyDescent="0.15">
      <c r="A494" t="s">
        <v>1591</v>
      </c>
      <c r="B494" s="95" t="s">
        <v>1593</v>
      </c>
      <c r="C494" s="95" t="str">
        <f>VLOOKUP(A494,exc_PP!$A:$D,4,FALSE)</f>
        <v>YES</v>
      </c>
      <c r="D494" s="95" t="str">
        <f>VLOOKUP(A494,exc_PP!$A:$F,5,FALSE)</f>
        <v>MF</v>
      </c>
      <c r="E494" s="69"/>
      <c r="F494" s="95"/>
      <c r="G494" s="182"/>
    </row>
    <row r="495" spans="1:7" x14ac:dyDescent="0.15">
      <c r="A495" t="s">
        <v>1594</v>
      </c>
      <c r="B495" s="95" t="s">
        <v>1596</v>
      </c>
      <c r="C495" s="95" t="str">
        <f>VLOOKUP(A495,exc_PP!$A:$D,4,FALSE)</f>
        <v>NO</v>
      </c>
      <c r="D495" s="95" t="str">
        <f>VLOOKUP(A495,exc_PP!$A:$F,5,FALSE)</f>
        <v>SD</v>
      </c>
      <c r="E495" s="69"/>
      <c r="F495" s="95"/>
      <c r="G495" s="182"/>
    </row>
    <row r="496" spans="1:7" x14ac:dyDescent="0.15">
      <c r="A496" t="s">
        <v>1597</v>
      </c>
      <c r="B496" s="95" t="s">
        <v>1599</v>
      </c>
      <c r="C496" s="95" t="str">
        <f>VLOOKUP(A496,exc_PP!$A:$D,4,FALSE)</f>
        <v>YES</v>
      </c>
      <c r="D496" s="95" t="str">
        <f>VLOOKUP(A496,exc_PP!$A:$F,5,FALSE)</f>
        <v>SD</v>
      </c>
      <c r="E496" s="69"/>
      <c r="F496" s="95"/>
      <c r="G496" s="182"/>
    </row>
    <row r="497" spans="1:7" x14ac:dyDescent="0.15">
      <c r="A497" t="s">
        <v>1600</v>
      </c>
      <c r="B497" s="95" t="s">
        <v>1602</v>
      </c>
      <c r="C497" s="95" t="str">
        <f>VLOOKUP(A497,exc_PP!$A:$D,4,FALSE)</f>
        <v>YES</v>
      </c>
      <c r="D497" s="95" t="str">
        <f>VLOOKUP(A497,exc_PP!$A:$F,5,FALSE)</f>
        <v>SD</v>
      </c>
      <c r="E497" s="69"/>
      <c r="F497" s="95"/>
      <c r="G497" s="182"/>
    </row>
    <row r="498" spans="1:7" x14ac:dyDescent="0.15">
      <c r="A498" t="s">
        <v>1603</v>
      </c>
      <c r="B498" s="95" t="s">
        <v>1605</v>
      </c>
      <c r="C498" s="95" t="str">
        <f>VLOOKUP(A498,exc_PP!$A:$D,4,FALSE)</f>
        <v>NO</v>
      </c>
      <c r="D498" s="95" t="str">
        <f>VLOOKUP(A498,exc_PP!$A:$F,5,FALSE)</f>
        <v>SD</v>
      </c>
      <c r="E498" s="69"/>
      <c r="F498" s="95"/>
      <c r="G498" s="182"/>
    </row>
    <row r="499" spans="1:7" x14ac:dyDescent="0.15">
      <c r="A499" t="s">
        <v>1606</v>
      </c>
      <c r="B499" s="95" t="s">
        <v>1608</v>
      </c>
      <c r="C499" s="95" t="str">
        <f>VLOOKUP(A499,exc_PP!$A:$D,4,FALSE)</f>
        <v>YES</v>
      </c>
      <c r="D499" s="95" t="str">
        <f>VLOOKUP(A499,exc_PP!$A:$F,5,FALSE)</f>
        <v>MD</v>
      </c>
      <c r="E499" s="69"/>
      <c r="F499" s="95"/>
      <c r="G499" s="182"/>
    </row>
    <row r="500" spans="1:7" x14ac:dyDescent="0.15">
      <c r="A500" t="s">
        <v>1609</v>
      </c>
      <c r="B500" s="95" t="s">
        <v>1611</v>
      </c>
      <c r="C500" s="95" t="str">
        <f>VLOOKUP(A500,exc_PP!$A:$D,4,FALSE)</f>
        <v>YES</v>
      </c>
      <c r="D500" s="95" t="str">
        <f>VLOOKUP(A500,exc_PP!$A:$F,5,FALSE)</f>
        <v>MD</v>
      </c>
      <c r="E500" s="69"/>
      <c r="F500" s="95"/>
      <c r="G500" s="182"/>
    </row>
    <row r="501" spans="1:7" x14ac:dyDescent="0.15">
      <c r="A501" t="s">
        <v>1612</v>
      </c>
      <c r="B501" s="95" t="s">
        <v>1614</v>
      </c>
      <c r="C501" s="95" t="str">
        <f>VLOOKUP(A501,exc_PP!$A:$D,4,FALSE)</f>
        <v>YES</v>
      </c>
      <c r="D501" s="95" t="str">
        <f>VLOOKUP(A501,exc_PP!$A:$F,5,FALSE)</f>
        <v>OLB</v>
      </c>
      <c r="E501" s="69"/>
      <c r="F501" s="95"/>
      <c r="G501" s="182"/>
    </row>
    <row r="502" spans="1:7" x14ac:dyDescent="0.15">
      <c r="A502" t="s">
        <v>1615</v>
      </c>
      <c r="B502" s="95" t="s">
        <v>1617</v>
      </c>
      <c r="C502" s="95" t="str">
        <f>VLOOKUP(A502,exc_PP!$A:$D,4,FALSE)</f>
        <v>YES</v>
      </c>
      <c r="D502" s="95" t="str">
        <f>VLOOKUP(A502,exc_PP!$A:$F,5,FALSE)</f>
        <v>ILB</v>
      </c>
      <c r="E502" s="69"/>
      <c r="F502" s="95"/>
      <c r="G502" s="182"/>
    </row>
    <row r="503" spans="1:7" x14ac:dyDescent="0.15">
      <c r="A503" t="s">
        <v>1618</v>
      </c>
      <c r="B503" s="95" t="s">
        <v>1620</v>
      </c>
      <c r="C503" s="95" t="str">
        <f>VLOOKUP(A503,exc_PP!$A:$D,4,FALSE)</f>
        <v>NO</v>
      </c>
      <c r="D503" s="95" t="str">
        <f>VLOOKUP(A503,exc_PP!$A:$F,5,FALSE)</f>
        <v>SD</v>
      </c>
      <c r="E503" s="69"/>
      <c r="F503" s="95"/>
      <c r="G503" s="182"/>
    </row>
    <row r="504" spans="1:7" x14ac:dyDescent="0.15">
      <c r="A504" t="s">
        <v>1621</v>
      </c>
      <c r="B504" s="95" t="s">
        <v>1622</v>
      </c>
      <c r="C504" s="95" t="str">
        <f>VLOOKUP(A504,exc_PP!$A:$D,4,FALSE)</f>
        <v>NO</v>
      </c>
      <c r="D504" s="95" t="str">
        <f>VLOOKUP(A504,exc_PP!$A:$F,5,FALSE)</f>
        <v>SD</v>
      </c>
      <c r="E504" s="69"/>
      <c r="F504" s="95"/>
      <c r="G504" s="182"/>
    </row>
    <row r="505" spans="1:7" x14ac:dyDescent="0.15">
      <c r="A505" t="s">
        <v>1623</v>
      </c>
      <c r="B505" s="183" t="s">
        <v>1624</v>
      </c>
      <c r="C505" s="95" t="str">
        <f>VLOOKUP(A505,exc_PP!$A:$D,4,FALSE)</f>
        <v>NO</v>
      </c>
      <c r="D505" s="95" t="str">
        <f>VLOOKUP(A505,exc_PP!$A:$F,5,FALSE)</f>
        <v>SD</v>
      </c>
      <c r="E505" s="69"/>
      <c r="F505" s="95"/>
      <c r="G505" s="182"/>
    </row>
    <row r="506" spans="1:7" x14ac:dyDescent="0.15">
      <c r="A506" t="s">
        <v>1625</v>
      </c>
      <c r="B506" s="95" t="s">
        <v>1627</v>
      </c>
      <c r="C506" s="95" t="str">
        <f>VLOOKUP(A506,exc_PP!$A:$D,4,FALSE)</f>
        <v>YES</v>
      </c>
      <c r="D506" s="95" t="str">
        <f>VLOOKUP(A506,exc_PP!$A:$F,5,FALSE)</f>
        <v>UA</v>
      </c>
      <c r="E506" s="69"/>
      <c r="F506" s="95"/>
      <c r="G506" s="182"/>
    </row>
    <row r="507" spans="1:7" x14ac:dyDescent="0.15">
      <c r="A507" t="s">
        <v>1628</v>
      </c>
      <c r="B507" s="95" t="s">
        <v>1630</v>
      </c>
      <c r="C507" s="95" t="str">
        <f>VLOOKUP(A507,exc_PP!$A:$D,4,FALSE)</f>
        <v>YES</v>
      </c>
      <c r="D507" s="95" t="str">
        <f>VLOOKUP(A507,exc_PP!$A:$F,5,FALSE)</f>
        <v>SD</v>
      </c>
      <c r="E507" s="69"/>
      <c r="F507" s="95"/>
      <c r="G507" s="182"/>
    </row>
    <row r="508" spans="1:7" x14ac:dyDescent="0.15">
      <c r="A508" t="s">
        <v>1631</v>
      </c>
      <c r="B508" s="95" t="s">
        <v>1633</v>
      </c>
      <c r="C508" s="95" t="str">
        <f>VLOOKUP(A508,exc_PP!$A:$D,4,FALSE)</f>
        <v>YES</v>
      </c>
      <c r="D508" s="95" t="str">
        <f>VLOOKUP(A508,exc_PP!$A:$F,5,FALSE)</f>
        <v>SC</v>
      </c>
      <c r="E508" s="69"/>
      <c r="F508" s="95"/>
      <c r="G508" s="182"/>
    </row>
    <row r="509" spans="1:7" x14ac:dyDescent="0.15">
      <c r="A509" t="s">
        <v>1634</v>
      </c>
      <c r="B509" s="95" t="s">
        <v>1636</v>
      </c>
      <c r="C509" s="95" t="str">
        <f>VLOOKUP(A509,exc_PP!$A:$D,4,FALSE)</f>
        <v>YES</v>
      </c>
      <c r="D509" s="95" t="str">
        <f>VLOOKUP(A509,exc_PP!$A:$F,5,FALSE)</f>
        <v>PCC</v>
      </c>
      <c r="E509" s="69"/>
      <c r="F509" s="95"/>
      <c r="G509" s="182"/>
    </row>
    <row r="510" spans="1:7" x14ac:dyDescent="0.15">
      <c r="A510" t="s">
        <v>1637</v>
      </c>
      <c r="B510" s="95" t="s">
        <v>1639</v>
      </c>
      <c r="C510" s="95" t="str">
        <f>VLOOKUP(A510,exc_PP!$A:$D,4,FALSE)</f>
        <v>YES</v>
      </c>
      <c r="D510" s="95" t="str">
        <f>VLOOKUP(A510,exc_PP!$A:$F,5,FALSE)</f>
        <v>SD</v>
      </c>
      <c r="E510" s="69"/>
      <c r="F510" s="95"/>
      <c r="G510" s="182"/>
    </row>
    <row r="511" spans="1:7" x14ac:dyDescent="0.15">
      <c r="A511" t="s">
        <v>1640</v>
      </c>
      <c r="B511" s="95" t="s">
        <v>1642</v>
      </c>
      <c r="C511" s="95" t="str">
        <f>VLOOKUP(A511,exc_PP!$A:$D,4,FALSE)</f>
        <v>NO</v>
      </c>
      <c r="D511" s="95" t="str">
        <f>VLOOKUP(A511,exc_PP!$A:$F,5,FALSE)</f>
        <v>SD</v>
      </c>
      <c r="E511" s="69"/>
      <c r="F511" s="95"/>
      <c r="G511" s="182"/>
    </row>
    <row r="512" spans="1:7" x14ac:dyDescent="0.15">
      <c r="A512" t="s">
        <v>1643</v>
      </c>
      <c r="B512" s="95" t="s">
        <v>1645</v>
      </c>
      <c r="C512" s="95" t="str">
        <f>VLOOKUP(A512,exc_PP!$A:$D,4,FALSE)</f>
        <v>YES</v>
      </c>
      <c r="D512" s="95" t="str">
        <f>VLOOKUP(A512,exc_PP!$A:$F,5,FALSE)</f>
        <v>SD</v>
      </c>
      <c r="E512" s="69"/>
      <c r="F512" s="95"/>
      <c r="G512" s="182"/>
    </row>
    <row r="513" spans="1:7" x14ac:dyDescent="0.15">
      <c r="A513" t="s">
        <v>1646</v>
      </c>
      <c r="B513" s="95" t="s">
        <v>1648</v>
      </c>
      <c r="C513" s="95" t="str">
        <f>VLOOKUP(A513,exc_PP!$A:$D,4,FALSE)</f>
        <v>YES</v>
      </c>
      <c r="D513" s="95" t="str">
        <f>VLOOKUP(A513,exc_PP!$A:$F,5,FALSE)</f>
        <v>SD</v>
      </c>
      <c r="E513" s="69"/>
      <c r="F513" s="95"/>
      <c r="G513" s="182"/>
    </row>
    <row r="514" spans="1:7" x14ac:dyDescent="0.15">
      <c r="A514" t="s">
        <v>1649</v>
      </c>
      <c r="B514" s="95" t="s">
        <v>1651</v>
      </c>
      <c r="C514" s="95" t="str">
        <f>VLOOKUP(A514,exc_PP!$A:$D,4,FALSE)</f>
        <v>NO</v>
      </c>
      <c r="D514" s="95" t="str">
        <f>VLOOKUP(A514,exc_PP!$A:$F,5,FALSE)</f>
        <v>SD</v>
      </c>
      <c r="E514" s="69"/>
      <c r="F514" s="95"/>
      <c r="G514" s="182"/>
    </row>
    <row r="515" spans="1:7" x14ac:dyDescent="0.15">
      <c r="A515" t="s">
        <v>1652</v>
      </c>
      <c r="B515" s="95" t="s">
        <v>1654</v>
      </c>
      <c r="C515" s="95" t="str">
        <f>VLOOKUP(A515,exc_PP!$A:$D,4,FALSE)</f>
        <v>NO</v>
      </c>
      <c r="D515" s="95" t="str">
        <f>VLOOKUP(A515,exc_PP!$A:$F,5,FALSE)</f>
        <v>SD</v>
      </c>
      <c r="E515" s="69"/>
      <c r="F515" s="95"/>
      <c r="G515" s="182"/>
    </row>
    <row r="516" spans="1:7" x14ac:dyDescent="0.15">
      <c r="A516" t="s">
        <v>1655</v>
      </c>
      <c r="B516" s="95" t="s">
        <v>1657</v>
      </c>
      <c r="C516" s="95" t="str">
        <f>VLOOKUP(A516,exc_PP!$A:$D,4,FALSE)</f>
        <v>YES</v>
      </c>
      <c r="D516" s="95" t="str">
        <f>VLOOKUP(A516,exc_PP!$A:$F,5,FALSE)</f>
        <v>SD</v>
      </c>
      <c r="E516" s="69"/>
      <c r="F516" s="95"/>
      <c r="G516" s="182"/>
    </row>
    <row r="517" spans="1:7" x14ac:dyDescent="0.15">
      <c r="A517" t="s">
        <v>1658</v>
      </c>
      <c r="B517" s="95" t="s">
        <v>1660</v>
      </c>
      <c r="C517" s="95" t="str">
        <f>VLOOKUP(A517,exc_PP!$A:$D,4,FALSE)</f>
        <v>YES</v>
      </c>
      <c r="D517" s="95" t="str">
        <f>VLOOKUP(A517,exc_PP!$A:$F,5,FALSE)</f>
        <v>UA</v>
      </c>
      <c r="E517" s="69"/>
      <c r="F517" s="95"/>
      <c r="G517" s="182"/>
    </row>
    <row r="518" spans="1:7" x14ac:dyDescent="0.15">
      <c r="A518" t="s">
        <v>1661</v>
      </c>
      <c r="B518" s="95" t="s">
        <v>1663</v>
      </c>
      <c r="C518" s="95" t="str">
        <f>VLOOKUP(A518,exc_PP!$A:$D,4,FALSE)</f>
        <v>YES</v>
      </c>
      <c r="D518" s="95" t="str">
        <f>VLOOKUP(A518,exc_PP!$A:$F,5,FALSE)</f>
        <v>SD</v>
      </c>
      <c r="E518" s="69"/>
      <c r="F518" s="95"/>
      <c r="G518" s="182"/>
    </row>
    <row r="519" spans="1:7" x14ac:dyDescent="0.15">
      <c r="A519" t="s">
        <v>1664</v>
      </c>
      <c r="B519" s="95" t="s">
        <v>1666</v>
      </c>
      <c r="C519" s="95" t="str">
        <f>VLOOKUP(A519,exc_PP!$A:$D,4,FALSE)</f>
        <v>NO</v>
      </c>
      <c r="D519" s="95" t="str">
        <f>VLOOKUP(A519,exc_PP!$A:$F,5,FALSE)</f>
        <v>SD</v>
      </c>
      <c r="E519" s="69"/>
      <c r="F519" s="95"/>
      <c r="G519" s="182"/>
    </row>
    <row r="520" spans="1:7" x14ac:dyDescent="0.15">
      <c r="A520" t="s">
        <v>1667</v>
      </c>
      <c r="B520" s="95" t="s">
        <v>1669</v>
      </c>
      <c r="C520" s="95" t="str">
        <f>VLOOKUP(A520,exc_PP!$A:$D,4,FALSE)</f>
        <v>YES</v>
      </c>
      <c r="D520" s="95" t="str">
        <f>VLOOKUP(A520,exc_PP!$A:$F,5,FALSE)</f>
        <v>SD</v>
      </c>
      <c r="E520" s="69"/>
      <c r="F520" s="95"/>
      <c r="G520" s="182"/>
    </row>
    <row r="521" spans="1:7" x14ac:dyDescent="0.15">
      <c r="A521" t="s">
        <v>1670</v>
      </c>
      <c r="B521" s="95" t="s">
        <v>1672</v>
      </c>
      <c r="C521" s="95" t="str">
        <f>VLOOKUP(A521,exc_PP!$A:$D,4,FALSE)</f>
        <v>YES</v>
      </c>
      <c r="D521" s="95" t="str">
        <f>VLOOKUP(A521,exc_PP!$A:$F,5,FALSE)</f>
        <v>SD</v>
      </c>
      <c r="E521" s="69"/>
      <c r="F521" s="95"/>
      <c r="G521" s="182"/>
    </row>
    <row r="522" spans="1:7" x14ac:dyDescent="0.15">
      <c r="A522" t="s">
        <v>1673</v>
      </c>
      <c r="B522" s="95" t="s">
        <v>1675</v>
      </c>
      <c r="C522" s="95" t="str">
        <f>VLOOKUP(A522,exc_PP!$A:$D,4,FALSE)</f>
        <v>YES</v>
      </c>
      <c r="D522" s="95" t="str">
        <f>VLOOKUP(A522,exc_PP!$A:$F,5,FALSE)</f>
        <v>PCC</v>
      </c>
      <c r="E522" s="69"/>
      <c r="F522" s="95"/>
      <c r="G522" s="182"/>
    </row>
    <row r="523" spans="1:7" x14ac:dyDescent="0.15">
      <c r="A523" t="s">
        <v>1682</v>
      </c>
      <c r="B523" s="95" t="s">
        <v>1684</v>
      </c>
      <c r="C523" s="95" t="str">
        <f>VLOOKUP(A523,exc_PP!$A:$D,4,FALSE)</f>
        <v>YES</v>
      </c>
      <c r="D523" s="95" t="str">
        <f>VLOOKUP(A523,exc_PP!$A:$F,5,FALSE)</f>
        <v>CA</v>
      </c>
      <c r="E523" s="69"/>
      <c r="F523" s="95"/>
      <c r="G523" s="182"/>
    </row>
    <row r="524" spans="1:7" x14ac:dyDescent="0.15">
      <c r="A524" t="s">
        <v>1676</v>
      </c>
      <c r="B524" s="95" t="s">
        <v>1678</v>
      </c>
      <c r="C524" s="95" t="str">
        <f>VLOOKUP(A524,exc_PP!$A:$D,4,FALSE)</f>
        <v>YES</v>
      </c>
      <c r="D524" s="95" t="str">
        <f>VLOOKUP(A524,exc_PP!$A:$F,5,FALSE)</f>
        <v>MF</v>
      </c>
      <c r="E524" s="69"/>
      <c r="F524" s="95"/>
      <c r="G524" s="182"/>
    </row>
    <row r="525" spans="1:7" x14ac:dyDescent="0.15">
      <c r="A525" t="s">
        <v>1679</v>
      </c>
      <c r="B525" s="95" t="s">
        <v>1681</v>
      </c>
      <c r="C525" s="95" t="str">
        <f>VLOOKUP(A525,exc_PP!$A:$D,4,FALSE)</f>
        <v>YES</v>
      </c>
      <c r="D525" s="95" t="str">
        <f>VLOOKUP(A525,exc_PP!$A:$F,5,FALSE)</f>
        <v>PCC</v>
      </c>
      <c r="E525" s="69"/>
      <c r="F525" s="95"/>
      <c r="G525" s="182"/>
    </row>
    <row r="526" spans="1:7" x14ac:dyDescent="0.15">
      <c r="A526" t="s">
        <v>1685</v>
      </c>
      <c r="B526" s="95" t="s">
        <v>1687</v>
      </c>
      <c r="C526" s="95" t="str">
        <f>VLOOKUP(A526,exc_PP!$A:$D,4,FALSE)</f>
        <v>YES</v>
      </c>
      <c r="D526" s="95" t="str">
        <f>VLOOKUP(A526,exc_PP!$A:$F,5,FALSE)</f>
        <v>UA</v>
      </c>
      <c r="E526" s="69"/>
      <c r="F526" s="95"/>
      <c r="G526" s="182"/>
    </row>
    <row r="527" spans="1:7" x14ac:dyDescent="0.15">
      <c r="A527" t="s">
        <v>1688</v>
      </c>
      <c r="B527" s="95" t="s">
        <v>1690</v>
      </c>
      <c r="C527" s="95" t="str">
        <f>VLOOKUP(A527,exc_PP!$A:$D,4,FALSE)</f>
        <v>YES</v>
      </c>
      <c r="D527" s="95" t="str">
        <f>VLOOKUP(A527,exc_PP!$A:$F,5,FALSE)</f>
        <v>SD</v>
      </c>
      <c r="E527" s="69"/>
      <c r="F527" s="95"/>
      <c r="G527" s="182"/>
    </row>
    <row r="528" spans="1:7" x14ac:dyDescent="0.15">
      <c r="A528" t="s">
        <v>1691</v>
      </c>
      <c r="B528" s="95" t="s">
        <v>1693</v>
      </c>
      <c r="C528" s="95" t="str">
        <f>VLOOKUP(A528,exc_PP!$A:$D,4,FALSE)</f>
        <v>NO</v>
      </c>
      <c r="D528" s="95" t="str">
        <f>VLOOKUP(A528,exc_PP!$A:$F,5,FALSE)</f>
        <v>SD</v>
      </c>
      <c r="E528" s="69"/>
      <c r="F528" s="95"/>
      <c r="G528" s="182"/>
    </row>
    <row r="529" spans="1:7" x14ac:dyDescent="0.15">
      <c r="A529" t="s">
        <v>1694</v>
      </c>
      <c r="B529" s="95" t="s">
        <v>1696</v>
      </c>
      <c r="C529" s="95" t="str">
        <f>VLOOKUP(A529,exc_PP!$A:$D,4,FALSE)</f>
        <v>YES</v>
      </c>
      <c r="D529" s="95" t="str">
        <f>VLOOKUP(A529,exc_PP!$A:$F,5,FALSE)</f>
        <v>SD</v>
      </c>
      <c r="E529" s="69"/>
      <c r="F529" s="95"/>
      <c r="G529" s="182"/>
    </row>
    <row r="530" spans="1:7" x14ac:dyDescent="0.15">
      <c r="A530" t="s">
        <v>1697</v>
      </c>
      <c r="B530" s="95" t="s">
        <v>1699</v>
      </c>
      <c r="C530" s="95" t="str">
        <f>VLOOKUP(A530,exc_PP!$A:$D,4,FALSE)</f>
        <v>YES</v>
      </c>
      <c r="D530" s="95" t="str">
        <f>VLOOKUP(A530,exc_PP!$A:$F,5,FALSE)</f>
        <v>SC</v>
      </c>
      <c r="E530" s="69"/>
      <c r="F530" s="95"/>
      <c r="G530" s="182"/>
    </row>
    <row r="531" spans="1:7" x14ac:dyDescent="0.15">
      <c r="A531" t="s">
        <v>1700</v>
      </c>
      <c r="B531" s="95" t="s">
        <v>1702</v>
      </c>
      <c r="C531" s="95" t="str">
        <f>VLOOKUP(A531,exc_PP!$A:$D,4,FALSE)</f>
        <v>NO</v>
      </c>
      <c r="D531" s="95" t="str">
        <f>VLOOKUP(A531,exc_PP!$A:$F,5,FALSE)</f>
        <v>SD</v>
      </c>
      <c r="E531" s="69"/>
      <c r="F531" s="95"/>
      <c r="G531" s="182"/>
    </row>
    <row r="532" spans="1:7" x14ac:dyDescent="0.15">
      <c r="B532" s="95" t="s">
        <v>1704</v>
      </c>
      <c r="C532" s="95" t="e">
        <f>VLOOKUP(A532,exc_PP!$A:$D,4,FALSE)</f>
        <v>#N/A</v>
      </c>
      <c r="D532" s="95" t="e">
        <f>VLOOKUP(A532,exc_PP!$A:$F,5,FALSE)</f>
        <v>#N/A</v>
      </c>
      <c r="E532" s="69"/>
      <c r="F532" s="95"/>
      <c r="G532" s="182"/>
    </row>
    <row r="533" spans="1:7" x14ac:dyDescent="0.15">
      <c r="B533" s="95" t="s">
        <v>1706</v>
      </c>
      <c r="C533" s="95" t="e">
        <f>VLOOKUP(A533,exc_PP!$A:$D,4,FALSE)</f>
        <v>#N/A</v>
      </c>
      <c r="D533" s="95" t="e">
        <f>VLOOKUP(A533,exc_PP!$A:$F,5,FALSE)</f>
        <v>#N/A</v>
      </c>
      <c r="E533" s="69"/>
      <c r="F533" s="95"/>
      <c r="G533" s="182"/>
    </row>
    <row r="534" spans="1:7" x14ac:dyDescent="0.15">
      <c r="A534" t="s">
        <v>1707</v>
      </c>
      <c r="B534" s="95" t="s">
        <v>1709</v>
      </c>
      <c r="C534" s="95" t="str">
        <f>VLOOKUP(A534,exc_PP!$A:$D,4,FALSE)</f>
        <v>YES</v>
      </c>
      <c r="D534" s="95" t="str">
        <f>VLOOKUP(A534,exc_PP!$A:$F,5,FALSE)</f>
        <v>MF</v>
      </c>
      <c r="E534" s="69"/>
      <c r="F534" s="95"/>
      <c r="G534" s="182"/>
    </row>
    <row r="535" spans="1:7" x14ac:dyDescent="0.15">
      <c r="A535" t="s">
        <v>1710</v>
      </c>
      <c r="B535" s="95" t="s">
        <v>1712</v>
      </c>
      <c r="C535" s="95" t="str">
        <f>VLOOKUP(A535,exc_PP!$A:$D,4,FALSE)</f>
        <v>NO</v>
      </c>
      <c r="D535" s="95" t="str">
        <f>VLOOKUP(A535,exc_PP!$A:$F,5,FALSE)</f>
        <v>PCC</v>
      </c>
      <c r="E535" s="69"/>
      <c r="F535" s="95"/>
      <c r="G535" s="182"/>
    </row>
    <row r="536" spans="1:7" x14ac:dyDescent="0.15">
      <c r="A536" t="s">
        <v>1713</v>
      </c>
      <c r="B536" s="95" t="s">
        <v>1715</v>
      </c>
      <c r="C536" s="95" t="str">
        <f>VLOOKUP(A536,exc_PP!$A:$D,4,FALSE)</f>
        <v>YES</v>
      </c>
      <c r="D536" s="95" t="str">
        <f>VLOOKUP(A536,exc_PP!$A:$F,5,FALSE)</f>
        <v>ILB</v>
      </c>
      <c r="E536" s="69"/>
      <c r="F536" s="95"/>
      <c r="G536" s="182"/>
    </row>
    <row r="537" spans="1:7" ht="16" x14ac:dyDescent="0.2">
      <c r="A537" s="105" t="s">
        <v>1716</v>
      </c>
      <c r="B537" s="105" t="s">
        <v>1718</v>
      </c>
      <c r="C537" s="95" t="str">
        <f>VLOOKUP(A537,exc_PP!$A:$D,4,FALSE)</f>
        <v>YES</v>
      </c>
      <c r="D537" s="95" t="str">
        <f>VLOOKUP(A537,exc_PP!$A:$F,5,FALSE)</f>
        <v>UA</v>
      </c>
      <c r="E537" s="69"/>
      <c r="F537" s="95"/>
      <c r="G537" s="182"/>
    </row>
    <row r="538" spans="1:7" x14ac:dyDescent="0.15">
      <c r="A538" t="s">
        <v>1719</v>
      </c>
      <c r="B538" s="95" t="s">
        <v>1721</v>
      </c>
      <c r="C538" s="95" t="str">
        <f>VLOOKUP(A538,exc_PP!$A:$D,4,FALSE)</f>
        <v>NO</v>
      </c>
      <c r="D538" s="95" t="str">
        <f>VLOOKUP(A538,exc_PP!$A:$F,5,FALSE)</f>
        <v>SD</v>
      </c>
      <c r="E538" s="69"/>
      <c r="F538" s="95"/>
      <c r="G538" s="182"/>
    </row>
    <row r="539" spans="1:7" x14ac:dyDescent="0.15">
      <c r="A539" t="s">
        <v>1722</v>
      </c>
      <c r="B539" s="95" t="s">
        <v>1724</v>
      </c>
      <c r="C539" s="95" t="str">
        <f>VLOOKUP(A539,exc_PP!$A:$D,4,FALSE)</f>
        <v>YES</v>
      </c>
      <c r="D539" s="95" t="str">
        <f>VLOOKUP(A539,exc_PP!$A:$F,5,FALSE)</f>
        <v>MD</v>
      </c>
      <c r="E539" s="69"/>
      <c r="F539" s="95"/>
      <c r="G539" s="182"/>
    </row>
    <row r="540" spans="1:7" x14ac:dyDescent="0.15">
      <c r="A540" t="s">
        <v>1725</v>
      </c>
      <c r="B540" s="95" t="s">
        <v>1727</v>
      </c>
      <c r="C540" s="95" t="str">
        <f>VLOOKUP(A540,exc_PP!$A:$D,4,FALSE)</f>
        <v>NO</v>
      </c>
      <c r="D540" s="95" t="str">
        <f>VLOOKUP(A540,exc_PP!$A:$F,5,FALSE)</f>
        <v>SC</v>
      </c>
      <c r="E540" s="69"/>
      <c r="F540" s="95"/>
      <c r="G540" s="182"/>
    </row>
    <row r="541" spans="1:7" x14ac:dyDescent="0.15">
      <c r="A541" t="s">
        <v>1731</v>
      </c>
      <c r="B541" s="179" t="s">
        <v>1733</v>
      </c>
      <c r="C541" s="95" t="str">
        <f>VLOOKUP(A541,exc_PP!$A:$D,4,FALSE)</f>
        <v>NO</v>
      </c>
      <c r="D541" s="95" t="str">
        <f>VLOOKUP(A541,exc_PP!$A:$F,5,FALSE)</f>
        <v>CFA</v>
      </c>
      <c r="E541" s="69"/>
      <c r="F541" s="95"/>
      <c r="G541" s="182"/>
    </row>
    <row r="542" spans="1:7" x14ac:dyDescent="0.15">
      <c r="A542" t="s">
        <v>1734</v>
      </c>
      <c r="B542" s="95" t="s">
        <v>1736</v>
      </c>
      <c r="C542" s="95" t="str">
        <f>VLOOKUP(A542,exc_PP!$A:$D,4,FALSE)</f>
        <v>YES</v>
      </c>
      <c r="D542" s="95" t="str">
        <f>VLOOKUP(A542,exc_PP!$A:$F,5,FALSE)</f>
        <v>PCC</v>
      </c>
      <c r="E542" s="69"/>
      <c r="F542" s="95"/>
      <c r="G542" s="182"/>
    </row>
    <row r="543" spans="1:7" x14ac:dyDescent="0.15">
      <c r="A543" t="s">
        <v>1728</v>
      </c>
      <c r="B543" s="95" t="s">
        <v>1730</v>
      </c>
      <c r="C543" s="95" t="str">
        <f>VLOOKUP(A543,exc_PP!$A:$D,4,FALSE)</f>
        <v>YES</v>
      </c>
      <c r="D543" s="95" t="str">
        <f>VLOOKUP(A543,exc_PP!$A:$F,5,FALSE)</f>
        <v>UA</v>
      </c>
      <c r="G543" s="182"/>
    </row>
    <row r="544" spans="1:7" x14ac:dyDescent="0.15">
      <c r="A544" t="s">
        <v>1737</v>
      </c>
      <c r="B544" s="95" t="s">
        <v>1739</v>
      </c>
      <c r="C544" s="95" t="str">
        <f>VLOOKUP(A544,exc_PP!$A:$D,4,FALSE)</f>
        <v>YES</v>
      </c>
      <c r="D544" s="95" t="str">
        <f>VLOOKUP(A544,exc_PP!$A:$F,5,FALSE)</f>
        <v>SD</v>
      </c>
      <c r="G544" s="182"/>
    </row>
    <row r="545" spans="1:7" x14ac:dyDescent="0.15">
      <c r="A545" t="s">
        <v>1740</v>
      </c>
      <c r="B545" s="183" t="s">
        <v>1741</v>
      </c>
      <c r="C545" s="95" t="str">
        <f>VLOOKUP(A545,exc_PP!$A:$D,4,FALSE)</f>
        <v>NO</v>
      </c>
      <c r="D545" s="95" t="str">
        <f>VLOOKUP(A545,exc_PP!$A:$F,5,FALSE)</f>
        <v>SD</v>
      </c>
      <c r="E545" s="95"/>
      <c r="G545" s="182"/>
    </row>
    <row r="546" spans="1:7" x14ac:dyDescent="0.15">
      <c r="A546" t="s">
        <v>1742</v>
      </c>
      <c r="B546" s="95" t="s">
        <v>1744</v>
      </c>
      <c r="C546" s="95" t="str">
        <f>VLOOKUP(A546,exc_PP!$A:$D,4,FALSE)</f>
        <v>YES</v>
      </c>
      <c r="D546" s="95" t="str">
        <f>VLOOKUP(A546,exc_PP!$A:$F,5,FALSE)</f>
        <v>UA</v>
      </c>
      <c r="E546" s="95"/>
      <c r="G546" s="182"/>
    </row>
    <row r="547" spans="1:7" x14ac:dyDescent="0.15">
      <c r="A547" t="s">
        <v>1745</v>
      </c>
      <c r="B547" s="95" t="s">
        <v>1747</v>
      </c>
      <c r="C547" s="95" t="str">
        <f>VLOOKUP(A547,exc_PP!$A:$D,4,FALSE)</f>
        <v>YES</v>
      </c>
      <c r="D547" s="95" t="str">
        <f>VLOOKUP(A547,exc_PP!$A:$F,5,FALSE)</f>
        <v>MD</v>
      </c>
      <c r="E547" s="95"/>
      <c r="G547" s="182"/>
    </row>
    <row r="548" spans="1:7" x14ac:dyDescent="0.15">
      <c r="A548" t="s">
        <v>1748</v>
      </c>
      <c r="B548" s="95" t="s">
        <v>1750</v>
      </c>
      <c r="C548" s="95" t="str">
        <f>VLOOKUP(A548,exc_PP!$A:$D,4,FALSE)</f>
        <v>YES</v>
      </c>
      <c r="D548" s="95" t="str">
        <f>VLOOKUP(A548,exc_PP!$A:$F,5,FALSE)</f>
        <v>SD</v>
      </c>
      <c r="E548" s="95"/>
      <c r="G548" s="182"/>
    </row>
    <row r="549" spans="1:7" x14ac:dyDescent="0.15">
      <c r="A549" t="s">
        <v>1751</v>
      </c>
      <c r="B549" s="183" t="s">
        <v>1752</v>
      </c>
      <c r="C549" s="95" t="str">
        <f>VLOOKUP(A549,exc_PP!$A:$D,4,FALSE)</f>
        <v>NO</v>
      </c>
      <c r="D549" s="95" t="str">
        <f>VLOOKUP(A549,exc_PP!$A:$F,5,FALSE)</f>
        <v>SD</v>
      </c>
      <c r="E549" s="182"/>
    </row>
    <row r="550" spans="1:7" x14ac:dyDescent="0.15">
      <c r="A550" t="s">
        <v>1753</v>
      </c>
      <c r="B550" s="95" t="s">
        <v>1755</v>
      </c>
      <c r="C550" s="95" t="str">
        <f>VLOOKUP(A550,exc_PP!$A:$D,4,FALSE)</f>
        <v>YES</v>
      </c>
      <c r="D550" s="95" t="str">
        <f>VLOOKUP(A550,exc_PP!$A:$F,5,FALSE)</f>
        <v>UA</v>
      </c>
      <c r="E550" s="182"/>
    </row>
    <row r="551" spans="1:7" x14ac:dyDescent="0.15">
      <c r="A551" t="s">
        <v>1756</v>
      </c>
      <c r="B551" s="95" t="s">
        <v>1758</v>
      </c>
      <c r="C551" s="95" t="str">
        <f>VLOOKUP(A551,exc_PP!$A:$D,4,FALSE)</f>
        <v>YES</v>
      </c>
      <c r="D551" s="95" t="str">
        <f>VLOOKUP(A551,exc_PP!$A:$F,5,FALSE)</f>
        <v>MD</v>
      </c>
      <c r="E551" s="182"/>
    </row>
    <row r="552" spans="1:7" x14ac:dyDescent="0.15">
      <c r="A552" t="s">
        <v>1759</v>
      </c>
      <c r="B552" s="95" t="s">
        <v>1760</v>
      </c>
      <c r="C552" s="95" t="str">
        <f>VLOOKUP(A552,exc_PP!$A:$D,4,FALSE)</f>
        <v>NO</v>
      </c>
      <c r="D552" s="95" t="str">
        <f>VLOOKUP(A552,exc_PP!$A:$F,5,FALSE)</f>
        <v>SD</v>
      </c>
      <c r="E552" s="182"/>
    </row>
    <row r="553" spans="1:7" x14ac:dyDescent="0.15">
      <c r="A553" t="s">
        <v>1761</v>
      </c>
      <c r="B553" s="95" t="s">
        <v>1763</v>
      </c>
      <c r="C553" s="95" t="str">
        <f>VLOOKUP(A553,exc_PP!$A:$D,4,FALSE)</f>
        <v>YES</v>
      </c>
      <c r="D553" s="95" t="str">
        <f>VLOOKUP(A553,exc_PP!$A:$F,5,FALSE)</f>
        <v>SD</v>
      </c>
      <c r="E553" s="182"/>
    </row>
    <row r="554" spans="1:7" x14ac:dyDescent="0.15">
      <c r="A554" t="s">
        <v>1764</v>
      </c>
      <c r="B554" s="95" t="s">
        <v>1766</v>
      </c>
      <c r="C554" s="95" t="str">
        <f>VLOOKUP(A554,exc_PP!$A:$D,4,FALSE)</f>
        <v>YES</v>
      </c>
      <c r="D554" s="95" t="str">
        <f>VLOOKUP(A554,exc_PP!$A:$F,5,FALSE)</f>
        <v>SC</v>
      </c>
      <c r="E554" s="182"/>
    </row>
    <row r="555" spans="1:7" x14ac:dyDescent="0.15">
      <c r="A555" t="s">
        <v>1767</v>
      </c>
      <c r="B555" s="95" t="s">
        <v>1769</v>
      </c>
      <c r="C555" s="95" t="str">
        <f>VLOOKUP(A555,exc_PP!$A:$D,4,FALSE)</f>
        <v>YES</v>
      </c>
      <c r="D555" s="95" t="str">
        <f>VLOOKUP(A555,exc_PP!$A:$F,5,FALSE)</f>
        <v>SD</v>
      </c>
      <c r="E555" s="182"/>
    </row>
    <row r="556" spans="1:7" x14ac:dyDescent="0.15">
      <c r="A556" t="s">
        <v>1770</v>
      </c>
      <c r="B556" s="95" t="s">
        <v>1772</v>
      </c>
      <c r="C556" s="95" t="str">
        <f>VLOOKUP(A556,exc_PP!$A:$D,4,FALSE)</f>
        <v>YES</v>
      </c>
      <c r="D556" s="95" t="str">
        <f>VLOOKUP(A556,exc_PP!$A:$F,5,FALSE)</f>
        <v>SD</v>
      </c>
      <c r="E556" s="182"/>
    </row>
    <row r="557" spans="1:7" x14ac:dyDescent="0.15">
      <c r="A557" t="s">
        <v>1773</v>
      </c>
      <c r="B557" s="95" t="s">
        <v>1775</v>
      </c>
      <c r="C557" s="95" t="str">
        <f>VLOOKUP(A557,exc_PP!$A:$D,4,FALSE)</f>
        <v>NO</v>
      </c>
      <c r="D557" s="95" t="str">
        <f>VLOOKUP(A557,exc_PP!$A:$F,5,FALSE)</f>
        <v>SD</v>
      </c>
      <c r="E557" s="182"/>
    </row>
    <row r="558" spans="1:7" x14ac:dyDescent="0.15">
      <c r="A558" t="s">
        <v>1776</v>
      </c>
      <c r="B558" s="95" t="s">
        <v>1778</v>
      </c>
      <c r="C558" s="95" t="str">
        <f>VLOOKUP(A558,exc_PP!$A:$D,4,FALSE)</f>
        <v>YES</v>
      </c>
      <c r="D558" s="95" t="str">
        <f>VLOOKUP(A558,exc_PP!$A:$F,5,FALSE)</f>
        <v>SD</v>
      </c>
      <c r="E558" s="182"/>
    </row>
    <row r="559" spans="1:7" x14ac:dyDescent="0.15">
      <c r="A559" t="s">
        <v>1779</v>
      </c>
      <c r="B559" s="95" t="s">
        <v>1781</v>
      </c>
      <c r="C559" s="95" t="str">
        <f>VLOOKUP(A559,exc_PP!$A:$D,4,FALSE)</f>
        <v>YES</v>
      </c>
      <c r="D559" s="95" t="str">
        <f>VLOOKUP(A559,exc_PP!$A:$F,5,FALSE)</f>
        <v>SD</v>
      </c>
      <c r="E559" s="182"/>
    </row>
    <row r="560" spans="1:7" x14ac:dyDescent="0.15">
      <c r="A560" t="s">
        <v>1782</v>
      </c>
      <c r="B560" s="95" t="s">
        <v>1783</v>
      </c>
      <c r="C560" s="95" t="str">
        <f>VLOOKUP(A560,exc_PP!$A:$D,4,FALSE)</f>
        <v>NO</v>
      </c>
      <c r="D560" s="95" t="str">
        <f>VLOOKUP(A560,exc_PP!$A:$F,5,FALSE)</f>
        <v>SD</v>
      </c>
      <c r="E560" s="182"/>
    </row>
    <row r="561" spans="1:5" x14ac:dyDescent="0.15">
      <c r="A561" t="s">
        <v>1784</v>
      </c>
      <c r="B561" s="95" t="s">
        <v>1786</v>
      </c>
      <c r="C561" s="95" t="str">
        <f>VLOOKUP(A561,exc_PP!$A:$D,4,FALSE)</f>
        <v>YES</v>
      </c>
      <c r="D561" s="95" t="str">
        <f>VLOOKUP(A561,exc_PP!$A:$F,5,FALSE)</f>
        <v>UA</v>
      </c>
      <c r="E561" s="182"/>
    </row>
    <row r="562" spans="1:5" x14ac:dyDescent="0.15">
      <c r="B562" s="95"/>
      <c r="C562" s="95"/>
      <c r="D562" s="95"/>
      <c r="E562" s="182"/>
    </row>
    <row r="563" spans="1:5" x14ac:dyDescent="0.15">
      <c r="B563" s="95"/>
      <c r="C563" s="95"/>
      <c r="D563" s="95"/>
      <c r="E563" s="182"/>
    </row>
    <row r="564" spans="1:5" x14ac:dyDescent="0.15">
      <c r="B564" s="95"/>
      <c r="C564" s="95"/>
      <c r="D564" s="95"/>
      <c r="E564" s="182"/>
    </row>
    <row r="565" spans="1:5" x14ac:dyDescent="0.15">
      <c r="B565" s="95"/>
      <c r="C565" s="95"/>
      <c r="D565" s="95"/>
      <c r="E565" s="182"/>
    </row>
    <row r="566" spans="1:5" x14ac:dyDescent="0.15">
      <c r="B566" s="95"/>
      <c r="C566" s="95"/>
      <c r="D566" s="95"/>
      <c r="E566" s="182"/>
    </row>
    <row r="567" spans="1:5" x14ac:dyDescent="0.15">
      <c r="B567" s="95"/>
      <c r="C567" s="95"/>
      <c r="D567" s="95"/>
      <c r="E567" s="182"/>
    </row>
    <row r="568" spans="1:5" x14ac:dyDescent="0.15">
      <c r="B568" s="95"/>
      <c r="C568" s="95"/>
      <c r="D568" s="95"/>
      <c r="E568" s="182"/>
    </row>
    <row r="569" spans="1:5" x14ac:dyDescent="0.15">
      <c r="B569" s="182"/>
      <c r="C569" s="182"/>
      <c r="D569" s="182"/>
      <c r="E569" s="182"/>
    </row>
    <row r="570" spans="1:5" x14ac:dyDescent="0.15">
      <c r="B570" s="182"/>
      <c r="C570" s="182"/>
      <c r="D570" s="182"/>
      <c r="E570" s="182"/>
    </row>
    <row r="571" spans="1:5" x14ac:dyDescent="0.15">
      <c r="B571" s="182"/>
      <c r="C571" s="182"/>
      <c r="D571" s="182"/>
      <c r="E571" s="182"/>
    </row>
    <row r="572" spans="1:5" x14ac:dyDescent="0.15">
      <c r="B572" s="182"/>
      <c r="C572" s="182"/>
      <c r="D572" s="182"/>
      <c r="E572" s="182"/>
    </row>
    <row r="573" spans="1:5" x14ac:dyDescent="0.15">
      <c r="B573" s="182"/>
      <c r="C573" s="182"/>
      <c r="D573" s="182"/>
      <c r="E573" s="182"/>
    </row>
    <row r="574" spans="1:5" x14ac:dyDescent="0.15">
      <c r="B574" s="182"/>
      <c r="C574" s="182"/>
      <c r="D574" s="182"/>
      <c r="E574" s="182"/>
    </row>
    <row r="575" spans="1:5" x14ac:dyDescent="0.15">
      <c r="B575" s="182"/>
      <c r="C575" s="182"/>
      <c r="D575" s="182"/>
      <c r="E575" s="182"/>
    </row>
    <row r="576" spans="1:5" x14ac:dyDescent="0.15">
      <c r="B576" s="182"/>
      <c r="C576" s="182"/>
      <c r="D576" s="182"/>
      <c r="E576" s="182"/>
    </row>
    <row r="577" spans="2:5" x14ac:dyDescent="0.15">
      <c r="B577" s="182"/>
      <c r="C577" s="182"/>
      <c r="D577" s="182"/>
      <c r="E577" s="182"/>
    </row>
    <row r="578" spans="2:5" x14ac:dyDescent="0.15">
      <c r="B578" s="182"/>
      <c r="C578" s="182"/>
      <c r="D578" s="182"/>
      <c r="E578" s="182"/>
    </row>
    <row r="579" spans="2:5" x14ac:dyDescent="0.15">
      <c r="B579" s="182"/>
      <c r="C579" s="182"/>
      <c r="D579" s="182"/>
      <c r="E579" s="182"/>
    </row>
    <row r="580" spans="2:5" x14ac:dyDescent="0.15">
      <c r="B580" s="182"/>
      <c r="C580" s="182"/>
      <c r="D580" s="182"/>
      <c r="E580" s="182"/>
    </row>
    <row r="581" spans="2:5" x14ac:dyDescent="0.15">
      <c r="B581" s="182"/>
      <c r="C581" s="182"/>
      <c r="D581" s="182"/>
      <c r="E581" s="182"/>
    </row>
    <row r="582" spans="2:5" x14ac:dyDescent="0.15">
      <c r="B582" s="182"/>
      <c r="C582" s="182"/>
      <c r="D582" s="182"/>
      <c r="E582" s="182"/>
    </row>
    <row r="583" spans="2:5" x14ac:dyDescent="0.15">
      <c r="B583" s="182"/>
      <c r="C583" s="182"/>
      <c r="D583" s="182"/>
      <c r="E583" s="182"/>
    </row>
    <row r="584" spans="2:5" x14ac:dyDescent="0.15">
      <c r="B584" s="182"/>
      <c r="C584" s="182"/>
      <c r="D584" s="182"/>
      <c r="E584" s="182"/>
    </row>
    <row r="585" spans="2:5" x14ac:dyDescent="0.15">
      <c r="B585" s="182"/>
      <c r="C585" s="182"/>
      <c r="D585" s="182"/>
      <c r="E585" s="182"/>
    </row>
    <row r="586" spans="2:5" x14ac:dyDescent="0.15">
      <c r="B586" s="182"/>
      <c r="C586" s="182"/>
      <c r="D586" s="182"/>
      <c r="E586" s="182"/>
    </row>
    <row r="587" spans="2:5" x14ac:dyDescent="0.15">
      <c r="B587" s="182"/>
      <c r="C587" s="182"/>
      <c r="D587" s="182"/>
      <c r="E587" s="182"/>
    </row>
    <row r="588" spans="2:5" x14ac:dyDescent="0.15">
      <c r="B588" s="182"/>
      <c r="C588" s="182"/>
      <c r="D588" s="182"/>
      <c r="E588" s="182"/>
    </row>
    <row r="589" spans="2:5" x14ac:dyDescent="0.15">
      <c r="B589" s="182"/>
      <c r="C589" s="182"/>
      <c r="D589" s="182"/>
      <c r="E589" s="182"/>
    </row>
    <row r="590" spans="2:5" x14ac:dyDescent="0.15">
      <c r="B590" s="182"/>
      <c r="C590" s="182"/>
      <c r="D590" s="182"/>
      <c r="E590" s="182"/>
    </row>
    <row r="591" spans="2:5" x14ac:dyDescent="0.15">
      <c r="B591" s="182"/>
      <c r="C591" s="182"/>
      <c r="D591" s="182"/>
      <c r="E591" s="182"/>
    </row>
    <row r="592" spans="2:5" x14ac:dyDescent="0.15">
      <c r="B592" s="182"/>
      <c r="C592" s="182"/>
      <c r="D592" s="182"/>
      <c r="E592" s="182"/>
    </row>
    <row r="593" spans="2:5" x14ac:dyDescent="0.15">
      <c r="B593" s="182"/>
      <c r="C593" s="182"/>
      <c r="D593" s="182"/>
      <c r="E593" s="182"/>
    </row>
    <row r="594" spans="2:5" x14ac:dyDescent="0.15">
      <c r="B594" s="182"/>
      <c r="C594" s="182"/>
      <c r="D594" s="182"/>
      <c r="E594" s="182"/>
    </row>
    <row r="595" spans="2:5" x14ac:dyDescent="0.15">
      <c r="B595" s="182"/>
      <c r="C595" s="182"/>
      <c r="D595" s="182"/>
      <c r="E595" s="182"/>
    </row>
    <row r="596" spans="2:5" x14ac:dyDescent="0.15">
      <c r="B596" s="182"/>
      <c r="C596" s="182"/>
      <c r="D596" s="182"/>
      <c r="E596" s="182"/>
    </row>
    <row r="597" spans="2:5" x14ac:dyDescent="0.15">
      <c r="B597" s="182"/>
      <c r="C597" s="182"/>
      <c r="D597" s="182"/>
      <c r="E597" s="182"/>
    </row>
    <row r="598" spans="2:5" x14ac:dyDescent="0.15">
      <c r="B598" s="182"/>
      <c r="C598" s="182"/>
      <c r="D598" s="182"/>
      <c r="E598" s="182"/>
    </row>
    <row r="599" spans="2:5" x14ac:dyDescent="0.15">
      <c r="B599" s="182"/>
      <c r="C599" s="182"/>
      <c r="D599" s="182"/>
      <c r="E599" s="182"/>
    </row>
    <row r="600" spans="2:5" x14ac:dyDescent="0.15">
      <c r="B600" s="182"/>
      <c r="C600" s="182"/>
      <c r="D600" s="182"/>
      <c r="E600" s="182"/>
    </row>
    <row r="601" spans="2:5" x14ac:dyDescent="0.15">
      <c r="B601" s="182"/>
      <c r="C601" s="182"/>
      <c r="D601" s="182"/>
      <c r="E601" s="182"/>
    </row>
    <row r="602" spans="2:5" x14ac:dyDescent="0.15">
      <c r="B602" s="182"/>
      <c r="C602" s="182"/>
      <c r="D602" s="182"/>
      <c r="E602" s="182"/>
    </row>
    <row r="603" spans="2:5" x14ac:dyDescent="0.15">
      <c r="B603" s="182"/>
      <c r="C603" s="182"/>
      <c r="D603" s="182"/>
      <c r="E603" s="182"/>
    </row>
    <row r="604" spans="2:5" x14ac:dyDescent="0.15">
      <c r="B604" s="182"/>
      <c r="C604" s="182"/>
      <c r="D604" s="182"/>
      <c r="E604" s="182"/>
    </row>
    <row r="605" spans="2:5" x14ac:dyDescent="0.15">
      <c r="B605" s="182"/>
      <c r="C605" s="182"/>
      <c r="D605" s="182"/>
      <c r="E605" s="182"/>
    </row>
    <row r="606" spans="2:5" x14ac:dyDescent="0.15">
      <c r="B606" s="182"/>
      <c r="C606" s="182"/>
      <c r="D606" s="182"/>
      <c r="E606" s="182"/>
    </row>
    <row r="607" spans="2:5" x14ac:dyDescent="0.15">
      <c r="B607" s="182"/>
      <c r="C607" s="182"/>
      <c r="D607" s="182"/>
      <c r="E607" s="182"/>
    </row>
    <row r="608" spans="2:5" x14ac:dyDescent="0.15">
      <c r="B608" s="182"/>
      <c r="C608" s="182"/>
      <c r="D608" s="182"/>
      <c r="E608" s="182"/>
    </row>
    <row r="609" spans="2:5" x14ac:dyDescent="0.15">
      <c r="B609" s="182"/>
      <c r="C609" s="182"/>
      <c r="D609" s="182"/>
      <c r="E609" s="182"/>
    </row>
    <row r="610" spans="2:5" x14ac:dyDescent="0.15">
      <c r="B610" s="182"/>
      <c r="C610" s="182"/>
      <c r="D610" s="182"/>
      <c r="E610" s="182"/>
    </row>
    <row r="611" spans="2:5" x14ac:dyDescent="0.15">
      <c r="B611" s="182"/>
      <c r="C611" s="182"/>
      <c r="D611" s="182"/>
      <c r="E611" s="182"/>
    </row>
    <row r="612" spans="2:5" x14ac:dyDescent="0.15">
      <c r="B612" s="182"/>
      <c r="C612" s="182"/>
      <c r="D612" s="182"/>
      <c r="E612" s="182"/>
    </row>
    <row r="613" spans="2:5" x14ac:dyDescent="0.15">
      <c r="B613" s="182"/>
      <c r="C613" s="182"/>
      <c r="D613" s="182"/>
      <c r="E613" s="182"/>
    </row>
    <row r="614" spans="2:5" x14ac:dyDescent="0.15">
      <c r="B614" s="182"/>
      <c r="C614" s="182"/>
      <c r="D614" s="182"/>
      <c r="E614" s="182"/>
    </row>
    <row r="615" spans="2:5" x14ac:dyDescent="0.15">
      <c r="B615" s="182"/>
      <c r="C615" s="182"/>
      <c r="D615" s="182"/>
      <c r="E615" s="182"/>
    </row>
    <row r="616" spans="2:5" x14ac:dyDescent="0.15">
      <c r="B616" s="182"/>
      <c r="C616" s="182"/>
      <c r="D616" s="182"/>
      <c r="E616" s="182"/>
    </row>
    <row r="617" spans="2:5" x14ac:dyDescent="0.15">
      <c r="B617" s="182"/>
      <c r="C617" s="182"/>
      <c r="D617" s="182"/>
      <c r="E617" s="182"/>
    </row>
    <row r="618" spans="2:5" x14ac:dyDescent="0.15">
      <c r="B618" s="182"/>
      <c r="C618" s="182"/>
      <c r="D618" s="182"/>
      <c r="E618" s="182"/>
    </row>
    <row r="619" spans="2:5" x14ac:dyDescent="0.15">
      <c r="B619" s="182"/>
      <c r="C619" s="182"/>
      <c r="D619" s="182"/>
      <c r="E619" s="182"/>
    </row>
    <row r="620" spans="2:5" x14ac:dyDescent="0.15">
      <c r="B620" s="182"/>
      <c r="C620" s="182"/>
      <c r="D620" s="182"/>
      <c r="E620" s="182"/>
    </row>
    <row r="621" spans="2:5" x14ac:dyDescent="0.15">
      <c r="B621" s="182"/>
      <c r="C621" s="182"/>
      <c r="D621" s="182"/>
      <c r="E621" s="182"/>
    </row>
    <row r="622" spans="2:5" x14ac:dyDescent="0.15">
      <c r="B622" s="182"/>
      <c r="C622" s="182"/>
      <c r="D622" s="182"/>
      <c r="E622" s="182"/>
    </row>
    <row r="623" spans="2:5" x14ac:dyDescent="0.15">
      <c r="B623" s="182"/>
      <c r="C623" s="182"/>
      <c r="D623" s="182"/>
      <c r="E623" s="182"/>
    </row>
    <row r="624" spans="2:5" x14ac:dyDescent="0.15">
      <c r="B624" s="182"/>
      <c r="C624" s="182"/>
      <c r="D624" s="182"/>
      <c r="E624" s="182"/>
    </row>
    <row r="625" spans="2:5" x14ac:dyDescent="0.15">
      <c r="B625" s="182"/>
      <c r="C625" s="182"/>
      <c r="D625" s="182"/>
      <c r="E625" s="182"/>
    </row>
    <row r="626" spans="2:5" x14ac:dyDescent="0.15">
      <c r="B626" s="182"/>
      <c r="C626" s="182"/>
      <c r="D626" s="182"/>
      <c r="E626" s="182"/>
    </row>
    <row r="627" spans="2:5" x14ac:dyDescent="0.15">
      <c r="B627" s="182"/>
      <c r="C627" s="182"/>
      <c r="D627" s="182"/>
      <c r="E627" s="182"/>
    </row>
    <row r="628" spans="2:5" x14ac:dyDescent="0.15">
      <c r="B628" s="182"/>
      <c r="C628" s="182"/>
      <c r="D628" s="182"/>
      <c r="E628" s="182"/>
    </row>
    <row r="629" spans="2:5" x14ac:dyDescent="0.15">
      <c r="B629" s="182"/>
      <c r="C629" s="182"/>
      <c r="D629" s="182"/>
      <c r="E629" s="182"/>
    </row>
    <row r="630" spans="2:5" x14ac:dyDescent="0.15">
      <c r="B630" s="182"/>
      <c r="C630" s="182"/>
      <c r="D630" s="182"/>
      <c r="E630" s="182"/>
    </row>
    <row r="631" spans="2:5" x14ac:dyDescent="0.15">
      <c r="B631" s="182"/>
      <c r="C631" s="182"/>
      <c r="D631" s="182"/>
      <c r="E631" s="182"/>
    </row>
    <row r="632" spans="2:5" x14ac:dyDescent="0.15">
      <c r="B632" s="182"/>
      <c r="C632" s="182"/>
      <c r="D632" s="182"/>
      <c r="E632" s="182"/>
    </row>
    <row r="633" spans="2:5" x14ac:dyDescent="0.15">
      <c r="B633" s="182"/>
      <c r="C633" s="182"/>
      <c r="D633" s="182"/>
      <c r="E633" s="182"/>
    </row>
    <row r="634" spans="2:5" x14ac:dyDescent="0.15">
      <c r="B634" s="182"/>
      <c r="C634" s="182"/>
      <c r="D634" s="182"/>
      <c r="E634" s="182"/>
    </row>
    <row r="635" spans="2:5" x14ac:dyDescent="0.15">
      <c r="B635" s="182"/>
      <c r="C635" s="182"/>
      <c r="D635" s="182"/>
      <c r="E635" s="182"/>
    </row>
    <row r="636" spans="2:5" x14ac:dyDescent="0.15">
      <c r="B636" s="182"/>
      <c r="C636" s="182"/>
      <c r="D636" s="182"/>
      <c r="E636" s="182"/>
    </row>
    <row r="637" spans="2:5" x14ac:dyDescent="0.15">
      <c r="B637" s="182"/>
      <c r="C637" s="182"/>
      <c r="D637" s="182"/>
      <c r="E637" s="182"/>
    </row>
    <row r="638" spans="2:5" x14ac:dyDescent="0.15">
      <c r="B638" s="182"/>
      <c r="C638" s="182"/>
      <c r="D638" s="182"/>
      <c r="E638" s="182"/>
    </row>
    <row r="639" spans="2:5" x14ac:dyDescent="0.15">
      <c r="B639" s="182"/>
      <c r="C639" s="182"/>
      <c r="D639" s="182"/>
      <c r="E639" s="182"/>
    </row>
    <row r="640" spans="2:5" x14ac:dyDescent="0.15">
      <c r="B640" s="182"/>
      <c r="C640" s="182"/>
      <c r="D640" s="182"/>
      <c r="E640" s="182"/>
    </row>
    <row r="641" spans="2:5" x14ac:dyDescent="0.15">
      <c r="B641" s="182"/>
      <c r="C641" s="182"/>
      <c r="D641" s="182"/>
      <c r="E641" s="182"/>
    </row>
    <row r="642" spans="2:5" x14ac:dyDescent="0.15">
      <c r="B642" s="182"/>
      <c r="C642" s="182"/>
      <c r="D642" s="182"/>
      <c r="E642" s="182"/>
    </row>
    <row r="643" spans="2:5" x14ac:dyDescent="0.15">
      <c r="B643" s="182"/>
      <c r="C643" s="182"/>
      <c r="D643" s="182"/>
      <c r="E643" s="182"/>
    </row>
    <row r="644" spans="2:5" x14ac:dyDescent="0.15">
      <c r="B644" s="182"/>
      <c r="C644" s="182"/>
      <c r="D644" s="182"/>
      <c r="E644" s="182"/>
    </row>
    <row r="645" spans="2:5" x14ac:dyDescent="0.15">
      <c r="B645" s="182"/>
      <c r="C645" s="182"/>
      <c r="D645" s="182"/>
      <c r="E645" s="182"/>
    </row>
    <row r="646" spans="2:5" x14ac:dyDescent="0.15">
      <c r="B646" s="182"/>
      <c r="C646" s="182"/>
      <c r="D646" s="182"/>
      <c r="E646" s="182"/>
    </row>
    <row r="647" spans="2:5" x14ac:dyDescent="0.15">
      <c r="B647" s="182"/>
      <c r="C647" s="182"/>
      <c r="D647" s="182"/>
      <c r="E647" s="182"/>
    </row>
    <row r="648" spans="2:5" x14ac:dyDescent="0.15">
      <c r="B648" s="182"/>
      <c r="C648" s="182"/>
      <c r="D648" s="182"/>
      <c r="E648" s="182"/>
    </row>
    <row r="649" spans="2:5" x14ac:dyDescent="0.15">
      <c r="B649" s="182"/>
      <c r="C649" s="182"/>
      <c r="D649" s="182"/>
      <c r="E649" s="182"/>
    </row>
    <row r="650" spans="2:5" x14ac:dyDescent="0.15">
      <c r="B650" s="182"/>
      <c r="C650" s="182"/>
      <c r="D650" s="182"/>
      <c r="E650" s="182"/>
    </row>
    <row r="651" spans="2:5" x14ac:dyDescent="0.15">
      <c r="B651" s="182"/>
      <c r="C651" s="182"/>
      <c r="D651" s="182"/>
      <c r="E651" s="182"/>
    </row>
    <row r="652" spans="2:5" x14ac:dyDescent="0.15">
      <c r="B652" s="182"/>
      <c r="C652" s="182"/>
      <c r="D652" s="182"/>
      <c r="E652" s="182"/>
    </row>
    <row r="653" spans="2:5" x14ac:dyDescent="0.15">
      <c r="B653" s="182"/>
      <c r="C653" s="182"/>
      <c r="D653" s="182"/>
      <c r="E653" s="182"/>
    </row>
    <row r="654" spans="2:5" x14ac:dyDescent="0.15">
      <c r="B654" s="182"/>
      <c r="C654" s="182"/>
      <c r="D654" s="182"/>
      <c r="E654" s="182"/>
    </row>
    <row r="655" spans="2:5" x14ac:dyDescent="0.15">
      <c r="B655" s="182"/>
      <c r="C655" s="182"/>
      <c r="D655" s="182"/>
      <c r="E655" s="182"/>
    </row>
    <row r="656" spans="2:5" x14ac:dyDescent="0.15">
      <c r="B656" s="182"/>
      <c r="C656" s="182"/>
      <c r="D656" s="182"/>
      <c r="E656" s="182"/>
    </row>
    <row r="657" spans="2:5" x14ac:dyDescent="0.15">
      <c r="B657" s="182"/>
      <c r="C657" s="182"/>
      <c r="D657" s="182"/>
      <c r="E657" s="182"/>
    </row>
    <row r="658" spans="2:5" x14ac:dyDescent="0.15">
      <c r="B658" s="182"/>
      <c r="C658" s="182"/>
      <c r="D658" s="182"/>
      <c r="E658" s="182"/>
    </row>
    <row r="659" spans="2:5" x14ac:dyDescent="0.15">
      <c r="B659" s="182"/>
      <c r="C659" s="182"/>
      <c r="D659" s="182"/>
      <c r="E659" s="182"/>
    </row>
    <row r="660" spans="2:5" x14ac:dyDescent="0.15">
      <c r="B660" s="182"/>
      <c r="C660" s="182"/>
      <c r="D660" s="182"/>
      <c r="E660" s="182"/>
    </row>
    <row r="661" spans="2:5" x14ac:dyDescent="0.15">
      <c r="B661" s="182"/>
      <c r="C661" s="182"/>
      <c r="D661" s="182"/>
      <c r="E661" s="182"/>
    </row>
    <row r="662" spans="2:5" x14ac:dyDescent="0.15">
      <c r="B662" s="182"/>
      <c r="C662" s="182"/>
      <c r="D662" s="182"/>
      <c r="E662" s="182"/>
    </row>
    <row r="663" spans="2:5" x14ac:dyDescent="0.15">
      <c r="B663" s="182"/>
      <c r="C663" s="182"/>
      <c r="D663" s="182"/>
      <c r="E663" s="182"/>
    </row>
    <row r="664" spans="2:5" x14ac:dyDescent="0.15">
      <c r="B664" s="182"/>
      <c r="C664" s="182"/>
      <c r="D664" s="182"/>
      <c r="E664" s="182"/>
    </row>
    <row r="665" spans="2:5" x14ac:dyDescent="0.15">
      <c r="B665" s="182"/>
      <c r="C665" s="182"/>
      <c r="D665" s="182"/>
      <c r="E665" s="182"/>
    </row>
    <row r="666" spans="2:5" x14ac:dyDescent="0.15">
      <c r="B666" s="182"/>
      <c r="C666" s="182"/>
      <c r="D666" s="182"/>
      <c r="E666" s="182"/>
    </row>
    <row r="667" spans="2:5" x14ac:dyDescent="0.15">
      <c r="B667" s="182"/>
      <c r="C667" s="182"/>
      <c r="D667" s="182"/>
      <c r="E667" s="182"/>
    </row>
    <row r="668" spans="2:5" x14ac:dyDescent="0.15">
      <c r="B668" s="182"/>
      <c r="C668" s="182"/>
      <c r="D668" s="182"/>
      <c r="E668" s="182"/>
    </row>
    <row r="669" spans="2:5" x14ac:dyDescent="0.15">
      <c r="B669" s="182"/>
      <c r="C669" s="182"/>
      <c r="D669" s="182"/>
      <c r="E669" s="182"/>
    </row>
    <row r="670" spans="2:5" x14ac:dyDescent="0.15">
      <c r="B670" s="182"/>
      <c r="C670" s="182"/>
      <c r="D670" s="182"/>
      <c r="E670" s="182"/>
    </row>
    <row r="671" spans="2:5" x14ac:dyDescent="0.15">
      <c r="B671" s="182"/>
      <c r="C671" s="182"/>
      <c r="D671" s="182"/>
      <c r="E671" s="182"/>
    </row>
    <row r="672" spans="2:5" x14ac:dyDescent="0.15">
      <c r="B672" s="182"/>
      <c r="C672" s="182"/>
      <c r="D672" s="182"/>
      <c r="E672" s="182"/>
    </row>
    <row r="673" spans="2:5" x14ac:dyDescent="0.15">
      <c r="B673" s="182"/>
      <c r="C673" s="182"/>
      <c r="D673" s="182"/>
      <c r="E673" s="182"/>
    </row>
    <row r="674" spans="2:5" x14ac:dyDescent="0.15">
      <c r="B674" s="182"/>
      <c r="C674" s="182"/>
      <c r="D674" s="182"/>
      <c r="E674" s="182"/>
    </row>
    <row r="675" spans="2:5" x14ac:dyDescent="0.15">
      <c r="B675" s="182"/>
      <c r="C675" s="182"/>
      <c r="D675" s="182"/>
      <c r="E675" s="182"/>
    </row>
    <row r="676" spans="2:5" x14ac:dyDescent="0.15">
      <c r="B676" s="182"/>
      <c r="C676" s="182"/>
      <c r="D676" s="182"/>
      <c r="E676" s="182"/>
    </row>
    <row r="677" spans="2:5" x14ac:dyDescent="0.15">
      <c r="B677" s="182"/>
      <c r="C677" s="182"/>
      <c r="D677" s="182"/>
      <c r="E677" s="182"/>
    </row>
    <row r="678" spans="2:5" x14ac:dyDescent="0.15">
      <c r="B678" s="182"/>
      <c r="C678" s="182"/>
      <c r="D678" s="182"/>
      <c r="E678" s="182"/>
    </row>
    <row r="679" spans="2:5" x14ac:dyDescent="0.15">
      <c r="B679" s="182"/>
      <c r="C679" s="182"/>
      <c r="D679" s="182"/>
      <c r="E679" s="182"/>
    </row>
    <row r="680" spans="2:5" x14ac:dyDescent="0.15">
      <c r="B680" s="182"/>
      <c r="C680" s="182"/>
      <c r="D680" s="182"/>
      <c r="E680" s="182"/>
    </row>
    <row r="681" spans="2:5" x14ac:dyDescent="0.15">
      <c r="B681" s="182"/>
      <c r="C681" s="182"/>
      <c r="D681" s="182"/>
      <c r="E681" s="182"/>
    </row>
    <row r="682" spans="2:5" x14ac:dyDescent="0.15">
      <c r="B682" s="182"/>
      <c r="C682" s="182"/>
      <c r="D682" s="182"/>
      <c r="E682" s="182"/>
    </row>
    <row r="683" spans="2:5" x14ac:dyDescent="0.15">
      <c r="B683" s="182"/>
      <c r="C683" s="182"/>
      <c r="D683" s="182"/>
      <c r="E683" s="182"/>
    </row>
    <row r="684" spans="2:5" x14ac:dyDescent="0.15">
      <c r="B684" s="182"/>
      <c r="C684" s="182"/>
      <c r="D684" s="182"/>
      <c r="E684" s="182"/>
    </row>
    <row r="685" spans="2:5" x14ac:dyDescent="0.15">
      <c r="B685" s="182"/>
      <c r="C685" s="182"/>
      <c r="D685" s="182"/>
      <c r="E685" s="182"/>
    </row>
    <row r="686" spans="2:5" x14ac:dyDescent="0.15">
      <c r="B686" s="182"/>
      <c r="C686" s="182"/>
      <c r="D686" s="182"/>
      <c r="E686" s="182"/>
    </row>
    <row r="687" spans="2:5" x14ac:dyDescent="0.15">
      <c r="B687" s="182"/>
      <c r="C687" s="182"/>
      <c r="D687" s="182"/>
      <c r="E687" s="182"/>
    </row>
    <row r="688" spans="2:5" x14ac:dyDescent="0.15">
      <c r="B688" s="182"/>
      <c r="C688" s="182"/>
      <c r="D688" s="182"/>
      <c r="E688" s="182"/>
    </row>
    <row r="689" spans="2:5" x14ac:dyDescent="0.15">
      <c r="B689" s="182"/>
      <c r="C689" s="182"/>
      <c r="D689" s="182"/>
      <c r="E689" s="182"/>
    </row>
    <row r="690" spans="2:5" x14ac:dyDescent="0.15">
      <c r="B690" s="182"/>
      <c r="C690" s="182"/>
      <c r="D690" s="182"/>
      <c r="E690" s="182"/>
    </row>
    <row r="691" spans="2:5" x14ac:dyDescent="0.15">
      <c r="B691" s="182"/>
      <c r="C691" s="182"/>
      <c r="D691" s="182"/>
      <c r="E691" s="182"/>
    </row>
    <row r="692" spans="2:5" x14ac:dyDescent="0.15">
      <c r="B692" s="182"/>
      <c r="C692" s="182"/>
      <c r="D692" s="182"/>
      <c r="E692" s="182"/>
    </row>
    <row r="693" spans="2:5" x14ac:dyDescent="0.15">
      <c r="B693" s="182"/>
      <c r="C693" s="182"/>
      <c r="D693" s="182"/>
      <c r="E693" s="182"/>
    </row>
    <row r="694" spans="2:5" x14ac:dyDescent="0.15">
      <c r="B694" s="182"/>
      <c r="C694" s="182"/>
      <c r="D694" s="182"/>
      <c r="E694" s="182"/>
    </row>
    <row r="695" spans="2:5" x14ac:dyDescent="0.15">
      <c r="B695" s="182"/>
      <c r="C695" s="182"/>
      <c r="D695" s="182"/>
      <c r="E695" s="182"/>
    </row>
    <row r="696" spans="2:5" x14ac:dyDescent="0.15">
      <c r="B696" s="182"/>
      <c r="C696" s="182"/>
      <c r="D696" s="182"/>
      <c r="E696" s="182"/>
    </row>
    <row r="697" spans="2:5" x14ac:dyDescent="0.15">
      <c r="B697" s="182"/>
      <c r="C697" s="182"/>
      <c r="D697" s="182"/>
      <c r="E697" s="182"/>
    </row>
    <row r="698" spans="2:5" x14ac:dyDescent="0.15">
      <c r="B698" s="182"/>
      <c r="C698" s="182"/>
      <c r="D698" s="182"/>
      <c r="E698" s="182"/>
    </row>
    <row r="699" spans="2:5" x14ac:dyDescent="0.15">
      <c r="B699" s="182"/>
      <c r="C699" s="182"/>
      <c r="D699" s="182"/>
      <c r="E699" s="182"/>
    </row>
    <row r="700" spans="2:5" x14ac:dyDescent="0.15">
      <c r="B700" s="182"/>
      <c r="C700" s="182"/>
      <c r="D700" s="182"/>
      <c r="E700" s="182"/>
    </row>
    <row r="701" spans="2:5" x14ac:dyDescent="0.15">
      <c r="B701" s="182"/>
      <c r="C701" s="182"/>
      <c r="D701" s="182"/>
      <c r="E701" s="182"/>
    </row>
    <row r="702" spans="2:5" x14ac:dyDescent="0.15">
      <c r="B702" s="182"/>
      <c r="C702" s="182"/>
      <c r="D702" s="182"/>
      <c r="E702" s="182"/>
    </row>
    <row r="703" spans="2:5" x14ac:dyDescent="0.15">
      <c r="B703" s="182"/>
      <c r="C703" s="182"/>
      <c r="D703" s="182"/>
      <c r="E703" s="182"/>
    </row>
    <row r="704" spans="2:5" x14ac:dyDescent="0.15">
      <c r="B704" s="182"/>
      <c r="C704" s="182"/>
      <c r="D704" s="182"/>
      <c r="E704" s="182"/>
    </row>
    <row r="705" spans="2:5" x14ac:dyDescent="0.15">
      <c r="B705" s="182"/>
      <c r="C705" s="182"/>
      <c r="D705" s="182"/>
      <c r="E705" s="182"/>
    </row>
    <row r="706" spans="2:5" x14ac:dyDescent="0.15">
      <c r="B706" s="182"/>
      <c r="C706" s="182"/>
      <c r="D706" s="182"/>
      <c r="E706" s="182"/>
    </row>
    <row r="707" spans="2:5" x14ac:dyDescent="0.15">
      <c r="B707" s="182"/>
      <c r="C707" s="182"/>
      <c r="D707" s="182"/>
      <c r="E707" s="182"/>
    </row>
    <row r="708" spans="2:5" x14ac:dyDescent="0.15">
      <c r="B708" s="182"/>
      <c r="C708" s="182"/>
      <c r="D708" s="182"/>
      <c r="E708" s="182"/>
    </row>
    <row r="709" spans="2:5" x14ac:dyDescent="0.15">
      <c r="B709" s="182"/>
      <c r="C709" s="182"/>
      <c r="D709" s="182"/>
      <c r="E709" s="182"/>
    </row>
    <row r="710" spans="2:5" x14ac:dyDescent="0.15">
      <c r="B710" s="182"/>
      <c r="C710" s="182"/>
      <c r="D710" s="182"/>
      <c r="E710" s="182"/>
    </row>
    <row r="711" spans="2:5" x14ac:dyDescent="0.15">
      <c r="B711" s="182"/>
      <c r="C711" s="182"/>
      <c r="D711" s="182"/>
      <c r="E711" s="182"/>
    </row>
    <row r="712" spans="2:5" x14ac:dyDescent="0.15">
      <c r="B712" s="182"/>
      <c r="C712" s="182"/>
      <c r="D712" s="182"/>
      <c r="E712" s="182"/>
    </row>
    <row r="713" spans="2:5" x14ac:dyDescent="0.15">
      <c r="B713" s="182"/>
      <c r="C713" s="182"/>
      <c r="D713" s="182"/>
      <c r="E713" s="182"/>
    </row>
    <row r="714" spans="2:5" x14ac:dyDescent="0.15">
      <c r="B714" s="182"/>
      <c r="C714" s="182"/>
      <c r="D714" s="182"/>
      <c r="E714" s="182"/>
    </row>
    <row r="715" spans="2:5" x14ac:dyDescent="0.15">
      <c r="B715" s="182"/>
      <c r="C715" s="182"/>
      <c r="D715" s="182"/>
      <c r="E715" s="182"/>
    </row>
    <row r="716" spans="2:5" x14ac:dyDescent="0.15">
      <c r="B716" s="182"/>
      <c r="C716" s="182"/>
      <c r="D716" s="182"/>
      <c r="E716" s="182"/>
    </row>
    <row r="717" spans="2:5" x14ac:dyDescent="0.15">
      <c r="B717" s="182"/>
      <c r="C717" s="182"/>
      <c r="D717" s="182"/>
      <c r="E717" s="182"/>
    </row>
    <row r="718" spans="2:5" x14ac:dyDescent="0.15">
      <c r="B718" s="182"/>
      <c r="C718" s="182"/>
      <c r="D718" s="182"/>
      <c r="E718" s="182"/>
    </row>
    <row r="719" spans="2:5" x14ac:dyDescent="0.15">
      <c r="B719" s="182"/>
      <c r="C719" s="182"/>
      <c r="D719" s="182"/>
      <c r="E719" s="182"/>
    </row>
    <row r="720" spans="2:5" x14ac:dyDescent="0.15">
      <c r="B720" s="182"/>
      <c r="C720" s="182"/>
      <c r="D720" s="182"/>
      <c r="E720" s="182"/>
    </row>
    <row r="721" spans="2:5" x14ac:dyDescent="0.15">
      <c r="B721" s="182"/>
      <c r="C721" s="182"/>
      <c r="D721" s="182"/>
      <c r="E721" s="182"/>
    </row>
    <row r="722" spans="2:5" x14ac:dyDescent="0.15">
      <c r="B722" s="182"/>
      <c r="C722" s="182"/>
      <c r="D722" s="182"/>
      <c r="E722" s="182"/>
    </row>
    <row r="723" spans="2:5" x14ac:dyDescent="0.15">
      <c r="B723" s="182"/>
      <c r="C723" s="182"/>
      <c r="D723" s="182"/>
      <c r="E723" s="182"/>
    </row>
    <row r="724" spans="2:5" x14ac:dyDescent="0.15">
      <c r="B724" s="182"/>
      <c r="C724" s="182"/>
      <c r="D724" s="182"/>
      <c r="E724" s="182"/>
    </row>
    <row r="725" spans="2:5" x14ac:dyDescent="0.15">
      <c r="B725" s="182"/>
      <c r="C725" s="182"/>
      <c r="D725" s="182"/>
      <c r="E725" s="182"/>
    </row>
    <row r="726" spans="2:5" x14ac:dyDescent="0.15">
      <c r="B726" s="182"/>
      <c r="C726" s="182"/>
      <c r="D726" s="182"/>
      <c r="E726" s="182"/>
    </row>
    <row r="727" spans="2:5" x14ac:dyDescent="0.15">
      <c r="B727" s="182"/>
      <c r="C727" s="182"/>
      <c r="D727" s="182"/>
      <c r="E727" s="182"/>
    </row>
    <row r="728" spans="2:5" x14ac:dyDescent="0.15">
      <c r="B728" s="182"/>
      <c r="C728" s="182"/>
      <c r="D728" s="182"/>
      <c r="E728" s="182"/>
    </row>
    <row r="729" spans="2:5" x14ac:dyDescent="0.15">
      <c r="B729" s="182"/>
      <c r="C729" s="182"/>
      <c r="D729" s="182"/>
      <c r="E729" s="182"/>
    </row>
    <row r="730" spans="2:5" x14ac:dyDescent="0.15">
      <c r="B730" s="182"/>
      <c r="C730" s="182"/>
      <c r="D730" s="182"/>
      <c r="E730" s="182"/>
    </row>
    <row r="731" spans="2:5" x14ac:dyDescent="0.15">
      <c r="B731" s="182"/>
      <c r="C731" s="182"/>
      <c r="D731" s="182"/>
      <c r="E731" s="182"/>
    </row>
    <row r="732" spans="2:5" x14ac:dyDescent="0.15">
      <c r="B732" s="182"/>
      <c r="C732" s="182"/>
      <c r="D732" s="182"/>
      <c r="E732" s="182"/>
    </row>
    <row r="733" spans="2:5" x14ac:dyDescent="0.15">
      <c r="B733" s="182"/>
      <c r="C733" s="182"/>
      <c r="D733" s="182"/>
      <c r="E733" s="182"/>
    </row>
    <row r="734" spans="2:5" x14ac:dyDescent="0.15">
      <c r="B734" s="182"/>
      <c r="C734" s="182"/>
      <c r="D734" s="182"/>
      <c r="E734" s="182"/>
    </row>
    <row r="735" spans="2:5" x14ac:dyDescent="0.15">
      <c r="B735" s="182"/>
      <c r="C735" s="182"/>
      <c r="D735" s="182"/>
      <c r="E735" s="182"/>
    </row>
    <row r="736" spans="2:5" x14ac:dyDescent="0.15">
      <c r="B736" s="182"/>
      <c r="C736" s="182"/>
      <c r="D736" s="182"/>
      <c r="E736" s="182"/>
    </row>
    <row r="737" spans="2:5" x14ac:dyDescent="0.15">
      <c r="B737" s="182"/>
      <c r="C737" s="182"/>
      <c r="D737" s="182"/>
      <c r="E737" s="182"/>
    </row>
    <row r="738" spans="2:5" x14ac:dyDescent="0.15">
      <c r="B738" s="182"/>
      <c r="C738" s="182"/>
      <c r="D738" s="182"/>
      <c r="E738" s="182"/>
    </row>
    <row r="739" spans="2:5" x14ac:dyDescent="0.15">
      <c r="B739" s="182"/>
      <c r="C739" s="182"/>
      <c r="D739" s="182"/>
      <c r="E739" s="182"/>
    </row>
    <row r="740" spans="2:5" x14ac:dyDescent="0.15">
      <c r="B740" s="182"/>
      <c r="C740" s="182"/>
      <c r="D740" s="182"/>
      <c r="E740" s="182"/>
    </row>
    <row r="741" spans="2:5" x14ac:dyDescent="0.15">
      <c r="B741" s="182"/>
      <c r="C741" s="182"/>
      <c r="D741" s="182"/>
      <c r="E741" s="182"/>
    </row>
    <row r="742" spans="2:5" x14ac:dyDescent="0.15">
      <c r="B742" s="182"/>
      <c r="C742" s="182"/>
      <c r="D742" s="182"/>
      <c r="E742" s="182"/>
    </row>
    <row r="743" spans="2:5" x14ac:dyDescent="0.15">
      <c r="B743" s="182"/>
      <c r="C743" s="182"/>
      <c r="D743" s="182"/>
      <c r="E743" s="182"/>
    </row>
    <row r="744" spans="2:5" x14ac:dyDescent="0.15">
      <c r="B744" s="182"/>
      <c r="C744" s="182"/>
      <c r="D744" s="182"/>
      <c r="E744" s="182"/>
    </row>
    <row r="745" spans="2:5" x14ac:dyDescent="0.15">
      <c r="B745" s="182"/>
      <c r="C745" s="182"/>
      <c r="D745" s="182"/>
      <c r="E745" s="182"/>
    </row>
    <row r="746" spans="2:5" x14ac:dyDescent="0.15">
      <c r="B746" s="182"/>
      <c r="C746" s="182"/>
      <c r="D746" s="182"/>
      <c r="E746" s="182"/>
    </row>
    <row r="747" spans="2:5" x14ac:dyDescent="0.15">
      <c r="B747" s="182"/>
      <c r="C747" s="182"/>
      <c r="D747" s="182"/>
      <c r="E747" s="182"/>
    </row>
    <row r="748" spans="2:5" x14ac:dyDescent="0.15">
      <c r="B748" s="182"/>
      <c r="C748" s="182"/>
      <c r="D748" s="182"/>
      <c r="E748" s="182"/>
    </row>
    <row r="749" spans="2:5" x14ac:dyDescent="0.15">
      <c r="B749" s="182"/>
      <c r="C749" s="182"/>
      <c r="D749" s="182"/>
      <c r="E749" s="182"/>
    </row>
    <row r="750" spans="2:5" x14ac:dyDescent="0.15">
      <c r="B750" s="182"/>
      <c r="C750" s="182"/>
      <c r="D750" s="182"/>
      <c r="E750" s="182"/>
    </row>
    <row r="751" spans="2:5" x14ac:dyDescent="0.15">
      <c r="B751" s="182"/>
      <c r="C751" s="182"/>
      <c r="D751" s="182"/>
      <c r="E751" s="182"/>
    </row>
    <row r="752" spans="2:5" x14ac:dyDescent="0.15">
      <c r="B752" s="182"/>
      <c r="C752" s="182"/>
      <c r="D752" s="182"/>
      <c r="E752" s="182"/>
    </row>
    <row r="753" spans="2:5" x14ac:dyDescent="0.15">
      <c r="B753" s="182"/>
      <c r="C753" s="182"/>
      <c r="D753" s="182"/>
      <c r="E753" s="182"/>
    </row>
    <row r="754" spans="2:5" x14ac:dyDescent="0.15">
      <c r="B754" s="182"/>
      <c r="C754" s="182"/>
      <c r="D754" s="182"/>
      <c r="E754" s="182"/>
    </row>
    <row r="755" spans="2:5" x14ac:dyDescent="0.15">
      <c r="B755" s="182"/>
      <c r="C755" s="182"/>
      <c r="D755" s="182"/>
      <c r="E755" s="182"/>
    </row>
    <row r="756" spans="2:5" x14ac:dyDescent="0.15">
      <c r="B756" s="182"/>
      <c r="C756" s="182"/>
      <c r="D756" s="182"/>
      <c r="E756" s="182"/>
    </row>
    <row r="757" spans="2:5" x14ac:dyDescent="0.15">
      <c r="B757" s="182"/>
      <c r="C757" s="182"/>
      <c r="D757" s="182"/>
      <c r="E757" s="182"/>
    </row>
    <row r="758" spans="2:5" x14ac:dyDescent="0.15">
      <c r="B758" s="182"/>
      <c r="C758" s="182"/>
      <c r="D758" s="182"/>
      <c r="E758" s="182"/>
    </row>
    <row r="759" spans="2:5" x14ac:dyDescent="0.15">
      <c r="B759" s="182"/>
      <c r="C759" s="182"/>
      <c r="D759" s="182"/>
      <c r="E759" s="182"/>
    </row>
    <row r="760" spans="2:5" x14ac:dyDescent="0.15">
      <c r="B760" s="182"/>
      <c r="C760" s="182"/>
      <c r="D760" s="182"/>
      <c r="E760" s="182"/>
    </row>
    <row r="761" spans="2:5" x14ac:dyDescent="0.15">
      <c r="B761" s="182"/>
      <c r="C761" s="182"/>
      <c r="D761" s="182"/>
      <c r="E761" s="182"/>
    </row>
    <row r="762" spans="2:5" x14ac:dyDescent="0.15">
      <c r="B762" s="182"/>
      <c r="C762" s="182"/>
      <c r="D762" s="182"/>
      <c r="E762" s="182"/>
    </row>
    <row r="763" spans="2:5" x14ac:dyDescent="0.15">
      <c r="B763" s="182"/>
      <c r="C763" s="182"/>
      <c r="D763" s="182"/>
      <c r="E763" s="182"/>
    </row>
    <row r="764" spans="2:5" x14ac:dyDescent="0.15">
      <c r="B764" s="182"/>
      <c r="C764" s="182"/>
      <c r="D764" s="182"/>
      <c r="E764" s="182"/>
    </row>
    <row r="765" spans="2:5" x14ac:dyDescent="0.15">
      <c r="B765" s="182"/>
      <c r="C765" s="182"/>
      <c r="D765" s="182"/>
      <c r="E765" s="182"/>
    </row>
    <row r="766" spans="2:5" x14ac:dyDescent="0.15">
      <c r="B766" s="182"/>
      <c r="C766" s="182"/>
      <c r="D766" s="182"/>
      <c r="E766" s="182"/>
    </row>
    <row r="767" spans="2:5" x14ac:dyDescent="0.15">
      <c r="B767" s="182"/>
      <c r="C767" s="182"/>
      <c r="D767" s="182"/>
      <c r="E767" s="182"/>
    </row>
    <row r="768" spans="2:5" x14ac:dyDescent="0.15">
      <c r="B768" s="182"/>
      <c r="C768" s="182"/>
      <c r="D768" s="182"/>
      <c r="E768" s="182"/>
    </row>
    <row r="769" spans="2:5" x14ac:dyDescent="0.15">
      <c r="B769" s="182"/>
      <c r="C769" s="182"/>
      <c r="D769" s="182"/>
      <c r="E769" s="182"/>
    </row>
    <row r="770" spans="2:5" x14ac:dyDescent="0.15">
      <c r="B770" s="182"/>
      <c r="C770" s="182"/>
      <c r="D770" s="182"/>
      <c r="E770" s="182"/>
    </row>
    <row r="771" spans="2:5" x14ac:dyDescent="0.15">
      <c r="B771" s="182"/>
      <c r="C771" s="182"/>
      <c r="D771" s="182"/>
      <c r="E771" s="182"/>
    </row>
    <row r="772" spans="2:5" x14ac:dyDescent="0.15">
      <c r="B772" s="182"/>
      <c r="C772" s="182"/>
      <c r="D772" s="182"/>
      <c r="E772" s="182"/>
    </row>
    <row r="773" spans="2:5" x14ac:dyDescent="0.15">
      <c r="B773" s="182"/>
      <c r="C773" s="182"/>
      <c r="D773" s="182"/>
      <c r="E773" s="182"/>
    </row>
    <row r="774" spans="2:5" x14ac:dyDescent="0.15">
      <c r="B774" s="182"/>
      <c r="C774" s="182"/>
      <c r="D774" s="182"/>
      <c r="E774" s="182"/>
    </row>
    <row r="775" spans="2:5" x14ac:dyDescent="0.15">
      <c r="B775" s="182"/>
      <c r="C775" s="182"/>
      <c r="D775" s="182"/>
      <c r="E775" s="182"/>
    </row>
    <row r="776" spans="2:5" x14ac:dyDescent="0.15">
      <c r="B776" s="182"/>
      <c r="C776" s="182"/>
      <c r="D776" s="182"/>
      <c r="E776" s="182"/>
    </row>
    <row r="777" spans="2:5" x14ac:dyDescent="0.15">
      <c r="B777" s="182"/>
      <c r="C777" s="182"/>
      <c r="D777" s="182"/>
      <c r="E777" s="182"/>
    </row>
    <row r="778" spans="2:5" x14ac:dyDescent="0.15">
      <c r="B778" s="182"/>
      <c r="C778" s="182"/>
      <c r="D778" s="182"/>
      <c r="E778" s="182"/>
    </row>
    <row r="779" spans="2:5" x14ac:dyDescent="0.15">
      <c r="B779" s="182"/>
      <c r="C779" s="182"/>
      <c r="D779" s="182"/>
      <c r="E779" s="182"/>
    </row>
    <row r="780" spans="2:5" x14ac:dyDescent="0.15">
      <c r="B780" s="182"/>
      <c r="C780" s="182"/>
      <c r="D780" s="182"/>
      <c r="E780" s="182"/>
    </row>
    <row r="781" spans="2:5" x14ac:dyDescent="0.15">
      <c r="B781" s="182"/>
      <c r="C781" s="182"/>
      <c r="D781" s="182"/>
      <c r="E781" s="182"/>
    </row>
    <row r="782" spans="2:5" x14ac:dyDescent="0.15">
      <c r="B782" s="182"/>
      <c r="C782" s="182"/>
      <c r="D782" s="182"/>
      <c r="E782" s="182"/>
    </row>
    <row r="783" spans="2:5" x14ac:dyDescent="0.15">
      <c r="B783" s="182"/>
      <c r="C783" s="182"/>
      <c r="D783" s="182"/>
      <c r="E783" s="182"/>
    </row>
    <row r="784" spans="2:5" x14ac:dyDescent="0.15">
      <c r="B784" s="182"/>
      <c r="C784" s="182"/>
      <c r="D784" s="182"/>
      <c r="E784" s="182"/>
    </row>
    <row r="785" spans="2:5" x14ac:dyDescent="0.15">
      <c r="B785" s="182"/>
      <c r="C785" s="182"/>
      <c r="D785" s="182"/>
      <c r="E785" s="182"/>
    </row>
    <row r="786" spans="2:5" x14ac:dyDescent="0.15">
      <c r="B786" s="182"/>
      <c r="C786" s="182"/>
      <c r="D786" s="182"/>
      <c r="E786" s="182"/>
    </row>
    <row r="787" spans="2:5" x14ac:dyDescent="0.15">
      <c r="B787" s="182"/>
      <c r="C787" s="182"/>
      <c r="D787" s="182"/>
      <c r="E787" s="182"/>
    </row>
    <row r="788" spans="2:5" x14ac:dyDescent="0.15">
      <c r="B788" s="182"/>
      <c r="C788" s="182"/>
      <c r="D788" s="182"/>
      <c r="E788" s="182"/>
    </row>
    <row r="789" spans="2:5" x14ac:dyDescent="0.15">
      <c r="B789" s="182"/>
      <c r="C789" s="182"/>
      <c r="D789" s="182"/>
      <c r="E789" s="182"/>
    </row>
    <row r="790" spans="2:5" x14ac:dyDescent="0.15">
      <c r="B790" s="182"/>
      <c r="C790" s="182"/>
      <c r="D790" s="182"/>
      <c r="E790" s="182"/>
    </row>
    <row r="791" spans="2:5" x14ac:dyDescent="0.15">
      <c r="B791" s="182"/>
      <c r="C791" s="182"/>
      <c r="D791" s="182"/>
      <c r="E791" s="182"/>
    </row>
    <row r="792" spans="2:5" x14ac:dyDescent="0.15">
      <c r="B792" s="182"/>
      <c r="C792" s="182"/>
      <c r="D792" s="182"/>
      <c r="E792" s="182"/>
    </row>
    <row r="793" spans="2:5" x14ac:dyDescent="0.15">
      <c r="B793" s="182"/>
      <c r="C793" s="182"/>
      <c r="D793" s="182"/>
      <c r="E793" s="182"/>
    </row>
    <row r="794" spans="2:5" x14ac:dyDescent="0.15">
      <c r="B794" s="182"/>
      <c r="C794" s="182"/>
      <c r="D794" s="182"/>
      <c r="E794" s="182"/>
    </row>
    <row r="795" spans="2:5" x14ac:dyDescent="0.15">
      <c r="B795" s="182"/>
      <c r="C795" s="182"/>
      <c r="D795" s="182"/>
      <c r="E795" s="182"/>
    </row>
    <row r="796" spans="2:5" x14ac:dyDescent="0.15">
      <c r="B796" s="182"/>
      <c r="C796" s="182"/>
      <c r="D796" s="182"/>
      <c r="E796" s="182"/>
    </row>
    <row r="797" spans="2:5" x14ac:dyDescent="0.15">
      <c r="B797" s="182"/>
      <c r="C797" s="182"/>
      <c r="D797" s="182"/>
      <c r="E797" s="182"/>
    </row>
    <row r="798" spans="2:5" x14ac:dyDescent="0.15">
      <c r="B798" s="182"/>
      <c r="C798" s="182"/>
      <c r="D798" s="182"/>
      <c r="E798" s="182"/>
    </row>
    <row r="799" spans="2:5" x14ac:dyDescent="0.15">
      <c r="B799" s="182"/>
      <c r="C799" s="182"/>
      <c r="D799" s="182"/>
      <c r="E799" s="182"/>
    </row>
    <row r="800" spans="2:5" x14ac:dyDescent="0.15">
      <c r="B800" s="182"/>
      <c r="C800" s="182"/>
      <c r="D800" s="182"/>
      <c r="E800" s="182"/>
    </row>
    <row r="801" spans="2:5" x14ac:dyDescent="0.15">
      <c r="B801" s="182"/>
      <c r="C801" s="182"/>
      <c r="D801" s="182"/>
      <c r="E801" s="182"/>
    </row>
    <row r="802" spans="2:5" x14ac:dyDescent="0.15">
      <c r="B802" s="182"/>
      <c r="C802" s="182"/>
      <c r="D802" s="182"/>
      <c r="E802" s="182"/>
    </row>
    <row r="803" spans="2:5" x14ac:dyDescent="0.15">
      <c r="B803" s="182"/>
      <c r="C803" s="182"/>
      <c r="D803" s="182"/>
      <c r="E803" s="182"/>
    </row>
    <row r="804" spans="2:5" x14ac:dyDescent="0.15">
      <c r="B804" s="182"/>
      <c r="C804" s="182"/>
      <c r="D804" s="182"/>
      <c r="E804" s="182"/>
    </row>
    <row r="805" spans="2:5" x14ac:dyDescent="0.15">
      <c r="B805" s="182"/>
      <c r="C805" s="182"/>
      <c r="D805" s="182"/>
      <c r="E805" s="182"/>
    </row>
    <row r="806" spans="2:5" x14ac:dyDescent="0.15">
      <c r="B806" s="182"/>
      <c r="C806" s="182"/>
      <c r="D806" s="182"/>
      <c r="E806" s="182"/>
    </row>
    <row r="807" spans="2:5" x14ac:dyDescent="0.15">
      <c r="B807" s="182"/>
      <c r="C807" s="182"/>
      <c r="D807" s="182"/>
      <c r="E807" s="182"/>
    </row>
    <row r="808" spans="2:5" x14ac:dyDescent="0.15">
      <c r="B808" s="182"/>
      <c r="C808" s="182"/>
      <c r="D808" s="182"/>
      <c r="E808" s="182"/>
    </row>
    <row r="809" spans="2:5" x14ac:dyDescent="0.15">
      <c r="B809" s="182"/>
      <c r="C809" s="182"/>
      <c r="D809" s="182"/>
      <c r="E809" s="182"/>
    </row>
    <row r="810" spans="2:5" x14ac:dyDescent="0.15">
      <c r="B810" s="182"/>
      <c r="C810" s="182"/>
      <c r="D810" s="182"/>
      <c r="E810" s="182"/>
    </row>
    <row r="811" spans="2:5" x14ac:dyDescent="0.15">
      <c r="B811" s="182"/>
      <c r="C811" s="182"/>
      <c r="D811" s="182"/>
      <c r="E811" s="182"/>
    </row>
    <row r="812" spans="2:5" x14ac:dyDescent="0.15">
      <c r="B812" s="182"/>
      <c r="C812" s="182"/>
      <c r="D812" s="182"/>
      <c r="E812" s="182"/>
    </row>
    <row r="813" spans="2:5" x14ac:dyDescent="0.15">
      <c r="B813" s="182"/>
      <c r="C813" s="182"/>
      <c r="D813" s="182"/>
      <c r="E813" s="182"/>
    </row>
    <row r="814" spans="2:5" x14ac:dyDescent="0.15">
      <c r="B814" s="182"/>
      <c r="C814" s="182"/>
      <c r="D814" s="182"/>
      <c r="E814" s="182"/>
    </row>
    <row r="815" spans="2:5" x14ac:dyDescent="0.15">
      <c r="B815" s="182"/>
      <c r="C815" s="182"/>
      <c r="D815" s="182"/>
      <c r="E815" s="182"/>
    </row>
    <row r="816" spans="2:5" x14ac:dyDescent="0.15">
      <c r="B816" s="182"/>
      <c r="C816" s="182"/>
      <c r="D816" s="182"/>
      <c r="E816" s="182"/>
    </row>
    <row r="817" spans="2:5" x14ac:dyDescent="0.15">
      <c r="B817" s="182"/>
      <c r="C817" s="182"/>
      <c r="D817" s="182"/>
      <c r="E817" s="182"/>
    </row>
    <row r="818" spans="2:5" x14ac:dyDescent="0.15">
      <c r="B818" s="182"/>
      <c r="C818" s="182"/>
      <c r="D818" s="182"/>
      <c r="E818" s="182"/>
    </row>
    <row r="819" spans="2:5" x14ac:dyDescent="0.15">
      <c r="B819" s="182"/>
      <c r="C819" s="182"/>
      <c r="D819" s="182"/>
      <c r="E819" s="182"/>
    </row>
    <row r="820" spans="2:5" x14ac:dyDescent="0.15">
      <c r="B820" s="182"/>
      <c r="C820" s="182"/>
      <c r="D820" s="182"/>
      <c r="E820" s="182"/>
    </row>
    <row r="821" spans="2:5" x14ac:dyDescent="0.15">
      <c r="B821" s="182"/>
      <c r="C821" s="182"/>
      <c r="D821" s="182"/>
      <c r="E821" s="182"/>
    </row>
    <row r="822" spans="2:5" x14ac:dyDescent="0.15">
      <c r="B822" s="182"/>
      <c r="C822" s="182"/>
      <c r="D822" s="182"/>
      <c r="E822" s="182"/>
    </row>
    <row r="823" spans="2:5" x14ac:dyDescent="0.15">
      <c r="B823" s="182"/>
      <c r="C823" s="182"/>
      <c r="D823" s="182"/>
      <c r="E823" s="182"/>
    </row>
    <row r="824" spans="2:5" x14ac:dyDescent="0.15">
      <c r="B824" s="182"/>
      <c r="C824" s="182"/>
      <c r="D824" s="182"/>
      <c r="E824" s="182"/>
    </row>
    <row r="825" spans="2:5" x14ac:dyDescent="0.15">
      <c r="B825" s="182"/>
      <c r="C825" s="182"/>
      <c r="D825" s="182"/>
      <c r="E825" s="182"/>
    </row>
    <row r="826" spans="2:5" x14ac:dyDescent="0.15">
      <c r="B826" s="182"/>
      <c r="C826" s="182"/>
      <c r="D826" s="182"/>
      <c r="E826" s="182"/>
    </row>
    <row r="827" spans="2:5" x14ac:dyDescent="0.15">
      <c r="B827" s="182"/>
      <c r="C827" s="182"/>
      <c r="D827" s="182"/>
      <c r="E827" s="182"/>
    </row>
    <row r="828" spans="2:5" x14ac:dyDescent="0.15">
      <c r="B828" s="182"/>
      <c r="C828" s="182"/>
      <c r="D828" s="182"/>
      <c r="E828" s="182"/>
    </row>
    <row r="829" spans="2:5" x14ac:dyDescent="0.15">
      <c r="B829" s="182"/>
      <c r="C829" s="182"/>
      <c r="D829" s="182"/>
      <c r="E829" s="182"/>
    </row>
    <row r="830" spans="2:5" x14ac:dyDescent="0.15">
      <c r="B830" s="182"/>
      <c r="C830" s="182"/>
      <c r="D830" s="182"/>
      <c r="E830" s="182"/>
    </row>
    <row r="831" spans="2:5" x14ac:dyDescent="0.15">
      <c r="B831" s="182"/>
      <c r="C831" s="182"/>
      <c r="D831" s="182"/>
      <c r="E831" s="182"/>
    </row>
    <row r="832" spans="2:5" x14ac:dyDescent="0.15">
      <c r="B832" s="182"/>
      <c r="C832" s="182"/>
      <c r="D832" s="182"/>
      <c r="E832" s="182"/>
    </row>
    <row r="833" spans="2:5" x14ac:dyDescent="0.15">
      <c r="B833" s="182"/>
      <c r="C833" s="182"/>
      <c r="D833" s="182"/>
      <c r="E833" s="182"/>
    </row>
    <row r="834" spans="2:5" x14ac:dyDescent="0.15">
      <c r="B834" s="182"/>
      <c r="C834" s="182"/>
      <c r="D834" s="182"/>
      <c r="E834" s="182"/>
    </row>
    <row r="835" spans="2:5" x14ac:dyDescent="0.15">
      <c r="B835" s="182"/>
      <c r="C835" s="182"/>
      <c r="D835" s="182"/>
      <c r="E835" s="182"/>
    </row>
    <row r="836" spans="2:5" x14ac:dyDescent="0.15">
      <c r="B836" s="182"/>
      <c r="C836" s="182"/>
      <c r="D836" s="182"/>
      <c r="E836" s="182"/>
    </row>
    <row r="837" spans="2:5" x14ac:dyDescent="0.15">
      <c r="B837" s="182"/>
      <c r="C837" s="182"/>
      <c r="D837" s="182"/>
      <c r="E837" s="182"/>
    </row>
    <row r="838" spans="2:5" x14ac:dyDescent="0.15">
      <c r="B838" s="182"/>
      <c r="C838" s="182"/>
      <c r="D838" s="182"/>
      <c r="E838" s="182"/>
    </row>
    <row r="839" spans="2:5" x14ac:dyDescent="0.15">
      <c r="B839" s="182"/>
      <c r="C839" s="182"/>
      <c r="D839" s="182"/>
      <c r="E839" s="182"/>
    </row>
    <row r="840" spans="2:5" x14ac:dyDescent="0.15">
      <c r="B840" s="182"/>
      <c r="C840" s="182"/>
      <c r="D840" s="182"/>
      <c r="E840" s="182"/>
    </row>
    <row r="841" spans="2:5" x14ac:dyDescent="0.15">
      <c r="B841" s="182"/>
      <c r="C841" s="182"/>
      <c r="D841" s="182"/>
      <c r="E841" s="182"/>
    </row>
    <row r="842" spans="2:5" x14ac:dyDescent="0.15">
      <c r="B842" s="182"/>
      <c r="C842" s="182"/>
      <c r="D842" s="182"/>
      <c r="E842" s="182"/>
    </row>
    <row r="843" spans="2:5" x14ac:dyDescent="0.15">
      <c r="B843" s="182"/>
      <c r="C843" s="182"/>
      <c r="D843" s="182"/>
      <c r="E843" s="182"/>
    </row>
    <row r="844" spans="2:5" x14ac:dyDescent="0.15">
      <c r="B844" s="182"/>
      <c r="C844" s="182"/>
      <c r="D844" s="182"/>
      <c r="E844" s="182"/>
    </row>
    <row r="845" spans="2:5" x14ac:dyDescent="0.15">
      <c r="B845" s="182"/>
      <c r="C845" s="182"/>
      <c r="D845" s="182"/>
      <c r="E845" s="182"/>
    </row>
    <row r="846" spans="2:5" x14ac:dyDescent="0.15">
      <c r="B846" s="182"/>
      <c r="C846" s="182"/>
      <c r="D846" s="182"/>
      <c r="E846" s="182"/>
    </row>
    <row r="847" spans="2:5" x14ac:dyDescent="0.15">
      <c r="B847" s="182"/>
      <c r="C847" s="182"/>
      <c r="D847" s="182"/>
      <c r="E847" s="182"/>
    </row>
    <row r="848" spans="2:5" x14ac:dyDescent="0.15">
      <c r="B848" s="182"/>
      <c r="C848" s="182"/>
      <c r="D848" s="182"/>
      <c r="E848" s="182"/>
    </row>
    <row r="849" spans="2:5" x14ac:dyDescent="0.15">
      <c r="B849" s="182"/>
      <c r="C849" s="182"/>
      <c r="D849" s="182"/>
      <c r="E849" s="182"/>
    </row>
    <row r="850" spans="2:5" x14ac:dyDescent="0.15">
      <c r="B850" s="182"/>
      <c r="C850" s="182"/>
      <c r="D850" s="182"/>
      <c r="E850" s="182"/>
    </row>
    <row r="851" spans="2:5" x14ac:dyDescent="0.15">
      <c r="B851" s="182"/>
      <c r="C851" s="182"/>
      <c r="D851" s="182"/>
      <c r="E851" s="182"/>
    </row>
    <row r="852" spans="2:5" x14ac:dyDescent="0.15">
      <c r="B852" s="182"/>
      <c r="C852" s="182"/>
      <c r="D852" s="182"/>
      <c r="E852" s="182"/>
    </row>
    <row r="853" spans="2:5" x14ac:dyDescent="0.15">
      <c r="B853" s="182"/>
      <c r="C853" s="182"/>
      <c r="D853" s="182"/>
      <c r="E853" s="182"/>
    </row>
    <row r="854" spans="2:5" x14ac:dyDescent="0.15">
      <c r="B854" s="182"/>
      <c r="C854" s="182"/>
      <c r="D854" s="182"/>
      <c r="E854" s="182"/>
    </row>
    <row r="855" spans="2:5" x14ac:dyDescent="0.15">
      <c r="B855" s="182"/>
      <c r="C855" s="182"/>
      <c r="D855" s="182"/>
      <c r="E855" s="182"/>
    </row>
    <row r="856" spans="2:5" x14ac:dyDescent="0.15">
      <c r="B856" s="182"/>
      <c r="C856" s="182"/>
      <c r="D856" s="182"/>
      <c r="E856" s="182"/>
    </row>
    <row r="857" spans="2:5" x14ac:dyDescent="0.15">
      <c r="B857" s="182"/>
      <c r="C857" s="182"/>
      <c r="D857" s="182"/>
      <c r="E857" s="182"/>
    </row>
    <row r="858" spans="2:5" x14ac:dyDescent="0.15">
      <c r="B858" s="182"/>
      <c r="C858" s="182"/>
      <c r="D858" s="182"/>
      <c r="E858" s="182"/>
    </row>
    <row r="859" spans="2:5" x14ac:dyDescent="0.15">
      <c r="B859" s="182"/>
      <c r="C859" s="182"/>
      <c r="D859" s="182"/>
      <c r="E859" s="182"/>
    </row>
    <row r="860" spans="2:5" x14ac:dyDescent="0.15">
      <c r="B860" s="182"/>
      <c r="C860" s="182"/>
      <c r="D860" s="182"/>
      <c r="E860" s="182"/>
    </row>
    <row r="861" spans="2:5" x14ac:dyDescent="0.15">
      <c r="B861" s="182"/>
      <c r="C861" s="182"/>
      <c r="D861" s="182"/>
      <c r="E861" s="182"/>
    </row>
    <row r="862" spans="2:5" x14ac:dyDescent="0.15">
      <c r="B862" s="182"/>
      <c r="C862" s="182"/>
      <c r="D862" s="182"/>
      <c r="E862" s="182"/>
    </row>
    <row r="863" spans="2:5" x14ac:dyDescent="0.15">
      <c r="B863" s="182"/>
      <c r="C863" s="182"/>
      <c r="D863" s="182"/>
      <c r="E863" s="182"/>
    </row>
    <row r="864" spans="2:5" x14ac:dyDescent="0.15">
      <c r="B864" s="182"/>
      <c r="C864" s="182"/>
      <c r="D864" s="182"/>
      <c r="E864" s="182"/>
    </row>
    <row r="865" spans="2:5" x14ac:dyDescent="0.15">
      <c r="B865" s="182"/>
      <c r="C865" s="182"/>
      <c r="D865" s="182"/>
      <c r="E865" s="182"/>
    </row>
    <row r="866" spans="2:5" x14ac:dyDescent="0.15">
      <c r="B866" s="182"/>
      <c r="C866" s="182"/>
      <c r="D866" s="182"/>
      <c r="E866" s="182"/>
    </row>
    <row r="867" spans="2:5" x14ac:dyDescent="0.15">
      <c r="B867" s="182"/>
      <c r="C867" s="182"/>
      <c r="D867" s="182"/>
      <c r="E867" s="182"/>
    </row>
    <row r="868" spans="2:5" x14ac:dyDescent="0.15">
      <c r="B868" s="182"/>
      <c r="C868" s="182"/>
      <c r="D868" s="182"/>
      <c r="E868" s="182"/>
    </row>
    <row r="869" spans="2:5" x14ac:dyDescent="0.15">
      <c r="B869" s="182"/>
      <c r="C869" s="182"/>
      <c r="D869" s="182"/>
      <c r="E869" s="182"/>
    </row>
    <row r="870" spans="2:5" x14ac:dyDescent="0.15">
      <c r="B870" s="182"/>
      <c r="C870" s="182"/>
      <c r="D870" s="182"/>
      <c r="E870" s="182"/>
    </row>
    <row r="871" spans="2:5" x14ac:dyDescent="0.15">
      <c r="B871" s="182"/>
      <c r="C871" s="182"/>
      <c r="D871" s="182"/>
      <c r="E871" s="182"/>
    </row>
    <row r="872" spans="2:5" x14ac:dyDescent="0.15">
      <c r="B872" s="182"/>
      <c r="C872" s="182"/>
      <c r="D872" s="182"/>
      <c r="E872" s="182"/>
    </row>
    <row r="873" spans="2:5" x14ac:dyDescent="0.15">
      <c r="B873" s="182"/>
      <c r="C873" s="182"/>
      <c r="D873" s="182"/>
      <c r="E873" s="182"/>
    </row>
    <row r="874" spans="2:5" x14ac:dyDescent="0.15">
      <c r="B874" s="182"/>
      <c r="C874" s="182"/>
      <c r="D874" s="182"/>
      <c r="E874" s="182"/>
    </row>
    <row r="875" spans="2:5" x14ac:dyDescent="0.15">
      <c r="B875" s="182"/>
      <c r="C875" s="182"/>
      <c r="D875" s="182"/>
      <c r="E875" s="182"/>
    </row>
    <row r="876" spans="2:5" x14ac:dyDescent="0.15">
      <c r="B876" s="182"/>
      <c r="C876" s="182"/>
      <c r="D876" s="182"/>
      <c r="E876" s="182"/>
    </row>
    <row r="877" spans="2:5" x14ac:dyDescent="0.15">
      <c r="B877" s="182"/>
      <c r="C877" s="182"/>
      <c r="D877" s="182"/>
      <c r="E877" s="182"/>
    </row>
    <row r="878" spans="2:5" x14ac:dyDescent="0.15">
      <c r="B878" s="182"/>
      <c r="C878" s="182"/>
      <c r="D878" s="182"/>
      <c r="E878" s="182"/>
    </row>
    <row r="879" spans="2:5" x14ac:dyDescent="0.15">
      <c r="B879" s="182"/>
      <c r="C879" s="182"/>
      <c r="D879" s="182"/>
      <c r="E879" s="182"/>
    </row>
    <row r="880" spans="2:5" x14ac:dyDescent="0.15">
      <c r="B880" s="182"/>
      <c r="C880" s="182"/>
      <c r="D880" s="182"/>
      <c r="E880" s="182"/>
    </row>
    <row r="881" spans="2:5" x14ac:dyDescent="0.15">
      <c r="B881" s="182"/>
      <c r="C881" s="182"/>
      <c r="D881" s="182"/>
      <c r="E881" s="182"/>
    </row>
    <row r="882" spans="2:5" x14ac:dyDescent="0.15">
      <c r="B882" s="182"/>
      <c r="C882" s="182"/>
      <c r="D882" s="182"/>
      <c r="E882" s="182"/>
    </row>
    <row r="883" spans="2:5" x14ac:dyDescent="0.15">
      <c r="B883" s="182"/>
      <c r="C883" s="182"/>
      <c r="D883" s="182"/>
      <c r="E883" s="182"/>
    </row>
    <row r="884" spans="2:5" x14ac:dyDescent="0.15">
      <c r="B884" s="182"/>
      <c r="C884" s="182"/>
      <c r="D884" s="182"/>
      <c r="E884" s="182"/>
    </row>
    <row r="885" spans="2:5" x14ac:dyDescent="0.15">
      <c r="B885" s="182"/>
      <c r="C885" s="182"/>
      <c r="D885" s="182"/>
      <c r="E885" s="182"/>
    </row>
    <row r="886" spans="2:5" x14ac:dyDescent="0.15">
      <c r="B886" s="182"/>
      <c r="C886" s="182"/>
      <c r="D886" s="182"/>
      <c r="E886" s="182"/>
    </row>
    <row r="887" spans="2:5" x14ac:dyDescent="0.15">
      <c r="B887" s="182"/>
      <c r="C887" s="182"/>
      <c r="D887" s="182"/>
      <c r="E887" s="182"/>
    </row>
    <row r="888" spans="2:5" x14ac:dyDescent="0.15">
      <c r="B888" s="182"/>
      <c r="C888" s="182"/>
      <c r="D888" s="182"/>
      <c r="E888" s="182"/>
    </row>
    <row r="889" spans="2:5" x14ac:dyDescent="0.15">
      <c r="B889" s="182"/>
      <c r="C889" s="182"/>
      <c r="D889" s="182"/>
      <c r="E889" s="182"/>
    </row>
    <row r="890" spans="2:5" x14ac:dyDescent="0.15">
      <c r="B890" s="182"/>
      <c r="C890" s="182"/>
      <c r="D890" s="182"/>
      <c r="E890" s="182"/>
    </row>
    <row r="891" spans="2:5" x14ac:dyDescent="0.15">
      <c r="B891" s="182"/>
      <c r="C891" s="182"/>
      <c r="D891" s="182"/>
      <c r="E891" s="182"/>
    </row>
    <row r="892" spans="2:5" x14ac:dyDescent="0.15">
      <c r="B892" s="182"/>
      <c r="C892" s="182"/>
      <c r="D892" s="182"/>
      <c r="E892" s="182"/>
    </row>
    <row r="893" spans="2:5" x14ac:dyDescent="0.15">
      <c r="B893" s="182"/>
      <c r="C893" s="182"/>
      <c r="D893" s="182"/>
      <c r="E893" s="182"/>
    </row>
    <row r="894" spans="2:5" x14ac:dyDescent="0.15">
      <c r="B894" s="182"/>
      <c r="C894" s="182"/>
      <c r="D894" s="182"/>
      <c r="E894" s="182"/>
    </row>
    <row r="895" spans="2:5" x14ac:dyDescent="0.15">
      <c r="B895" s="182"/>
      <c r="C895" s="182"/>
      <c r="D895" s="182"/>
      <c r="E895" s="182"/>
    </row>
    <row r="896" spans="2:5" x14ac:dyDescent="0.15">
      <c r="B896" s="182"/>
      <c r="C896" s="182"/>
      <c r="D896" s="182"/>
      <c r="E896" s="182"/>
    </row>
    <row r="897" spans="2:5" x14ac:dyDescent="0.15">
      <c r="B897" s="182"/>
      <c r="C897" s="182"/>
      <c r="D897" s="182"/>
      <c r="E897" s="182"/>
    </row>
    <row r="898" spans="2:5" x14ac:dyDescent="0.15">
      <c r="B898" s="182"/>
      <c r="C898" s="182"/>
      <c r="D898" s="182"/>
      <c r="E898" s="182"/>
    </row>
    <row r="899" spans="2:5" x14ac:dyDescent="0.15">
      <c r="B899" s="182"/>
      <c r="C899" s="182"/>
      <c r="D899" s="182"/>
      <c r="E899" s="182"/>
    </row>
    <row r="900" spans="2:5" x14ac:dyDescent="0.15">
      <c r="B900" s="182"/>
      <c r="C900" s="182"/>
      <c r="D900" s="182"/>
      <c r="E900" s="182"/>
    </row>
    <row r="901" spans="2:5" x14ac:dyDescent="0.15">
      <c r="B901" s="182"/>
      <c r="C901" s="182"/>
      <c r="D901" s="182"/>
      <c r="E901" s="182"/>
    </row>
    <row r="902" spans="2:5" x14ac:dyDescent="0.15">
      <c r="B902" s="182"/>
      <c r="C902" s="182"/>
      <c r="D902" s="182"/>
      <c r="E902" s="182"/>
    </row>
    <row r="903" spans="2:5" x14ac:dyDescent="0.15">
      <c r="B903" s="182"/>
      <c r="C903" s="182"/>
      <c r="D903" s="182"/>
      <c r="E903" s="182"/>
    </row>
    <row r="904" spans="2:5" x14ac:dyDescent="0.15">
      <c r="B904" s="182"/>
      <c r="C904" s="182"/>
      <c r="D904" s="182"/>
      <c r="E904" s="182"/>
    </row>
    <row r="905" spans="2:5" x14ac:dyDescent="0.15">
      <c r="B905" s="182"/>
      <c r="C905" s="182"/>
      <c r="D905" s="182"/>
      <c r="E905" s="182"/>
    </row>
    <row r="906" spans="2:5" x14ac:dyDescent="0.15">
      <c r="B906" s="182"/>
      <c r="C906" s="182"/>
      <c r="D906" s="182"/>
      <c r="E906" s="182"/>
    </row>
    <row r="907" spans="2:5" x14ac:dyDescent="0.15">
      <c r="B907" s="182"/>
      <c r="C907" s="182"/>
      <c r="D907" s="182"/>
      <c r="E907" s="182"/>
    </row>
    <row r="908" spans="2:5" x14ac:dyDescent="0.15">
      <c r="B908" s="182"/>
      <c r="C908" s="182"/>
      <c r="D908" s="182"/>
      <c r="E908" s="182"/>
    </row>
    <row r="909" spans="2:5" x14ac:dyDescent="0.15">
      <c r="B909" s="182"/>
      <c r="C909" s="182"/>
      <c r="D909" s="182"/>
      <c r="E909" s="182"/>
    </row>
    <row r="910" spans="2:5" x14ac:dyDescent="0.15">
      <c r="B910" s="182"/>
      <c r="C910" s="182"/>
      <c r="D910" s="182"/>
      <c r="E910" s="182"/>
    </row>
    <row r="911" spans="2:5" x14ac:dyDescent="0.15">
      <c r="B911" s="182"/>
      <c r="C911" s="182"/>
      <c r="D911" s="182"/>
      <c r="E911" s="182"/>
    </row>
    <row r="912" spans="2:5" x14ac:dyDescent="0.15">
      <c r="B912" s="182"/>
      <c r="C912" s="182"/>
      <c r="D912" s="182"/>
      <c r="E912" s="182"/>
    </row>
    <row r="913" spans="2:5" x14ac:dyDescent="0.15">
      <c r="B913" s="182"/>
      <c r="C913" s="182"/>
      <c r="D913" s="182"/>
      <c r="E913" s="182"/>
    </row>
    <row r="914" spans="2:5" x14ac:dyDescent="0.15">
      <c r="B914" s="182"/>
      <c r="C914" s="182"/>
      <c r="D914" s="182"/>
      <c r="E914" s="182"/>
    </row>
    <row r="915" spans="2:5" x14ac:dyDescent="0.15">
      <c r="B915" s="182"/>
      <c r="C915" s="182"/>
      <c r="D915" s="182"/>
      <c r="E915" s="182"/>
    </row>
    <row r="916" spans="2:5" x14ac:dyDescent="0.15">
      <c r="B916" s="182"/>
      <c r="C916" s="182"/>
      <c r="D916" s="182"/>
      <c r="E916" s="182"/>
    </row>
    <row r="917" spans="2:5" x14ac:dyDescent="0.15">
      <c r="B917" s="182"/>
      <c r="C917" s="182"/>
      <c r="D917" s="182"/>
      <c r="E917" s="182"/>
    </row>
    <row r="918" spans="2:5" x14ac:dyDescent="0.15">
      <c r="B918" s="182"/>
      <c r="C918" s="182"/>
      <c r="D918" s="182"/>
      <c r="E918" s="182"/>
    </row>
    <row r="919" spans="2:5" x14ac:dyDescent="0.15">
      <c r="B919" s="182"/>
      <c r="C919" s="182"/>
      <c r="D919" s="182"/>
      <c r="E919" s="182"/>
    </row>
    <row r="920" spans="2:5" x14ac:dyDescent="0.15">
      <c r="B920" s="182"/>
      <c r="C920" s="182"/>
      <c r="D920" s="182"/>
      <c r="E920" s="182"/>
    </row>
    <row r="921" spans="2:5" x14ac:dyDescent="0.15">
      <c r="B921" s="182"/>
      <c r="C921" s="182"/>
      <c r="D921" s="182"/>
      <c r="E921" s="182"/>
    </row>
    <row r="922" spans="2:5" x14ac:dyDescent="0.15">
      <c r="B922" s="182"/>
      <c r="C922" s="182"/>
      <c r="D922" s="182"/>
      <c r="E922" s="182"/>
    </row>
    <row r="923" spans="2:5" x14ac:dyDescent="0.15">
      <c r="B923" s="182"/>
      <c r="C923" s="182"/>
      <c r="D923" s="182"/>
      <c r="E923" s="182"/>
    </row>
    <row r="924" spans="2:5" x14ac:dyDescent="0.15">
      <c r="B924" s="182"/>
      <c r="C924" s="182"/>
      <c r="D924" s="182"/>
      <c r="E924" s="182"/>
    </row>
    <row r="925" spans="2:5" x14ac:dyDescent="0.15">
      <c r="B925" s="182"/>
      <c r="C925" s="182"/>
      <c r="D925" s="182"/>
      <c r="E925" s="182"/>
    </row>
    <row r="926" spans="2:5" x14ac:dyDescent="0.15">
      <c r="B926" s="182"/>
      <c r="C926" s="182"/>
      <c r="D926" s="182"/>
      <c r="E926" s="182"/>
    </row>
    <row r="927" spans="2:5" x14ac:dyDescent="0.15">
      <c r="B927" s="182"/>
      <c r="C927" s="182"/>
      <c r="D927" s="182"/>
      <c r="E927" s="182"/>
    </row>
    <row r="928" spans="2:5" x14ac:dyDescent="0.15">
      <c r="B928" s="182"/>
      <c r="C928" s="182"/>
      <c r="D928" s="182"/>
      <c r="E928" s="182"/>
    </row>
    <row r="929" spans="2:5" x14ac:dyDescent="0.15">
      <c r="B929" s="182"/>
      <c r="C929" s="182"/>
      <c r="D929" s="182"/>
      <c r="E929" s="182"/>
    </row>
    <row r="930" spans="2:5" x14ac:dyDescent="0.15">
      <c r="B930" s="182"/>
      <c r="C930" s="182"/>
      <c r="D930" s="182"/>
      <c r="E930" s="182"/>
    </row>
    <row r="931" spans="2:5" x14ac:dyDescent="0.15">
      <c r="B931" s="182"/>
      <c r="C931" s="182"/>
      <c r="D931" s="182"/>
      <c r="E931" s="182"/>
    </row>
    <row r="932" spans="2:5" x14ac:dyDescent="0.15">
      <c r="B932" s="182"/>
      <c r="C932" s="182"/>
      <c r="D932" s="182"/>
      <c r="E932" s="182"/>
    </row>
    <row r="933" spans="2:5" x14ac:dyDescent="0.15">
      <c r="B933" s="182"/>
      <c r="C933" s="182"/>
      <c r="D933" s="182"/>
      <c r="E933" s="182"/>
    </row>
    <row r="934" spans="2:5" x14ac:dyDescent="0.15">
      <c r="B934" s="182"/>
      <c r="C934" s="182"/>
      <c r="D934" s="182"/>
      <c r="E934" s="182"/>
    </row>
    <row r="935" spans="2:5" x14ac:dyDescent="0.15">
      <c r="B935" s="182"/>
      <c r="C935" s="182"/>
      <c r="D935" s="182"/>
      <c r="E935" s="182"/>
    </row>
    <row r="936" spans="2:5" x14ac:dyDescent="0.15">
      <c r="B936" s="182"/>
      <c r="C936" s="182"/>
      <c r="D936" s="182"/>
      <c r="E936" s="182"/>
    </row>
    <row r="937" spans="2:5" x14ac:dyDescent="0.15">
      <c r="B937" s="182"/>
      <c r="C937" s="182"/>
      <c r="D937" s="182"/>
      <c r="E937" s="182"/>
    </row>
    <row r="938" spans="2:5" x14ac:dyDescent="0.15">
      <c r="B938" s="182"/>
      <c r="C938" s="182"/>
      <c r="D938" s="182"/>
      <c r="E938" s="182"/>
    </row>
    <row r="939" spans="2:5" x14ac:dyDescent="0.15">
      <c r="B939" s="182"/>
      <c r="C939" s="182"/>
      <c r="D939" s="182"/>
      <c r="E939" s="182"/>
    </row>
    <row r="940" spans="2:5" x14ac:dyDescent="0.15">
      <c r="B940" s="182"/>
      <c r="C940" s="182"/>
      <c r="D940" s="182"/>
      <c r="E940" s="182"/>
    </row>
    <row r="941" spans="2:5" x14ac:dyDescent="0.15">
      <c r="B941" s="182"/>
      <c r="C941" s="182"/>
      <c r="D941" s="182"/>
      <c r="E941" s="182"/>
    </row>
    <row r="942" spans="2:5" x14ac:dyDescent="0.15">
      <c r="B942" s="182"/>
      <c r="C942" s="182"/>
      <c r="D942" s="182"/>
      <c r="E942" s="182"/>
    </row>
    <row r="943" spans="2:5" x14ac:dyDescent="0.15">
      <c r="B943" s="182"/>
      <c r="C943" s="182"/>
      <c r="D943" s="182"/>
      <c r="E943" s="182"/>
    </row>
    <row r="944" spans="2:5" x14ac:dyDescent="0.15">
      <c r="B944" s="182"/>
      <c r="C944" s="182"/>
      <c r="D944" s="182"/>
      <c r="E944" s="182"/>
    </row>
    <row r="945" spans="2:5" x14ac:dyDescent="0.15">
      <c r="B945" s="182"/>
      <c r="C945" s="182"/>
      <c r="D945" s="182"/>
      <c r="E945" s="182"/>
    </row>
    <row r="946" spans="2:5" x14ac:dyDescent="0.15">
      <c r="B946" s="182"/>
      <c r="C946" s="182"/>
      <c r="D946" s="182"/>
      <c r="E946" s="182"/>
    </row>
    <row r="947" spans="2:5" x14ac:dyDescent="0.15">
      <c r="B947" s="182"/>
      <c r="C947" s="182"/>
      <c r="D947" s="182"/>
      <c r="E947" s="182"/>
    </row>
    <row r="948" spans="2:5" x14ac:dyDescent="0.15">
      <c r="B948" s="182"/>
      <c r="C948" s="182"/>
      <c r="D948" s="182"/>
      <c r="E948" s="182"/>
    </row>
    <row r="949" spans="2:5" x14ac:dyDescent="0.15">
      <c r="B949" s="182"/>
      <c r="C949" s="182"/>
      <c r="D949" s="182"/>
      <c r="E949" s="182"/>
    </row>
    <row r="950" spans="2:5" x14ac:dyDescent="0.15">
      <c r="B950" s="182"/>
      <c r="C950" s="182"/>
      <c r="D950" s="182"/>
      <c r="E950" s="182"/>
    </row>
    <row r="951" spans="2:5" x14ac:dyDescent="0.15">
      <c r="B951" s="182"/>
      <c r="C951" s="182"/>
      <c r="D951" s="182"/>
      <c r="E951" s="182"/>
    </row>
    <row r="952" spans="2:5" x14ac:dyDescent="0.15">
      <c r="B952" s="182"/>
      <c r="C952" s="182"/>
      <c r="D952" s="182"/>
      <c r="E952" s="182"/>
    </row>
    <row r="953" spans="2:5" x14ac:dyDescent="0.15">
      <c r="B953" s="182"/>
      <c r="C953" s="182"/>
      <c r="D953" s="182"/>
      <c r="E953" s="182"/>
    </row>
    <row r="954" spans="2:5" x14ac:dyDescent="0.15">
      <c r="B954" s="182"/>
      <c r="C954" s="182"/>
      <c r="D954" s="182"/>
      <c r="E954" s="182"/>
    </row>
    <row r="955" spans="2:5" x14ac:dyDescent="0.15">
      <c r="B955" s="182"/>
      <c r="C955" s="182"/>
      <c r="D955" s="182"/>
      <c r="E955" s="182"/>
    </row>
    <row r="956" spans="2:5" x14ac:dyDescent="0.15">
      <c r="B956" s="182"/>
      <c r="C956" s="182"/>
      <c r="D956" s="182"/>
      <c r="E956" s="182"/>
    </row>
    <row r="957" spans="2:5" x14ac:dyDescent="0.15">
      <c r="B957" s="182"/>
      <c r="C957" s="182"/>
      <c r="D957" s="182"/>
      <c r="E957" s="182"/>
    </row>
    <row r="958" spans="2:5" x14ac:dyDescent="0.15">
      <c r="B958" s="182"/>
      <c r="C958" s="182"/>
      <c r="D958" s="182"/>
      <c r="E958" s="182"/>
    </row>
    <row r="959" spans="2:5" x14ac:dyDescent="0.15">
      <c r="B959" s="182"/>
      <c r="C959" s="182"/>
      <c r="D959" s="182"/>
      <c r="E959" s="182"/>
    </row>
    <row r="960" spans="2:5" x14ac:dyDescent="0.15">
      <c r="B960" s="182"/>
      <c r="C960" s="182"/>
      <c r="D960" s="182"/>
      <c r="E960" s="182"/>
    </row>
    <row r="961" spans="2:5" x14ac:dyDescent="0.15">
      <c r="B961" s="182"/>
      <c r="C961" s="182"/>
      <c r="D961" s="182"/>
      <c r="E961" s="182"/>
    </row>
    <row r="962" spans="2:5" x14ac:dyDescent="0.15">
      <c r="B962" s="182"/>
      <c r="C962" s="182"/>
      <c r="D962" s="182"/>
      <c r="E962" s="182"/>
    </row>
    <row r="963" spans="2:5" x14ac:dyDescent="0.15">
      <c r="B963" s="182"/>
      <c r="C963" s="182"/>
      <c r="D963" s="182"/>
      <c r="E963" s="182"/>
    </row>
    <row r="964" spans="2:5" x14ac:dyDescent="0.15">
      <c r="B964" s="182"/>
      <c r="C964" s="182"/>
      <c r="D964" s="182"/>
      <c r="E964" s="182"/>
    </row>
    <row r="965" spans="2:5" x14ac:dyDescent="0.15">
      <c r="B965" s="182"/>
      <c r="C965" s="182"/>
      <c r="D965" s="182"/>
      <c r="E965" s="182"/>
    </row>
    <row r="966" spans="2:5" x14ac:dyDescent="0.15">
      <c r="B966" s="182"/>
      <c r="C966" s="182"/>
      <c r="D966" s="182"/>
      <c r="E966" s="182"/>
    </row>
    <row r="967" spans="2:5" x14ac:dyDescent="0.15">
      <c r="B967" s="182"/>
      <c r="C967" s="182"/>
      <c r="D967" s="182"/>
      <c r="E967" s="182"/>
    </row>
    <row r="968" spans="2:5" x14ac:dyDescent="0.15">
      <c r="B968" s="182"/>
      <c r="C968" s="182"/>
      <c r="D968" s="182"/>
      <c r="E968" s="182"/>
    </row>
    <row r="969" spans="2:5" x14ac:dyDescent="0.15">
      <c r="B969" s="182"/>
      <c r="C969" s="182"/>
      <c r="D969" s="182"/>
      <c r="E969" s="182"/>
    </row>
    <row r="970" spans="2:5" x14ac:dyDescent="0.15">
      <c r="B970" s="182"/>
      <c r="C970" s="182"/>
      <c r="D970" s="182"/>
      <c r="E970" s="182"/>
    </row>
    <row r="971" spans="2:5" x14ac:dyDescent="0.15">
      <c r="B971" s="182"/>
      <c r="C971" s="182"/>
      <c r="D971" s="182"/>
      <c r="E971" s="182"/>
    </row>
    <row r="972" spans="2:5" x14ac:dyDescent="0.15">
      <c r="B972" s="182"/>
      <c r="C972" s="182"/>
      <c r="D972" s="182"/>
      <c r="E972" s="182"/>
    </row>
    <row r="973" spans="2:5" x14ac:dyDescent="0.15">
      <c r="B973" s="182"/>
      <c r="C973" s="182"/>
      <c r="D973" s="182"/>
      <c r="E973" s="182"/>
    </row>
    <row r="974" spans="2:5" x14ac:dyDescent="0.15">
      <c r="B974" s="182"/>
      <c r="C974" s="182"/>
      <c r="D974" s="182"/>
      <c r="E974" s="182"/>
    </row>
    <row r="975" spans="2:5" x14ac:dyDescent="0.15">
      <c r="B975" s="182"/>
      <c r="C975" s="182"/>
      <c r="D975" s="182"/>
      <c r="E975" s="182"/>
    </row>
    <row r="976" spans="2:5" x14ac:dyDescent="0.15">
      <c r="B976" s="182"/>
      <c r="C976" s="182"/>
      <c r="D976" s="182"/>
      <c r="E976" s="182"/>
    </row>
    <row r="977" spans="2:5" x14ac:dyDescent="0.15">
      <c r="B977" s="182"/>
      <c r="C977" s="182"/>
      <c r="D977" s="182"/>
      <c r="E977" s="182"/>
    </row>
    <row r="978" spans="2:5" x14ac:dyDescent="0.15">
      <c r="B978" s="182"/>
      <c r="C978" s="182"/>
      <c r="D978" s="182"/>
      <c r="E978" s="182"/>
    </row>
    <row r="979" spans="2:5" x14ac:dyDescent="0.15">
      <c r="B979" s="182"/>
      <c r="C979" s="182"/>
      <c r="D979" s="182"/>
      <c r="E979" s="182"/>
    </row>
    <row r="980" spans="2:5" x14ac:dyDescent="0.15">
      <c r="B980" s="182"/>
      <c r="C980" s="182"/>
      <c r="D980" s="182"/>
      <c r="E980" s="182"/>
    </row>
    <row r="981" spans="2:5" x14ac:dyDescent="0.15">
      <c r="B981" s="182"/>
      <c r="C981" s="182"/>
      <c r="D981" s="182"/>
      <c r="E981" s="182"/>
    </row>
    <row r="982" spans="2:5" x14ac:dyDescent="0.15">
      <c r="B982" s="182"/>
      <c r="C982" s="182"/>
      <c r="D982" s="182"/>
      <c r="E982" s="182"/>
    </row>
    <row r="983" spans="2:5" x14ac:dyDescent="0.15">
      <c r="B983" s="182"/>
      <c r="C983" s="182"/>
      <c r="D983" s="182"/>
      <c r="E983" s="182"/>
    </row>
    <row r="984" spans="2:5" x14ac:dyDescent="0.15">
      <c r="B984" s="182"/>
      <c r="C984" s="182"/>
      <c r="D984" s="182"/>
      <c r="E984" s="182"/>
    </row>
    <row r="985" spans="2:5" x14ac:dyDescent="0.15">
      <c r="B985" s="182"/>
      <c r="C985" s="182"/>
      <c r="D985" s="182"/>
      <c r="E985" s="182"/>
    </row>
    <row r="986" spans="2:5" x14ac:dyDescent="0.15">
      <c r="B986" s="182"/>
      <c r="C986" s="182"/>
      <c r="D986" s="182"/>
      <c r="E986" s="182"/>
    </row>
    <row r="987" spans="2:5" x14ac:dyDescent="0.15">
      <c r="B987" s="182"/>
      <c r="C987" s="182"/>
      <c r="D987" s="182"/>
      <c r="E987" s="182"/>
    </row>
    <row r="988" spans="2:5" x14ac:dyDescent="0.15">
      <c r="B988" s="182"/>
      <c r="C988" s="182"/>
      <c r="D988" s="182"/>
      <c r="E988" s="182"/>
    </row>
    <row r="989" spans="2:5" x14ac:dyDescent="0.15">
      <c r="B989" s="182"/>
      <c r="C989" s="182"/>
      <c r="D989" s="182"/>
      <c r="E989" s="182"/>
    </row>
    <row r="990" spans="2:5" x14ac:dyDescent="0.15">
      <c r="B990" s="182"/>
      <c r="C990" s="182"/>
      <c r="D990" s="182"/>
      <c r="E990" s="182"/>
    </row>
    <row r="991" spans="2:5" x14ac:dyDescent="0.15">
      <c r="B991" s="182"/>
      <c r="C991" s="182"/>
      <c r="D991" s="182"/>
      <c r="E991" s="182"/>
    </row>
    <row r="992" spans="2:5" x14ac:dyDescent="0.15">
      <c r="B992" s="182"/>
      <c r="C992" s="182"/>
      <c r="D992" s="182"/>
      <c r="E992" s="182"/>
    </row>
    <row r="993" spans="2:5" x14ac:dyDescent="0.15">
      <c r="B993" s="182"/>
      <c r="C993" s="182"/>
      <c r="D993" s="182"/>
      <c r="E993" s="182"/>
    </row>
    <row r="994" spans="2:5" x14ac:dyDescent="0.15">
      <c r="B994" s="182"/>
      <c r="C994" s="182"/>
      <c r="D994" s="182"/>
      <c r="E994" s="182"/>
    </row>
    <row r="995" spans="2:5" x14ac:dyDescent="0.15">
      <c r="B995" s="182"/>
      <c r="C995" s="182"/>
      <c r="D995" s="182"/>
      <c r="E995" s="182"/>
    </row>
    <row r="996" spans="2:5" x14ac:dyDescent="0.15">
      <c r="B996" s="182"/>
      <c r="C996" s="182"/>
      <c r="D996" s="182"/>
      <c r="E996" s="182"/>
    </row>
    <row r="997" spans="2:5" x14ac:dyDescent="0.15">
      <c r="B997" s="182"/>
      <c r="C997" s="182"/>
      <c r="D997" s="182"/>
      <c r="E997" s="182"/>
    </row>
    <row r="998" spans="2:5" x14ac:dyDescent="0.15">
      <c r="B998" s="182"/>
      <c r="C998" s="182"/>
      <c r="D998" s="182"/>
      <c r="E998" s="182"/>
    </row>
    <row r="999" spans="2:5" x14ac:dyDescent="0.15">
      <c r="B999" s="182"/>
      <c r="C999" s="182"/>
      <c r="D999" s="182"/>
      <c r="E999" s="182"/>
    </row>
    <row r="1000" spans="2:5" x14ac:dyDescent="0.15">
      <c r="B1000" s="182"/>
      <c r="C1000" s="182"/>
      <c r="D1000" s="182"/>
      <c r="E1000" s="182"/>
    </row>
    <row r="1001" spans="2:5" x14ac:dyDescent="0.15">
      <c r="B1001" s="182"/>
      <c r="C1001" s="182"/>
      <c r="D1001" s="182"/>
      <c r="E1001" s="182"/>
    </row>
    <row r="1002" spans="2:5" x14ac:dyDescent="0.15">
      <c r="B1002" s="182"/>
      <c r="C1002" s="182"/>
      <c r="D1002" s="182"/>
      <c r="E1002" s="182"/>
    </row>
    <row r="1003" spans="2:5" x14ac:dyDescent="0.15">
      <c r="B1003" s="182"/>
      <c r="C1003" s="182"/>
      <c r="D1003" s="182"/>
      <c r="E1003" s="182"/>
    </row>
    <row r="1004" spans="2:5" x14ac:dyDescent="0.15">
      <c r="B1004" s="182"/>
      <c r="C1004" s="182"/>
      <c r="D1004" s="182"/>
      <c r="E1004" s="182"/>
    </row>
    <row r="1005" spans="2:5" x14ac:dyDescent="0.15">
      <c r="B1005" s="182"/>
      <c r="C1005" s="182"/>
      <c r="D1005" s="182"/>
      <c r="E1005" s="182"/>
    </row>
    <row r="1006" spans="2:5" x14ac:dyDescent="0.15">
      <c r="B1006" s="182"/>
      <c r="C1006" s="182"/>
      <c r="D1006" s="182"/>
      <c r="E1006" s="182"/>
    </row>
    <row r="1007" spans="2:5" x14ac:dyDescent="0.15">
      <c r="B1007" s="182"/>
      <c r="C1007" s="182"/>
      <c r="D1007" s="182"/>
      <c r="E1007" s="182"/>
    </row>
    <row r="1008" spans="2:5" x14ac:dyDescent="0.15">
      <c r="B1008" s="182"/>
      <c r="C1008" s="182"/>
      <c r="D1008" s="182"/>
      <c r="E1008" s="182"/>
    </row>
    <row r="1009" spans="2:5" x14ac:dyDescent="0.15">
      <c r="B1009" s="182"/>
      <c r="C1009" s="182"/>
      <c r="D1009" s="182"/>
      <c r="E1009" s="182"/>
    </row>
    <row r="1010" spans="2:5" x14ac:dyDescent="0.15">
      <c r="B1010" s="182"/>
      <c r="C1010" s="182"/>
      <c r="D1010" s="182"/>
      <c r="E1010" s="182"/>
    </row>
    <row r="1011" spans="2:5" x14ac:dyDescent="0.15">
      <c r="B1011" s="182"/>
      <c r="C1011" s="182"/>
      <c r="D1011" s="182"/>
      <c r="E1011" s="182"/>
    </row>
    <row r="1012" spans="2:5" x14ac:dyDescent="0.15">
      <c r="B1012" s="182"/>
      <c r="C1012" s="182"/>
      <c r="D1012" s="182"/>
      <c r="E1012" s="182"/>
    </row>
    <row r="1013" spans="2:5" x14ac:dyDescent="0.15">
      <c r="B1013" s="182"/>
      <c r="C1013" s="182"/>
      <c r="D1013" s="182"/>
      <c r="E1013" s="182"/>
    </row>
    <row r="1014" spans="2:5" x14ac:dyDescent="0.15">
      <c r="B1014" s="182"/>
      <c r="C1014" s="182"/>
      <c r="D1014" s="182"/>
      <c r="E1014" s="182"/>
    </row>
    <row r="1015" spans="2:5" x14ac:dyDescent="0.15">
      <c r="B1015" s="182"/>
      <c r="C1015" s="182"/>
      <c r="D1015" s="182"/>
      <c r="E1015" s="182"/>
    </row>
    <row r="1016" spans="2:5" x14ac:dyDescent="0.15">
      <c r="B1016" s="182"/>
      <c r="C1016" s="182"/>
      <c r="D1016" s="182"/>
      <c r="E1016" s="182"/>
    </row>
    <row r="1017" spans="2:5" x14ac:dyDescent="0.15">
      <c r="B1017" s="182"/>
      <c r="C1017" s="182"/>
      <c r="D1017" s="182"/>
      <c r="E1017" s="182"/>
    </row>
    <row r="1018" spans="2:5" x14ac:dyDescent="0.15">
      <c r="B1018" s="182"/>
      <c r="C1018" s="182"/>
      <c r="D1018" s="182"/>
      <c r="E1018" s="182"/>
    </row>
    <row r="1019" spans="2:5" x14ac:dyDescent="0.15">
      <c r="B1019" s="182"/>
      <c r="C1019" s="182"/>
      <c r="D1019" s="182"/>
      <c r="E1019" s="182"/>
    </row>
    <row r="1020" spans="2:5" x14ac:dyDescent="0.15">
      <c r="B1020" s="182"/>
      <c r="C1020" s="182"/>
      <c r="D1020" s="182"/>
      <c r="E1020" s="182"/>
    </row>
    <row r="1021" spans="2:5" x14ac:dyDescent="0.15">
      <c r="B1021" s="182"/>
      <c r="C1021" s="182"/>
      <c r="D1021" s="182"/>
      <c r="E1021" s="182"/>
    </row>
    <row r="1022" spans="2:5" x14ac:dyDescent="0.15">
      <c r="B1022" s="182"/>
      <c r="C1022" s="182"/>
      <c r="D1022" s="182"/>
      <c r="E1022" s="182"/>
    </row>
    <row r="1023" spans="2:5" x14ac:dyDescent="0.15">
      <c r="B1023" s="182"/>
      <c r="C1023" s="182"/>
      <c r="D1023" s="182"/>
      <c r="E1023" s="182"/>
    </row>
    <row r="1024" spans="2:5" x14ac:dyDescent="0.15">
      <c r="B1024" s="182"/>
      <c r="C1024" s="182"/>
      <c r="D1024" s="182"/>
      <c r="E1024" s="182"/>
    </row>
    <row r="1025" spans="2:5" x14ac:dyDescent="0.15">
      <c r="B1025" s="182"/>
      <c r="C1025" s="182"/>
      <c r="D1025" s="182"/>
      <c r="E1025" s="182"/>
    </row>
    <row r="1026" spans="2:5" x14ac:dyDescent="0.15">
      <c r="B1026" s="182"/>
      <c r="C1026" s="182"/>
      <c r="D1026" s="182"/>
      <c r="E1026" s="182"/>
    </row>
    <row r="1027" spans="2:5" x14ac:dyDescent="0.15">
      <c r="B1027" s="182"/>
      <c r="C1027" s="182"/>
      <c r="D1027" s="182"/>
      <c r="E1027" s="182"/>
    </row>
    <row r="1028" spans="2:5" x14ac:dyDescent="0.15">
      <c r="B1028" s="182"/>
      <c r="C1028" s="182"/>
      <c r="D1028" s="182"/>
      <c r="E1028" s="182"/>
    </row>
    <row r="1029" spans="2:5" x14ac:dyDescent="0.15">
      <c r="B1029" s="182"/>
      <c r="C1029" s="182"/>
      <c r="D1029" s="182"/>
      <c r="E1029" s="182"/>
    </row>
    <row r="1030" spans="2:5" x14ac:dyDescent="0.15">
      <c r="B1030" s="182"/>
      <c r="C1030" s="182"/>
      <c r="D1030" s="182"/>
      <c r="E1030" s="182"/>
    </row>
    <row r="1031" spans="2:5" x14ac:dyDescent="0.15">
      <c r="B1031" s="182"/>
      <c r="C1031" s="182"/>
      <c r="D1031" s="182"/>
      <c r="E1031" s="182"/>
    </row>
    <row r="1032" spans="2:5" x14ac:dyDescent="0.15">
      <c r="B1032" s="182"/>
      <c r="C1032" s="182"/>
      <c r="D1032" s="182"/>
      <c r="E1032" s="182"/>
    </row>
    <row r="1033" spans="2:5" x14ac:dyDescent="0.15">
      <c r="B1033" s="182"/>
      <c r="C1033" s="182"/>
      <c r="D1033" s="182"/>
      <c r="E1033" s="182"/>
    </row>
    <row r="1034" spans="2:5" x14ac:dyDescent="0.15">
      <c r="B1034" s="182"/>
      <c r="C1034" s="182"/>
      <c r="D1034" s="182"/>
      <c r="E1034" s="182"/>
    </row>
    <row r="1035" spans="2:5" x14ac:dyDescent="0.15">
      <c r="B1035" s="182"/>
      <c r="C1035" s="182"/>
      <c r="D1035" s="182"/>
      <c r="E1035" s="182"/>
    </row>
    <row r="1036" spans="2:5" x14ac:dyDescent="0.15">
      <c r="B1036" s="182"/>
      <c r="C1036" s="182"/>
      <c r="D1036" s="182"/>
      <c r="E1036" s="182"/>
    </row>
    <row r="1037" spans="2:5" x14ac:dyDescent="0.15">
      <c r="B1037" s="182"/>
      <c r="C1037" s="182"/>
      <c r="D1037" s="182"/>
      <c r="E1037" s="182"/>
    </row>
    <row r="1038" spans="2:5" x14ac:dyDescent="0.15">
      <c r="B1038" s="182"/>
      <c r="C1038" s="182"/>
      <c r="D1038" s="182"/>
      <c r="E1038" s="182"/>
    </row>
    <row r="1039" spans="2:5" x14ac:dyDescent="0.15">
      <c r="B1039" s="182"/>
      <c r="C1039" s="182"/>
      <c r="D1039" s="182"/>
      <c r="E1039" s="182"/>
    </row>
    <row r="1040" spans="2:5" x14ac:dyDescent="0.15">
      <c r="B1040" s="182"/>
      <c r="C1040" s="182"/>
      <c r="D1040" s="182"/>
      <c r="E1040" s="182"/>
    </row>
    <row r="1041" spans="2:5" x14ac:dyDescent="0.15">
      <c r="B1041" s="182"/>
      <c r="C1041" s="182"/>
      <c r="D1041" s="182"/>
      <c r="E1041" s="182"/>
    </row>
    <row r="1042" spans="2:5" x14ac:dyDescent="0.15">
      <c r="B1042" s="182"/>
      <c r="C1042" s="182"/>
      <c r="D1042" s="182"/>
      <c r="E1042" s="182"/>
    </row>
    <row r="1043" spans="2:5" x14ac:dyDescent="0.15">
      <c r="B1043" s="182"/>
      <c r="C1043" s="182"/>
      <c r="D1043" s="182"/>
      <c r="E1043" s="182"/>
    </row>
    <row r="1044" spans="2:5" x14ac:dyDescent="0.15">
      <c r="B1044" s="182"/>
      <c r="C1044" s="182"/>
      <c r="D1044" s="182"/>
      <c r="E1044" s="182"/>
    </row>
    <row r="1045" spans="2:5" x14ac:dyDescent="0.15">
      <c r="B1045" s="182"/>
      <c r="C1045" s="182"/>
      <c r="D1045" s="182"/>
      <c r="E1045" s="182"/>
    </row>
    <row r="1046" spans="2:5" x14ac:dyDescent="0.15">
      <c r="B1046" s="182"/>
      <c r="C1046" s="182"/>
      <c r="D1046" s="182"/>
      <c r="E1046" s="182"/>
    </row>
    <row r="1047" spans="2:5" x14ac:dyDescent="0.15">
      <c r="B1047" s="182"/>
      <c r="C1047" s="182"/>
      <c r="D1047" s="182"/>
      <c r="E1047" s="182"/>
    </row>
    <row r="1048" spans="2:5" x14ac:dyDescent="0.15">
      <c r="B1048" s="182"/>
      <c r="C1048" s="182"/>
      <c r="D1048" s="182"/>
      <c r="E1048" s="182"/>
    </row>
    <row r="1049" spans="2:5" x14ac:dyDescent="0.15">
      <c r="B1049" s="182"/>
      <c r="C1049" s="182"/>
      <c r="D1049" s="182"/>
      <c r="E1049" s="182"/>
    </row>
    <row r="1050" spans="2:5" x14ac:dyDescent="0.15">
      <c r="B1050" s="182"/>
      <c r="C1050" s="182"/>
      <c r="D1050" s="182"/>
      <c r="E1050" s="182"/>
    </row>
    <row r="1051" spans="2:5" x14ac:dyDescent="0.15">
      <c r="B1051" s="182"/>
      <c r="C1051" s="182"/>
      <c r="D1051" s="182"/>
      <c r="E1051" s="182"/>
    </row>
    <row r="1052" spans="2:5" x14ac:dyDescent="0.15">
      <c r="B1052" s="182"/>
      <c r="C1052" s="182"/>
      <c r="D1052" s="182"/>
      <c r="E1052" s="182"/>
    </row>
    <row r="1053" spans="2:5" x14ac:dyDescent="0.15">
      <c r="B1053" s="182"/>
      <c r="C1053" s="182"/>
      <c r="D1053" s="182"/>
      <c r="E1053" s="182"/>
    </row>
    <row r="1054" spans="2:5" x14ac:dyDescent="0.15">
      <c r="B1054" s="182"/>
      <c r="C1054" s="182"/>
      <c r="D1054" s="182"/>
      <c r="E1054" s="182"/>
    </row>
    <row r="1055" spans="2:5" x14ac:dyDescent="0.15">
      <c r="B1055" s="182"/>
      <c r="C1055" s="182"/>
      <c r="D1055" s="182"/>
      <c r="E1055" s="182"/>
    </row>
    <row r="1056" spans="2:5" x14ac:dyDescent="0.15">
      <c r="B1056" s="182"/>
      <c r="C1056" s="182"/>
      <c r="D1056" s="182"/>
      <c r="E1056" s="182"/>
    </row>
    <row r="1057" spans="2:5" x14ac:dyDescent="0.15">
      <c r="B1057" s="182"/>
      <c r="C1057" s="182"/>
      <c r="D1057" s="182"/>
      <c r="E1057" s="182"/>
    </row>
    <row r="1058" spans="2:5" x14ac:dyDescent="0.15">
      <c r="B1058" s="182"/>
      <c r="C1058" s="182"/>
      <c r="D1058" s="182"/>
      <c r="E1058" s="182"/>
    </row>
    <row r="1059" spans="2:5" x14ac:dyDescent="0.15">
      <c r="B1059" s="182"/>
      <c r="C1059" s="182"/>
      <c r="D1059" s="182"/>
      <c r="E1059" s="182"/>
    </row>
    <row r="1060" spans="2:5" x14ac:dyDescent="0.15">
      <c r="B1060" s="182"/>
      <c r="C1060" s="182"/>
      <c r="D1060" s="182"/>
      <c r="E1060" s="182"/>
    </row>
    <row r="1061" spans="2:5" x14ac:dyDescent="0.15">
      <c r="B1061" s="182"/>
      <c r="C1061" s="182"/>
      <c r="D1061" s="182"/>
      <c r="E1061" s="182"/>
    </row>
    <row r="1062" spans="2:5" x14ac:dyDescent="0.15">
      <c r="B1062" s="182"/>
      <c r="C1062" s="182"/>
      <c r="D1062" s="182"/>
      <c r="E1062" s="182"/>
    </row>
    <row r="1063" spans="2:5" x14ac:dyDescent="0.15">
      <c r="B1063" s="182"/>
      <c r="C1063" s="182"/>
      <c r="D1063" s="182"/>
      <c r="E1063" s="182"/>
    </row>
    <row r="1064" spans="2:5" x14ac:dyDescent="0.15">
      <c r="B1064" s="182"/>
      <c r="C1064" s="182"/>
      <c r="D1064" s="182"/>
      <c r="E1064" s="182"/>
    </row>
    <row r="1065" spans="2:5" x14ac:dyDescent="0.15">
      <c r="B1065" s="182"/>
      <c r="C1065" s="182"/>
      <c r="D1065" s="182"/>
      <c r="E1065" s="182"/>
    </row>
    <row r="1066" spans="2:5" x14ac:dyDescent="0.15">
      <c r="B1066" s="182"/>
      <c r="C1066" s="182"/>
      <c r="D1066" s="182"/>
      <c r="E1066" s="182"/>
    </row>
    <row r="1067" spans="2:5" x14ac:dyDescent="0.15">
      <c r="B1067" s="182"/>
      <c r="C1067" s="182"/>
      <c r="D1067" s="182"/>
      <c r="E1067" s="182"/>
    </row>
    <row r="1068" spans="2:5" x14ac:dyDescent="0.15">
      <c r="B1068" s="182"/>
      <c r="C1068" s="182"/>
      <c r="D1068" s="182"/>
      <c r="E1068" s="182"/>
    </row>
    <row r="1069" spans="2:5" x14ac:dyDescent="0.15">
      <c r="B1069" s="182"/>
      <c r="C1069" s="182"/>
      <c r="D1069" s="182"/>
      <c r="E1069" s="182"/>
    </row>
    <row r="1070" spans="2:5" x14ac:dyDescent="0.15">
      <c r="B1070" s="182"/>
      <c r="C1070" s="182"/>
      <c r="D1070" s="182"/>
      <c r="E1070" s="182"/>
    </row>
    <row r="1071" spans="2:5" x14ac:dyDescent="0.15">
      <c r="B1071" s="182"/>
      <c r="C1071" s="182"/>
      <c r="D1071" s="182"/>
      <c r="E1071" s="182"/>
    </row>
    <row r="1072" spans="2:5" x14ac:dyDescent="0.15">
      <c r="B1072" s="182"/>
      <c r="C1072" s="182"/>
      <c r="D1072" s="182"/>
      <c r="E1072" s="182"/>
    </row>
    <row r="1073" spans="2:5" x14ac:dyDescent="0.15">
      <c r="B1073" s="182"/>
      <c r="C1073" s="182"/>
      <c r="D1073" s="182"/>
      <c r="E1073" s="182"/>
    </row>
    <row r="1074" spans="2:5" x14ac:dyDescent="0.15">
      <c r="B1074" s="182"/>
      <c r="C1074" s="182"/>
      <c r="D1074" s="182"/>
      <c r="E1074" s="182"/>
    </row>
    <row r="1075" spans="2:5" x14ac:dyDescent="0.15">
      <c r="B1075" s="182"/>
      <c r="C1075" s="182"/>
      <c r="D1075" s="182"/>
      <c r="E1075" s="182"/>
    </row>
    <row r="1076" spans="2:5" x14ac:dyDescent="0.15">
      <c r="B1076" s="182"/>
      <c r="C1076" s="182"/>
      <c r="D1076" s="182"/>
      <c r="E1076" s="182"/>
    </row>
    <row r="1077" spans="2:5" x14ac:dyDescent="0.15">
      <c r="B1077" s="182"/>
      <c r="C1077" s="182"/>
      <c r="D1077" s="182"/>
      <c r="E1077" s="182"/>
    </row>
    <row r="1078" spans="2:5" x14ac:dyDescent="0.15">
      <c r="B1078" s="182"/>
      <c r="C1078" s="182"/>
      <c r="D1078" s="182"/>
      <c r="E1078" s="182"/>
    </row>
    <row r="1079" spans="2:5" x14ac:dyDescent="0.15">
      <c r="B1079" s="182"/>
      <c r="C1079" s="182"/>
      <c r="D1079" s="182"/>
      <c r="E1079" s="182"/>
    </row>
    <row r="1080" spans="2:5" x14ac:dyDescent="0.15">
      <c r="B1080" s="182"/>
      <c r="C1080" s="182"/>
      <c r="D1080" s="182"/>
      <c r="E1080" s="182"/>
    </row>
    <row r="1081" spans="2:5" x14ac:dyDescent="0.15">
      <c r="B1081" s="182"/>
      <c r="C1081" s="182"/>
      <c r="D1081" s="182"/>
      <c r="E1081" s="182"/>
    </row>
    <row r="1082" spans="2:5" x14ac:dyDescent="0.15">
      <c r="B1082" s="182"/>
      <c r="C1082" s="182"/>
      <c r="D1082" s="182"/>
      <c r="E1082" s="182"/>
    </row>
    <row r="1083" spans="2:5" x14ac:dyDescent="0.15">
      <c r="B1083" s="182"/>
      <c r="C1083" s="182"/>
      <c r="D1083" s="182"/>
      <c r="E1083" s="182"/>
    </row>
    <row r="1084" spans="2:5" x14ac:dyDescent="0.15">
      <c r="B1084" s="182"/>
      <c r="C1084" s="182"/>
      <c r="D1084" s="182"/>
      <c r="E1084" s="182"/>
    </row>
    <row r="1085" spans="2:5" x14ac:dyDescent="0.15">
      <c r="B1085" s="182"/>
      <c r="C1085" s="182"/>
      <c r="D1085" s="182"/>
      <c r="E1085" s="182"/>
    </row>
    <row r="1086" spans="2:5" x14ac:dyDescent="0.15">
      <c r="B1086" s="182"/>
      <c r="C1086" s="182"/>
      <c r="D1086" s="182"/>
      <c r="E1086" s="182"/>
    </row>
    <row r="1087" spans="2:5" x14ac:dyDescent="0.15">
      <c r="B1087" s="182"/>
      <c r="C1087" s="182"/>
      <c r="D1087" s="182"/>
      <c r="E1087" s="182"/>
    </row>
    <row r="1088" spans="2:5" x14ac:dyDescent="0.15">
      <c r="B1088" s="182"/>
      <c r="C1088" s="182"/>
      <c r="D1088" s="182"/>
      <c r="E1088" s="182"/>
    </row>
    <row r="1089" spans="2:5" x14ac:dyDescent="0.15">
      <c r="B1089" s="182"/>
      <c r="C1089" s="182"/>
      <c r="D1089" s="182"/>
      <c r="E1089" s="182"/>
    </row>
    <row r="1090" spans="2:5" x14ac:dyDescent="0.15">
      <c r="B1090" s="182"/>
      <c r="C1090" s="182"/>
      <c r="D1090" s="182"/>
      <c r="E1090" s="182"/>
    </row>
    <row r="1091" spans="2:5" x14ac:dyDescent="0.15">
      <c r="B1091" s="182"/>
      <c r="C1091" s="182"/>
      <c r="D1091" s="182"/>
      <c r="E1091" s="182"/>
    </row>
    <row r="1092" spans="2:5" x14ac:dyDescent="0.15">
      <c r="B1092" s="182"/>
      <c r="C1092" s="182"/>
      <c r="D1092" s="182"/>
      <c r="E1092" s="182"/>
    </row>
    <row r="1093" spans="2:5" x14ac:dyDescent="0.15">
      <c r="B1093" s="182"/>
      <c r="C1093" s="182"/>
      <c r="D1093" s="182"/>
      <c r="E1093" s="182"/>
    </row>
    <row r="1094" spans="2:5" x14ac:dyDescent="0.15">
      <c r="B1094" s="182"/>
      <c r="C1094" s="182"/>
      <c r="D1094" s="182"/>
      <c r="E1094" s="182"/>
    </row>
    <row r="1095" spans="2:5" x14ac:dyDescent="0.15">
      <c r="B1095" s="182"/>
      <c r="C1095" s="182"/>
      <c r="D1095" s="182"/>
      <c r="E1095" s="182"/>
    </row>
    <row r="1096" spans="2:5" x14ac:dyDescent="0.15">
      <c r="B1096" s="182"/>
      <c r="C1096" s="182"/>
      <c r="D1096" s="182"/>
      <c r="E1096" s="182"/>
    </row>
    <row r="1097" spans="2:5" x14ac:dyDescent="0.15">
      <c r="B1097" s="182"/>
      <c r="C1097" s="182"/>
      <c r="D1097" s="182"/>
      <c r="E1097" s="182"/>
    </row>
    <row r="1098" spans="2:5" x14ac:dyDescent="0.15">
      <c r="B1098" s="182"/>
      <c r="C1098" s="182"/>
      <c r="D1098" s="182"/>
      <c r="E1098" s="182"/>
    </row>
    <row r="1099" spans="2:5" x14ac:dyDescent="0.15">
      <c r="B1099" s="182"/>
      <c r="C1099" s="182"/>
      <c r="D1099" s="182"/>
      <c r="E1099" s="182"/>
    </row>
    <row r="1100" spans="2:5" x14ac:dyDescent="0.15">
      <c r="B1100" s="182"/>
      <c r="C1100" s="182"/>
      <c r="D1100" s="182"/>
      <c r="E1100" s="182"/>
    </row>
    <row r="1101" spans="2:5" x14ac:dyDescent="0.15">
      <c r="B1101" s="182"/>
      <c r="C1101" s="182"/>
      <c r="D1101" s="182"/>
      <c r="E1101" s="182"/>
    </row>
    <row r="1102" spans="2:5" x14ac:dyDescent="0.15">
      <c r="B1102" s="182"/>
      <c r="C1102" s="182"/>
      <c r="D1102" s="182"/>
      <c r="E1102" s="182"/>
    </row>
    <row r="1103" spans="2:5" x14ac:dyDescent="0.15">
      <c r="B1103" s="182"/>
      <c r="C1103" s="182"/>
      <c r="D1103" s="182"/>
      <c r="E1103" s="182"/>
    </row>
    <row r="1104" spans="2:5" x14ac:dyDescent="0.15">
      <c r="B1104" s="182"/>
      <c r="C1104" s="182"/>
      <c r="D1104" s="182"/>
      <c r="E1104" s="182"/>
    </row>
    <row r="1105" spans="2:5" x14ac:dyDescent="0.15">
      <c r="B1105" s="182"/>
      <c r="C1105" s="182"/>
      <c r="D1105" s="182"/>
      <c r="E1105" s="182"/>
    </row>
    <row r="1106" spans="2:5" x14ac:dyDescent="0.15">
      <c r="B1106" s="182"/>
      <c r="C1106" s="182"/>
      <c r="D1106" s="182"/>
      <c r="E1106" s="182"/>
    </row>
    <row r="1107" spans="2:5" x14ac:dyDescent="0.15">
      <c r="B1107" s="182"/>
      <c r="C1107" s="182"/>
      <c r="D1107" s="182"/>
      <c r="E1107" s="182"/>
    </row>
    <row r="1108" spans="2:5" x14ac:dyDescent="0.15">
      <c r="B1108" s="182"/>
      <c r="C1108" s="182"/>
      <c r="D1108" s="182"/>
      <c r="E1108" s="182"/>
    </row>
    <row r="1109" spans="2:5" x14ac:dyDescent="0.15">
      <c r="B1109" s="182"/>
      <c r="C1109" s="182"/>
      <c r="D1109" s="182"/>
      <c r="E1109" s="182"/>
    </row>
    <row r="1110" spans="2:5" x14ac:dyDescent="0.15">
      <c r="B1110" s="182"/>
      <c r="C1110" s="182"/>
      <c r="D1110" s="182"/>
      <c r="E1110" s="182"/>
    </row>
    <row r="1111" spans="2:5" x14ac:dyDescent="0.15">
      <c r="B1111" s="182"/>
      <c r="C1111" s="182"/>
      <c r="D1111" s="182"/>
      <c r="E1111" s="182"/>
    </row>
    <row r="1112" spans="2:5" x14ac:dyDescent="0.15">
      <c r="B1112" s="182"/>
      <c r="C1112" s="182"/>
      <c r="D1112" s="182"/>
      <c r="E1112" s="182"/>
    </row>
    <row r="1113" spans="2:5" x14ac:dyDescent="0.15">
      <c r="B1113" s="182"/>
      <c r="C1113" s="182"/>
      <c r="D1113" s="182"/>
      <c r="E1113" s="182"/>
    </row>
    <row r="1114" spans="2:5" x14ac:dyDescent="0.15">
      <c r="B1114" s="182"/>
      <c r="C1114" s="182"/>
      <c r="D1114" s="182"/>
      <c r="E1114" s="182"/>
    </row>
    <row r="1115" spans="2:5" x14ac:dyDescent="0.15">
      <c r="B1115" s="182"/>
      <c r="C1115" s="182"/>
      <c r="D1115" s="182"/>
      <c r="E1115" s="182"/>
    </row>
    <row r="1116" spans="2:5" x14ac:dyDescent="0.15">
      <c r="B1116" s="182"/>
      <c r="C1116" s="182"/>
      <c r="D1116" s="182"/>
      <c r="E1116" s="182"/>
    </row>
    <row r="1117" spans="2:5" x14ac:dyDescent="0.15">
      <c r="B1117" s="182"/>
      <c r="C1117" s="182"/>
      <c r="D1117" s="182"/>
      <c r="E1117" s="182"/>
    </row>
    <row r="1118" spans="2:5" x14ac:dyDescent="0.15">
      <c r="B1118" s="182"/>
      <c r="C1118" s="182"/>
      <c r="D1118" s="182"/>
      <c r="E1118" s="182"/>
    </row>
    <row r="1119" spans="2:5" x14ac:dyDescent="0.15">
      <c r="B1119" s="182"/>
      <c r="C1119" s="182"/>
      <c r="D1119" s="182"/>
      <c r="E1119" s="182"/>
    </row>
    <row r="1120" spans="2:5" x14ac:dyDescent="0.15">
      <c r="B1120" s="182"/>
      <c r="C1120" s="182"/>
      <c r="D1120" s="182"/>
      <c r="E1120" s="182"/>
    </row>
    <row r="1121" spans="2:5" x14ac:dyDescent="0.15">
      <c r="B1121" s="182"/>
      <c r="C1121" s="182"/>
      <c r="D1121" s="182"/>
      <c r="E1121" s="182"/>
    </row>
    <row r="1122" spans="2:5" x14ac:dyDescent="0.15">
      <c r="B1122" s="182"/>
      <c r="C1122" s="182"/>
      <c r="D1122" s="182"/>
      <c r="E1122" s="182"/>
    </row>
    <row r="1123" spans="2:5" x14ac:dyDescent="0.15">
      <c r="B1123" s="182"/>
      <c r="C1123" s="182"/>
      <c r="D1123" s="182"/>
      <c r="E1123" s="182"/>
    </row>
    <row r="1124" spans="2:5" x14ac:dyDescent="0.15">
      <c r="B1124" s="182"/>
      <c r="C1124" s="182"/>
      <c r="D1124" s="182"/>
      <c r="E1124" s="182"/>
    </row>
    <row r="1125" spans="2:5" x14ac:dyDescent="0.15">
      <c r="B1125" s="182"/>
      <c r="C1125" s="182"/>
      <c r="D1125" s="182"/>
      <c r="E1125" s="182"/>
    </row>
    <row r="1126" spans="2:5" x14ac:dyDescent="0.15">
      <c r="B1126" s="182"/>
      <c r="C1126" s="182"/>
      <c r="D1126" s="182"/>
      <c r="E1126" s="182"/>
    </row>
    <row r="1127" spans="2:5" x14ac:dyDescent="0.15">
      <c r="B1127" s="182"/>
      <c r="C1127" s="182"/>
      <c r="D1127" s="182"/>
      <c r="E1127" s="182"/>
    </row>
    <row r="1128" spans="2:5" x14ac:dyDescent="0.15">
      <c r="B1128" s="182"/>
      <c r="C1128" s="182"/>
      <c r="D1128" s="182"/>
      <c r="E1128" s="182"/>
    </row>
    <row r="1129" spans="2:5" x14ac:dyDescent="0.15">
      <c r="B1129" s="182"/>
      <c r="C1129" s="182"/>
      <c r="D1129" s="182"/>
      <c r="E1129" s="182"/>
    </row>
    <row r="1130" spans="2:5" x14ac:dyDescent="0.15">
      <c r="B1130" s="182"/>
      <c r="C1130" s="182"/>
      <c r="D1130" s="182"/>
      <c r="E1130" s="182"/>
    </row>
    <row r="1131" spans="2:5" x14ac:dyDescent="0.15">
      <c r="B1131" s="182"/>
      <c r="C1131" s="182"/>
      <c r="D1131" s="182"/>
      <c r="E1131" s="182"/>
    </row>
    <row r="1132" spans="2:5" x14ac:dyDescent="0.15">
      <c r="B1132" s="182"/>
      <c r="C1132" s="182"/>
      <c r="D1132" s="182"/>
      <c r="E1132" s="182"/>
    </row>
    <row r="1133" spans="2:5" x14ac:dyDescent="0.15">
      <c r="B1133" s="182"/>
      <c r="C1133" s="182"/>
      <c r="D1133" s="182"/>
      <c r="E1133" s="182"/>
    </row>
    <row r="1134" spans="2:5" x14ac:dyDescent="0.15">
      <c r="B1134" s="182"/>
      <c r="C1134" s="182"/>
      <c r="D1134" s="182"/>
      <c r="E1134" s="182"/>
    </row>
    <row r="1135" spans="2:5" x14ac:dyDescent="0.15">
      <c r="B1135" s="182"/>
      <c r="C1135" s="182"/>
      <c r="D1135" s="182"/>
      <c r="E1135" s="182"/>
    </row>
    <row r="1136" spans="2:5" x14ac:dyDescent="0.15">
      <c r="B1136" s="182"/>
      <c r="C1136" s="182"/>
      <c r="D1136" s="182"/>
      <c r="E1136" s="182"/>
    </row>
    <row r="1137" spans="2:5" x14ac:dyDescent="0.15">
      <c r="B1137" s="182"/>
      <c r="C1137" s="182"/>
      <c r="D1137" s="182"/>
      <c r="E1137" s="182"/>
    </row>
    <row r="1138" spans="2:5" x14ac:dyDescent="0.15">
      <c r="B1138" s="182"/>
      <c r="C1138" s="182"/>
      <c r="D1138" s="182"/>
      <c r="E1138" s="182"/>
    </row>
    <row r="1139" spans="2:5" x14ac:dyDescent="0.15">
      <c r="B1139" s="182"/>
      <c r="C1139" s="182"/>
      <c r="D1139" s="182"/>
      <c r="E1139" s="182"/>
    </row>
    <row r="1140" spans="2:5" x14ac:dyDescent="0.15">
      <c r="B1140" s="182"/>
      <c r="C1140" s="182"/>
      <c r="D1140" s="182"/>
      <c r="E1140" s="182"/>
    </row>
    <row r="1141" spans="2:5" x14ac:dyDescent="0.15">
      <c r="B1141" s="182"/>
      <c r="C1141" s="182"/>
      <c r="D1141" s="182"/>
      <c r="E1141" s="182"/>
    </row>
    <row r="1142" spans="2:5" x14ac:dyDescent="0.15">
      <c r="B1142" s="182"/>
      <c r="C1142" s="182"/>
      <c r="D1142" s="182"/>
      <c r="E1142" s="182"/>
    </row>
    <row r="1143" spans="2:5" x14ac:dyDescent="0.15">
      <c r="B1143" s="182"/>
      <c r="C1143" s="182"/>
      <c r="D1143" s="182"/>
      <c r="E1143" s="182"/>
    </row>
    <row r="1144" spans="2:5" x14ac:dyDescent="0.15">
      <c r="B1144" s="182"/>
      <c r="C1144" s="182"/>
      <c r="D1144" s="182"/>
      <c r="E1144" s="182"/>
    </row>
    <row r="1145" spans="2:5" x14ac:dyDescent="0.15">
      <c r="B1145" s="182"/>
      <c r="C1145" s="182"/>
      <c r="D1145" s="182"/>
      <c r="E1145" s="182"/>
    </row>
    <row r="1146" spans="2:5" x14ac:dyDescent="0.15">
      <c r="B1146" s="182"/>
      <c r="C1146" s="182"/>
      <c r="D1146" s="182"/>
      <c r="E1146" s="182"/>
    </row>
    <row r="1147" spans="2:5" x14ac:dyDescent="0.15">
      <c r="B1147" s="182"/>
      <c r="C1147" s="182"/>
      <c r="D1147" s="182"/>
      <c r="E1147" s="182"/>
    </row>
    <row r="1148" spans="2:5" x14ac:dyDescent="0.15">
      <c r="B1148" s="182"/>
      <c r="C1148" s="182"/>
      <c r="D1148" s="182"/>
      <c r="E1148" s="182"/>
    </row>
    <row r="1149" spans="2:5" x14ac:dyDescent="0.15">
      <c r="B1149" s="182"/>
      <c r="C1149" s="182"/>
      <c r="D1149" s="182"/>
      <c r="E1149" s="182"/>
    </row>
    <row r="1150" spans="2:5" x14ac:dyDescent="0.15">
      <c r="B1150" s="182"/>
      <c r="C1150" s="182"/>
      <c r="D1150" s="182"/>
      <c r="E1150" s="182"/>
    </row>
    <row r="1151" spans="2:5" x14ac:dyDescent="0.15">
      <c r="B1151" s="182"/>
      <c r="C1151" s="182"/>
      <c r="D1151" s="182"/>
      <c r="E1151" s="182"/>
    </row>
    <row r="1152" spans="2:5" x14ac:dyDescent="0.15">
      <c r="B1152" s="182"/>
      <c r="C1152" s="182"/>
      <c r="D1152" s="182"/>
      <c r="E1152" s="182"/>
    </row>
    <row r="1153" spans="2:5" x14ac:dyDescent="0.15">
      <c r="B1153" s="182"/>
      <c r="C1153" s="182"/>
      <c r="D1153" s="182"/>
      <c r="E1153" s="182"/>
    </row>
    <row r="1154" spans="2:5" x14ac:dyDescent="0.15">
      <c r="B1154" s="182"/>
      <c r="C1154" s="182"/>
      <c r="D1154" s="182"/>
      <c r="E1154" s="182"/>
    </row>
    <row r="1155" spans="2:5" x14ac:dyDescent="0.15">
      <c r="B1155" s="182"/>
      <c r="C1155" s="182"/>
      <c r="D1155" s="182"/>
      <c r="E1155" s="182"/>
    </row>
    <row r="1156" spans="2:5" x14ac:dyDescent="0.15">
      <c r="B1156" s="182"/>
      <c r="C1156" s="182"/>
      <c r="D1156" s="182"/>
      <c r="E1156" s="182"/>
    </row>
    <row r="1157" spans="2:5" x14ac:dyDescent="0.15">
      <c r="B1157" s="182"/>
      <c r="C1157" s="182"/>
      <c r="D1157" s="182"/>
      <c r="E1157" s="182"/>
    </row>
    <row r="1158" spans="2:5" x14ac:dyDescent="0.15">
      <c r="B1158" s="182"/>
      <c r="C1158" s="182"/>
      <c r="D1158" s="182"/>
      <c r="E1158" s="182"/>
    </row>
    <row r="1159" spans="2:5" x14ac:dyDescent="0.15">
      <c r="B1159" s="182"/>
      <c r="C1159" s="182"/>
      <c r="D1159" s="182"/>
      <c r="E1159" s="182"/>
    </row>
    <row r="1160" spans="2:5" x14ac:dyDescent="0.15">
      <c r="B1160" s="182"/>
      <c r="C1160" s="182"/>
      <c r="D1160" s="182"/>
      <c r="E1160" s="182"/>
    </row>
    <row r="1161" spans="2:5" x14ac:dyDescent="0.15">
      <c r="B1161" s="182"/>
      <c r="C1161" s="182"/>
      <c r="D1161" s="182"/>
      <c r="E1161" s="182"/>
    </row>
    <row r="1162" spans="2:5" x14ac:dyDescent="0.15">
      <c r="B1162" s="182"/>
      <c r="C1162" s="182"/>
      <c r="D1162" s="182"/>
      <c r="E1162" s="182"/>
    </row>
    <row r="1163" spans="2:5" x14ac:dyDescent="0.15">
      <c r="B1163" s="182"/>
      <c r="C1163" s="182"/>
      <c r="D1163" s="182"/>
      <c r="E1163" s="182"/>
    </row>
    <row r="1164" spans="2:5" x14ac:dyDescent="0.15">
      <c r="B1164" s="182"/>
      <c r="C1164" s="182"/>
      <c r="D1164" s="182"/>
      <c r="E1164" s="182"/>
    </row>
    <row r="1165" spans="2:5" x14ac:dyDescent="0.15">
      <c r="B1165" s="182"/>
      <c r="C1165" s="182"/>
      <c r="D1165" s="182"/>
      <c r="E1165" s="182"/>
    </row>
    <row r="1166" spans="2:5" x14ac:dyDescent="0.15">
      <c r="B1166" s="182"/>
      <c r="C1166" s="182"/>
      <c r="D1166" s="182"/>
      <c r="E1166" s="182"/>
    </row>
    <row r="1167" spans="2:5" x14ac:dyDescent="0.15">
      <c r="B1167" s="182"/>
      <c r="C1167" s="182"/>
      <c r="D1167" s="182"/>
      <c r="E1167" s="182"/>
    </row>
    <row r="1168" spans="2:5" x14ac:dyDescent="0.15">
      <c r="B1168" s="182"/>
      <c r="C1168" s="182"/>
      <c r="D1168" s="182"/>
      <c r="E1168" s="182"/>
    </row>
    <row r="1169" spans="2:5" x14ac:dyDescent="0.15">
      <c r="B1169" s="182"/>
      <c r="C1169" s="182"/>
      <c r="D1169" s="182"/>
      <c r="E1169" s="182"/>
    </row>
    <row r="1170" spans="2:5" x14ac:dyDescent="0.15">
      <c r="B1170" s="182"/>
      <c r="C1170" s="182"/>
      <c r="D1170" s="182"/>
      <c r="E1170" s="182"/>
    </row>
    <row r="1171" spans="2:5" x14ac:dyDescent="0.15">
      <c r="B1171" s="182"/>
      <c r="C1171" s="182"/>
      <c r="D1171" s="182"/>
      <c r="E1171" s="182"/>
    </row>
    <row r="1172" spans="2:5" x14ac:dyDescent="0.15">
      <c r="B1172" s="182"/>
      <c r="C1172" s="182"/>
      <c r="D1172" s="182"/>
      <c r="E1172" s="182"/>
    </row>
    <row r="1173" spans="2:5" x14ac:dyDescent="0.15">
      <c r="B1173" s="182"/>
      <c r="C1173" s="182"/>
      <c r="D1173" s="182"/>
      <c r="E1173" s="182"/>
    </row>
    <row r="1174" spans="2:5" x14ac:dyDescent="0.15">
      <c r="B1174" s="182"/>
      <c r="C1174" s="182"/>
      <c r="D1174" s="182"/>
      <c r="E1174" s="182"/>
    </row>
    <row r="1175" spans="2:5" x14ac:dyDescent="0.15">
      <c r="B1175" s="182"/>
      <c r="C1175" s="182"/>
      <c r="D1175" s="182"/>
      <c r="E1175" s="182"/>
    </row>
    <row r="1176" spans="2:5" x14ac:dyDescent="0.15">
      <c r="B1176" s="182"/>
      <c r="C1176" s="182"/>
      <c r="D1176" s="182"/>
      <c r="E1176" s="182"/>
    </row>
    <row r="1177" spans="2:5" x14ac:dyDescent="0.15">
      <c r="B1177" s="182"/>
      <c r="C1177" s="182"/>
      <c r="D1177" s="182"/>
      <c r="E1177" s="182"/>
    </row>
    <row r="1178" spans="2:5" x14ac:dyDescent="0.15">
      <c r="B1178" s="182"/>
      <c r="C1178" s="182"/>
      <c r="D1178" s="182"/>
      <c r="E1178" s="182"/>
    </row>
    <row r="1179" spans="2:5" x14ac:dyDescent="0.15">
      <c r="B1179" s="182"/>
      <c r="C1179" s="182"/>
      <c r="D1179" s="182"/>
      <c r="E1179" s="182"/>
    </row>
    <row r="1180" spans="2:5" x14ac:dyDescent="0.15">
      <c r="B1180" s="182"/>
      <c r="C1180" s="182"/>
      <c r="D1180" s="182"/>
      <c r="E1180" s="182"/>
    </row>
    <row r="1181" spans="2:5" x14ac:dyDescent="0.15">
      <c r="B1181" s="182"/>
      <c r="C1181" s="182"/>
      <c r="D1181" s="182"/>
      <c r="E1181" s="182"/>
    </row>
    <row r="1182" spans="2:5" x14ac:dyDescent="0.15">
      <c r="B1182" s="182"/>
      <c r="C1182" s="182"/>
      <c r="D1182" s="182"/>
      <c r="E1182" s="182"/>
    </row>
    <row r="1183" spans="2:5" x14ac:dyDescent="0.15">
      <c r="B1183" s="182"/>
      <c r="C1183" s="182"/>
      <c r="D1183" s="182"/>
      <c r="E1183" s="182"/>
    </row>
    <row r="1184" spans="2:5" x14ac:dyDescent="0.15">
      <c r="B1184" s="182"/>
      <c r="C1184" s="182"/>
      <c r="D1184" s="182"/>
      <c r="E1184" s="182"/>
    </row>
    <row r="1185" spans="2:5" x14ac:dyDescent="0.15">
      <c r="B1185" s="182"/>
      <c r="C1185" s="182"/>
      <c r="D1185" s="182"/>
      <c r="E1185" s="182"/>
    </row>
    <row r="1186" spans="2:5" x14ac:dyDescent="0.15">
      <c r="B1186" s="182"/>
      <c r="C1186" s="182"/>
      <c r="D1186" s="182"/>
      <c r="E1186" s="182"/>
    </row>
    <row r="1187" spans="2:5" x14ac:dyDescent="0.15">
      <c r="B1187" s="182"/>
      <c r="C1187" s="182"/>
      <c r="D1187" s="182"/>
      <c r="E1187" s="182"/>
    </row>
    <row r="1188" spans="2:5" x14ac:dyDescent="0.15">
      <c r="B1188" s="182"/>
      <c r="C1188" s="182"/>
      <c r="D1188" s="182"/>
      <c r="E1188" s="182"/>
    </row>
    <row r="1189" spans="2:5" x14ac:dyDescent="0.15">
      <c r="B1189" s="182"/>
      <c r="C1189" s="182"/>
      <c r="D1189" s="182"/>
      <c r="E1189" s="182"/>
    </row>
    <row r="1190" spans="2:5" x14ac:dyDescent="0.15">
      <c r="B1190" s="182"/>
      <c r="C1190" s="182"/>
      <c r="D1190" s="182"/>
      <c r="E1190" s="182"/>
    </row>
    <row r="1191" spans="2:5" x14ac:dyDescent="0.15">
      <c r="B1191" s="182"/>
      <c r="C1191" s="182"/>
      <c r="D1191" s="182"/>
      <c r="E1191" s="182"/>
    </row>
    <row r="1192" spans="2:5" x14ac:dyDescent="0.15">
      <c r="B1192" s="182"/>
      <c r="C1192" s="182"/>
      <c r="D1192" s="182"/>
      <c r="E1192" s="182"/>
    </row>
    <row r="1193" spans="2:5" x14ac:dyDescent="0.15">
      <c r="B1193" s="182"/>
      <c r="C1193" s="182"/>
      <c r="D1193" s="182"/>
      <c r="E1193" s="182"/>
    </row>
    <row r="1194" spans="2:5" x14ac:dyDescent="0.15">
      <c r="B1194" s="182"/>
      <c r="C1194" s="182"/>
      <c r="D1194" s="182"/>
      <c r="E1194" s="182"/>
    </row>
    <row r="1195" spans="2:5" x14ac:dyDescent="0.15">
      <c r="B1195" s="182"/>
      <c r="C1195" s="182"/>
      <c r="D1195" s="182"/>
      <c r="E1195" s="182"/>
    </row>
    <row r="1196" spans="2:5" x14ac:dyDescent="0.15">
      <c r="B1196" s="182"/>
      <c r="C1196" s="182"/>
      <c r="D1196" s="182"/>
      <c r="E1196" s="182"/>
    </row>
    <row r="1197" spans="2:5" x14ac:dyDescent="0.15">
      <c r="B1197" s="182"/>
      <c r="C1197" s="182"/>
      <c r="D1197" s="182"/>
      <c r="E1197" s="182"/>
    </row>
    <row r="1198" spans="2:5" x14ac:dyDescent="0.15">
      <c r="B1198" s="182"/>
      <c r="C1198" s="182"/>
      <c r="D1198" s="182"/>
      <c r="E1198" s="182"/>
    </row>
    <row r="1199" spans="2:5" x14ac:dyDescent="0.15">
      <c r="B1199" s="182"/>
      <c r="C1199" s="182"/>
      <c r="D1199" s="182"/>
      <c r="E1199" s="182"/>
    </row>
    <row r="1200" spans="2:5" x14ac:dyDescent="0.15">
      <c r="B1200" s="182"/>
      <c r="C1200" s="182"/>
      <c r="D1200" s="182"/>
      <c r="E1200" s="182"/>
    </row>
    <row r="1201" spans="2:5" x14ac:dyDescent="0.15">
      <c r="B1201" s="182"/>
      <c r="C1201" s="182"/>
      <c r="D1201" s="182"/>
      <c r="E1201" s="182"/>
    </row>
    <row r="1202" spans="2:5" x14ac:dyDescent="0.15">
      <c r="B1202" s="182"/>
      <c r="C1202" s="182"/>
      <c r="D1202" s="182"/>
      <c r="E1202" s="182"/>
    </row>
    <row r="1203" spans="2:5" x14ac:dyDescent="0.15">
      <c r="B1203" s="182"/>
      <c r="C1203" s="182"/>
      <c r="D1203" s="182"/>
      <c r="E1203" s="182"/>
    </row>
    <row r="1204" spans="2:5" x14ac:dyDescent="0.15">
      <c r="B1204" s="182"/>
      <c r="C1204" s="182"/>
      <c r="D1204" s="182"/>
      <c r="E1204" s="182"/>
    </row>
    <row r="1205" spans="2:5" x14ac:dyDescent="0.15">
      <c r="B1205" s="182"/>
      <c r="C1205" s="182"/>
      <c r="D1205" s="182"/>
      <c r="E1205" s="182"/>
    </row>
    <row r="1206" spans="2:5" x14ac:dyDescent="0.15">
      <c r="B1206" s="182"/>
      <c r="C1206" s="182"/>
      <c r="D1206" s="182"/>
      <c r="E1206" s="182"/>
    </row>
    <row r="1207" spans="2:5" x14ac:dyDescent="0.15">
      <c r="B1207" s="182"/>
      <c r="C1207" s="182"/>
      <c r="D1207" s="182"/>
      <c r="E1207" s="182"/>
    </row>
    <row r="1208" spans="2:5" x14ac:dyDescent="0.15">
      <c r="B1208" s="182"/>
      <c r="C1208" s="182"/>
      <c r="D1208" s="182"/>
      <c r="E1208" s="182"/>
    </row>
    <row r="1209" spans="2:5" x14ac:dyDescent="0.15">
      <c r="B1209" s="182"/>
      <c r="C1209" s="182"/>
      <c r="D1209" s="182"/>
      <c r="E1209" s="182"/>
    </row>
    <row r="1210" spans="2:5" x14ac:dyDescent="0.15">
      <c r="B1210" s="182"/>
      <c r="C1210" s="182"/>
      <c r="D1210" s="182"/>
      <c r="E1210" s="182"/>
    </row>
    <row r="1211" spans="2:5" x14ac:dyDescent="0.15">
      <c r="B1211" s="182"/>
      <c r="C1211" s="182"/>
      <c r="D1211" s="182"/>
      <c r="E1211" s="182"/>
    </row>
    <row r="1212" spans="2:5" x14ac:dyDescent="0.15">
      <c r="B1212" s="182"/>
      <c r="C1212" s="182"/>
      <c r="D1212" s="182"/>
      <c r="E1212" s="182"/>
    </row>
    <row r="1213" spans="2:5" x14ac:dyDescent="0.15">
      <c r="B1213" s="182"/>
      <c r="C1213" s="182"/>
      <c r="D1213" s="182"/>
      <c r="E1213" s="182"/>
    </row>
    <row r="1214" spans="2:5" x14ac:dyDescent="0.15">
      <c r="B1214" s="182"/>
      <c r="C1214" s="182"/>
      <c r="D1214" s="182"/>
      <c r="E1214" s="182"/>
    </row>
    <row r="1215" spans="2:5" x14ac:dyDescent="0.15">
      <c r="B1215" s="182"/>
      <c r="C1215" s="182"/>
      <c r="D1215" s="182"/>
      <c r="E1215" s="182"/>
    </row>
    <row r="1216" spans="2:5" x14ac:dyDescent="0.15">
      <c r="B1216" s="182"/>
      <c r="C1216" s="182"/>
      <c r="D1216" s="182"/>
      <c r="E1216" s="182"/>
    </row>
    <row r="1217" spans="2:5" x14ac:dyDescent="0.15">
      <c r="B1217" s="182"/>
      <c r="C1217" s="182"/>
      <c r="D1217" s="182"/>
      <c r="E1217" s="182"/>
    </row>
    <row r="1218" spans="2:5" x14ac:dyDescent="0.15">
      <c r="B1218" s="182"/>
      <c r="C1218" s="182"/>
      <c r="D1218" s="182"/>
      <c r="E1218" s="182"/>
    </row>
    <row r="1219" spans="2:5" x14ac:dyDescent="0.15">
      <c r="B1219" s="182"/>
      <c r="C1219" s="182"/>
      <c r="D1219" s="182"/>
      <c r="E1219" s="182"/>
    </row>
    <row r="1220" spans="2:5" x14ac:dyDescent="0.15">
      <c r="B1220" s="182"/>
      <c r="C1220" s="182"/>
      <c r="D1220" s="182"/>
      <c r="E1220" s="182"/>
    </row>
    <row r="1221" spans="2:5" x14ac:dyDescent="0.15">
      <c r="B1221" s="182"/>
      <c r="C1221" s="182"/>
      <c r="D1221" s="182"/>
      <c r="E1221" s="182"/>
    </row>
    <row r="1222" spans="2:5" x14ac:dyDescent="0.15">
      <c r="B1222" s="182"/>
      <c r="C1222" s="182"/>
      <c r="D1222" s="182"/>
      <c r="E1222" s="182"/>
    </row>
    <row r="1223" spans="2:5" x14ac:dyDescent="0.15">
      <c r="B1223" s="182"/>
      <c r="C1223" s="182"/>
      <c r="D1223" s="182"/>
      <c r="E1223" s="182"/>
    </row>
    <row r="1224" spans="2:5" x14ac:dyDescent="0.15">
      <c r="B1224" s="182"/>
      <c r="C1224" s="182"/>
      <c r="D1224" s="182"/>
      <c r="E1224" s="182"/>
    </row>
    <row r="1225" spans="2:5" x14ac:dyDescent="0.15">
      <c r="B1225" s="182"/>
      <c r="C1225" s="182"/>
      <c r="D1225" s="182"/>
      <c r="E1225" s="182"/>
    </row>
    <row r="1226" spans="2:5" x14ac:dyDescent="0.15">
      <c r="B1226" s="182"/>
      <c r="C1226" s="182"/>
      <c r="D1226" s="182"/>
      <c r="E1226" s="182"/>
    </row>
    <row r="1227" spans="2:5" x14ac:dyDescent="0.15">
      <c r="B1227" s="182"/>
      <c r="C1227" s="182"/>
      <c r="D1227" s="182"/>
      <c r="E1227" s="182"/>
    </row>
    <row r="1228" spans="2:5" x14ac:dyDescent="0.15">
      <c r="B1228" s="182"/>
      <c r="C1228" s="182"/>
      <c r="D1228" s="182"/>
      <c r="E1228" s="182"/>
    </row>
    <row r="1229" spans="2:5" x14ac:dyDescent="0.15">
      <c r="B1229" s="182"/>
      <c r="C1229" s="182"/>
      <c r="D1229" s="182"/>
      <c r="E1229" s="182"/>
    </row>
    <row r="1230" spans="2:5" x14ac:dyDescent="0.15">
      <c r="B1230" s="182"/>
      <c r="C1230" s="182"/>
      <c r="D1230" s="182"/>
      <c r="E1230" s="182"/>
    </row>
    <row r="1231" spans="2:5" x14ac:dyDescent="0.15">
      <c r="B1231" s="182"/>
      <c r="C1231" s="182"/>
      <c r="D1231" s="182"/>
      <c r="E1231" s="182"/>
    </row>
    <row r="1232" spans="2:5" x14ac:dyDescent="0.15">
      <c r="B1232" s="182"/>
      <c r="C1232" s="182"/>
      <c r="D1232" s="182"/>
      <c r="E1232" s="182"/>
    </row>
    <row r="1233" spans="2:5" x14ac:dyDescent="0.15">
      <c r="B1233" s="182"/>
      <c r="C1233" s="182"/>
      <c r="D1233" s="182"/>
      <c r="E1233" s="182"/>
    </row>
    <row r="1234" spans="2:5" x14ac:dyDescent="0.15">
      <c r="B1234" s="182"/>
      <c r="C1234" s="182"/>
      <c r="D1234" s="182"/>
      <c r="E1234" s="182"/>
    </row>
    <row r="1235" spans="2:5" x14ac:dyDescent="0.15">
      <c r="B1235" s="182"/>
      <c r="C1235" s="182"/>
      <c r="D1235" s="182"/>
      <c r="E1235" s="182"/>
    </row>
    <row r="1236" spans="2:5" x14ac:dyDescent="0.15">
      <c r="B1236" s="182"/>
      <c r="C1236" s="182"/>
      <c r="D1236" s="182"/>
      <c r="E1236" s="182"/>
    </row>
    <row r="1237" spans="2:5" x14ac:dyDescent="0.15">
      <c r="B1237" s="182"/>
      <c r="C1237" s="182"/>
      <c r="D1237" s="182"/>
      <c r="E1237" s="182"/>
    </row>
    <row r="1238" spans="2:5" x14ac:dyDescent="0.15">
      <c r="B1238" s="182"/>
      <c r="C1238" s="182"/>
      <c r="D1238" s="182"/>
      <c r="E1238" s="182"/>
    </row>
    <row r="1239" spans="2:5" x14ac:dyDescent="0.15">
      <c r="B1239" s="182"/>
      <c r="C1239" s="182"/>
      <c r="D1239" s="182"/>
      <c r="E1239" s="182"/>
    </row>
    <row r="1240" spans="2:5" x14ac:dyDescent="0.15">
      <c r="B1240" s="182"/>
      <c r="C1240" s="182"/>
      <c r="D1240" s="182"/>
      <c r="E1240" s="182"/>
    </row>
    <row r="1241" spans="2:5" x14ac:dyDescent="0.15">
      <c r="B1241" s="182"/>
      <c r="C1241" s="182"/>
      <c r="D1241" s="182"/>
      <c r="E1241" s="182"/>
    </row>
    <row r="1242" spans="2:5" x14ac:dyDescent="0.15">
      <c r="B1242" s="182"/>
      <c r="C1242" s="182"/>
      <c r="D1242" s="182"/>
      <c r="E1242" s="182"/>
    </row>
    <row r="1243" spans="2:5" x14ac:dyDescent="0.15">
      <c r="B1243" s="182"/>
      <c r="C1243" s="182"/>
      <c r="D1243" s="182"/>
      <c r="E1243" s="182"/>
    </row>
    <row r="1244" spans="2:5" x14ac:dyDescent="0.15">
      <c r="B1244" s="182"/>
      <c r="C1244" s="182"/>
      <c r="D1244" s="182"/>
      <c r="E1244" s="182"/>
    </row>
    <row r="1245" spans="2:5" x14ac:dyDescent="0.15">
      <c r="B1245" s="182"/>
      <c r="C1245" s="182"/>
      <c r="D1245" s="182"/>
      <c r="E1245" s="182"/>
    </row>
    <row r="1246" spans="2:5" x14ac:dyDescent="0.15">
      <c r="B1246" s="182"/>
      <c r="C1246" s="182"/>
      <c r="D1246" s="182"/>
      <c r="E1246" s="182"/>
    </row>
    <row r="1247" spans="2:5" x14ac:dyDescent="0.15">
      <c r="B1247" s="182"/>
      <c r="C1247" s="182"/>
      <c r="D1247" s="182"/>
      <c r="E1247" s="182"/>
    </row>
    <row r="1248" spans="2:5" x14ac:dyDescent="0.15">
      <c r="B1248" s="182"/>
      <c r="C1248" s="182"/>
      <c r="D1248" s="182"/>
      <c r="E1248" s="182"/>
    </row>
    <row r="1249" spans="2:5" x14ac:dyDescent="0.15">
      <c r="B1249" s="182"/>
      <c r="C1249" s="182"/>
      <c r="D1249" s="182"/>
      <c r="E1249" s="182"/>
    </row>
    <row r="1250" spans="2:5" x14ac:dyDescent="0.15">
      <c r="B1250" s="182"/>
      <c r="C1250" s="182"/>
      <c r="D1250" s="182"/>
      <c r="E1250" s="182"/>
    </row>
    <row r="1251" spans="2:5" x14ac:dyDescent="0.15">
      <c r="B1251" s="182"/>
      <c r="C1251" s="182"/>
      <c r="D1251" s="182"/>
      <c r="E1251" s="182"/>
    </row>
    <row r="1252" spans="2:5" x14ac:dyDescent="0.15">
      <c r="B1252" s="182"/>
      <c r="C1252" s="182"/>
      <c r="D1252" s="182"/>
      <c r="E1252" s="182"/>
    </row>
    <row r="1253" spans="2:5" x14ac:dyDescent="0.15">
      <c r="B1253" s="182"/>
      <c r="C1253" s="182"/>
      <c r="D1253" s="182"/>
      <c r="E1253" s="182"/>
    </row>
    <row r="1254" spans="2:5" x14ac:dyDescent="0.15">
      <c r="B1254" s="182"/>
      <c r="C1254" s="182"/>
      <c r="D1254" s="182"/>
      <c r="E1254" s="182"/>
    </row>
    <row r="1255" spans="2:5" x14ac:dyDescent="0.15">
      <c r="B1255" s="182"/>
      <c r="C1255" s="182"/>
      <c r="D1255" s="182"/>
      <c r="E1255" s="182"/>
    </row>
    <row r="1256" spans="2:5" x14ac:dyDescent="0.15">
      <c r="B1256" s="182"/>
      <c r="C1256" s="182"/>
      <c r="D1256" s="182"/>
      <c r="E1256" s="182"/>
    </row>
    <row r="1257" spans="2:5" x14ac:dyDescent="0.15">
      <c r="B1257" s="182"/>
      <c r="C1257" s="182"/>
      <c r="D1257" s="182"/>
      <c r="E1257" s="182"/>
    </row>
    <row r="1258" spans="2:5" x14ac:dyDescent="0.15">
      <c r="B1258" s="182"/>
      <c r="C1258" s="182"/>
      <c r="D1258" s="182"/>
      <c r="E1258" s="182"/>
    </row>
    <row r="1259" spans="2:5" x14ac:dyDescent="0.15">
      <c r="B1259" s="182"/>
      <c r="C1259" s="182"/>
      <c r="D1259" s="182"/>
      <c r="E1259" s="182"/>
    </row>
    <row r="1260" spans="2:5" x14ac:dyDescent="0.15">
      <c r="B1260" s="182"/>
      <c r="C1260" s="182"/>
      <c r="D1260" s="182"/>
      <c r="E1260" s="182"/>
    </row>
    <row r="1261" spans="2:5" x14ac:dyDescent="0.15">
      <c r="B1261" s="182"/>
      <c r="C1261" s="182"/>
      <c r="D1261" s="182"/>
      <c r="E1261" s="182"/>
    </row>
    <row r="1262" spans="2:5" x14ac:dyDescent="0.15">
      <c r="B1262" s="182"/>
      <c r="C1262" s="182"/>
      <c r="D1262" s="182"/>
      <c r="E1262" s="182"/>
    </row>
    <row r="1263" spans="2:5" x14ac:dyDescent="0.15">
      <c r="B1263" s="182"/>
      <c r="C1263" s="182"/>
      <c r="D1263" s="182"/>
      <c r="E1263" s="182"/>
    </row>
    <row r="1264" spans="2:5" x14ac:dyDescent="0.15">
      <c r="B1264" s="182"/>
      <c r="C1264" s="182"/>
      <c r="D1264" s="182"/>
      <c r="E1264" s="182"/>
    </row>
    <row r="1265" spans="2:5" x14ac:dyDescent="0.15">
      <c r="B1265" s="182"/>
      <c r="C1265" s="182"/>
      <c r="D1265" s="182"/>
      <c r="E1265" s="182"/>
    </row>
    <row r="1266" spans="2:5" x14ac:dyDescent="0.15">
      <c r="B1266" s="182"/>
      <c r="C1266" s="182"/>
      <c r="D1266" s="182"/>
      <c r="E1266" s="182"/>
    </row>
    <row r="1267" spans="2:5" x14ac:dyDescent="0.15">
      <c r="B1267" s="182"/>
      <c r="C1267" s="182"/>
      <c r="D1267" s="182"/>
      <c r="E1267" s="182"/>
    </row>
    <row r="1268" spans="2:5" x14ac:dyDescent="0.15">
      <c r="B1268" s="182"/>
      <c r="C1268" s="182"/>
      <c r="D1268" s="182"/>
      <c r="E1268" s="182"/>
    </row>
    <row r="1269" spans="2:5" x14ac:dyDescent="0.15">
      <c r="B1269" s="182"/>
      <c r="C1269" s="182"/>
      <c r="D1269" s="182"/>
      <c r="E1269" s="182"/>
    </row>
    <row r="1270" spans="2:5" x14ac:dyDescent="0.15">
      <c r="B1270" s="182"/>
      <c r="C1270" s="182"/>
      <c r="D1270" s="182"/>
      <c r="E1270" s="182"/>
    </row>
    <row r="1271" spans="2:5" x14ac:dyDescent="0.15">
      <c r="B1271" s="182"/>
      <c r="C1271" s="182"/>
      <c r="D1271" s="182"/>
      <c r="E1271" s="182"/>
    </row>
    <row r="1272" spans="2:5" x14ac:dyDescent="0.15">
      <c r="B1272" s="182"/>
      <c r="C1272" s="182"/>
      <c r="D1272" s="182"/>
      <c r="E1272" s="182"/>
    </row>
    <row r="1273" spans="2:5" x14ac:dyDescent="0.15">
      <c r="B1273" s="182"/>
      <c r="C1273" s="182"/>
      <c r="D1273" s="182"/>
      <c r="E1273" s="182"/>
    </row>
    <row r="1274" spans="2:5" x14ac:dyDescent="0.15">
      <c r="B1274" s="182"/>
      <c r="C1274" s="182"/>
      <c r="D1274" s="182"/>
      <c r="E1274" s="182"/>
    </row>
    <row r="1275" spans="2:5" x14ac:dyDescent="0.15">
      <c r="B1275" s="182"/>
      <c r="C1275" s="182"/>
      <c r="D1275" s="182"/>
      <c r="E1275" s="182"/>
    </row>
    <row r="1276" spans="2:5" x14ac:dyDescent="0.15">
      <c r="B1276" s="182"/>
      <c r="C1276" s="182"/>
      <c r="D1276" s="182"/>
      <c r="E1276" s="182"/>
    </row>
    <row r="1277" spans="2:5" x14ac:dyDescent="0.15">
      <c r="B1277" s="182"/>
      <c r="C1277" s="182"/>
      <c r="D1277" s="182"/>
      <c r="E1277" s="182"/>
    </row>
    <row r="1278" spans="2:5" x14ac:dyDescent="0.15">
      <c r="B1278" s="182"/>
      <c r="C1278" s="182"/>
      <c r="D1278" s="182"/>
      <c r="E1278" s="182"/>
    </row>
    <row r="1279" spans="2:5" x14ac:dyDescent="0.15">
      <c r="B1279" s="182"/>
      <c r="C1279" s="182"/>
      <c r="D1279" s="182"/>
      <c r="E1279" s="182"/>
    </row>
    <row r="1280" spans="2:5" x14ac:dyDescent="0.15">
      <c r="B1280" s="182"/>
      <c r="C1280" s="182"/>
      <c r="D1280" s="182"/>
      <c r="E1280" s="182"/>
    </row>
    <row r="1281" spans="2:5" x14ac:dyDescent="0.15">
      <c r="B1281" s="182"/>
      <c r="C1281" s="182"/>
      <c r="D1281" s="182"/>
      <c r="E1281" s="182"/>
    </row>
    <row r="1282" spans="2:5" x14ac:dyDescent="0.15">
      <c r="B1282" s="182"/>
      <c r="C1282" s="182"/>
      <c r="D1282" s="182"/>
      <c r="E1282" s="182"/>
    </row>
    <row r="1283" spans="2:5" x14ac:dyDescent="0.15">
      <c r="B1283" s="182"/>
      <c r="C1283" s="182"/>
      <c r="D1283" s="182"/>
      <c r="E1283" s="182"/>
    </row>
    <row r="1284" spans="2:5" x14ac:dyDescent="0.15">
      <c r="B1284" s="182"/>
      <c r="C1284" s="182"/>
      <c r="D1284" s="182"/>
      <c r="E1284" s="182"/>
    </row>
    <row r="1285" spans="2:5" x14ac:dyDescent="0.15">
      <c r="B1285" s="182"/>
      <c r="C1285" s="182"/>
      <c r="D1285" s="182"/>
      <c r="E1285" s="182"/>
    </row>
    <row r="1286" spans="2:5" x14ac:dyDescent="0.15">
      <c r="B1286" s="182"/>
      <c r="C1286" s="182"/>
      <c r="D1286" s="182"/>
      <c r="E1286" s="182"/>
    </row>
    <row r="1287" spans="2:5" x14ac:dyDescent="0.15">
      <c r="B1287" s="182"/>
      <c r="C1287" s="182"/>
      <c r="D1287" s="182"/>
      <c r="E1287" s="182"/>
    </row>
    <row r="1288" spans="2:5" x14ac:dyDescent="0.15">
      <c r="B1288" s="182"/>
      <c r="C1288" s="182"/>
      <c r="D1288" s="182"/>
      <c r="E1288" s="182"/>
    </row>
    <row r="1289" spans="2:5" x14ac:dyDescent="0.15">
      <c r="B1289" s="182"/>
      <c r="C1289" s="182"/>
      <c r="D1289" s="182"/>
      <c r="E1289" s="182"/>
    </row>
    <row r="1290" spans="2:5" x14ac:dyDescent="0.15">
      <c r="B1290" s="182"/>
      <c r="C1290" s="182"/>
      <c r="D1290" s="182"/>
      <c r="E1290" s="182"/>
    </row>
    <row r="1291" spans="2:5" x14ac:dyDescent="0.15">
      <c r="B1291" s="182"/>
      <c r="C1291" s="182"/>
      <c r="D1291" s="182"/>
      <c r="E1291" s="182"/>
    </row>
    <row r="1292" spans="2:5" x14ac:dyDescent="0.15">
      <c r="B1292" s="182"/>
      <c r="C1292" s="182"/>
      <c r="D1292" s="182"/>
      <c r="E1292" s="182"/>
    </row>
    <row r="1293" spans="2:5" x14ac:dyDescent="0.15">
      <c r="B1293" s="182"/>
      <c r="C1293" s="182"/>
      <c r="D1293" s="182"/>
      <c r="E1293" s="182"/>
    </row>
    <row r="1294" spans="2:5" x14ac:dyDescent="0.15">
      <c r="B1294" s="182"/>
      <c r="C1294" s="182"/>
      <c r="D1294" s="182"/>
      <c r="E1294" s="182"/>
    </row>
    <row r="1295" spans="2:5" x14ac:dyDescent="0.15">
      <c r="B1295" s="182"/>
      <c r="C1295" s="182"/>
      <c r="D1295" s="182"/>
      <c r="E1295" s="182"/>
    </row>
    <row r="1296" spans="2:5" x14ac:dyDescent="0.15">
      <c r="B1296" s="182"/>
      <c r="C1296" s="182"/>
      <c r="D1296" s="182"/>
      <c r="E1296" s="182"/>
    </row>
    <row r="1297" spans="2:5" x14ac:dyDescent="0.15">
      <c r="B1297" s="182"/>
      <c r="C1297" s="182"/>
      <c r="D1297" s="182"/>
      <c r="E1297" s="182"/>
    </row>
    <row r="1298" spans="2:5" x14ac:dyDescent="0.15">
      <c r="B1298" s="182"/>
      <c r="C1298" s="182"/>
      <c r="D1298" s="182"/>
      <c r="E1298" s="182"/>
    </row>
    <row r="1299" spans="2:5" x14ac:dyDescent="0.15">
      <c r="B1299" s="182"/>
      <c r="C1299" s="182"/>
      <c r="D1299" s="182"/>
      <c r="E1299" s="182"/>
    </row>
    <row r="1300" spans="2:5" x14ac:dyDescent="0.15">
      <c r="B1300" s="182"/>
      <c r="C1300" s="182"/>
      <c r="D1300" s="182"/>
      <c r="E1300" s="182"/>
    </row>
    <row r="1301" spans="2:5" x14ac:dyDescent="0.15">
      <c r="B1301" s="182"/>
      <c r="C1301" s="182"/>
      <c r="D1301" s="182"/>
      <c r="E1301" s="182"/>
    </row>
    <row r="1302" spans="2:5" x14ac:dyDescent="0.15">
      <c r="B1302" s="182"/>
      <c r="C1302" s="182"/>
      <c r="D1302" s="182"/>
      <c r="E1302" s="182"/>
    </row>
    <row r="1303" spans="2:5" x14ac:dyDescent="0.15">
      <c r="B1303" s="182"/>
      <c r="C1303" s="182"/>
      <c r="D1303" s="182"/>
      <c r="E1303" s="182"/>
    </row>
    <row r="1304" spans="2:5" x14ac:dyDescent="0.15">
      <c r="B1304" s="182"/>
      <c r="C1304" s="182"/>
      <c r="D1304" s="182"/>
      <c r="E1304" s="182"/>
    </row>
    <row r="1305" spans="2:5" x14ac:dyDescent="0.15">
      <c r="B1305" s="182"/>
      <c r="C1305" s="182"/>
      <c r="D1305" s="182"/>
      <c r="E1305" s="182"/>
    </row>
    <row r="1306" spans="2:5" x14ac:dyDescent="0.15">
      <c r="B1306" s="182"/>
      <c r="C1306" s="182"/>
      <c r="D1306" s="182"/>
      <c r="E1306" s="182"/>
    </row>
    <row r="1307" spans="2:5" x14ac:dyDescent="0.15">
      <c r="B1307" s="182"/>
      <c r="C1307" s="182"/>
      <c r="D1307" s="182"/>
      <c r="E1307" s="182"/>
    </row>
    <row r="1308" spans="2:5" x14ac:dyDescent="0.15">
      <c r="B1308" s="182"/>
      <c r="C1308" s="182"/>
      <c r="D1308" s="182"/>
      <c r="E1308" s="182"/>
    </row>
    <row r="1309" spans="2:5" x14ac:dyDescent="0.15">
      <c r="B1309" s="182"/>
      <c r="C1309" s="182"/>
      <c r="D1309" s="182"/>
      <c r="E1309" s="182"/>
    </row>
    <row r="1310" spans="2:5" x14ac:dyDescent="0.15">
      <c r="B1310" s="182"/>
      <c r="C1310" s="182"/>
      <c r="D1310" s="182"/>
      <c r="E1310" s="182"/>
    </row>
    <row r="1311" spans="2:5" x14ac:dyDescent="0.15">
      <c r="B1311" s="182"/>
      <c r="C1311" s="182"/>
      <c r="D1311" s="182"/>
      <c r="E1311" s="182"/>
    </row>
    <row r="1312" spans="2:5" x14ac:dyDescent="0.15">
      <c r="B1312" s="182"/>
      <c r="C1312" s="182"/>
      <c r="D1312" s="182"/>
      <c r="E1312" s="182"/>
    </row>
    <row r="1313" spans="2:5" x14ac:dyDescent="0.15">
      <c r="B1313" s="182"/>
      <c r="C1313" s="182"/>
      <c r="D1313" s="182"/>
      <c r="E1313" s="182"/>
    </row>
    <row r="1314" spans="2:5" x14ac:dyDescent="0.15">
      <c r="B1314" s="182"/>
      <c r="C1314" s="182"/>
      <c r="D1314" s="182"/>
      <c r="E1314" s="182"/>
    </row>
    <row r="1315" spans="2:5" x14ac:dyDescent="0.15">
      <c r="B1315" s="182"/>
      <c r="C1315" s="182"/>
      <c r="D1315" s="182"/>
      <c r="E1315" s="182"/>
    </row>
    <row r="1316" spans="2:5" x14ac:dyDescent="0.15">
      <c r="B1316" s="182"/>
      <c r="C1316" s="182"/>
      <c r="D1316" s="182"/>
      <c r="E1316" s="182"/>
    </row>
    <row r="1317" spans="2:5" x14ac:dyDescent="0.15">
      <c r="B1317" s="182"/>
      <c r="C1317" s="182"/>
      <c r="D1317" s="182"/>
      <c r="E1317" s="182"/>
    </row>
    <row r="1318" spans="2:5" x14ac:dyDescent="0.15">
      <c r="B1318" s="182"/>
      <c r="C1318" s="182"/>
      <c r="D1318" s="182"/>
      <c r="E1318" s="182"/>
    </row>
    <row r="1319" spans="2:5" x14ac:dyDescent="0.15">
      <c r="B1319" s="182"/>
      <c r="C1319" s="182"/>
      <c r="D1319" s="182"/>
      <c r="E1319" s="182"/>
    </row>
    <row r="1320" spans="2:5" x14ac:dyDescent="0.15">
      <c r="B1320" s="182"/>
      <c r="C1320" s="182"/>
      <c r="D1320" s="182"/>
      <c r="E1320" s="182"/>
    </row>
    <row r="1321" spans="2:5" x14ac:dyDescent="0.15">
      <c r="B1321" s="182"/>
      <c r="C1321" s="182"/>
      <c r="D1321" s="182"/>
      <c r="E1321" s="182"/>
    </row>
    <row r="1322" spans="2:5" x14ac:dyDescent="0.15">
      <c r="B1322" s="182"/>
      <c r="C1322" s="182"/>
      <c r="D1322" s="182"/>
      <c r="E1322" s="182"/>
    </row>
    <row r="1323" spans="2:5" x14ac:dyDescent="0.15">
      <c r="B1323" s="182"/>
      <c r="C1323" s="182"/>
      <c r="D1323" s="182"/>
      <c r="E1323" s="182"/>
    </row>
    <row r="1324" spans="2:5" x14ac:dyDescent="0.15">
      <c r="B1324" s="182"/>
      <c r="C1324" s="182"/>
      <c r="D1324" s="182"/>
      <c r="E1324" s="182"/>
    </row>
    <row r="1325" spans="2:5" x14ac:dyDescent="0.15">
      <c r="B1325" s="182"/>
      <c r="C1325" s="182"/>
      <c r="D1325" s="182"/>
      <c r="E1325" s="182"/>
    </row>
    <row r="1326" spans="2:5" x14ac:dyDescent="0.15">
      <c r="B1326" s="182"/>
      <c r="C1326" s="182"/>
      <c r="D1326" s="182"/>
      <c r="E1326" s="182"/>
    </row>
    <row r="1327" spans="2:5" x14ac:dyDescent="0.15">
      <c r="B1327" s="182"/>
      <c r="C1327" s="182"/>
      <c r="D1327" s="182"/>
      <c r="E1327" s="182"/>
    </row>
    <row r="1328" spans="2:5" x14ac:dyDescent="0.15">
      <c r="B1328" s="182"/>
      <c r="C1328" s="182"/>
      <c r="D1328" s="182"/>
      <c r="E1328" s="182"/>
    </row>
    <row r="1329" spans="2:5" x14ac:dyDescent="0.15">
      <c r="B1329" s="182"/>
      <c r="C1329" s="182"/>
      <c r="D1329" s="182"/>
      <c r="E1329" s="182"/>
    </row>
    <row r="1330" spans="2:5" x14ac:dyDescent="0.15">
      <c r="B1330" s="182"/>
      <c r="C1330" s="182"/>
      <c r="D1330" s="182"/>
      <c r="E1330" s="182"/>
    </row>
    <row r="1331" spans="2:5" x14ac:dyDescent="0.15">
      <c r="B1331" s="182"/>
      <c r="C1331" s="182"/>
      <c r="D1331" s="182"/>
      <c r="E1331" s="182"/>
    </row>
    <row r="1332" spans="2:5" x14ac:dyDescent="0.15">
      <c r="B1332" s="182"/>
      <c r="C1332" s="182"/>
      <c r="D1332" s="182"/>
      <c r="E1332" s="182"/>
    </row>
    <row r="1333" spans="2:5" x14ac:dyDescent="0.15">
      <c r="B1333" s="182"/>
      <c r="C1333" s="182"/>
      <c r="D1333" s="182"/>
      <c r="E1333" s="182"/>
    </row>
    <row r="1334" spans="2:5" x14ac:dyDescent="0.15">
      <c r="B1334" s="182"/>
      <c r="C1334" s="182"/>
      <c r="D1334" s="182"/>
      <c r="E1334" s="182"/>
    </row>
    <row r="1335" spans="2:5" x14ac:dyDescent="0.15">
      <c r="B1335" s="182"/>
      <c r="C1335" s="182"/>
      <c r="D1335" s="182"/>
      <c r="E1335" s="182"/>
    </row>
    <row r="1336" spans="2:5" x14ac:dyDescent="0.15">
      <c r="B1336" s="182"/>
      <c r="C1336" s="182"/>
      <c r="D1336" s="182"/>
      <c r="E1336" s="182"/>
    </row>
    <row r="1337" spans="2:5" x14ac:dyDescent="0.15">
      <c r="B1337" s="182"/>
      <c r="C1337" s="182"/>
      <c r="D1337" s="182"/>
      <c r="E1337" s="182"/>
    </row>
    <row r="1338" spans="2:5" x14ac:dyDescent="0.15">
      <c r="B1338" s="182"/>
      <c r="C1338" s="182"/>
      <c r="D1338" s="182"/>
      <c r="E1338" s="182"/>
    </row>
    <row r="1339" spans="2:5" x14ac:dyDescent="0.15">
      <c r="B1339" s="182"/>
      <c r="C1339" s="182"/>
      <c r="D1339" s="182"/>
      <c r="E1339" s="182"/>
    </row>
    <row r="1340" spans="2:5" x14ac:dyDescent="0.15">
      <c r="B1340" s="182"/>
      <c r="C1340" s="182"/>
      <c r="D1340" s="182"/>
      <c r="E1340" s="182"/>
    </row>
    <row r="1341" spans="2:5" x14ac:dyDescent="0.15">
      <c r="B1341" s="182"/>
      <c r="C1341" s="182"/>
      <c r="D1341" s="182"/>
      <c r="E1341" s="182"/>
    </row>
    <row r="1342" spans="2:5" x14ac:dyDescent="0.15">
      <c r="B1342" s="182"/>
      <c r="C1342" s="182"/>
      <c r="D1342" s="182"/>
      <c r="E1342" s="182"/>
    </row>
    <row r="1343" spans="2:5" x14ac:dyDescent="0.15">
      <c r="B1343" s="182"/>
      <c r="C1343" s="182"/>
      <c r="D1343" s="182"/>
      <c r="E1343" s="182"/>
    </row>
    <row r="1344" spans="2:5" x14ac:dyDescent="0.15">
      <c r="B1344" s="182"/>
      <c r="C1344" s="182"/>
      <c r="D1344" s="182"/>
      <c r="E1344" s="182"/>
    </row>
    <row r="1345" spans="2:5" x14ac:dyDescent="0.15">
      <c r="B1345" s="182"/>
      <c r="C1345" s="182"/>
      <c r="D1345" s="182"/>
      <c r="E1345" s="182"/>
    </row>
    <row r="1346" spans="2:5" x14ac:dyDescent="0.15">
      <c r="B1346" s="182"/>
      <c r="C1346" s="182"/>
      <c r="D1346" s="182"/>
      <c r="E1346" s="182"/>
    </row>
    <row r="1347" spans="2:5" x14ac:dyDescent="0.15">
      <c r="B1347" s="182"/>
      <c r="C1347" s="182"/>
      <c r="D1347" s="182"/>
      <c r="E1347" s="182"/>
    </row>
    <row r="1348" spans="2:5" x14ac:dyDescent="0.15">
      <c r="B1348" s="182"/>
      <c r="C1348" s="182"/>
      <c r="D1348" s="182"/>
      <c r="E1348" s="182"/>
    </row>
    <row r="1349" spans="2:5" x14ac:dyDescent="0.15">
      <c r="B1349" s="182"/>
      <c r="C1349" s="182"/>
      <c r="D1349" s="182"/>
      <c r="E1349" s="182"/>
    </row>
    <row r="1350" spans="2:5" x14ac:dyDescent="0.15">
      <c r="B1350" s="182"/>
      <c r="C1350" s="182"/>
      <c r="D1350" s="182"/>
      <c r="E1350" s="182"/>
    </row>
    <row r="1351" spans="2:5" x14ac:dyDescent="0.15">
      <c r="B1351" s="182"/>
      <c r="C1351" s="182"/>
      <c r="D1351" s="182"/>
      <c r="E1351" s="182"/>
    </row>
    <row r="1352" spans="2:5" x14ac:dyDescent="0.15">
      <c r="B1352" s="182"/>
      <c r="C1352" s="182"/>
      <c r="D1352" s="182"/>
      <c r="E1352" s="182"/>
    </row>
    <row r="1353" spans="2:5" x14ac:dyDescent="0.15">
      <c r="B1353" s="182"/>
      <c r="C1353" s="182"/>
      <c r="D1353" s="182"/>
      <c r="E1353" s="182"/>
    </row>
    <row r="1354" spans="2:5" x14ac:dyDescent="0.15">
      <c r="B1354" s="182"/>
      <c r="C1354" s="182"/>
      <c r="D1354" s="182"/>
      <c r="E1354" s="182"/>
    </row>
    <row r="1355" spans="2:5" x14ac:dyDescent="0.15">
      <c r="B1355" s="182"/>
      <c r="C1355" s="182"/>
      <c r="D1355" s="182"/>
      <c r="E1355" s="182"/>
    </row>
    <row r="1356" spans="2:5" x14ac:dyDescent="0.15">
      <c r="B1356" s="182"/>
      <c r="C1356" s="182"/>
      <c r="D1356" s="182"/>
      <c r="E1356" s="182"/>
    </row>
    <row r="1357" spans="2:5" x14ac:dyDescent="0.15">
      <c r="B1357" s="182"/>
      <c r="C1357" s="182"/>
      <c r="D1357" s="182"/>
      <c r="E1357" s="182"/>
    </row>
    <row r="1358" spans="2:5" x14ac:dyDescent="0.15">
      <c r="B1358" s="182"/>
      <c r="C1358" s="182"/>
      <c r="D1358" s="182"/>
      <c r="E1358" s="182"/>
    </row>
    <row r="1359" spans="2:5" x14ac:dyDescent="0.15">
      <c r="B1359" s="182"/>
      <c r="C1359" s="182"/>
      <c r="D1359" s="182"/>
      <c r="E1359" s="182"/>
    </row>
    <row r="1360" spans="2:5" x14ac:dyDescent="0.15">
      <c r="B1360" s="182"/>
      <c r="C1360" s="182"/>
      <c r="D1360" s="182"/>
    </row>
    <row r="1361" spans="2:4" x14ac:dyDescent="0.15">
      <c r="B1361" s="182"/>
      <c r="C1361" s="182"/>
      <c r="D1361" s="182"/>
    </row>
    <row r="1362" spans="2:4" x14ac:dyDescent="0.15">
      <c r="B1362" s="182"/>
      <c r="C1362" s="182"/>
      <c r="D1362" s="182"/>
    </row>
    <row r="1363" spans="2:4" x14ac:dyDescent="0.15">
      <c r="B1363" s="182"/>
      <c r="C1363" s="182"/>
      <c r="D1363" s="182"/>
    </row>
    <row r="1364" spans="2:4" x14ac:dyDescent="0.15">
      <c r="B1364" s="182"/>
      <c r="C1364" s="182"/>
      <c r="D1364" s="182"/>
    </row>
    <row r="1365" spans="2:4" x14ac:dyDescent="0.15">
      <c r="B1365" s="182"/>
      <c r="C1365" s="182"/>
      <c r="D1365" s="182"/>
    </row>
    <row r="1366" spans="2:4" x14ac:dyDescent="0.15">
      <c r="B1366" s="182"/>
      <c r="C1366" s="182"/>
      <c r="D1366" s="182"/>
    </row>
    <row r="1367" spans="2:4" x14ac:dyDescent="0.15">
      <c r="B1367" s="182"/>
      <c r="C1367" s="182"/>
      <c r="D1367" s="182"/>
    </row>
    <row r="1368" spans="2:4" x14ac:dyDescent="0.15">
      <c r="B1368" s="182"/>
      <c r="C1368" s="182"/>
      <c r="D1368" s="182"/>
    </row>
    <row r="1369" spans="2:4" x14ac:dyDescent="0.15">
      <c r="B1369" s="182"/>
      <c r="C1369" s="182"/>
      <c r="D1369" s="182"/>
    </row>
    <row r="1370" spans="2:4" x14ac:dyDescent="0.15">
      <c r="B1370" s="182"/>
      <c r="C1370" s="182"/>
      <c r="D1370" s="182"/>
    </row>
    <row r="1371" spans="2:4" x14ac:dyDescent="0.15">
      <c r="B1371" s="182"/>
      <c r="C1371" s="182"/>
      <c r="D1371" s="182"/>
    </row>
    <row r="1372" spans="2:4" x14ac:dyDescent="0.15">
      <c r="B1372" s="182"/>
      <c r="C1372" s="182"/>
      <c r="D1372" s="182"/>
    </row>
    <row r="1373" spans="2:4" x14ac:dyDescent="0.15">
      <c r="B1373" s="182"/>
      <c r="C1373" s="182"/>
      <c r="D1373" s="182"/>
    </row>
    <row r="1374" spans="2:4" x14ac:dyDescent="0.15">
      <c r="B1374" s="182"/>
      <c r="C1374" s="182"/>
      <c r="D1374" s="182"/>
    </row>
    <row r="1375" spans="2:4" x14ac:dyDescent="0.15">
      <c r="B1375" s="182"/>
      <c r="C1375" s="182"/>
      <c r="D1375" s="182"/>
    </row>
    <row r="1376" spans="2:4" x14ac:dyDescent="0.15">
      <c r="B1376" s="182"/>
      <c r="C1376" s="182"/>
      <c r="D1376" s="182"/>
    </row>
    <row r="1377" spans="2:4" x14ac:dyDescent="0.15">
      <c r="B1377" s="182"/>
      <c r="C1377" s="182"/>
      <c r="D1377" s="182"/>
    </row>
    <row r="1378" spans="2:4" x14ac:dyDescent="0.15">
      <c r="B1378" s="182"/>
      <c r="C1378" s="182"/>
      <c r="D1378" s="182"/>
    </row>
    <row r="1379" spans="2:4" x14ac:dyDescent="0.15">
      <c r="B1379" s="182"/>
      <c r="C1379" s="182"/>
      <c r="D1379" s="182"/>
    </row>
  </sheetData>
  <autoFilter ref="A3:D561" xr:uid="{CDA6E31F-4701-F743-B02E-04D8EE1265AA}">
    <sortState xmlns:xlrd2="http://schemas.microsoft.com/office/spreadsheetml/2017/richdata2" ref="A5:D561">
      <sortCondition ref="B4:B561"/>
    </sortState>
  </autoFilter>
  <pageMargins left="0.75" right="0.75" top="1" bottom="1" header="0.5" footer="0.5"/>
  <pageSetup paperSize="0" fitToWidth="0" fitToHeight="0" orientation="portrait" horizontalDpi="0" verticalDpi="0" copies="0"/>
  <headerFooter alignWithMargins="0">
    <oddHeader xml:space="preserve">&amp;C&amp;"Calibri,Regular" OFFICIAL-SENSITIVE - DLUHC USE ONLY&amp;1#
</oddHeader>
    <oddFooter>&amp;C
&amp;1#&amp;"Calibri,Regular"&amp;10 OFFICIAL-SENSITIVE - DLUHC USE ONLY</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E7804-393A-6842-9EF5-52E8D8D71AD2}">
  <dimension ref="A1:B11"/>
  <sheetViews>
    <sheetView workbookViewId="0"/>
  </sheetViews>
  <sheetFormatPr baseColWidth="10" defaultColWidth="10.6640625" defaultRowHeight="13" x14ac:dyDescent="0.15"/>
  <cols>
    <col min="1" max="1" width="29.5" customWidth="1"/>
    <col min="2" max="2" width="151.33203125" customWidth="1"/>
    <col min="3" max="3" width="10.6640625" customWidth="1"/>
  </cols>
  <sheetData>
    <row r="1" spans="1:2" ht="20" x14ac:dyDescent="0.2">
      <c r="A1" s="10" t="s">
        <v>21</v>
      </c>
    </row>
    <row r="2" spans="1:2" ht="16" x14ac:dyDescent="0.2">
      <c r="A2" s="11" t="s">
        <v>22</v>
      </c>
    </row>
    <row r="3" spans="1:2" ht="18" x14ac:dyDescent="0.2">
      <c r="A3" s="12" t="s">
        <v>23</v>
      </c>
      <c r="B3" s="12" t="s">
        <v>24</v>
      </c>
    </row>
    <row r="4" spans="1:2" ht="17" x14ac:dyDescent="0.2">
      <c r="A4" s="13" t="s">
        <v>25</v>
      </c>
      <c r="B4" s="14" t="str">
        <f>Notes!A1</f>
        <v xml:space="preserve">Notes found in Tables </v>
      </c>
    </row>
    <row r="5" spans="1:2" ht="17" x14ac:dyDescent="0.2">
      <c r="A5" s="13" t="s">
        <v>27</v>
      </c>
      <c r="B5" s="14" t="str">
        <f>Live_Table!A1</f>
        <v>Band D council tax figures 1993-94 to 2024-25</v>
      </c>
    </row>
    <row r="6" spans="1:2" ht="16" x14ac:dyDescent="0.2">
      <c r="A6" s="13" t="s">
        <v>29</v>
      </c>
      <c r="B6" s="15" t="str">
        <f>inc_PP!A1</f>
        <v>Table 1: Band D council tax for local authorities including parish precepts from 1993 to 1994 to 2024 to 2025</v>
      </c>
    </row>
    <row r="7" spans="1:2" ht="16" x14ac:dyDescent="0.2">
      <c r="A7" s="13" t="s">
        <v>31</v>
      </c>
      <c r="B7" s="15" t="str">
        <f>'inc_PP_(%)'!A1</f>
        <v>Table 2: Band D council tax percentage increase for local authorities including parish precepts from 1993 to 1994 to 2024 to 2025</v>
      </c>
    </row>
    <row r="8" spans="1:2" ht="16" x14ac:dyDescent="0.2">
      <c r="A8" s="13" t="s">
        <v>33</v>
      </c>
      <c r="B8" s="15" t="str">
        <f>exc_PP!A1</f>
        <v>Table 3: Band D council tax for local authorities excluding parish precepts from 1996 to 1997 to 2024 to 2025</v>
      </c>
    </row>
    <row r="9" spans="1:2" ht="15" customHeight="1" x14ac:dyDescent="0.2">
      <c r="A9" s="13" t="s">
        <v>35</v>
      </c>
      <c r="B9" s="14" t="str">
        <f>'exc_PP_(%)'!A1</f>
        <v>Table 4: Band D council tax percentage increase for local authorities excluding parish precepts from 1996 to 1997 to 2024 to 2025</v>
      </c>
    </row>
    <row r="10" spans="1:2" ht="17" x14ac:dyDescent="0.2">
      <c r="A10" s="13" t="s">
        <v>37</v>
      </c>
      <c r="B10" s="14" t="str">
        <f>Area_CT!A1</f>
        <v>Table 5: Band D area council tax for local authorities from 1993 to 1994 to 2024 to 2025</v>
      </c>
    </row>
    <row r="11" spans="1:2" ht="17" x14ac:dyDescent="0.2">
      <c r="A11" s="13" t="s">
        <v>39</v>
      </c>
      <c r="B11" s="14" t="str">
        <f>'Area_CT_(%)'!A1</f>
        <v>Table 6: Band D area council tax percentage increase for local authorities from 1993 to 1994 to 2024 to 2025</v>
      </c>
    </row>
  </sheetData>
  <hyperlinks>
    <hyperlink ref="A4" location="'Notes'!A1" display="Notes" xr:uid="{B4C3E0C8-009C-114A-9712-E357A3932616}"/>
    <hyperlink ref="B4" location="Notes!A1" display="Notes!A1" xr:uid="{5B74ED3B-8FDA-9945-82C7-67BC19CC2984}"/>
    <hyperlink ref="A5" location="Live_Table!A1" display="Live Table" xr:uid="{3F4AEC81-737D-7340-9213-1840230B5DF7}"/>
    <hyperlink ref="B5" location="Live_Table!A1" display="Live_Table!A1" xr:uid="{276D226A-FED2-C04F-9072-67C9FE104FDB}"/>
    <hyperlink ref="A6" location="inc_PP!A1" display="inc_PP" xr:uid="{ABC180D7-6E64-6F43-A28C-4580A81F1E93}"/>
    <hyperlink ref="B6" location="inc_PP!A1" display="inc_PP!A1" xr:uid="{99D547A7-A837-C440-8206-9CAE9F108AE8}"/>
    <hyperlink ref="A7" location="'inc_PP (%)'!A1" display="inc_PP (%)" xr:uid="{4BF3CF41-8F23-674B-AD05-401B132EEE46}"/>
    <hyperlink ref="B7" location="'inc_PP_(%)'!A1" display="'inc_PP_(%)'!A1" xr:uid="{4BD6675A-DE6E-9041-B4B2-9F070FA48041}"/>
    <hyperlink ref="A8" location="exc_PP!A1" display="exc_PP" xr:uid="{7403C647-889F-2547-934A-BC97493A6C69}"/>
    <hyperlink ref="B8" location="exc_PP!A1" display="exc_PP!A1" xr:uid="{C1ABC449-F24C-5D43-B4B9-B3827845C2AA}"/>
    <hyperlink ref="A9" location="'exc_PP (%)'!A1" display="exc_PP (%)" xr:uid="{42734E76-99DC-014E-99FB-68D455FEF80C}"/>
    <hyperlink ref="B9" location="'exc_PP_(%)'!A1" display="'exc_PP_(%)'!A1" xr:uid="{B6AEF703-7C93-1C40-806A-58F7E2439BFF}"/>
    <hyperlink ref="A10" location="Area_CT!A1" display="Area_CT" xr:uid="{120416E7-C516-2747-9162-65647EE8E098}"/>
    <hyperlink ref="B10" location="Area_CT!A1" display="Area_CT!A1" xr:uid="{D3B35E4B-0C2B-4641-8518-641B833914F9}"/>
    <hyperlink ref="A11" location="'Area_CT (%)'!A1" display="Area_CT (%)" xr:uid="{5F47B6BE-9400-884F-91A4-7504BBA9AD13}"/>
    <hyperlink ref="B11" location="'Area_CT_(%)'!A1" display="'Area_CT_(%)'!A1" xr:uid="{B548912E-D4E1-6C45-A1E3-FCD9A34CA550}"/>
  </hyperlinks>
  <pageMargins left="0.7" right="0.7" top="0.75" bottom="0.75" header="0.3" footer="0.3"/>
  <headerFooter>
    <oddHeader xml:space="preserve">&amp;C&amp;"Calibri,Regular" OFFICIAL-SENSITIVE - DLUHC USE ONLY&amp;1#
</oddHeader>
    <oddFooter>&amp;C
&amp;1#&amp;"Calibri,Regular"&amp;10 OFFICIAL-SENSITIVE - DLUHC USE ONLY</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AC15ED-C337-F24B-A4C1-94A8DCFB5F2A}">
  <dimension ref="A1:B27"/>
  <sheetViews>
    <sheetView workbookViewId="0"/>
  </sheetViews>
  <sheetFormatPr baseColWidth="10" defaultColWidth="32.83203125" defaultRowHeight="16" x14ac:dyDescent="0.15"/>
  <cols>
    <col min="1" max="1" width="34.6640625" style="17" customWidth="1"/>
    <col min="2" max="2" width="153.5" style="17" customWidth="1"/>
    <col min="3" max="3" width="32.83203125" style="17" customWidth="1"/>
    <col min="4" max="16384" width="32.83203125" style="17"/>
  </cols>
  <sheetData>
    <row r="1" spans="1:2" ht="20" x14ac:dyDescent="0.15">
      <c r="A1" s="1" t="s">
        <v>26</v>
      </c>
      <c r="B1" s="16"/>
    </row>
    <row r="2" spans="1:2" ht="33" customHeight="1" x14ac:dyDescent="0.15">
      <c r="A2" s="17" t="s">
        <v>41</v>
      </c>
      <c r="B2" s="16"/>
    </row>
    <row r="3" spans="1:2" ht="18" x14ac:dyDescent="0.15">
      <c r="A3" s="4" t="s">
        <v>42</v>
      </c>
      <c r="B3" s="18" t="s">
        <v>43</v>
      </c>
    </row>
    <row r="4" spans="1:2" ht="34" x14ac:dyDescent="0.15">
      <c r="A4" s="19" t="s">
        <v>44</v>
      </c>
      <c r="B4" s="7" t="s">
        <v>45</v>
      </c>
    </row>
    <row r="5" spans="1:2" ht="34" x14ac:dyDescent="0.15">
      <c r="A5" s="19" t="s">
        <v>46</v>
      </c>
      <c r="B5" s="7" t="s">
        <v>47</v>
      </c>
    </row>
    <row r="6" spans="1:2" ht="34" x14ac:dyDescent="0.15">
      <c r="A6" s="19" t="s">
        <v>48</v>
      </c>
      <c r="B6" s="7" t="s">
        <v>49</v>
      </c>
    </row>
    <row r="7" spans="1:2" ht="32.25" customHeight="1" x14ac:dyDescent="0.15">
      <c r="A7" s="19" t="s">
        <v>50</v>
      </c>
      <c r="B7" s="7" t="s">
        <v>51</v>
      </c>
    </row>
    <row r="8" spans="1:2" customFormat="1" ht="17" x14ac:dyDescent="0.15">
      <c r="A8" s="19" t="s">
        <v>52</v>
      </c>
      <c r="B8" s="7" t="s">
        <v>53</v>
      </c>
    </row>
    <row r="9" spans="1:2" customFormat="1" ht="17" x14ac:dyDescent="0.15">
      <c r="A9" s="19" t="s">
        <v>54</v>
      </c>
      <c r="B9" s="7" t="s">
        <v>55</v>
      </c>
    </row>
    <row r="10" spans="1:2" customFormat="1" x14ac:dyDescent="0.15">
      <c r="A10" s="19" t="s">
        <v>56</v>
      </c>
      <c r="B10" s="16" t="s">
        <v>57</v>
      </c>
    </row>
    <row r="11" spans="1:2" customFormat="1" x14ac:dyDescent="0.15">
      <c r="A11" s="19" t="s">
        <v>58</v>
      </c>
      <c r="B11" s="16" t="s">
        <v>59</v>
      </c>
    </row>
    <row r="12" spans="1:2" customFormat="1" x14ac:dyDescent="0.15">
      <c r="A12" s="19" t="s">
        <v>60</v>
      </c>
      <c r="B12" s="16" t="s">
        <v>61</v>
      </c>
    </row>
    <row r="13" spans="1:2" customFormat="1" x14ac:dyDescent="0.15">
      <c r="A13" s="19" t="s">
        <v>62</v>
      </c>
      <c r="B13" s="16" t="s">
        <v>63</v>
      </c>
    </row>
    <row r="14" spans="1:2" customFormat="1" x14ac:dyDescent="0.15">
      <c r="A14" s="19" t="s">
        <v>64</v>
      </c>
      <c r="B14" s="16" t="s">
        <v>65</v>
      </c>
    </row>
    <row r="15" spans="1:2" customFormat="1" x14ac:dyDescent="0.15">
      <c r="A15" s="19" t="s">
        <v>66</v>
      </c>
      <c r="B15" s="16" t="s">
        <v>67</v>
      </c>
    </row>
    <row r="16" spans="1:2" customFormat="1" x14ac:dyDescent="0.15">
      <c r="A16" s="19" t="s">
        <v>68</v>
      </c>
      <c r="B16" s="16" t="s">
        <v>69</v>
      </c>
    </row>
    <row r="17" spans="1:2" customFormat="1" x14ac:dyDescent="0.15">
      <c r="A17" s="19" t="s">
        <v>70</v>
      </c>
      <c r="B17" s="16" t="s">
        <v>71</v>
      </c>
    </row>
    <row r="18" spans="1:2" customFormat="1" x14ac:dyDescent="0.15">
      <c r="A18" s="19" t="s">
        <v>72</v>
      </c>
      <c r="B18" s="16" t="s">
        <v>73</v>
      </c>
    </row>
    <row r="19" spans="1:2" customFormat="1" x14ac:dyDescent="0.15">
      <c r="A19" s="19" t="s">
        <v>74</v>
      </c>
      <c r="B19" s="16" t="s">
        <v>75</v>
      </c>
    </row>
    <row r="20" spans="1:2" customFormat="1" x14ac:dyDescent="0.15">
      <c r="A20" s="19" t="s">
        <v>76</v>
      </c>
      <c r="B20" s="16" t="s">
        <v>77</v>
      </c>
    </row>
    <row r="21" spans="1:2" customFormat="1" x14ac:dyDescent="0.15">
      <c r="A21" s="19" t="s">
        <v>78</v>
      </c>
      <c r="B21" s="16" t="s">
        <v>79</v>
      </c>
    </row>
    <row r="22" spans="1:2" customFormat="1" x14ac:dyDescent="0.15">
      <c r="A22" s="19" t="s">
        <v>80</v>
      </c>
      <c r="B22" s="16" t="s">
        <v>81</v>
      </c>
    </row>
    <row r="23" spans="1:2" customFormat="1" x14ac:dyDescent="0.15">
      <c r="A23" s="19" t="s">
        <v>82</v>
      </c>
      <c r="B23" s="16" t="s">
        <v>83</v>
      </c>
    </row>
    <row r="24" spans="1:2" customFormat="1" x14ac:dyDescent="0.15">
      <c r="A24" s="19" t="s">
        <v>84</v>
      </c>
      <c r="B24" s="16" t="s">
        <v>85</v>
      </c>
    </row>
    <row r="25" spans="1:2" customFormat="1" x14ac:dyDescent="0.15">
      <c r="A25" s="19" t="s">
        <v>86</v>
      </c>
      <c r="B25" s="16" t="s">
        <v>87</v>
      </c>
    </row>
    <row r="26" spans="1:2" customFormat="1" x14ac:dyDescent="0.15">
      <c r="A26" s="19" t="s">
        <v>88</v>
      </c>
      <c r="B26" s="16" t="s">
        <v>89</v>
      </c>
    </row>
    <row r="27" spans="1:2" customFormat="1" x14ac:dyDescent="0.15">
      <c r="A27" s="19" t="s">
        <v>90</v>
      </c>
      <c r="B27" s="16" t="s">
        <v>91</v>
      </c>
    </row>
  </sheetData>
  <pageMargins left="0.7" right="0.7" top="0.75" bottom="0.75" header="0.3" footer="0.3"/>
  <pageSetup paperSize="0" fitToWidth="0" fitToHeight="0" orientation="portrait" horizontalDpi="0" verticalDpi="0" copies="0"/>
  <headerFooter>
    <oddHeader xml:space="preserve">&amp;C&amp;"Calibri,Regular" OFFICIAL-SENSITIVE - DLUHC USE ONLY&amp;1#
</oddHeader>
    <oddFooter>&amp;C
&amp;1#&amp;"Calibri,Regular"&amp;10 OFFICIAL-SENSITIVE - DLUHC USE ONLY</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1516E-034C-0846-AB4F-CCA29DCDCC5D}">
  <sheetPr>
    <pageSetUpPr fitToPage="1"/>
  </sheetPr>
  <dimension ref="A1:AA64"/>
  <sheetViews>
    <sheetView workbookViewId="0">
      <selection sqref="A1:V1"/>
    </sheetView>
  </sheetViews>
  <sheetFormatPr baseColWidth="10" defaultColWidth="10.6640625" defaultRowHeight="13" x14ac:dyDescent="0.15"/>
  <cols>
    <col min="1" max="1" width="6.6640625" customWidth="1"/>
    <col min="2" max="2" width="12.1640625" customWidth="1"/>
    <col min="3" max="3" width="1.5" customWidth="1"/>
    <col min="4" max="4" width="13.33203125" customWidth="1"/>
    <col min="5" max="5" width="4.83203125" customWidth="1"/>
    <col min="6" max="6" width="14" bestFit="1" customWidth="1"/>
    <col min="7" max="7" width="4" customWidth="1"/>
    <col min="8" max="8" width="12.33203125" customWidth="1"/>
    <col min="9" max="9" width="4" customWidth="1"/>
    <col min="10" max="10" width="16.6640625" customWidth="1"/>
    <col min="11" max="11" width="4" customWidth="1"/>
    <col min="12" max="12" width="13.5" customWidth="1"/>
    <col min="13" max="13" width="5" bestFit="1" customWidth="1"/>
    <col min="14" max="14" width="14.6640625" bestFit="1" customWidth="1"/>
    <col min="15" max="16" width="3.5" customWidth="1"/>
    <col min="17" max="17" width="12.5" customWidth="1"/>
    <col min="18" max="18" width="11.83203125" customWidth="1"/>
    <col min="19" max="19" width="3.5" customWidth="1"/>
    <col min="20" max="20" width="15" customWidth="1"/>
    <col min="21" max="21" width="4.83203125" customWidth="1"/>
    <col min="22" max="22" width="10.6640625" customWidth="1"/>
    <col min="23" max="23" width="12.33203125" customWidth="1"/>
    <col min="24" max="24" width="10.6640625" customWidth="1"/>
  </cols>
  <sheetData>
    <row r="1" spans="1:27" s="20" customFormat="1" ht="46.5" customHeight="1" x14ac:dyDescent="0.15">
      <c r="A1" s="185" t="s">
        <v>28</v>
      </c>
      <c r="B1" s="185"/>
      <c r="C1" s="185"/>
      <c r="D1" s="185"/>
      <c r="E1" s="185"/>
      <c r="F1" s="185"/>
      <c r="G1" s="185"/>
      <c r="H1" s="185"/>
      <c r="I1" s="185"/>
      <c r="J1" s="185"/>
      <c r="K1" s="185"/>
      <c r="L1" s="185"/>
      <c r="M1" s="185"/>
      <c r="N1" s="185"/>
      <c r="O1" s="185"/>
      <c r="P1" s="185"/>
      <c r="Q1" s="185"/>
      <c r="R1" s="185"/>
      <c r="S1" s="185"/>
      <c r="T1" s="185"/>
      <c r="U1" s="185"/>
      <c r="V1" s="185"/>
    </row>
    <row r="2" spans="1:27" ht="39" customHeight="1" x14ac:dyDescent="0.15">
      <c r="A2" s="186"/>
      <c r="B2" s="186"/>
      <c r="C2" s="186"/>
      <c r="D2" s="186"/>
      <c r="E2" s="186"/>
      <c r="F2" s="186"/>
      <c r="G2" s="186"/>
      <c r="H2" s="186"/>
      <c r="I2" s="186"/>
      <c r="J2" s="186"/>
      <c r="K2" s="186"/>
      <c r="L2" s="186"/>
      <c r="M2" s="186"/>
      <c r="N2" s="186"/>
      <c r="O2" s="186"/>
      <c r="P2" s="21"/>
      <c r="Q2" s="22"/>
      <c r="R2" s="22"/>
      <c r="S2" s="22"/>
      <c r="T2" s="22"/>
      <c r="U2" s="22"/>
      <c r="V2" s="23"/>
    </row>
    <row r="3" spans="1:27" ht="18" x14ac:dyDescent="0.2">
      <c r="A3" s="24"/>
      <c r="B3" s="187" t="s">
        <v>92</v>
      </c>
      <c r="C3" s="187"/>
      <c r="D3" s="187"/>
      <c r="E3" s="187"/>
      <c r="F3" s="187"/>
      <c r="G3" s="25"/>
      <c r="H3" s="25"/>
      <c r="I3" s="188" t="str">
        <f>"Existing authority:"</f>
        <v>Existing authority:</v>
      </c>
      <c r="J3" s="188"/>
      <c r="K3" s="25"/>
      <c r="L3" s="25"/>
      <c r="M3" s="25"/>
      <c r="N3" s="25"/>
      <c r="O3" s="26"/>
      <c r="P3" s="21"/>
      <c r="Q3" s="189" t="s">
        <v>93</v>
      </c>
      <c r="R3" s="189"/>
      <c r="S3" s="189"/>
      <c r="T3" s="189"/>
      <c r="U3" s="22"/>
      <c r="V3" s="23"/>
    </row>
    <row r="4" spans="1:27" s="2" customFormat="1" ht="16.5" customHeight="1" thickBot="1" x14ac:dyDescent="0.25">
      <c r="A4" s="24"/>
      <c r="B4" s="187"/>
      <c r="C4" s="187"/>
      <c r="D4" s="187"/>
      <c r="E4" s="187"/>
      <c r="F4" s="187"/>
      <c r="G4" s="25"/>
      <c r="H4" s="25"/>
      <c r="I4" s="188"/>
      <c r="J4" s="188"/>
      <c r="K4" s="190" t="str">
        <f>VLOOKUP($B$5,exc_PP!$C:$E,2,FALSE)</f>
        <v>YES</v>
      </c>
      <c r="L4" s="190"/>
      <c r="M4" s="25"/>
      <c r="N4" s="25"/>
      <c r="O4" s="26"/>
      <c r="P4" s="21"/>
      <c r="Q4" s="189"/>
      <c r="R4" s="189"/>
      <c r="S4" s="189"/>
      <c r="T4" s="189"/>
      <c r="U4" s="27"/>
      <c r="V4" s="28"/>
    </row>
    <row r="5" spans="1:27" s="2" customFormat="1" ht="18" customHeight="1" thickBot="1" x14ac:dyDescent="0.25">
      <c r="A5" s="24"/>
      <c r="B5" s="191" t="s">
        <v>95</v>
      </c>
      <c r="C5" s="191"/>
      <c r="D5" s="191"/>
      <c r="E5" s="191"/>
      <c r="F5" s="191"/>
      <c r="G5" s="192"/>
      <c r="H5" s="25"/>
      <c r="I5" s="193"/>
      <c r="J5" s="193"/>
      <c r="K5" s="193"/>
      <c r="L5" s="193"/>
      <c r="M5" s="193"/>
      <c r="N5" s="193"/>
      <c r="O5" s="26"/>
      <c r="P5" s="21"/>
      <c r="Q5" s="194" t="s">
        <v>96</v>
      </c>
      <c r="R5" s="194"/>
      <c r="S5" s="194"/>
      <c r="T5" s="194"/>
      <c r="U5" s="194"/>
      <c r="V5" s="28"/>
      <c r="X5" s="29" t="str">
        <f>IF(ISNA(VLOOKUP($Q$5,Area_CT!$D:$AG,25,FALSE)),"-",VLOOKUP($Q$5,Area_CT!$D:$AG,25,FALSE))</f>
        <v>-</v>
      </c>
    </row>
    <row r="6" spans="1:27" ht="15" customHeight="1" thickBot="1" x14ac:dyDescent="0.25">
      <c r="A6" s="24"/>
      <c r="B6" s="191"/>
      <c r="C6" s="191"/>
      <c r="D6" s="191"/>
      <c r="E6" s="191"/>
      <c r="F6" s="191"/>
      <c r="G6" s="192"/>
      <c r="H6" s="25"/>
      <c r="I6" s="30" t="s">
        <v>98</v>
      </c>
      <c r="J6" s="31"/>
      <c r="K6" s="190" t="str">
        <f>_xlfn.IFNA(VLOOKUP(VLOOKUP($B$5,exc_PP!$C:$F,3,FALSE),list!$I$29:$J$42,2,FALSE),"-")</f>
        <v>Shire district</v>
      </c>
      <c r="L6" s="190"/>
      <c r="M6" s="190"/>
      <c r="N6" s="190"/>
      <c r="O6" s="32"/>
      <c r="P6" s="33"/>
      <c r="Q6" s="194"/>
      <c r="R6" s="194"/>
      <c r="S6" s="194"/>
      <c r="T6" s="194"/>
      <c r="U6" s="194"/>
      <c r="V6" s="23"/>
    </row>
    <row r="7" spans="1:27" ht="17" thickBot="1" x14ac:dyDescent="0.2">
      <c r="A7" s="34"/>
      <c r="B7" s="35"/>
      <c r="C7" s="36"/>
      <c r="D7" s="36"/>
      <c r="E7" s="36"/>
      <c r="F7" s="36"/>
      <c r="G7" s="36"/>
      <c r="H7" s="36"/>
      <c r="I7" s="36"/>
      <c r="J7" s="36"/>
      <c r="K7" s="37"/>
      <c r="L7" s="36"/>
      <c r="M7" s="36"/>
      <c r="N7" s="36"/>
      <c r="O7" s="38"/>
      <c r="P7" s="21"/>
      <c r="Q7" s="22"/>
      <c r="R7" s="22"/>
      <c r="S7" s="22"/>
      <c r="T7" s="22"/>
      <c r="U7" s="22"/>
      <c r="V7" s="23"/>
    </row>
    <row r="8" spans="1:27" s="2" customFormat="1" ht="54.75" customHeight="1" x14ac:dyDescent="0.2">
      <c r="A8" s="39"/>
      <c r="B8" s="40"/>
      <c r="C8" s="41"/>
      <c r="D8" s="195" t="s">
        <v>100</v>
      </c>
      <c r="E8" s="195"/>
      <c r="F8" s="195"/>
      <c r="G8" s="42"/>
      <c r="H8" s="195" t="s">
        <v>101</v>
      </c>
      <c r="I8" s="195"/>
      <c r="J8" s="195"/>
      <c r="K8" s="42"/>
      <c r="L8" s="195" t="s">
        <v>102</v>
      </c>
      <c r="M8" s="195"/>
      <c r="N8" s="195"/>
      <c r="O8" s="43"/>
      <c r="P8" s="44"/>
      <c r="Q8" s="196" t="s">
        <v>103</v>
      </c>
      <c r="R8" s="196"/>
      <c r="S8" s="196"/>
      <c r="T8" s="196"/>
      <c r="U8" s="22"/>
      <c r="V8" s="23"/>
      <c r="W8"/>
      <c r="X8" s="45"/>
      <c r="Y8" s="45"/>
      <c r="Z8" s="46"/>
      <c r="AA8" s="46"/>
    </row>
    <row r="9" spans="1:27" ht="17" x14ac:dyDescent="0.2">
      <c r="A9" s="39"/>
      <c r="B9" s="47"/>
      <c r="C9" s="48"/>
      <c r="D9" s="49" t="s">
        <v>104</v>
      </c>
      <c r="E9" s="49"/>
      <c r="F9" s="50" t="s">
        <v>105</v>
      </c>
      <c r="G9" s="51"/>
      <c r="H9" s="49" t="s">
        <v>104</v>
      </c>
      <c r="I9" s="49"/>
      <c r="J9" s="50" t="s">
        <v>105</v>
      </c>
      <c r="K9" s="51"/>
      <c r="L9" s="49" t="s">
        <v>104</v>
      </c>
      <c r="M9" s="49"/>
      <c r="N9" s="50" t="s">
        <v>105</v>
      </c>
      <c r="O9" s="52"/>
      <c r="P9" s="53"/>
      <c r="Q9" s="54"/>
      <c r="R9" s="55" t="s">
        <v>104</v>
      </c>
      <c r="S9" s="22"/>
      <c r="T9" s="56" t="s">
        <v>105</v>
      </c>
      <c r="U9" s="22"/>
      <c r="V9" s="23"/>
    </row>
    <row r="10" spans="1:27" ht="15.75" customHeight="1" x14ac:dyDescent="0.2">
      <c r="A10" s="39"/>
      <c r="B10" s="57" t="s">
        <v>106</v>
      </c>
      <c r="C10" s="48"/>
      <c r="D10" s="48">
        <f>IF(ISNA(VLOOKUP($B$5,inc_PP!$C:$V,4,FALSE)),"-",VLOOKUP($B$5,inc_PP!$C:$V,4,FALSE))</f>
        <v>176.63</v>
      </c>
      <c r="E10" s="48"/>
      <c r="F10" s="58" t="s">
        <v>52</v>
      </c>
      <c r="G10" s="59"/>
      <c r="H10" s="60" t="s">
        <v>52</v>
      </c>
      <c r="I10" s="60"/>
      <c r="J10" s="60" t="s">
        <v>52</v>
      </c>
      <c r="K10" s="59"/>
      <c r="L10" s="48">
        <f>IF(ISNA(VLOOKUP($B$5,Area_CT!$C:$U,5,FALSE)),"-",VLOOKUP($B$5,Area_CT!$C:$U,5,FALSE))</f>
        <v>578.25</v>
      </c>
      <c r="M10" s="48"/>
      <c r="N10" s="58" t="s">
        <v>52</v>
      </c>
      <c r="O10" s="61"/>
      <c r="P10" s="21"/>
      <c r="Q10" s="62" t="s">
        <v>106</v>
      </c>
      <c r="R10" s="63">
        <f>IF(ISNA(VLOOKUP($Q$5,Area_CT!$C:$U,5,FALSE)),"-",VLOOKUP($Q$5,Area_CT!$C:$U,5,FALSE))</f>
        <v>567.95000000000005</v>
      </c>
      <c r="S10" s="22"/>
      <c r="T10" s="64" t="s">
        <v>52</v>
      </c>
      <c r="U10" s="22"/>
      <c r="V10" s="23"/>
    </row>
    <row r="11" spans="1:27" ht="15.75" customHeight="1" x14ac:dyDescent="0.2">
      <c r="A11" s="39"/>
      <c r="B11" s="57" t="s">
        <v>107</v>
      </c>
      <c r="C11" s="48"/>
      <c r="D11" s="48">
        <f>IF(ISNA(VLOOKUP($B$5,inc_PP!$C:$V,5,FALSE)),"-",VLOOKUP($B$5,inc_PP!$C:$V,5,FALSE))</f>
        <v>148.5</v>
      </c>
      <c r="E11" s="48"/>
      <c r="F11" s="58">
        <f t="shared" ref="F11:F25" si="0">IF(D10="[z]","[z]",IF(D11="[z]","[z]",IF(D10="[z]","[z]",(D11/D10*100)-100)))</f>
        <v>-15.925946894638514</v>
      </c>
      <c r="G11" s="59"/>
      <c r="H11" s="60" t="s">
        <v>52</v>
      </c>
      <c r="I11" s="60"/>
      <c r="J11" s="60" t="s">
        <v>52</v>
      </c>
      <c r="K11" s="59"/>
      <c r="L11" s="48">
        <f>IF(ISNA(VLOOKUP($B$5,Area_CT!$C:$U,6,FALSE)),"-",VLOOKUP($B$5,Area_CT!$C:$U,6,FALSE))</f>
        <v>589.5</v>
      </c>
      <c r="M11" s="48"/>
      <c r="N11" s="58">
        <f t="shared" ref="N11:N25" si="1">IF(L10="[z]","[z]",IF(L11="[z]","[z]",IF(L10="[z]","[z]",(L11/L10*100)-100)))</f>
        <v>1.9455252918287869</v>
      </c>
      <c r="O11" s="61"/>
      <c r="P11" s="21"/>
      <c r="Q11" s="62" t="s">
        <v>107</v>
      </c>
      <c r="R11" s="63">
        <f>IF(ISNA(VLOOKUP($Q$5,Area_CT!$C:$U,6,FALSE)),"-",VLOOKUP($Q$5,Area_CT!$C:$U,6,FALSE))</f>
        <v>580.11</v>
      </c>
      <c r="S11" s="22"/>
      <c r="T11" s="65">
        <f t="shared" ref="T11:T25" si="2">IF(R10="[z]","[z]",IF(R11="[z]","[z]",IF(R10="[z]","[z]",(R11/R10*100)-100)))</f>
        <v>2.1410335416850046</v>
      </c>
      <c r="U11" s="22"/>
      <c r="V11" s="23"/>
      <c r="W11" s="66"/>
    </row>
    <row r="12" spans="1:27" ht="15.75" customHeight="1" x14ac:dyDescent="0.2">
      <c r="A12" s="39"/>
      <c r="B12" s="57" t="s">
        <v>108</v>
      </c>
      <c r="C12" s="48"/>
      <c r="D12" s="48">
        <f>IF(ISNA(VLOOKUP($B$5,inc_PP!$C:$V,6,FALSE)),"-",VLOOKUP($B$5,inc_PP!$C:$V,6,FALSE))</f>
        <v>148.5</v>
      </c>
      <c r="E12" s="48"/>
      <c r="F12" s="58">
        <f t="shared" si="0"/>
        <v>0</v>
      </c>
      <c r="G12" s="59"/>
      <c r="H12" s="60" t="s">
        <v>52</v>
      </c>
      <c r="I12" s="60"/>
      <c r="J12" s="60" t="s">
        <v>52</v>
      </c>
      <c r="K12" s="59"/>
      <c r="L12" s="48">
        <f>IF(ISNA(VLOOKUP($B$5,Area_CT!$C:$U,7,FALSE)),"-",VLOOKUP($B$5,Area_CT!$C:$U,7,FALSE))</f>
        <v>628.88</v>
      </c>
      <c r="M12" s="48"/>
      <c r="N12" s="58">
        <f t="shared" si="1"/>
        <v>6.6802374893977827</v>
      </c>
      <c r="O12" s="61"/>
      <c r="P12" s="21"/>
      <c r="Q12" s="62" t="s">
        <v>108</v>
      </c>
      <c r="R12" s="63">
        <f>IF(ISNA(VLOOKUP($Q$5,Area_CT!$C:$U,7,FALSE)),"-",VLOOKUP($Q$5,Area_CT!$C:$U,7,FALSE))</f>
        <v>609</v>
      </c>
      <c r="S12" s="22"/>
      <c r="T12" s="65">
        <f t="shared" si="2"/>
        <v>4.9800899829342598</v>
      </c>
      <c r="U12" s="22"/>
      <c r="V12" s="23"/>
      <c r="W12" s="66"/>
    </row>
    <row r="13" spans="1:27" ht="15.75" customHeight="1" x14ac:dyDescent="0.2">
      <c r="A13" s="39"/>
      <c r="B13" s="57" t="s">
        <v>109</v>
      </c>
      <c r="C13" s="48"/>
      <c r="D13" s="48">
        <f>IF(ISNA(VLOOKUP($B$5,inc_PP!$C:$V,7,FALSE)),"-",VLOOKUP($B$5,inc_PP!$C:$V,7,FALSE))</f>
        <v>142.80000000000001</v>
      </c>
      <c r="E13" s="48"/>
      <c r="F13" s="58">
        <f t="shared" si="0"/>
        <v>-3.8383838383838338</v>
      </c>
      <c r="G13" s="59"/>
      <c r="H13" s="48">
        <f>VLOOKUP($B$5,exc_PP!$C:$S,4,FALSE)</f>
        <v>137.41</v>
      </c>
      <c r="I13" s="48"/>
      <c r="J13" s="58" t="s">
        <v>52</v>
      </c>
      <c r="K13" s="59"/>
      <c r="L13" s="48">
        <f>IF(ISNA(VLOOKUP($B$5,Area_CT!$C:$U,8,FALSE)),"-",VLOOKUP($B$5,Area_CT!$C:$U,8,FALSE))</f>
        <v>654.27</v>
      </c>
      <c r="M13" s="48"/>
      <c r="N13" s="58">
        <f t="shared" si="1"/>
        <v>4.0373362167663203</v>
      </c>
      <c r="O13" s="61"/>
      <c r="P13" s="21"/>
      <c r="Q13" s="62" t="s">
        <v>109</v>
      </c>
      <c r="R13" s="63">
        <f>IF(ISNA(VLOOKUP($Q$5,Area_CT!$C:$U,8,FALSE)),"-",VLOOKUP($Q$5,Area_CT!$C:$U,8,FALSE))</f>
        <v>646</v>
      </c>
      <c r="S13" s="22"/>
      <c r="T13" s="65">
        <f t="shared" si="2"/>
        <v>6.0755336617405646</v>
      </c>
      <c r="U13" s="22"/>
      <c r="V13" s="23"/>
      <c r="W13" s="66"/>
    </row>
    <row r="14" spans="1:27" ht="15.75" customHeight="1" x14ac:dyDescent="0.2">
      <c r="A14" s="39"/>
      <c r="B14" s="67" t="s">
        <v>110</v>
      </c>
      <c r="C14" s="48"/>
      <c r="D14" s="48">
        <f>IF(ISNA(VLOOKUP($B$5,inc_PP!$C:$V,8,FALSE)),"-",VLOOKUP($B$5,inc_PP!$C:$V,8,FALSE))</f>
        <v>143.27000000000001</v>
      </c>
      <c r="E14" s="48"/>
      <c r="F14" s="58">
        <f t="shared" si="0"/>
        <v>0.32913165266106148</v>
      </c>
      <c r="G14" s="59"/>
      <c r="H14" s="48">
        <f>VLOOKUP($B$5,exc_PP!$C:$S,5,FALSE)</f>
        <v>137.80000000000001</v>
      </c>
      <c r="I14" s="48"/>
      <c r="J14" s="58">
        <f t="shared" ref="J14:J25" si="3">IF(H13="[z]","[z]",IF(H14="[z]","[z]",IF(H13="[z]","[z]",(H14/H13*100)-100)))</f>
        <v>0.28382213812679424</v>
      </c>
      <c r="K14" s="59"/>
      <c r="L14" s="48">
        <f>IF(ISNA(VLOOKUP($B$5,Area_CT!$C:$U,9,FALSE)),"-",VLOOKUP($B$5,Area_CT!$C:$U,9,FALSE))</f>
        <v>686.87</v>
      </c>
      <c r="M14" s="48"/>
      <c r="N14" s="58">
        <f t="shared" si="1"/>
        <v>4.9826524217830581</v>
      </c>
      <c r="O14" s="61"/>
      <c r="P14" s="21"/>
      <c r="Q14" s="68" t="s">
        <v>110</v>
      </c>
      <c r="R14" s="63">
        <f>IF(ISNA(VLOOKUP($Q$5,Area_CT!$C:$U,9,FALSE)),"-",VLOOKUP($Q$5,Area_CT!$C:$U,9,FALSE))</f>
        <v>688</v>
      </c>
      <c r="S14" s="22"/>
      <c r="T14" s="65">
        <f t="shared" si="2"/>
        <v>6.5015479876161066</v>
      </c>
      <c r="U14" s="22"/>
      <c r="V14" s="23"/>
      <c r="W14" s="66"/>
    </row>
    <row r="15" spans="1:27" ht="15.75" customHeight="1" x14ac:dyDescent="0.2">
      <c r="A15" s="39"/>
      <c r="B15" s="67" t="s">
        <v>111</v>
      </c>
      <c r="C15" s="48"/>
      <c r="D15" s="48">
        <f>IF(ISNA(VLOOKUP($B$5,inc_PP!$C:$V,9,FALSE)),"-",VLOOKUP($B$5,inc_PP!$C:$V,9,FALSE))</f>
        <v>153.26</v>
      </c>
      <c r="E15" s="48"/>
      <c r="F15" s="58">
        <f t="shared" si="0"/>
        <v>6.9728484679276761</v>
      </c>
      <c r="G15" s="59"/>
      <c r="H15" s="48">
        <f>VLOOKUP($B$5,exc_PP!$C:$S,6,FALSE)</f>
        <v>147.77000000000001</v>
      </c>
      <c r="I15" s="48"/>
      <c r="J15" s="58">
        <f t="shared" si="3"/>
        <v>7.2351233671988524</v>
      </c>
      <c r="K15" s="59"/>
      <c r="L15" s="48">
        <f>IF(ISNA(VLOOKUP($B$5,Area_CT!$C:$U,10,FALSE)),"-",VLOOKUP($B$5,Area_CT!$C:$U,10,FALSE))</f>
        <v>750.23</v>
      </c>
      <c r="M15" s="48"/>
      <c r="N15" s="58">
        <f t="shared" si="1"/>
        <v>9.2244529532517134</v>
      </c>
      <c r="O15" s="61"/>
      <c r="P15" s="21"/>
      <c r="Q15" s="68" t="s">
        <v>111</v>
      </c>
      <c r="R15" s="63">
        <f>IF(ISNA(VLOOKUP($Q$5,Area_CT!$C:$U,10,FALSE)),"-",VLOOKUP($Q$5,Area_CT!$C:$U,10,FALSE))</f>
        <v>747</v>
      </c>
      <c r="S15" s="22"/>
      <c r="T15" s="65">
        <f t="shared" si="2"/>
        <v>8.5755813953488484</v>
      </c>
      <c r="U15" s="22"/>
      <c r="V15" s="23"/>
      <c r="W15" s="66"/>
    </row>
    <row r="16" spans="1:27" ht="15.75" customHeight="1" x14ac:dyDescent="0.2">
      <c r="A16" s="39"/>
      <c r="B16" s="67" t="s">
        <v>112</v>
      </c>
      <c r="C16" s="48"/>
      <c r="D16" s="48">
        <f>IF(ISNA(VLOOKUP($B$5,inc_PP!$C:$V,10,FALSE)),"-",VLOOKUP($B$5,inc_PP!$C:$V,10,FALSE))</f>
        <v>160.13999999999999</v>
      </c>
      <c r="E16" s="48"/>
      <c r="F16" s="58">
        <f t="shared" si="0"/>
        <v>4.4891034842750912</v>
      </c>
      <c r="G16" s="59"/>
      <c r="H16" s="48">
        <f>VLOOKUP($B$5,exc_PP!$C:$S,7,FALSE)</f>
        <v>154.41999999999999</v>
      </c>
      <c r="I16" s="48"/>
      <c r="J16" s="58">
        <f t="shared" si="3"/>
        <v>4.5002368545712841</v>
      </c>
      <c r="K16" s="59"/>
      <c r="L16" s="48">
        <f>IF(ISNA(VLOOKUP($B$5,Area_CT!$C:$U,11,FALSE)),"-",VLOOKUP($B$5,Area_CT!$C:$U,11,FALSE))</f>
        <v>799.59</v>
      </c>
      <c r="M16" s="48"/>
      <c r="N16" s="58">
        <f t="shared" si="1"/>
        <v>6.57931567652588</v>
      </c>
      <c r="O16" s="61"/>
      <c r="P16" s="21"/>
      <c r="Q16" s="68" t="s">
        <v>112</v>
      </c>
      <c r="R16" s="63">
        <f>IF(ISNA(VLOOKUP($Q$5,Area_CT!$C:$U,11,FALSE)),"-",VLOOKUP($Q$5,Area_CT!$C:$U,11,FALSE))</f>
        <v>798</v>
      </c>
      <c r="S16" s="22"/>
      <c r="T16" s="65">
        <f t="shared" si="2"/>
        <v>6.8273092369477837</v>
      </c>
      <c r="U16" s="22"/>
      <c r="V16" s="23"/>
      <c r="W16" s="66"/>
    </row>
    <row r="17" spans="1:24" ht="15.75" customHeight="1" x14ac:dyDescent="0.2">
      <c r="A17" s="39"/>
      <c r="B17" s="67" t="s">
        <v>113</v>
      </c>
      <c r="C17" s="48"/>
      <c r="D17" s="48">
        <f>IF(ISNA(VLOOKUP($B$5,inc_PP!$C:$V,11,FALSE)),"-",VLOOKUP($B$5,inc_PP!$C:$V,11,FALSE))</f>
        <v>163.52000000000001</v>
      </c>
      <c r="E17" s="48"/>
      <c r="F17" s="58">
        <f t="shared" si="0"/>
        <v>2.1106531784688514</v>
      </c>
      <c r="G17" s="59"/>
      <c r="H17" s="48">
        <f>VLOOKUP($B$5,exc_PP!$C:$S,8,FALSE)</f>
        <v>157.41999999999999</v>
      </c>
      <c r="I17" s="48"/>
      <c r="J17" s="58">
        <f t="shared" si="3"/>
        <v>1.942753529335576</v>
      </c>
      <c r="K17" s="59"/>
      <c r="L17" s="48">
        <f>IF(ISNA(VLOOKUP($B$5,Area_CT!$C:$U,11,FALSE)),"-",VLOOKUP($B$5,Area_CT!$C:$U,12,FALSE))</f>
        <v>839.51</v>
      </c>
      <c r="M17" s="48"/>
      <c r="N17" s="58">
        <f t="shared" si="1"/>
        <v>4.9925586863267313</v>
      </c>
      <c r="O17" s="61"/>
      <c r="P17" s="21"/>
      <c r="Q17" s="68" t="s">
        <v>113</v>
      </c>
      <c r="R17" s="63">
        <f>IF(ISNA(VLOOKUP($Q$5,Area_CT!$C:$U,12,FALSE)),"-",VLOOKUP($Q$5,Area_CT!$C:$U,12,FALSE))</f>
        <v>847</v>
      </c>
      <c r="S17" s="22"/>
      <c r="T17" s="65">
        <f t="shared" si="2"/>
        <v>6.1403508771929864</v>
      </c>
      <c r="U17" s="22"/>
      <c r="V17" s="23"/>
      <c r="W17" s="66"/>
      <c r="X17" s="69"/>
    </row>
    <row r="18" spans="1:24" ht="15.75" customHeight="1" x14ac:dyDescent="0.2">
      <c r="A18" s="39"/>
      <c r="B18" s="67" t="s">
        <v>114</v>
      </c>
      <c r="C18" s="48"/>
      <c r="D18" s="48">
        <f>IF(ISNA(VLOOKUP($B$5,inc_PP!$C:$V,12,FALSE)),"-",VLOOKUP($B$5,inc_PP!$C:$V,12,FALSE))</f>
        <v>176.82</v>
      </c>
      <c r="E18" s="48"/>
      <c r="F18" s="58">
        <f t="shared" si="0"/>
        <v>8.1335616438356055</v>
      </c>
      <c r="G18" s="59"/>
      <c r="H18" s="48">
        <f>VLOOKUP($B$5,exc_PP!$C:$S,9,FALSE)</f>
        <v>169.7</v>
      </c>
      <c r="I18" s="48"/>
      <c r="J18" s="58">
        <f t="shared" si="3"/>
        <v>7.8007877016897424</v>
      </c>
      <c r="K18" s="59"/>
      <c r="L18" s="48">
        <f>IF(ISNA(VLOOKUP($B$5,Area_CT!$C:$U,13,FALSE)),"-",VLOOKUP($B$5,Area_CT!$C:$U,13,FALSE))</f>
        <v>896.73</v>
      </c>
      <c r="M18" s="48"/>
      <c r="N18" s="58">
        <f t="shared" si="1"/>
        <v>6.8158806923086104</v>
      </c>
      <c r="O18" s="61"/>
      <c r="P18" s="21"/>
      <c r="Q18" s="68" t="s">
        <v>114</v>
      </c>
      <c r="R18" s="63">
        <f>IF(ISNA(VLOOKUP($Q$5,Area_CT!$C:$U,13,FALSE)),"-",VLOOKUP($Q$5,Area_CT!$C:$U,13,FALSE))</f>
        <v>901.33</v>
      </c>
      <c r="S18" s="22"/>
      <c r="T18" s="65">
        <f t="shared" si="2"/>
        <v>6.4144037780401391</v>
      </c>
      <c r="U18" s="22"/>
      <c r="V18" s="23"/>
      <c r="W18" s="66"/>
      <c r="X18" s="69"/>
    </row>
    <row r="19" spans="1:24" ht="15.75" customHeight="1" x14ac:dyDescent="0.2">
      <c r="A19" s="39"/>
      <c r="B19" s="67" t="s">
        <v>115</v>
      </c>
      <c r="C19" s="48"/>
      <c r="D19" s="48">
        <f>IF(ISNA(VLOOKUP($B$5,inc_PP!$C:$V,13,FALSE)),"-",VLOOKUP($B$5,inc_PP!$C:$V,13,FALSE))</f>
        <v>194.2</v>
      </c>
      <c r="E19" s="48"/>
      <c r="F19" s="58">
        <f t="shared" si="0"/>
        <v>9.8292048410813209</v>
      </c>
      <c r="G19" s="59"/>
      <c r="H19" s="48">
        <f>VLOOKUP($B$5,exc_PP!$C:$S,10,FALSE)</f>
        <v>186.41</v>
      </c>
      <c r="I19" s="48"/>
      <c r="J19" s="58">
        <f t="shared" si="3"/>
        <v>9.8467884502062617</v>
      </c>
      <c r="K19" s="59"/>
      <c r="L19" s="48">
        <f>IF(ISNA(VLOOKUP($B$5,Area_CT!$C:$U,14,FALSE)),"-",VLOOKUP($B$5,Area_CT!$C:$U,14,FALSE))</f>
        <v>988.99</v>
      </c>
      <c r="M19" s="48"/>
      <c r="N19" s="58">
        <f t="shared" si="1"/>
        <v>10.288492634349254</v>
      </c>
      <c r="O19" s="61"/>
      <c r="P19" s="21"/>
      <c r="Q19" s="68" t="s">
        <v>115</v>
      </c>
      <c r="R19" s="63">
        <f>IF(ISNA(VLOOKUP($Q$5,Area_CT!$C:$U,14,FALSE)),"-",VLOOKUP($Q$5,Area_CT!$C:$U,14,FALSE))</f>
        <v>975.56</v>
      </c>
      <c r="S19" s="22"/>
      <c r="T19" s="65">
        <f t="shared" si="2"/>
        <v>8.2356073802047831</v>
      </c>
      <c r="U19" s="22"/>
      <c r="V19" s="23"/>
      <c r="W19" s="66"/>
      <c r="X19" s="69"/>
    </row>
    <row r="20" spans="1:24" ht="15.75" customHeight="1" x14ac:dyDescent="0.2">
      <c r="A20" s="39"/>
      <c r="B20" s="67" t="s">
        <v>116</v>
      </c>
      <c r="C20" s="48"/>
      <c r="D20" s="48">
        <f>IF(ISNA(VLOOKUP($B$5,inc_PP!$C:$V,14,FALSE)),"-",VLOOKUP($B$5,inc_PP!$C:$V,14,FALSE))</f>
        <v>214.98</v>
      </c>
      <c r="E20" s="48"/>
      <c r="F20" s="58">
        <f t="shared" si="0"/>
        <v>10.700308959835226</v>
      </c>
      <c r="G20" s="59"/>
      <c r="H20" s="48">
        <f>VLOOKUP($B$5,exc_PP!$C:$S,11,FALSE)</f>
        <v>206.53</v>
      </c>
      <c r="I20" s="48"/>
      <c r="J20" s="58">
        <f t="shared" si="3"/>
        <v>10.793412370580981</v>
      </c>
      <c r="K20" s="59"/>
      <c r="L20" s="48">
        <f>IF(ISNA(VLOOKUP($B$5,Area_CT!$C:$U,15,FALSE)),"-",VLOOKUP($B$5,Area_CT!$C:$U,15,FALSE))</f>
        <v>1172.04</v>
      </c>
      <c r="M20" s="48"/>
      <c r="N20" s="58">
        <f t="shared" si="1"/>
        <v>18.508781686366888</v>
      </c>
      <c r="O20" s="61"/>
      <c r="P20" s="21"/>
      <c r="Q20" s="68" t="s">
        <v>116</v>
      </c>
      <c r="R20" s="63">
        <f>IF(ISNA(VLOOKUP($Q$5,Area_CT!$C:$U,15,FALSE)),"-",VLOOKUP($Q$5,Area_CT!$C:$U,15,FALSE))</f>
        <v>1101.75</v>
      </c>
      <c r="S20" s="22"/>
      <c r="T20" s="65">
        <f t="shared" si="2"/>
        <v>12.935134691869294</v>
      </c>
      <c r="U20" s="22"/>
      <c r="V20" s="23"/>
      <c r="W20" s="66"/>
      <c r="X20" s="69"/>
    </row>
    <row r="21" spans="1:24" ht="15.75" customHeight="1" x14ac:dyDescent="0.2">
      <c r="A21" s="39"/>
      <c r="B21" s="67" t="s">
        <v>117</v>
      </c>
      <c r="C21" s="48"/>
      <c r="D21" s="48">
        <f>IF(ISNA(VLOOKUP($B$5,inc_PP!$C:$V,15,FALSE)),"-",VLOOKUP($B$5,inc_PP!$C:$V,15,FALSE))</f>
        <v>225.83</v>
      </c>
      <c r="E21" s="48"/>
      <c r="F21" s="58">
        <f t="shared" si="0"/>
        <v>5.046981114522282</v>
      </c>
      <c r="G21" s="59"/>
      <c r="H21" s="48">
        <f>VLOOKUP($B$5,exc_PP!$C:$S,12,FALSE)</f>
        <v>216.4</v>
      </c>
      <c r="I21" s="48"/>
      <c r="J21" s="58">
        <f t="shared" si="3"/>
        <v>4.7789667360673889</v>
      </c>
      <c r="K21" s="59"/>
      <c r="L21" s="48">
        <f>IF(ISNA(VLOOKUP($B$5,Area_CT!$C:$U,16,FALSE)),"-",VLOOKUP($B$5,Area_CT!$C:$U,16,FALSE))</f>
        <v>1241.21</v>
      </c>
      <c r="M21" s="48"/>
      <c r="N21" s="58">
        <f t="shared" si="1"/>
        <v>5.9016757107265931</v>
      </c>
      <c r="O21" s="61"/>
      <c r="P21" s="21"/>
      <c r="Q21" s="68" t="s">
        <v>117</v>
      </c>
      <c r="R21" s="63">
        <f>IF(ISNA(VLOOKUP($Q$5,Area_CT!$C:$U,16,FALSE)),"-",VLOOKUP($Q$5,Area_CT!$C:$U,16,FALSE))</f>
        <v>1166.56</v>
      </c>
      <c r="S21" s="22"/>
      <c r="T21" s="65">
        <f t="shared" si="2"/>
        <v>5.8824597231676705</v>
      </c>
      <c r="U21" s="22"/>
      <c r="V21" s="23"/>
      <c r="W21" s="66"/>
      <c r="X21" s="69"/>
    </row>
    <row r="22" spans="1:24" ht="15.75" customHeight="1" x14ac:dyDescent="0.2">
      <c r="A22" s="39"/>
      <c r="B22" s="57" t="s">
        <v>118</v>
      </c>
      <c r="C22" s="48"/>
      <c r="D22" s="48">
        <f>IF(ISNA(VLOOKUP($B$5,inc_PP!$C:$V,16,FALSE)),"-",VLOOKUP($B$5,inc_PP!$C:$V,16,FALSE))</f>
        <v>234.72</v>
      </c>
      <c r="E22" s="48"/>
      <c r="F22" s="58">
        <f t="shared" si="0"/>
        <v>3.9365894699552797</v>
      </c>
      <c r="G22" s="59"/>
      <c r="H22" s="48">
        <f>VLOOKUP($B$5,exc_PP!$C:$S,13,FALSE)</f>
        <v>224.92</v>
      </c>
      <c r="I22" s="48"/>
      <c r="J22" s="58">
        <f t="shared" si="3"/>
        <v>3.9371534195933293</v>
      </c>
      <c r="K22" s="59"/>
      <c r="L22" s="48">
        <f>IF(ISNA(VLOOKUP($B$5,Area_CT!$C:$U,17,FALSE)),"-",VLOOKUP($B$5,Area_CT!$C:$U,17,FALSE))</f>
        <v>1299.1500000000001</v>
      </c>
      <c r="M22" s="48"/>
      <c r="N22" s="58">
        <f t="shared" si="1"/>
        <v>4.6680255557077288</v>
      </c>
      <c r="O22" s="61"/>
      <c r="P22" s="21"/>
      <c r="Q22" s="62" t="s">
        <v>118</v>
      </c>
      <c r="R22" s="63">
        <f>IF(ISNA(VLOOKUP($Q$5,Area_CT!$C:$U,17,FALSE)),"-",VLOOKUP($Q$5,Area_CT!$C:$U,17,FALSE))</f>
        <v>1213.81</v>
      </c>
      <c r="S22" s="22"/>
      <c r="T22" s="65">
        <f t="shared" si="2"/>
        <v>4.0503703195720675</v>
      </c>
      <c r="U22" s="22"/>
      <c r="V22" s="23"/>
      <c r="W22" s="66"/>
      <c r="X22" s="69"/>
    </row>
    <row r="23" spans="1:24" ht="15.75" customHeight="1" x14ac:dyDescent="0.2">
      <c r="A23" s="39"/>
      <c r="B23" s="57" t="s">
        <v>119</v>
      </c>
      <c r="C23" s="70"/>
      <c r="D23" s="48">
        <f>IF(ISNA(VLOOKUP($B$5,inc_PP!$C:$V,17,FALSE)),"-",VLOOKUP($B$5,inc_PP!$C:$V,17,FALSE))</f>
        <v>245.98</v>
      </c>
      <c r="E23" s="48"/>
      <c r="F23" s="58">
        <f t="shared" si="0"/>
        <v>4.797205180640745</v>
      </c>
      <c r="G23" s="59"/>
      <c r="H23" s="48">
        <f>VLOOKUP($B$5,exc_PP!$C:$S,14,FALSE)</f>
        <v>235.71</v>
      </c>
      <c r="I23" s="48"/>
      <c r="J23" s="58">
        <f t="shared" si="3"/>
        <v>4.7972612484439026</v>
      </c>
      <c r="K23" s="59"/>
      <c r="L23" s="48">
        <f>IF(ISNA(VLOOKUP($B$5,Area_CT!$C:$U,18,FALSE)),"-",VLOOKUP($B$5,Area_CT!$C:$U,18,FALSE))</f>
        <v>1363.06</v>
      </c>
      <c r="M23" s="48"/>
      <c r="N23" s="58">
        <f t="shared" si="1"/>
        <v>4.9193703575414673</v>
      </c>
      <c r="O23" s="61"/>
      <c r="P23" s="21"/>
      <c r="Q23" s="62" t="s">
        <v>119</v>
      </c>
      <c r="R23" s="63">
        <f>IF(ISNA(VLOOKUP($Q$5,Area_CT!$C:$AC,18,FALSE)),"-",VLOOKUP($Q$5,Area_CT!$C:$AC,18,FALSE))</f>
        <v>1267.9100000000001</v>
      </c>
      <c r="S23" s="22"/>
      <c r="T23" s="65">
        <f t="shared" si="2"/>
        <v>4.4570402287013735</v>
      </c>
      <c r="U23" s="22"/>
      <c r="V23" s="23"/>
      <c r="W23" s="66"/>
      <c r="X23" s="69"/>
    </row>
    <row r="24" spans="1:24" ht="15.75" customHeight="1" x14ac:dyDescent="0.2">
      <c r="A24" s="39"/>
      <c r="B24" s="57" t="s">
        <v>120</v>
      </c>
      <c r="C24" s="70"/>
      <c r="D24" s="48">
        <f>IF(ISNA(VLOOKUP($B$5,inc_PP!$C:$V,18,FALSE)),"-",VLOOKUP($B$5,inc_PP!$C:$V,18,FALSE))</f>
        <v>258.33999999999997</v>
      </c>
      <c r="E24" s="48"/>
      <c r="F24" s="58">
        <f t="shared" si="0"/>
        <v>5.024798764127155</v>
      </c>
      <c r="G24" s="59"/>
      <c r="H24" s="48">
        <f>VLOOKUP($B$5,exc_PP!$C:$S,15,FALSE)</f>
        <v>247.26</v>
      </c>
      <c r="I24" s="48"/>
      <c r="J24" s="58">
        <f t="shared" si="3"/>
        <v>4.900089092528944</v>
      </c>
      <c r="K24" s="59"/>
      <c r="L24" s="48">
        <f>IF(ISNA(VLOOKUP($B$5,Area_CT!$C:$V,19,FALSE)),"-",VLOOKUP($B$5,Area_CT!$C:$V,19,FALSE))</f>
        <v>1431.85</v>
      </c>
      <c r="M24" s="48"/>
      <c r="N24" s="58">
        <f t="shared" si="1"/>
        <v>5.0467330858509456</v>
      </c>
      <c r="O24" s="61"/>
      <c r="P24" s="21"/>
      <c r="Q24" s="62" t="s">
        <v>120</v>
      </c>
      <c r="R24" s="63">
        <f>IF(ISNA(VLOOKUP($Q$5,Area_CT!$C:$AC,19,FALSE)),"-",VLOOKUP($Q$5,Area_CT!$C:$AC,19,FALSE))</f>
        <v>1321.32</v>
      </c>
      <c r="S24" s="22"/>
      <c r="T24" s="65">
        <f t="shared" si="2"/>
        <v>4.2124441009219851</v>
      </c>
      <c r="U24" s="22"/>
      <c r="V24" s="23"/>
      <c r="W24" s="66"/>
      <c r="X24" s="71"/>
    </row>
    <row r="25" spans="1:24" ht="15.75" customHeight="1" x14ac:dyDescent="0.2">
      <c r="A25" s="39"/>
      <c r="B25" s="57" t="s">
        <v>121</v>
      </c>
      <c r="C25" s="70"/>
      <c r="D25" s="48">
        <f>IF(ISNA(VLOOKUP($B$5,inc_PP!$C:$V,19,FALSE)),"-",VLOOKUP($B$5,inc_PP!$C:$V,19,FALSE))</f>
        <v>270.11</v>
      </c>
      <c r="E25" s="48"/>
      <c r="F25" s="58">
        <f t="shared" si="0"/>
        <v>4.5560114577688466</v>
      </c>
      <c r="G25" s="59"/>
      <c r="H25" s="48">
        <f>VLOOKUP($B$5,exc_PP!$C:$S,16,FALSE)</f>
        <v>258.33999999999997</v>
      </c>
      <c r="I25" s="48"/>
      <c r="J25" s="58">
        <f t="shared" si="3"/>
        <v>4.4811129984631464</v>
      </c>
      <c r="K25" s="59"/>
      <c r="L25" s="48">
        <f>IF(ISNA(VLOOKUP($B$5,Area_CT!$C:$W,20,FALSE)),"-",VLOOKUP($B$5,Area_CT!$C:$W,20,FALSE))</f>
        <v>1496.81</v>
      </c>
      <c r="M25" s="48"/>
      <c r="N25" s="58">
        <f t="shared" si="1"/>
        <v>4.5367880713761792</v>
      </c>
      <c r="O25" s="61"/>
      <c r="P25" s="21"/>
      <c r="Q25" s="62" t="s">
        <v>121</v>
      </c>
      <c r="R25" s="63">
        <f>IF(ISNA(VLOOKUP($Q$5,Area_CT!$C:$AC,20,FALSE)),"-",VLOOKUP($Q$5,Area_CT!$C:$AC,20,FALSE))</f>
        <v>1373.08</v>
      </c>
      <c r="S25" s="22"/>
      <c r="T25" s="65">
        <f t="shared" si="2"/>
        <v>3.9172948263857421</v>
      </c>
      <c r="U25" s="22"/>
      <c r="V25" s="23"/>
      <c r="W25" s="66"/>
      <c r="X25" s="71"/>
    </row>
    <row r="26" spans="1:24" ht="6" customHeight="1" x14ac:dyDescent="0.2">
      <c r="A26" s="39"/>
      <c r="B26" s="197" t="s">
        <v>122</v>
      </c>
      <c r="C26" s="70"/>
      <c r="D26" s="48"/>
      <c r="E26" s="48"/>
      <c r="F26" s="58"/>
      <c r="G26" s="59"/>
      <c r="H26" s="48"/>
      <c r="I26" s="48"/>
      <c r="J26" s="58"/>
      <c r="K26" s="59"/>
      <c r="L26" s="48"/>
      <c r="M26" s="48"/>
      <c r="N26" s="58"/>
      <c r="O26" s="61"/>
      <c r="P26" s="21"/>
      <c r="Q26" s="198" t="s">
        <v>122</v>
      </c>
      <c r="R26" s="64"/>
      <c r="S26" s="64"/>
      <c r="T26" s="64"/>
      <c r="U26" s="22"/>
      <c r="V26" s="23"/>
      <c r="X26" s="71"/>
    </row>
    <row r="27" spans="1:24" ht="5.25" customHeight="1" x14ac:dyDescent="0.2">
      <c r="A27" s="39"/>
      <c r="B27" s="197"/>
      <c r="C27" s="70"/>
      <c r="D27" s="48"/>
      <c r="E27" s="48"/>
      <c r="F27" s="58"/>
      <c r="G27" s="59"/>
      <c r="H27" s="48"/>
      <c r="I27" s="48"/>
      <c r="J27" s="58"/>
      <c r="K27" s="59"/>
      <c r="L27" s="48"/>
      <c r="M27" s="48"/>
      <c r="N27" s="58"/>
      <c r="O27" s="61"/>
      <c r="P27" s="21"/>
      <c r="Q27" s="198"/>
      <c r="R27" s="64"/>
      <c r="S27" s="64"/>
      <c r="T27" s="64"/>
      <c r="U27" s="22"/>
      <c r="V27" s="23"/>
      <c r="X27" s="71"/>
    </row>
    <row r="28" spans="1:24" ht="15.75" customHeight="1" x14ac:dyDescent="0.2">
      <c r="A28" s="39"/>
      <c r="B28" s="57" t="s">
        <v>123</v>
      </c>
      <c r="C28" s="70"/>
      <c r="D28" s="48">
        <f>IF(ISNA(VLOOKUP($B$5,inc_PP!$C:$V,20,FALSE)),"-",VLOOKUP($B$5,inc_PP!$C:$V,20,FALSE))</f>
        <v>280.44</v>
      </c>
      <c r="E28" s="48"/>
      <c r="F28" s="58">
        <f>IF(D25="[z]","[z]",IF(D28="[z]","[z]",IF(D25="[z]","[z]",(D28/D25*100)-100)))</f>
        <v>3.8243678501351184</v>
      </c>
      <c r="G28" s="59"/>
      <c r="H28" s="48">
        <f>VLOOKUP($B$5,exc_PP!$C:$AI,17,FALSE)</f>
        <v>267.70999999999998</v>
      </c>
      <c r="I28" s="48"/>
      <c r="J28" s="58">
        <f>IF(H25="[z]","[z]",IF(H28="[z]","[z]",IF(H25="[z]","[z]",(H28/H25*100)-100)))</f>
        <v>3.6270031741116497</v>
      </c>
      <c r="K28" s="59"/>
      <c r="L28" s="48">
        <f>IF(ISNA(VLOOKUP($B$5,Area_CT!$C:$X,21,FALSE)),"-",VLOOKUP($B$5,Area_CT!$C:$X,21,FALSE))</f>
        <v>1548.81</v>
      </c>
      <c r="M28" s="48"/>
      <c r="N28" s="58">
        <f>IF(L25="[z]","[z]",IF(L28="[z]","[z]",IF(L25="[z]","[z]",(L28/L25*100)-100)))</f>
        <v>3.4740548232574611</v>
      </c>
      <c r="O28" s="61"/>
      <c r="P28" s="21"/>
      <c r="Q28" s="62" t="s">
        <v>123</v>
      </c>
      <c r="R28" s="63">
        <f>IF(ISNA(VLOOKUP($Q$5,Area_CT!$C:$AC,22,FALSE)),"-",VLOOKUP($Q$5,Area_CT!$C:$AC,21,FALSE))</f>
        <v>1413.84</v>
      </c>
      <c r="S28" s="22"/>
      <c r="T28" s="65">
        <f>IF(R25="[z]","[z]",IF(R28="[z]","[z]",IF(R25="[z]","[z]",(R28/R25*100)-100)))</f>
        <v>2.9685087540420056</v>
      </c>
      <c r="U28" s="22"/>
      <c r="V28" s="23"/>
      <c r="W28" s="66"/>
      <c r="X28" s="71"/>
    </row>
    <row r="29" spans="1:24" ht="15.75" customHeight="1" x14ac:dyDescent="0.2">
      <c r="A29" s="39"/>
      <c r="B29" s="57" t="s">
        <v>124</v>
      </c>
      <c r="C29" s="70"/>
      <c r="D29" s="48">
        <f>IF(ISNA(VLOOKUP($B$5,inc_PP!$C:$Z,21,FALSE)),"-",VLOOKUP($B$5,inc_PP!$C:$Z,21,FALSE))</f>
        <v>286.94</v>
      </c>
      <c r="E29" s="48"/>
      <c r="F29" s="58">
        <f t="shared" ref="F29:F36" si="4">IF(D28="[z]","[z]",IF(D29="[z]","[z]",IF(D28="[z]","[z]",(D29/D28*100)-100)))</f>
        <v>2.3177863357581003</v>
      </c>
      <c r="G29" s="59"/>
      <c r="H29" s="48">
        <f>VLOOKUP($B$5,exc_PP!$C:$AI,18,FALSE)</f>
        <v>274.27</v>
      </c>
      <c r="I29" s="48"/>
      <c r="J29" s="58">
        <f t="shared" ref="J29:J36" si="5">IF(H28="[z]","[z]",IF(H29="[z]","[z]",IF(H28="[z]","[z]",(H29/H28*100)-100)))</f>
        <v>2.4504127600762047</v>
      </c>
      <c r="K29" s="59"/>
      <c r="L29" s="48">
        <f>IF(ISNA(VLOOKUP($B$5,Area_CT!$C:$Y,22,FALSE)),"-",VLOOKUP($B$5,Area_CT!$C:$Y,22,FALSE))</f>
        <v>1587.35</v>
      </c>
      <c r="M29" s="48"/>
      <c r="N29" s="58">
        <f t="shared" ref="N29:N36" si="6">IF(L28="[z]","[z]",IF(L29="[z]","[z]",IF(L28="[z]","[z]",(L29/L28*100)-100)))</f>
        <v>2.4883620327864548</v>
      </c>
      <c r="O29" s="61"/>
      <c r="P29" s="21"/>
      <c r="Q29" s="62" t="s">
        <v>124</v>
      </c>
      <c r="R29" s="63">
        <f>IF(ISNA(VLOOKUP($Q$5,Area_CT!$C:$AC,22,FALSE)),"-",VLOOKUP($Q$5,Area_CT!$C:$AC,22,FALSE))</f>
        <v>1439.22</v>
      </c>
      <c r="S29" s="22"/>
      <c r="T29" s="65">
        <f t="shared" ref="T29:T36" si="7">IF(R28="[z]","[z]",IF(R29="[z]","[z]",IF(R28="[z]","[z]",(R29/R28*100)-100)))</f>
        <v>1.7951111865557721</v>
      </c>
      <c r="U29" s="22"/>
      <c r="V29" s="23"/>
      <c r="W29" s="66"/>
      <c r="X29" s="71"/>
    </row>
    <row r="30" spans="1:24" ht="15.75" customHeight="1" x14ac:dyDescent="0.2">
      <c r="A30" s="39"/>
      <c r="B30" s="57" t="s">
        <v>125</v>
      </c>
      <c r="C30" s="70"/>
      <c r="D30" s="48">
        <f>IF(ISNA(VLOOKUP($B$5,inc_PP!$C:$Z,22,FALSE)),"-",VLOOKUP($B$5,inc_PP!$C:$Z,22,FALSE))</f>
        <v>287.29000000000002</v>
      </c>
      <c r="E30" s="48"/>
      <c r="F30" s="58">
        <f t="shared" si="4"/>
        <v>0.1219767198717534</v>
      </c>
      <c r="G30" s="59"/>
      <c r="H30" s="48">
        <f>VLOOKUP($B$5,exc_PP!$C:$AI,19,FALSE)</f>
        <v>274.27</v>
      </c>
      <c r="I30" s="48"/>
      <c r="J30" s="58">
        <f t="shared" si="5"/>
        <v>0</v>
      </c>
      <c r="K30" s="59"/>
      <c r="L30" s="48">
        <f>IF(ISNA(VLOOKUP($B$5,Area_CT!$C:$Z,23,FALSE)),"-",VLOOKUP($B$5,Area_CT!$C:$Z,23,FALSE))</f>
        <v>1587.7</v>
      </c>
      <c r="M30" s="48"/>
      <c r="N30" s="58">
        <f t="shared" si="6"/>
        <v>2.204932749552313E-2</v>
      </c>
      <c r="O30" s="61"/>
      <c r="P30" s="21"/>
      <c r="Q30" s="62" t="s">
        <v>125</v>
      </c>
      <c r="R30" s="63">
        <f>IF(ISNA(VLOOKUP($Q$5,Area_CT!$C:$AC,23,FALSE)),"-",VLOOKUP($Q$5,Area_CT!$C:$AC,23,FALSE))</f>
        <v>1439.33</v>
      </c>
      <c r="S30" s="22"/>
      <c r="T30" s="65">
        <f t="shared" si="7"/>
        <v>7.6430288628444032E-3</v>
      </c>
      <c r="U30" s="22"/>
      <c r="V30" s="23"/>
      <c r="W30" s="66"/>
      <c r="X30" s="72"/>
    </row>
    <row r="31" spans="1:24" ht="15.75" customHeight="1" x14ac:dyDescent="0.2">
      <c r="A31" s="39"/>
      <c r="B31" s="57" t="s">
        <v>126</v>
      </c>
      <c r="C31" s="70"/>
      <c r="D31" s="48">
        <f>IF(ISNA(VLOOKUP($B$5,inc_PP!$C:$Z,23,FALSE)),"-",VLOOKUP($B$5,inc_PP!$C:$Z,23,FALSE))</f>
        <v>287.69</v>
      </c>
      <c r="E31" s="48"/>
      <c r="F31" s="58">
        <f t="shared" si="4"/>
        <v>0.13923213477669094</v>
      </c>
      <c r="G31" s="59"/>
      <c r="H31" s="48">
        <f>VLOOKUP($B$5,exc_PP!$C:$AI,20,FALSE)</f>
        <v>274.27</v>
      </c>
      <c r="I31" s="48"/>
      <c r="J31" s="58">
        <f t="shared" si="5"/>
        <v>0</v>
      </c>
      <c r="K31" s="59"/>
      <c r="L31" s="48">
        <f>IF(ISNA(VLOOKUP($B$5,Area_CT!$C:$AA,24,FALSE)),"-",VLOOKUP($B$5,Area_CT!$C:$AA,24,FALSE))</f>
        <v>1588.1</v>
      </c>
      <c r="M31" s="48"/>
      <c r="N31" s="58">
        <f t="shared" si="6"/>
        <v>2.5193676387232244E-2</v>
      </c>
      <c r="O31" s="61"/>
      <c r="P31" s="21"/>
      <c r="Q31" s="62" t="s">
        <v>126</v>
      </c>
      <c r="R31" s="63">
        <f>IF(ISNA(VLOOKUP($Q$5,Area_CT!$C:$AC,24,FALSE)),"-",VLOOKUP($Q$5,Area_CT!$C:$AC,24,FALSE))</f>
        <v>1444.13</v>
      </c>
      <c r="S31" s="22"/>
      <c r="T31" s="65">
        <f t="shared" si="7"/>
        <v>0.33348849812067272</v>
      </c>
      <c r="U31" s="22"/>
      <c r="V31" s="23"/>
      <c r="W31" s="66"/>
      <c r="X31" s="72"/>
    </row>
    <row r="32" spans="1:24" ht="15.75" customHeight="1" x14ac:dyDescent="0.2">
      <c r="A32" s="39"/>
      <c r="B32" s="57" t="s">
        <v>127</v>
      </c>
      <c r="C32" s="70"/>
      <c r="D32" s="48">
        <f>IF(ISNA(VLOOKUP($B$5,inc_PP!$C:$Z,24,FALSE)),"-",VLOOKUP($B$5,inc_PP!$C:$Z,24,FALSE))</f>
        <v>292.60000000000002</v>
      </c>
      <c r="E32" s="48"/>
      <c r="F32" s="58">
        <f t="shared" si="4"/>
        <v>1.7066981820709941</v>
      </c>
      <c r="G32" s="59"/>
      <c r="H32" s="48">
        <f>VLOOKUP($B$5,exc_PP!$C:$AI,21,FALSE)</f>
        <v>274.27</v>
      </c>
      <c r="I32" s="48"/>
      <c r="J32" s="58">
        <f t="shared" si="5"/>
        <v>0</v>
      </c>
      <c r="K32" s="59"/>
      <c r="L32" s="48">
        <f>IF(ISNA(VLOOKUP($B$5,Area_CT!$C:$AG,25,FALSE)),"-",VLOOKUP($B$5,Area_CT!$C:$AG,25,FALSE))</f>
        <v>1593.01</v>
      </c>
      <c r="M32" s="48"/>
      <c r="N32" s="58">
        <f t="shared" si="6"/>
        <v>0.30917448523393887</v>
      </c>
      <c r="O32" s="61"/>
      <c r="P32" s="21"/>
      <c r="Q32" s="62" t="s">
        <v>127</v>
      </c>
      <c r="R32" s="63">
        <f>IF(ISNA(VLOOKUP($Q$5,Area_CT!$C:$AC,25,FALSE)),"-",VLOOKUP($Q$5,Area_CT!$C:$AC,25,FALSE))</f>
        <v>1455.6</v>
      </c>
      <c r="S32" s="22"/>
      <c r="T32" s="65">
        <f t="shared" si="7"/>
        <v>0.79424982515423892</v>
      </c>
      <c r="U32" s="22"/>
      <c r="V32" s="23"/>
      <c r="W32" s="66"/>
      <c r="X32" s="72"/>
    </row>
    <row r="33" spans="1:24" ht="15.75" customHeight="1" x14ac:dyDescent="0.2">
      <c r="A33" s="39"/>
      <c r="B33" s="57" t="s">
        <v>128</v>
      </c>
      <c r="C33" s="70"/>
      <c r="D33" s="48">
        <f>IF(ISNA(VLOOKUP($B$5,inc_PP!$C:$AK,25,FALSE)),"-",VLOOKUP($B$5,inc_PP!$C:$AK,25,FALSE))</f>
        <v>290.05</v>
      </c>
      <c r="E33" s="48"/>
      <c r="F33" s="58">
        <f t="shared" si="4"/>
        <v>-0.87149692412850754</v>
      </c>
      <c r="G33" s="59"/>
      <c r="H33" s="48">
        <f>VLOOKUP($B$5,exc_PP!$C:$AI,22,FALSE)</f>
        <v>271.52999999999997</v>
      </c>
      <c r="I33" s="48"/>
      <c r="J33" s="58">
        <f t="shared" si="5"/>
        <v>-0.99901556860029928</v>
      </c>
      <c r="K33" s="59"/>
      <c r="L33" s="48">
        <f>IF(ISNA(VLOOKUP($B$5,Area_CT!$C:$AG,26,FALSE)),"-",VLOOKUP($B$5,Area_CT!$C:$AG,26,FALSE))</f>
        <v>1593.16</v>
      </c>
      <c r="M33" s="48"/>
      <c r="N33" s="58">
        <f t="shared" si="6"/>
        <v>9.4161367474328017E-3</v>
      </c>
      <c r="O33" s="61"/>
      <c r="P33" s="21"/>
      <c r="Q33" s="62" t="s">
        <v>128</v>
      </c>
      <c r="R33" s="63">
        <f>IF(ISNA(VLOOKUP($Q$5,Area_CT!$C:$AC,26,FALSE)),"-",VLOOKUP($Q$5,Area_CT!$C:$AC,26,FALSE))</f>
        <v>1467.98</v>
      </c>
      <c r="S33" s="22"/>
      <c r="T33" s="65">
        <f t="shared" si="7"/>
        <v>0.85050838142346663</v>
      </c>
      <c r="U33" s="22"/>
      <c r="V33" s="23"/>
      <c r="W33" s="66"/>
      <c r="X33" s="72"/>
    </row>
    <row r="34" spans="1:24" ht="15.75" customHeight="1" x14ac:dyDescent="0.2">
      <c r="A34" s="39"/>
      <c r="B34" s="57" t="s">
        <v>129</v>
      </c>
      <c r="C34" s="70"/>
      <c r="D34" s="48">
        <f>IF(ISNA(VLOOKUP($B$5,inc_PP!$C:$AK,26,FALSE)),"-",VLOOKUP($B$5,inc_PP!$C:$AK,26,FALSE))</f>
        <v>289.63</v>
      </c>
      <c r="E34" s="48"/>
      <c r="F34" s="58">
        <f t="shared" si="4"/>
        <v>-0.14480262023789692</v>
      </c>
      <c r="G34" s="59"/>
      <c r="H34" s="48">
        <f>VLOOKUP($B$5,exc_PP!$C:$AI,23,FALSE)</f>
        <v>271.52999999999997</v>
      </c>
      <c r="I34" s="48"/>
      <c r="J34" s="58">
        <f t="shared" si="5"/>
        <v>0</v>
      </c>
      <c r="K34" s="59"/>
      <c r="L34" s="48">
        <f>IF(ISNA(VLOOKUP($B$5,Area_CT!$C:$AG,27,FALSE)),"-",VLOOKUP($B$5,Area_CT!$C:$AG,27,FALSE))</f>
        <v>1595.53</v>
      </c>
      <c r="M34" s="48"/>
      <c r="N34" s="58">
        <f t="shared" si="6"/>
        <v>0.14876095307438675</v>
      </c>
      <c r="O34" s="61"/>
      <c r="P34" s="21"/>
      <c r="Q34" s="62" t="s">
        <v>129</v>
      </c>
      <c r="R34" s="63">
        <f>IF(ISNA(VLOOKUP($Q$5,Area_CT!$C:$AD,27,FALSE)),"-",VLOOKUP($Q$5,Area_CT!$C:$AD,27,FALSE))</f>
        <v>1483.58</v>
      </c>
      <c r="S34" s="22"/>
      <c r="T34" s="65">
        <f t="shared" si="7"/>
        <v>1.0626847777217563</v>
      </c>
      <c r="U34" s="22"/>
      <c r="V34" s="23"/>
      <c r="W34" s="66"/>
      <c r="X34" s="72"/>
    </row>
    <row r="35" spans="1:24" ht="15.75" customHeight="1" x14ac:dyDescent="0.2">
      <c r="A35" s="73" t="s">
        <v>130</v>
      </c>
      <c r="B35" s="57" t="s">
        <v>131</v>
      </c>
      <c r="C35" s="70"/>
      <c r="D35" s="48">
        <f>IF(ISNA(VLOOKUP($B$5,inc_PP!$C:$AK,27,FALSE)),"-",VLOOKUP($B$5,inc_PP!$C:$AK,27,FALSE))</f>
        <v>294.70999999999998</v>
      </c>
      <c r="E35" s="48"/>
      <c r="F35" s="58">
        <f t="shared" si="4"/>
        <v>1.7539619514552953</v>
      </c>
      <c r="G35" s="59"/>
      <c r="H35" s="48">
        <f>VLOOKUP($B$5,exc_PP!$C:$AI,24,FALSE)</f>
        <v>276.93</v>
      </c>
      <c r="I35" s="48"/>
      <c r="J35" s="58">
        <f t="shared" si="5"/>
        <v>1.9887305270136011</v>
      </c>
      <c r="K35" s="59"/>
      <c r="L35" s="48">
        <f>IF(ISNA(VLOOKUP($B$5,Area_CT!$C:$AG,28,FALSE)),"-",VLOOKUP($B$5,Area_CT!$C:$AG,28,FALSE))</f>
        <v>1651.5100000000002</v>
      </c>
      <c r="M35" s="48"/>
      <c r="N35" s="58">
        <f t="shared" si="6"/>
        <v>3.5085520171980704</v>
      </c>
      <c r="O35" s="61"/>
      <c r="P35" s="21"/>
      <c r="Q35" s="62" t="s">
        <v>131</v>
      </c>
      <c r="R35" s="63">
        <f>IF(ISNA(VLOOKUP($Q$5,Area_CT!$C:$AG,28,FALSE)),"-",VLOOKUP($Q$5,Area_CT!$C:$AG,28,FALSE))</f>
        <v>1529.56</v>
      </c>
      <c r="S35" s="22"/>
      <c r="T35" s="65">
        <f t="shared" si="7"/>
        <v>3.0992598983539779</v>
      </c>
      <c r="U35" s="22"/>
      <c r="V35" s="23"/>
      <c r="W35" s="66"/>
      <c r="X35" s="72"/>
    </row>
    <row r="36" spans="1:24" ht="15.5" customHeight="1" x14ac:dyDescent="0.2">
      <c r="A36" s="73" t="s">
        <v>130</v>
      </c>
      <c r="B36" s="57" t="s">
        <v>132</v>
      </c>
      <c r="C36" s="70"/>
      <c r="D36" s="48">
        <f>IF(ISNA(VLOOKUP($B$5,inc_PP!$C:$AK,28,FALSE)),"-",VLOOKUP($B$5,inc_PP!$C:$AK,28,FALSE))</f>
        <v>300.04000000000002</v>
      </c>
      <c r="E36" s="48"/>
      <c r="F36" s="58">
        <f t="shared" si="4"/>
        <v>1.8085575650639782</v>
      </c>
      <c r="G36" s="48"/>
      <c r="H36" s="48">
        <f>VLOOKUP($B$5,exc_PP!$C:$AI,25,FALSE)</f>
        <v>282.42</v>
      </c>
      <c r="I36" s="48"/>
      <c r="J36" s="58">
        <f t="shared" si="5"/>
        <v>1.9824504387390363</v>
      </c>
      <c r="K36" s="48"/>
      <c r="L36" s="48">
        <f>IF(ISNA(VLOOKUP($B$5,Area_CT!$C:$AG,29,FALSE)),"-",VLOOKUP($B$5,Area_CT!$C:$AG,29,FALSE))</f>
        <v>1709.54</v>
      </c>
      <c r="M36" s="48"/>
      <c r="N36" s="58">
        <f t="shared" si="6"/>
        <v>3.5137540795998632</v>
      </c>
      <c r="O36" s="61"/>
      <c r="P36" s="21"/>
      <c r="Q36" s="62" t="s">
        <v>132</v>
      </c>
      <c r="R36" s="63">
        <f>IF(ISNA(VLOOKUP($Q$5,Area_CT!$C:$AG,29,FALSE)),"-",VLOOKUP($Q$5,Area_CT!$C:$AG,29,FALSE))</f>
        <v>1590.55</v>
      </c>
      <c r="S36" s="22"/>
      <c r="T36" s="65">
        <f t="shared" si="7"/>
        <v>3.987421219174152</v>
      </c>
      <c r="U36" s="22"/>
      <c r="V36" s="23"/>
      <c r="W36" s="66"/>
      <c r="X36" s="72"/>
    </row>
    <row r="37" spans="1:24" ht="9" customHeight="1" x14ac:dyDescent="0.2">
      <c r="A37" s="39"/>
      <c r="B37" s="74" t="s">
        <v>133</v>
      </c>
      <c r="C37" s="61"/>
      <c r="D37" s="75"/>
      <c r="E37" s="61"/>
      <c r="F37" s="58"/>
      <c r="G37" s="61"/>
      <c r="H37" s="61"/>
      <c r="I37" s="61"/>
      <c r="J37" s="58"/>
      <c r="K37" s="61"/>
      <c r="L37" s="61"/>
      <c r="M37" s="61"/>
      <c r="N37" s="58"/>
      <c r="O37" s="61"/>
      <c r="P37" s="21"/>
      <c r="Q37" s="198" t="s">
        <v>133</v>
      </c>
      <c r="R37" s="64"/>
      <c r="S37" s="22"/>
      <c r="T37" s="64"/>
      <c r="U37" s="22"/>
      <c r="V37" s="23"/>
    </row>
    <row r="38" spans="1:24" ht="4.25" customHeight="1" x14ac:dyDescent="0.2">
      <c r="A38" s="39"/>
      <c r="B38" s="61"/>
      <c r="C38" s="61"/>
      <c r="D38" s="75"/>
      <c r="E38" s="61"/>
      <c r="F38" s="58" t="str">
        <f>IF(D38="..","..",IF(D37="-","-",IF(D38="-","-",IF(D37=0,"-",(D38/D37*100)-100))))</f>
        <v>-</v>
      </c>
      <c r="G38" s="61"/>
      <c r="H38" s="61"/>
      <c r="I38" s="61"/>
      <c r="J38" s="58" t="str">
        <f>IF(H38="..","..",IF(H37="-","-",IF(H38="-","-",IF(H37=0,"-",(H38/H37*100)-100))))</f>
        <v>-</v>
      </c>
      <c r="K38" s="61"/>
      <c r="L38" s="61"/>
      <c r="M38" s="61"/>
      <c r="N38" s="58" t="str">
        <f>IF(L38="..","..",IF(L37="-","-",IF(L38="-","-",IF(L37=0,"-",(L38/L37*100)-100))))</f>
        <v>-</v>
      </c>
      <c r="O38" s="61"/>
      <c r="P38" s="21"/>
      <c r="Q38" s="198"/>
      <c r="R38" s="64"/>
      <c r="S38" s="22"/>
      <c r="T38" s="64" t="str">
        <f>IF(R38="..","..",IF(R37="-","-",IF(R38="-","-",IF(R37=0,"-",(R38/R37*100)-100))))</f>
        <v>-</v>
      </c>
      <c r="U38" s="22"/>
      <c r="V38" s="23"/>
    </row>
    <row r="39" spans="1:24" ht="15.75" customHeight="1" x14ac:dyDescent="0.2">
      <c r="A39" s="73" t="s">
        <v>130</v>
      </c>
      <c r="B39" s="57" t="s">
        <v>134</v>
      </c>
      <c r="C39" s="70"/>
      <c r="D39" s="48">
        <f>IF(ISNA(VLOOKUP($B$5,inc_PP!$C:$AK,29,FALSE)),"-",VLOOKUP($B$5,inc_PP!$C:$AK,29,FALSE))</f>
        <v>310.14</v>
      </c>
      <c r="E39" s="48"/>
      <c r="F39" s="58">
        <f>IF(D36="[z]","[z]",IF(D39="[z]","[z]",IF(D36="[z]","[z]",(D39/D36*100)-100)))</f>
        <v>3.3662178376216332</v>
      </c>
      <c r="G39" s="59"/>
      <c r="H39" s="48">
        <f>VLOOKUP($B$5,exc_PP!$C:$AI,26,FALSE)</f>
        <v>290.79000000000002</v>
      </c>
      <c r="I39" s="48"/>
      <c r="J39" s="58">
        <f>IF(H36="[z]","[z]",IF(H39="[z]","[z]",IF(H36="[z]","[z]",(H39/H36*100)-100)))</f>
        <v>2.963671128107066</v>
      </c>
      <c r="K39" s="59"/>
      <c r="L39" s="48">
        <f>IF(ISNA(VLOOKUP($B$5,Area_CT!$C:$AH,30,FALSE)),"-",VLOOKUP($B$5,Area_CT!$C:$AH,30,FALSE))</f>
        <v>1793.8300000000002</v>
      </c>
      <c r="M39" s="48"/>
      <c r="N39" s="58">
        <f>IF(L36="[z]","[z]",IF(L39="[z]","[z]",IF(L36="[z]","[z]",(L39/L36*100)-100)))</f>
        <v>4.9305661172011241</v>
      </c>
      <c r="O39" s="61"/>
      <c r="P39" s="76"/>
      <c r="Q39" s="62" t="s">
        <v>134</v>
      </c>
      <c r="R39" s="63">
        <f>IF(ISNA(VLOOKUP($Q$5,Area_CT!$C:$AH,30,FALSE)),"-",VLOOKUP($Q$5,Area_CT!$C:$AH,30,FALSE))</f>
        <v>1671.46</v>
      </c>
      <c r="S39" s="22"/>
      <c r="T39" s="64">
        <f>IF(R36="[z]","[z]",IF(R39="[z]","[z]",IF(R36="[z]","[z]",(R39/R36*100)-100)))</f>
        <v>5.0869196189997155</v>
      </c>
      <c r="U39" s="22"/>
      <c r="V39" s="23"/>
    </row>
    <row r="40" spans="1:24" ht="15.75" customHeight="1" x14ac:dyDescent="0.2">
      <c r="A40" s="39"/>
      <c r="B40" s="74" t="s">
        <v>135</v>
      </c>
      <c r="C40" s="70"/>
      <c r="D40" s="48"/>
      <c r="E40" s="48"/>
      <c r="F40" s="58"/>
      <c r="G40" s="59"/>
      <c r="H40" s="48"/>
      <c r="I40" s="48"/>
      <c r="J40" s="58"/>
      <c r="K40" s="59"/>
      <c r="L40" s="48"/>
      <c r="M40" s="48"/>
      <c r="N40" s="58"/>
      <c r="O40" s="61"/>
      <c r="P40" s="76"/>
      <c r="Q40" s="77" t="s">
        <v>135</v>
      </c>
      <c r="R40" s="63"/>
      <c r="S40" s="22"/>
      <c r="T40" s="64"/>
      <c r="U40" s="22"/>
      <c r="V40" s="23"/>
    </row>
    <row r="41" spans="1:24" ht="15.75" customHeight="1" x14ac:dyDescent="0.2">
      <c r="A41" s="73" t="s">
        <v>130</v>
      </c>
      <c r="B41" s="78" t="s">
        <v>136</v>
      </c>
      <c r="C41" s="70"/>
      <c r="D41" s="48">
        <f>IF(ISNA(VLOOKUP($B$5,inc_PP!$C:$AK,30,FALSE)),"-",VLOOKUP($B$5,inc_PP!$C:$AK,30,FALSE))</f>
        <v>318.56</v>
      </c>
      <c r="E41" s="48"/>
      <c r="F41" s="58">
        <f>IF(D39="[z]","[z]",IF(D41="[z]","[z]",IF(D39="[z]","[z]",(D41/D39*100)-100)))</f>
        <v>2.7149029470561601</v>
      </c>
      <c r="G41" s="59"/>
      <c r="H41" s="48">
        <f>VLOOKUP($B$5,exc_PP!$C:$AI,27,FALSE)</f>
        <v>299.43</v>
      </c>
      <c r="I41" s="48"/>
      <c r="J41" s="58">
        <f>IF(H39="[z]","[z]",IF(H41="[z]","[z]",IF(H39="[z]","[z]",(H41/H39*100)-100)))</f>
        <v>2.9712163416898676</v>
      </c>
      <c r="K41" s="59"/>
      <c r="L41" s="48">
        <f>IF(ISNA(VLOOKUP($B$5,Area_CT!$C:$AI,31,FALSE)),"-",VLOOKUP($B$5,Area_CT!$C:$AI,31,FALSE))</f>
        <v>1892.04</v>
      </c>
      <c r="M41" s="48"/>
      <c r="N41" s="58">
        <f>IF(L39="[z]","[z]",IF(L41="[z]","[z]",IF(L39="[z]","[z]",(L41/L39*100)-100)))</f>
        <v>5.4748777754859645</v>
      </c>
      <c r="O41" s="61"/>
      <c r="P41" s="76"/>
      <c r="Q41" s="62" t="s">
        <v>136</v>
      </c>
      <c r="R41" s="63">
        <f>IF(ISNA(VLOOKUP($Q$5,Area_CT!$C:$AI,31,FALSE)),"-",VLOOKUP($Q$5,Area_CT!$C:$AI,31,FALSE))</f>
        <v>1749.88</v>
      </c>
      <c r="S41" s="22"/>
      <c r="T41" s="64">
        <f>IF(R39="[z]","[z]",IF(R41="[z]","[z]",IF(R39="[z]","[z]",(R41/R39*100)-100)))</f>
        <v>4.6917066516698043</v>
      </c>
      <c r="U41" s="22"/>
      <c r="V41" s="23"/>
    </row>
    <row r="42" spans="1:24" ht="15.75" customHeight="1" x14ac:dyDescent="0.2">
      <c r="A42" s="73"/>
      <c r="B42" s="74" t="s">
        <v>135</v>
      </c>
      <c r="C42" s="70"/>
      <c r="D42" s="48"/>
      <c r="E42" s="48"/>
      <c r="F42" s="58"/>
      <c r="G42" s="59"/>
      <c r="H42" s="48"/>
      <c r="I42" s="48"/>
      <c r="J42" s="58"/>
      <c r="K42" s="59"/>
      <c r="L42" s="48"/>
      <c r="M42" s="48"/>
      <c r="N42" s="58"/>
      <c r="O42" s="61"/>
      <c r="P42" s="76"/>
      <c r="Q42" s="77" t="s">
        <v>135</v>
      </c>
      <c r="R42" s="63"/>
      <c r="S42" s="22"/>
      <c r="T42" s="64"/>
      <c r="U42" s="22"/>
      <c r="V42" s="23"/>
    </row>
    <row r="43" spans="1:24" ht="15.75" customHeight="1" x14ac:dyDescent="0.2">
      <c r="A43" s="73" t="s">
        <v>130</v>
      </c>
      <c r="B43" s="78" t="s">
        <v>137</v>
      </c>
      <c r="C43" s="70"/>
      <c r="D43" s="48">
        <f>IF(ISNA(VLOOKUP($B$5,inc_PP!$C:$AL,31,FALSE)),"-",VLOOKUP($B$5,inc_PP!$C:$AL,31,FALSE))</f>
        <v>324.76</v>
      </c>
      <c r="E43" s="48"/>
      <c r="F43" s="58">
        <f>IF(D41="[z]","[z]",IF(D43="[z]","[z]",IF(D41="[z]","[z]",(D43/D41*100)-100)))</f>
        <v>1.9462581617277692</v>
      </c>
      <c r="G43" s="59"/>
      <c r="H43" s="48">
        <f>VLOOKUP($B$5,exc_PP!$C:$AI,28,FALSE)</f>
        <v>305.36</v>
      </c>
      <c r="I43" s="48"/>
      <c r="J43" s="58">
        <f>IF(H41="[z]","[z]",IF(H43="[z]","[z]",IF(H41="[z]","[z]",(H43/H41*100)-100)))</f>
        <v>1.9804294826837747</v>
      </c>
      <c r="K43" s="59"/>
      <c r="L43" s="48">
        <f>IF(ISNA(VLOOKUP($B$5,Area_CT!$C:$AI,32,FALSE)),"-",VLOOKUP($B$5,Area_CT!$C:$AI,32,FALSE))</f>
        <v>1963.41</v>
      </c>
      <c r="M43" s="48"/>
      <c r="N43" s="58">
        <f>IF(L41="[z]","[z]",IF(L43="[z]","[z]",IF(L41="[z]","[z]",(L43/L41*100)-100)))</f>
        <v>3.7721189826853703</v>
      </c>
      <c r="O43" s="61"/>
      <c r="P43" s="76"/>
      <c r="Q43" s="62" t="s">
        <v>137</v>
      </c>
      <c r="R43" s="63">
        <f>IF(ISNA(VLOOKUP($Q$5,Area_CT!$C:$AI,32,FALSE)),"-",VLOOKUP($Q$5,Area_CT!$C:$AI,32,FALSE))</f>
        <v>1817.67</v>
      </c>
      <c r="S43" s="22"/>
      <c r="T43" s="64">
        <f>IF(R41="[z]","[z]",IF(R43="[z]","[z]",IF(R41="[z]","[z]",(R43/R41*100)-100)))</f>
        <v>3.873979930052343</v>
      </c>
      <c r="U43" s="22"/>
      <c r="V43" s="23"/>
    </row>
    <row r="44" spans="1:24" ht="15.75" customHeight="1" x14ac:dyDescent="0.2">
      <c r="A44" s="73"/>
      <c r="B44" s="79" t="s">
        <v>135</v>
      </c>
      <c r="C44" s="70"/>
      <c r="D44" s="48"/>
      <c r="E44" s="48"/>
      <c r="F44" s="58"/>
      <c r="G44" s="59"/>
      <c r="H44" s="48"/>
      <c r="I44" s="48"/>
      <c r="J44" s="58"/>
      <c r="K44" s="59"/>
      <c r="L44" s="48"/>
      <c r="M44" s="48"/>
      <c r="N44" s="58"/>
      <c r="O44" s="61"/>
      <c r="P44" s="76"/>
      <c r="Q44" s="80" t="s">
        <v>135</v>
      </c>
      <c r="R44" s="63"/>
      <c r="S44" s="22"/>
      <c r="T44" s="64"/>
      <c r="U44" s="22"/>
      <c r="V44" s="23"/>
    </row>
    <row r="45" spans="1:24" ht="15.75" customHeight="1" x14ac:dyDescent="0.2">
      <c r="A45" s="73" t="s">
        <v>130</v>
      </c>
      <c r="B45" s="79" t="s">
        <v>138</v>
      </c>
      <c r="C45" s="70"/>
      <c r="D45" s="48">
        <f>IF(ISNA(VLOOKUP($B$5,inc_PP!$C:$AL,32,FALSE)),"-",VLOOKUP($B$5,inc_PP!$C:$AL,32,FALSE))</f>
        <v>331.87</v>
      </c>
      <c r="E45" s="48"/>
      <c r="F45" s="58">
        <f>IF(D43="[z]","[z]",IF(D45="[z]","[z]",IF(D43="[z]","[z]",(D45/D43*100)-100)))</f>
        <v>2.189309028205443</v>
      </c>
      <c r="G45" s="59"/>
      <c r="H45" s="48">
        <f>VLOOKUP($B$5,exc_PP!$C:$AI,29,FALSE)</f>
        <v>311.39999999999998</v>
      </c>
      <c r="I45" s="48"/>
      <c r="J45" s="58">
        <f>IF(H43="[z]","[z]",IF(H45="[z]","[z]",IF(H43="[z]","[z]",(H45/H43*100)-100)))</f>
        <v>1.9779931883678188</v>
      </c>
      <c r="K45" s="59"/>
      <c r="L45" s="48">
        <f>IF(ISNA(VLOOKUP($B$5,Area_CT!$C:$AJ,33,FALSE)),"-",VLOOKUP($B$5,Area_CT!$C:$AJ,33,FALSE))</f>
        <v>2057.34</v>
      </c>
      <c r="M45" s="48"/>
      <c r="N45" s="58">
        <f>IF(L43="[z]","[z]",IF(L45="[z]","[z]",IF(L43="[z]","[z]",(L45/L43*100)-100)))</f>
        <v>4.784023713844789</v>
      </c>
      <c r="O45" s="61"/>
      <c r="P45" s="76"/>
      <c r="Q45" s="62" t="s">
        <v>138</v>
      </c>
      <c r="R45" s="63">
        <f>IF(ISNA(VLOOKUP($Q$5,Area_CT!$C:$AJ,33,FALSE)),"-",VLOOKUP($Q$5,Area_CT!$C:$AJ,33,FALSE))</f>
        <v>1898.48</v>
      </c>
      <c r="S45" s="22"/>
      <c r="T45" s="64">
        <f>IF(R43="[z]","[z]",IF(R45="[z]","[z]",IF(R43="[z]","[z]",(R45/R43*100)-100)))</f>
        <v>4.4458014931202996</v>
      </c>
      <c r="U45" s="22"/>
      <c r="V45" s="23"/>
    </row>
    <row r="46" spans="1:24" ht="15.75" customHeight="1" x14ac:dyDescent="0.2">
      <c r="A46" s="73"/>
      <c r="B46" s="79"/>
      <c r="C46" s="70"/>
      <c r="D46" s="48"/>
      <c r="E46" s="48"/>
      <c r="F46" s="58"/>
      <c r="G46" s="59"/>
      <c r="H46" s="48"/>
      <c r="I46" s="48"/>
      <c r="J46" s="58"/>
      <c r="K46" s="59"/>
      <c r="L46" s="48"/>
      <c r="M46" s="48"/>
      <c r="N46" s="58"/>
      <c r="O46" s="61"/>
      <c r="P46" s="76"/>
      <c r="Q46" s="62"/>
      <c r="R46" s="63"/>
      <c r="S46" s="22"/>
      <c r="T46" s="64"/>
      <c r="U46" s="22"/>
      <c r="V46" s="23"/>
    </row>
    <row r="47" spans="1:24" ht="15.75" customHeight="1" x14ac:dyDescent="0.2">
      <c r="A47" s="73" t="s">
        <v>139</v>
      </c>
      <c r="B47" s="79" t="s">
        <v>140</v>
      </c>
      <c r="C47" s="70"/>
      <c r="D47" s="48">
        <f>IF(ISNA(VLOOKUP($B$5,inc_PP!$C:$AL,33,FALSE)),"[z]",VLOOKUP($B$5,inc_PP!$C:$AL,33,FALSE))</f>
        <v>337.9</v>
      </c>
      <c r="E47" s="48"/>
      <c r="F47" s="58">
        <f>IF(D45="[z]","[z]",IF(D47="[z]","[z]",IF(D45="[z]","[z]",(D47/D45*100)-100)))</f>
        <v>1.8169765269533116</v>
      </c>
      <c r="G47" s="59"/>
      <c r="H47" s="48">
        <f>VLOOKUP($B$5,exc_PP!$C:$AI,30,FALSE)</f>
        <v>317.61</v>
      </c>
      <c r="I47" s="48"/>
      <c r="J47" s="58">
        <f>IF(H45="[z]","[z]",IF(H47="[z]","[z]",IF(H45="[z]","[z]",(H47/H45*100)-100)))</f>
        <v>1.9942196531792149</v>
      </c>
      <c r="K47" s="59"/>
      <c r="L47" s="48">
        <f>IF(ISNA(VLOOKUP($B$5,Area_CT!$C:$AL,34,FALSE)),"-",VLOOKUP($B$5,Area_CT!$C:$AL,34,FALSE))</f>
        <v>2118.5500000000002</v>
      </c>
      <c r="M47" s="48"/>
      <c r="N47" s="58">
        <f>IF(L45="[z]","[z]",IF(L47="[z]","[z]",IF(L45="[z]","[z]",(L47/L45*100)-100)))</f>
        <v>2.975200987683138</v>
      </c>
      <c r="O47" s="61"/>
      <c r="P47" s="76"/>
      <c r="Q47" s="62" t="s">
        <v>140</v>
      </c>
      <c r="R47" s="63">
        <f>IF(ISNA(VLOOKUP($Q$5,Area_CT!$C:$AL,34,FALSE)),"-",VLOOKUP($Q$5,Area_CT!$C:$AL,34,FALSE))</f>
        <v>1965.71</v>
      </c>
      <c r="S47" s="22"/>
      <c r="T47" s="64">
        <f>IF(R45="[z]","[z]",IF(R47="[z]","[z]",IF(R45="[z]","[z]",(R47/R45*100)-100)))</f>
        <v>3.5412540558762799</v>
      </c>
      <c r="U47" s="22"/>
      <c r="V47" s="23"/>
    </row>
    <row r="48" spans="1:24" ht="15.75" customHeight="1" x14ac:dyDescent="0.2">
      <c r="A48" s="81"/>
      <c r="B48" s="79" t="s">
        <v>135</v>
      </c>
      <c r="C48" s="70"/>
      <c r="D48" s="48"/>
      <c r="E48" s="48"/>
      <c r="F48" s="58"/>
      <c r="G48" s="59"/>
      <c r="H48" s="48"/>
      <c r="I48" s="48"/>
      <c r="J48" s="58"/>
      <c r="K48" s="59"/>
      <c r="L48" s="48"/>
      <c r="M48" s="48"/>
      <c r="N48" s="58"/>
      <c r="O48" s="61"/>
      <c r="P48" s="76"/>
      <c r="Q48" s="80" t="s">
        <v>135</v>
      </c>
      <c r="R48" s="63"/>
      <c r="S48" s="22"/>
      <c r="T48" s="64"/>
      <c r="U48" s="22"/>
      <c r="V48" s="23"/>
    </row>
    <row r="49" spans="1:22" ht="15.75" customHeight="1" x14ac:dyDescent="0.2">
      <c r="A49" s="81" t="s">
        <v>130</v>
      </c>
      <c r="B49" s="79" t="s">
        <v>141</v>
      </c>
      <c r="C49" s="70"/>
      <c r="D49" s="48">
        <f>IF(ISNA(VLOOKUP($B$5,inc_PP!$C:$AL,34,FALSE)),"-",VLOOKUP($B$5,inc_PP!$C:$AL,34,FALSE))</f>
        <v>344.07</v>
      </c>
      <c r="E49" s="48"/>
      <c r="F49" s="58">
        <f>IF(D47="[z]","[z]",IF(D49="[z]","[z]",IF(D47="[z]","[z]",(D49/D47*100)-100)))</f>
        <v>1.8259840189405168</v>
      </c>
      <c r="G49" s="59"/>
      <c r="H49" s="48">
        <f>VLOOKUP($B$5,exc_PP!$C:$AI,31,FALSE)</f>
        <v>324</v>
      </c>
      <c r="I49" s="48"/>
      <c r="J49" s="58">
        <f>IF(H47="[z]","[z]",IF(H49="[z]","[z]",IF(H47="[z]","[z]",(H49/H47*100)-100)))</f>
        <v>2.0119013884953176</v>
      </c>
      <c r="K49" s="59"/>
      <c r="L49" s="48">
        <f>IF(ISNA(VLOOKUP($B$5,Area_CT!$C:$AL,35,FALSE)),"-",VLOOKUP($B$5,Area_CT!$C:$AL,35,FALSE))</f>
        <v>2217.39</v>
      </c>
      <c r="M49" s="48"/>
      <c r="N49" s="58">
        <f>IF(L47="[z]","[z]",IF(L49="[z]","[z]",IF(L47="[z]","[z]",(L49/L47*100)-100)))</f>
        <v>4.6654551462084868</v>
      </c>
      <c r="O49" s="61"/>
      <c r="P49" s="76"/>
      <c r="Q49" s="62" t="s">
        <v>141</v>
      </c>
      <c r="R49" s="63">
        <f>IF(ISNA(VLOOKUP($Q$5,Area_CT!$C:$AL,35,FALSE)),"-",VLOOKUP($Q$5,Area_CT!$C:$AL,35,FALSE))</f>
        <v>2065.0500000000002</v>
      </c>
      <c r="S49" s="22"/>
      <c r="T49" s="64">
        <f>IF(R47="[z]","[z]",IF(R49="[z]","[z]",IF(R47="[z]","[z]",(R49/R47*100)-100)))</f>
        <v>5.0536447390510375</v>
      </c>
      <c r="U49" s="22"/>
      <c r="V49" s="23"/>
    </row>
    <row r="50" spans="1:22" ht="15.75" customHeight="1" x14ac:dyDescent="0.2">
      <c r="A50" s="81"/>
      <c r="B50" s="79" t="s">
        <v>135</v>
      </c>
      <c r="C50" s="70"/>
      <c r="D50" s="48"/>
      <c r="E50" s="48"/>
      <c r="F50" s="58"/>
      <c r="G50" s="59"/>
      <c r="H50" s="48"/>
      <c r="I50" s="48"/>
      <c r="J50" s="58"/>
      <c r="K50" s="59"/>
      <c r="L50" s="48"/>
      <c r="M50" s="48"/>
      <c r="N50" s="58"/>
      <c r="O50" s="61"/>
      <c r="P50" s="76"/>
      <c r="Q50" s="80" t="s">
        <v>135</v>
      </c>
      <c r="R50" s="63"/>
      <c r="S50" s="22"/>
      <c r="T50" s="64"/>
      <c r="U50" s="22"/>
      <c r="V50" s="23"/>
    </row>
    <row r="51" spans="1:22" ht="15.75" customHeight="1" x14ac:dyDescent="0.2">
      <c r="A51" s="81" t="s">
        <v>130</v>
      </c>
      <c r="B51" s="79" t="s">
        <v>142</v>
      </c>
      <c r="C51" s="70"/>
      <c r="D51" s="48">
        <f>IF(ISNA(VLOOKUP($B$5,inc_PP!$C:$AL,35,FALSE)),"-",VLOOKUP($B$5,inc_PP!$C:$AL,35,FALSE))</f>
        <v>354.12</v>
      </c>
      <c r="E51" s="48"/>
      <c r="F51" s="58">
        <f>IF(D49="[z]","[z]",IF(D51="[z]","[z]",IF(D49="[z]","[z]",(D51/D49*100)-100)))</f>
        <v>2.9209172552097158</v>
      </c>
      <c r="G51" s="59"/>
      <c r="H51" s="48">
        <f>VLOOKUP($B$5,exc_PP!$C:$AI,32,FALSE)</f>
        <v>333.72</v>
      </c>
      <c r="I51" s="48"/>
      <c r="J51" s="58">
        <f>IF(H49="[z]","[z]",IF(H51="[z]","[z]",IF(H49="[z]","[z]",(H51/H49*100)-100)))</f>
        <v>3</v>
      </c>
      <c r="K51" s="59"/>
      <c r="L51" s="48">
        <f>IF(ISNA(VLOOKUP($B$5,Area_CT!$C:$AL,36,FALSE)),"-",VLOOKUP($B$5,Area_CT!$C:$AL,36,FALSE))</f>
        <v>2321.98</v>
      </c>
      <c r="M51" s="48"/>
      <c r="N51" s="58">
        <f>IF(L49="[z]","[z]",IF(L51="[z]","[z]",IF(L49="[z]","[z]",(L51/L49*100)-100)))</f>
        <v>4.7168066961608162</v>
      </c>
      <c r="O51" s="61"/>
      <c r="P51" s="76"/>
      <c r="Q51" s="62" t="s">
        <v>142</v>
      </c>
      <c r="R51" s="63">
        <f>IF(ISNA(VLOOKUP($Q$5,Area_CT!$C:$AL,36,FALSE)),"-",VLOOKUP($Q$5,Area_CT!$C:$AL,36,FALSE))</f>
        <v>2170.9899999999998</v>
      </c>
      <c r="S51" s="22"/>
      <c r="T51" s="64">
        <f>IF(R49="[z]","[z]",IF(R47="[z]","[z]",IF(R49="[z]","[z]",(R51/R49*100)-100)))</f>
        <v>5.1301421273092416</v>
      </c>
      <c r="U51" s="22"/>
      <c r="V51" s="23"/>
    </row>
    <row r="52" spans="1:22" ht="15.75" customHeight="1" x14ac:dyDescent="0.2">
      <c r="A52" s="81"/>
      <c r="B52" s="79"/>
      <c r="C52" s="70"/>
      <c r="D52" s="48"/>
      <c r="E52" s="48"/>
      <c r="F52" s="58"/>
      <c r="G52" s="59"/>
      <c r="H52" s="48"/>
      <c r="I52" s="48"/>
      <c r="J52" s="58"/>
      <c r="K52" s="59"/>
      <c r="L52" s="48"/>
      <c r="M52" s="48"/>
      <c r="N52" s="58"/>
      <c r="O52" s="61"/>
      <c r="P52" s="76"/>
      <c r="Q52" s="80"/>
      <c r="R52" s="63"/>
      <c r="S52" s="22"/>
      <c r="T52" s="64"/>
      <c r="U52" s="22"/>
      <c r="V52" s="23"/>
    </row>
    <row r="53" spans="1:22" ht="15.75" customHeight="1" x14ac:dyDescent="0.2">
      <c r="A53" s="73"/>
      <c r="B53" s="79"/>
      <c r="C53" s="70"/>
      <c r="D53" s="48"/>
      <c r="E53" s="48"/>
      <c r="F53" s="58"/>
      <c r="G53" s="59"/>
      <c r="H53" s="48"/>
      <c r="I53" s="48"/>
      <c r="J53" s="58"/>
      <c r="K53" s="59"/>
      <c r="L53" s="48"/>
      <c r="M53" s="48"/>
      <c r="N53" s="58"/>
      <c r="O53" s="61"/>
      <c r="P53" s="76"/>
      <c r="Q53" s="62"/>
      <c r="R53" s="63"/>
      <c r="S53" s="22"/>
      <c r="T53" s="64"/>
      <c r="U53" s="22"/>
      <c r="V53" s="23"/>
    </row>
    <row r="54" spans="1:22" ht="18.5" customHeight="1" x14ac:dyDescent="0.15">
      <c r="A54" s="39"/>
      <c r="B54" s="82" t="s">
        <v>143</v>
      </c>
      <c r="C54" s="61"/>
      <c r="D54" s="61"/>
      <c r="E54" s="61"/>
      <c r="F54" s="61"/>
      <c r="G54" s="61"/>
      <c r="H54" s="61"/>
      <c r="I54" s="61"/>
      <c r="J54" s="61"/>
      <c r="K54" s="61"/>
      <c r="L54" s="61"/>
      <c r="M54" s="61"/>
      <c r="N54" s="61"/>
      <c r="O54" s="61"/>
      <c r="P54" s="21"/>
      <c r="Q54" s="201" t="s">
        <v>144</v>
      </c>
      <c r="R54" s="201"/>
      <c r="S54" s="201"/>
      <c r="T54" s="201"/>
      <c r="U54" s="201"/>
      <c r="V54" s="23"/>
    </row>
    <row r="55" spans="1:22" x14ac:dyDescent="0.15">
      <c r="A55" s="39"/>
      <c r="B55" s="61"/>
      <c r="C55" s="61"/>
      <c r="D55" s="61"/>
      <c r="E55" s="61"/>
      <c r="F55" s="61"/>
      <c r="G55" s="61"/>
      <c r="H55" s="61"/>
      <c r="I55" s="61"/>
      <c r="J55" s="61"/>
      <c r="K55" s="61"/>
      <c r="L55" s="61"/>
      <c r="M55" s="61"/>
      <c r="N55" s="61"/>
      <c r="O55" s="61"/>
      <c r="P55" s="21"/>
      <c r="Q55" s="201"/>
      <c r="R55" s="201"/>
      <c r="S55" s="201"/>
      <c r="T55" s="201"/>
      <c r="U55" s="201"/>
      <c r="V55" s="23"/>
    </row>
    <row r="56" spans="1:22" ht="49.5" customHeight="1" x14ac:dyDescent="0.15">
      <c r="A56" s="39"/>
      <c r="B56" s="202"/>
      <c r="C56" s="202"/>
      <c r="D56" s="202"/>
      <c r="E56" s="202"/>
      <c r="F56" s="202"/>
      <c r="G56" s="202"/>
      <c r="H56" s="202"/>
      <c r="I56" s="202"/>
      <c r="J56" s="202"/>
      <c r="K56" s="202"/>
      <c r="L56" s="202"/>
      <c r="M56" s="202"/>
      <c r="N56" s="202"/>
      <c r="O56" s="61"/>
      <c r="P56" s="21"/>
      <c r="Q56" s="201" t="s">
        <v>145</v>
      </c>
      <c r="R56" s="201"/>
      <c r="S56" s="201"/>
      <c r="T56" s="201"/>
      <c r="U56" s="201"/>
      <c r="V56" s="23"/>
    </row>
    <row r="57" spans="1:22" ht="92.25" customHeight="1" x14ac:dyDescent="0.15">
      <c r="A57" s="83"/>
      <c r="B57" s="203" t="s">
        <v>146</v>
      </c>
      <c r="C57" s="203"/>
      <c r="D57" s="203"/>
      <c r="E57" s="203"/>
      <c r="F57" s="203"/>
      <c r="G57" s="203"/>
      <c r="H57" s="203"/>
      <c r="I57" s="203"/>
      <c r="J57" s="203"/>
      <c r="K57" s="203"/>
      <c r="L57" s="203"/>
      <c r="M57" s="203"/>
      <c r="N57" s="203"/>
      <c r="O57" s="203"/>
      <c r="P57" s="203"/>
      <c r="Q57" s="203"/>
      <c r="R57" s="203"/>
      <c r="S57" s="203"/>
      <c r="T57" s="203"/>
      <c r="U57" s="203"/>
      <c r="V57" s="203"/>
    </row>
    <row r="58" spans="1:22" ht="13.5" customHeight="1" x14ac:dyDescent="0.15">
      <c r="A58" s="83"/>
      <c r="B58" s="84" t="s">
        <v>147</v>
      </c>
      <c r="C58" s="85"/>
      <c r="D58" s="85"/>
      <c r="E58" s="85"/>
      <c r="F58" s="85"/>
      <c r="G58" s="85"/>
      <c r="H58" s="85"/>
      <c r="I58" s="85"/>
      <c r="J58" s="85"/>
      <c r="K58" s="85"/>
      <c r="L58" s="85"/>
      <c r="M58" s="85"/>
      <c r="N58" s="85"/>
      <c r="O58" s="85"/>
      <c r="P58" s="85"/>
      <c r="Q58" s="85"/>
      <c r="R58" s="85"/>
      <c r="S58" s="85"/>
      <c r="T58" s="85"/>
      <c r="U58" s="85"/>
      <c r="V58" s="86"/>
    </row>
    <row r="59" spans="1:22" ht="13.5" customHeight="1" x14ac:dyDescent="0.15">
      <c r="A59" s="83"/>
      <c r="B59" s="84"/>
      <c r="C59" s="85"/>
      <c r="D59" s="85"/>
      <c r="E59" s="85"/>
      <c r="F59" s="85"/>
      <c r="G59" s="85"/>
      <c r="H59" s="85"/>
      <c r="I59" s="85"/>
      <c r="J59" s="85"/>
      <c r="K59" s="85"/>
      <c r="L59" s="85"/>
      <c r="M59" s="85"/>
      <c r="N59" s="85"/>
      <c r="O59" s="85"/>
      <c r="P59" s="85"/>
      <c r="Q59" s="85"/>
      <c r="R59" s="85"/>
      <c r="S59" s="85"/>
      <c r="T59" s="85"/>
      <c r="U59" s="85"/>
      <c r="V59" s="86"/>
    </row>
    <row r="60" spans="1:22" x14ac:dyDescent="0.15">
      <c r="A60" s="83"/>
      <c r="B60" t="s">
        <v>148</v>
      </c>
      <c r="V60" s="87"/>
    </row>
    <row r="61" spans="1:22" x14ac:dyDescent="0.15">
      <c r="A61" s="83"/>
      <c r="B61" t="s">
        <v>149</v>
      </c>
      <c r="P61" s="88"/>
      <c r="Q61" s="204"/>
      <c r="R61" s="204"/>
      <c r="S61" s="204"/>
      <c r="T61" s="204"/>
      <c r="U61" s="204"/>
      <c r="V61" s="87"/>
    </row>
    <row r="62" spans="1:22" s="85" customFormat="1" ht="29.25" customHeight="1" x14ac:dyDescent="0.15">
      <c r="A62" s="89"/>
      <c r="B62" s="199" t="s">
        <v>150</v>
      </c>
      <c r="C62" s="199"/>
      <c r="D62" s="199"/>
      <c r="E62" s="199"/>
      <c r="F62" s="199"/>
      <c r="G62" s="199"/>
      <c r="H62" s="199"/>
      <c r="I62" s="199"/>
      <c r="J62" s="199"/>
      <c r="K62" s="199"/>
      <c r="L62" s="199"/>
      <c r="M62" s="199"/>
      <c r="N62" s="199"/>
      <c r="O62" s="199"/>
      <c r="P62" s="199"/>
      <c r="Q62" s="199"/>
      <c r="R62" s="199"/>
      <c r="S62" s="199"/>
      <c r="T62" s="199"/>
      <c r="U62" s="199"/>
      <c r="V62" s="199"/>
    </row>
    <row r="63" spans="1:22" x14ac:dyDescent="0.15">
      <c r="A63" s="83"/>
      <c r="B63" s="84"/>
      <c r="C63" s="84"/>
      <c r="D63" s="84"/>
      <c r="E63" s="84"/>
      <c r="F63" s="84"/>
      <c r="G63" s="84"/>
      <c r="H63" s="84"/>
      <c r="I63" s="84"/>
      <c r="J63" s="84"/>
      <c r="K63" s="84"/>
      <c r="L63" s="84"/>
      <c r="M63" s="84"/>
      <c r="N63" s="84"/>
      <c r="P63" s="88"/>
      <c r="Q63" s="90"/>
      <c r="R63" s="90"/>
      <c r="S63" s="90"/>
      <c r="T63" s="90"/>
      <c r="U63" s="90"/>
      <c r="V63" s="87"/>
    </row>
    <row r="64" spans="1:22" ht="10.5" customHeight="1" x14ac:dyDescent="0.15">
      <c r="A64" s="91"/>
      <c r="B64" s="200"/>
      <c r="C64" s="200"/>
      <c r="D64" s="200"/>
      <c r="E64" s="200"/>
      <c r="F64" s="200"/>
      <c r="G64" s="200"/>
      <c r="H64" s="200"/>
      <c r="I64" s="200"/>
      <c r="J64" s="200"/>
      <c r="K64" s="200"/>
      <c r="L64" s="200"/>
      <c r="M64" s="200"/>
      <c r="N64" s="200"/>
      <c r="O64" s="92"/>
      <c r="P64" s="93"/>
      <c r="Q64" s="92"/>
      <c r="R64" s="92"/>
      <c r="S64" s="92"/>
      <c r="T64" s="92"/>
      <c r="U64" s="92"/>
      <c r="V64" s="94"/>
    </row>
  </sheetData>
  <mergeCells count="26">
    <mergeCell ref="B62:V62"/>
    <mergeCell ref="B64:N64"/>
    <mergeCell ref="Q37:Q38"/>
    <mergeCell ref="Q54:U55"/>
    <mergeCell ref="B56:N56"/>
    <mergeCell ref="Q56:U56"/>
    <mergeCell ref="B57:V57"/>
    <mergeCell ref="Q61:U61"/>
    <mergeCell ref="D8:F8"/>
    <mergeCell ref="H8:J8"/>
    <mergeCell ref="L8:N8"/>
    <mergeCell ref="Q8:T8"/>
    <mergeCell ref="B26:B27"/>
    <mergeCell ref="Q26:Q27"/>
    <mergeCell ref="B5:F6"/>
    <mergeCell ref="G5:G6"/>
    <mergeCell ref="I5:J5"/>
    <mergeCell ref="K5:N5"/>
    <mergeCell ref="Q5:U6"/>
    <mergeCell ref="K6:N6"/>
    <mergeCell ref="A1:V1"/>
    <mergeCell ref="A2:O2"/>
    <mergeCell ref="B3:F4"/>
    <mergeCell ref="I3:J4"/>
    <mergeCell ref="Q3:T4"/>
    <mergeCell ref="K4:L4"/>
  </mergeCells>
  <conditionalFormatting sqref="B64">
    <cfRule type="expression" dxfId="3" priority="1" stopIfTrue="1">
      <formula>$B$5="Windsor &amp; Maidenhead UA"</formula>
    </cfRule>
  </conditionalFormatting>
  <conditionalFormatting sqref="R37:R38">
    <cfRule type="expression" dxfId="2" priority="3" stopIfTrue="1">
      <formula>$X$5=0</formula>
    </cfRule>
  </conditionalFormatting>
  <conditionalFormatting sqref="R26:T27">
    <cfRule type="expression" dxfId="1" priority="2" stopIfTrue="1">
      <formula>$X$5=0</formula>
    </cfRule>
  </conditionalFormatting>
  <conditionalFormatting sqref="T37:T38">
    <cfRule type="expression" dxfId="0" priority="4" stopIfTrue="1">
      <formula>$X$5=0</formula>
    </cfRule>
  </conditionalFormatting>
  <dataValidations count="1">
    <dataValidation type="list" allowBlank="1" showInputMessage="1" showErrorMessage="1" sqref="Q5" xr:uid="{A07C04EE-5993-5049-AC4E-68DBF4B1265D}">
      <formula1>Class</formula1>
    </dataValidation>
  </dataValidations>
  <printOptions horizontalCentered="1" verticalCentered="1"/>
  <pageMargins left="0.66929133858267698" right="0.62992125984252001" top="0.83000000000000007" bottom="0.98425196850393704" header="0.511811023622047" footer="0.511811023622047"/>
  <pageSetup paperSize="0" orientation="landscape" horizontalDpi="0" verticalDpi="0" copies="0"/>
  <headerFooter alignWithMargins="0">
    <oddHeader xml:space="preserve">&amp;C&amp;"Calibri,Regular" OFFICIAL-SENSITIVE - DLUHC USE ONLY&amp;1#
</oddHeader>
    <oddFooter>&amp;C
&amp;1#&amp;"Calibri,Regular"&amp;10 OFFICIAL-SENSITIVE - DLUHC USE ONLY</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99605C6-A753-1844-A6CE-7E46C1253F0C}">
          <x14:formula1>
            <xm:f>list!$B$4:$B$561</xm:f>
          </x14:formula1>
          <xm:sqref>B5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3B42E-D2CF-324D-8CF5-EBD90A806F47}">
  <sheetPr>
    <pageSetUpPr fitToPage="1"/>
  </sheetPr>
  <dimension ref="A1:AL560"/>
  <sheetViews>
    <sheetView topLeftCell="A25" workbookViewId="0"/>
  </sheetViews>
  <sheetFormatPr baseColWidth="10" defaultColWidth="10.6640625" defaultRowHeight="16" outlineLevelCol="1" x14ac:dyDescent="0.2"/>
  <cols>
    <col min="1" max="1" width="11.1640625" style="69" customWidth="1"/>
    <col min="2" max="2" width="17" style="69" customWidth="1"/>
    <col min="3" max="3" width="73.1640625" style="95" bestFit="1" customWidth="1"/>
    <col min="4" max="4" width="13.33203125" style="95" customWidth="1"/>
    <col min="5" max="5" width="10.83203125" style="95" customWidth="1"/>
    <col min="6" max="31" width="18.33203125" style="69" hidden="1" customWidth="1" outlineLevel="1"/>
    <col min="32" max="32" width="19.5" style="69" hidden="1" customWidth="1" outlineLevel="1"/>
    <col min="33" max="33" width="19.5" style="69" customWidth="1" collapsed="1"/>
    <col min="34" max="37" width="19.5" style="69" customWidth="1"/>
    <col min="38" max="38" width="30.83203125" style="100" bestFit="1" customWidth="1"/>
    <col min="39" max="39" width="10.6640625" style="69" customWidth="1"/>
    <col min="40" max="16384" width="10.6640625" style="69"/>
  </cols>
  <sheetData>
    <row r="1" spans="1:38" ht="20" x14ac:dyDescent="0.2">
      <c r="A1" s="10" t="s">
        <v>30</v>
      </c>
      <c r="J1" s="96"/>
      <c r="K1" s="97"/>
      <c r="L1" s="97"/>
      <c r="M1" s="97"/>
      <c r="N1" s="97"/>
      <c r="O1" s="97"/>
      <c r="P1" s="97"/>
      <c r="Q1" s="98"/>
      <c r="R1" s="99"/>
    </row>
    <row r="2" spans="1:38" x14ac:dyDescent="0.2">
      <c r="A2" s="11" t="s">
        <v>151</v>
      </c>
      <c r="F2" s="95"/>
      <c r="G2" s="95"/>
      <c r="H2" s="95"/>
      <c r="I2" s="95"/>
      <c r="J2" s="95"/>
      <c r="K2" s="95"/>
      <c r="L2" s="95"/>
      <c r="M2" s="95"/>
      <c r="N2" s="95"/>
      <c r="O2" s="95"/>
      <c r="P2" s="95"/>
      <c r="Q2" s="95"/>
      <c r="R2" s="95"/>
      <c r="S2" s="95"/>
      <c r="T2" s="95"/>
      <c r="U2" s="95"/>
      <c r="V2" s="95"/>
      <c r="W2" s="95"/>
      <c r="X2" s="95"/>
      <c r="Y2" s="95"/>
      <c r="Z2" s="95"/>
      <c r="AA2" s="95"/>
      <c r="AB2" s="95"/>
      <c r="AC2" s="95"/>
      <c r="AD2" s="95"/>
      <c r="AE2" s="95"/>
      <c r="AF2" s="95"/>
      <c r="AG2" s="95"/>
      <c r="AH2" s="95"/>
      <c r="AI2" s="95"/>
      <c r="AJ2" s="95"/>
    </row>
    <row r="3" spans="1:38" ht="31" customHeight="1" x14ac:dyDescent="0.2">
      <c r="A3" s="101" t="s">
        <v>152</v>
      </c>
      <c r="B3" s="101" t="s">
        <v>153</v>
      </c>
      <c r="C3" s="101" t="s">
        <v>154</v>
      </c>
      <c r="D3" s="101" t="s">
        <v>155</v>
      </c>
      <c r="E3" s="101" t="s">
        <v>156</v>
      </c>
      <c r="F3" s="102" t="s">
        <v>157</v>
      </c>
      <c r="G3" s="102" t="s">
        <v>158</v>
      </c>
      <c r="H3" s="102" t="s">
        <v>159</v>
      </c>
      <c r="I3" s="102" t="s">
        <v>160</v>
      </c>
      <c r="J3" s="103" t="s">
        <v>161</v>
      </c>
      <c r="K3" s="103" t="s">
        <v>162</v>
      </c>
      <c r="L3" s="103" t="s">
        <v>163</v>
      </c>
      <c r="M3" s="103" t="s">
        <v>164</v>
      </c>
      <c r="N3" s="103" t="s">
        <v>165</v>
      </c>
      <c r="O3" s="103" t="s">
        <v>166</v>
      </c>
      <c r="P3" s="103" t="s">
        <v>167</v>
      </c>
      <c r="Q3" s="103" t="s">
        <v>168</v>
      </c>
      <c r="R3" s="102" t="s">
        <v>169</v>
      </c>
      <c r="S3" s="102" t="s">
        <v>170</v>
      </c>
      <c r="T3" s="102" t="s">
        <v>171</v>
      </c>
      <c r="U3" s="102" t="s">
        <v>172</v>
      </c>
      <c r="V3" s="102" t="s">
        <v>173</v>
      </c>
      <c r="W3" s="102" t="s">
        <v>174</v>
      </c>
      <c r="X3" s="102" t="s">
        <v>175</v>
      </c>
      <c r="Y3" s="102" t="s">
        <v>176</v>
      </c>
      <c r="Z3" s="102" t="s">
        <v>177</v>
      </c>
      <c r="AA3" s="102" t="s">
        <v>178</v>
      </c>
      <c r="AB3" s="102" t="s">
        <v>179</v>
      </c>
      <c r="AC3" s="102" t="s">
        <v>180</v>
      </c>
      <c r="AD3" s="102" t="s">
        <v>181</v>
      </c>
      <c r="AE3" s="102" t="s">
        <v>182</v>
      </c>
      <c r="AF3" s="102" t="s">
        <v>183</v>
      </c>
      <c r="AG3" s="102" t="s">
        <v>184</v>
      </c>
      <c r="AH3" s="102" t="s">
        <v>185</v>
      </c>
      <c r="AI3" s="102" t="s">
        <v>186</v>
      </c>
      <c r="AJ3" s="102" t="s">
        <v>187</v>
      </c>
      <c r="AK3" s="102" t="s">
        <v>188</v>
      </c>
      <c r="AL3" s="104" t="s">
        <v>25</v>
      </c>
    </row>
    <row r="4" spans="1:38" ht="15.5" customHeight="1" x14ac:dyDescent="0.2">
      <c r="A4" s="105" t="s">
        <v>189</v>
      </c>
      <c r="B4" s="105" t="s">
        <v>190</v>
      </c>
      <c r="C4" s="105" t="s">
        <v>95</v>
      </c>
      <c r="D4" s="105" t="s">
        <v>94</v>
      </c>
      <c r="E4" s="105" t="s">
        <v>76</v>
      </c>
      <c r="F4" s="106">
        <v>176.63</v>
      </c>
      <c r="G4" s="106">
        <v>148.5</v>
      </c>
      <c r="H4" s="106">
        <v>148.5</v>
      </c>
      <c r="I4" s="106">
        <v>142.80000000000001</v>
      </c>
      <c r="J4" s="106">
        <v>143.27000000000001</v>
      </c>
      <c r="K4" s="106">
        <v>153.26</v>
      </c>
      <c r="L4" s="106">
        <v>160.13999999999999</v>
      </c>
      <c r="M4" s="106">
        <v>163.52000000000001</v>
      </c>
      <c r="N4" s="106">
        <v>176.82</v>
      </c>
      <c r="O4" s="106">
        <v>194.2</v>
      </c>
      <c r="P4" s="106">
        <v>214.98</v>
      </c>
      <c r="Q4" s="106">
        <v>225.83</v>
      </c>
      <c r="R4" s="106">
        <v>234.72</v>
      </c>
      <c r="S4" s="107">
        <v>245.98</v>
      </c>
      <c r="T4" s="107">
        <v>258.33999999999997</v>
      </c>
      <c r="U4" s="107">
        <v>270.11</v>
      </c>
      <c r="V4" s="107">
        <v>280.44</v>
      </c>
      <c r="W4" s="107">
        <v>286.94</v>
      </c>
      <c r="X4" s="107">
        <v>287.29000000000002</v>
      </c>
      <c r="Y4" s="107">
        <v>287.69</v>
      </c>
      <c r="Z4" s="107">
        <v>292.60000000000002</v>
      </c>
      <c r="AA4" s="107">
        <v>290.05</v>
      </c>
      <c r="AB4" s="107">
        <v>289.63</v>
      </c>
      <c r="AC4" s="107">
        <v>294.70999999999998</v>
      </c>
      <c r="AD4" s="107">
        <v>300.04000000000002</v>
      </c>
      <c r="AE4" s="107">
        <v>310.14</v>
      </c>
      <c r="AF4" s="107">
        <v>318.56</v>
      </c>
      <c r="AG4" s="107">
        <v>324.76</v>
      </c>
      <c r="AH4" s="107">
        <v>331.87</v>
      </c>
      <c r="AI4" s="107">
        <v>337.9</v>
      </c>
      <c r="AJ4" s="106">
        <v>344.07</v>
      </c>
      <c r="AK4" s="106">
        <v>354.12</v>
      </c>
      <c r="AL4" s="108"/>
    </row>
    <row r="5" spans="1:38" ht="15.5" customHeight="1" x14ac:dyDescent="0.2">
      <c r="A5" s="105" t="s">
        <v>191</v>
      </c>
      <c r="B5" s="105" t="s">
        <v>192</v>
      </c>
      <c r="C5" s="105" t="s">
        <v>193</v>
      </c>
      <c r="D5" s="105" t="s">
        <v>194</v>
      </c>
      <c r="E5" s="105" t="s">
        <v>76</v>
      </c>
      <c r="F5" s="106">
        <v>50.63</v>
      </c>
      <c r="G5" s="106">
        <v>83.25</v>
      </c>
      <c r="H5" s="106">
        <v>82.13</v>
      </c>
      <c r="I5" s="106">
        <v>96.79</v>
      </c>
      <c r="J5" s="106">
        <v>107.48</v>
      </c>
      <c r="K5" s="106">
        <v>112.55</v>
      </c>
      <c r="L5" s="106">
        <v>115.96</v>
      </c>
      <c r="M5" s="106">
        <v>119.4</v>
      </c>
      <c r="N5" s="106">
        <v>125.11</v>
      </c>
      <c r="O5" s="106">
        <v>130.16</v>
      </c>
      <c r="P5" s="106">
        <v>137.22</v>
      </c>
      <c r="Q5" s="106">
        <v>143.84</v>
      </c>
      <c r="R5" s="106">
        <v>148.72999999999999</v>
      </c>
      <c r="S5" s="107">
        <v>154.11000000000001</v>
      </c>
      <c r="T5" s="107">
        <v>159.66999999999999</v>
      </c>
      <c r="U5" s="107">
        <v>168.88</v>
      </c>
      <c r="V5" s="107">
        <v>175.22</v>
      </c>
      <c r="W5" s="107">
        <v>180.99</v>
      </c>
      <c r="X5" s="107">
        <v>183.25</v>
      </c>
      <c r="Y5" s="107">
        <v>194.74</v>
      </c>
      <c r="Z5" s="107">
        <v>203.15</v>
      </c>
      <c r="AA5" s="107">
        <v>209.88</v>
      </c>
      <c r="AB5" s="107">
        <v>215.41</v>
      </c>
      <c r="AC5" s="107">
        <v>220.95</v>
      </c>
      <c r="AD5" s="107">
        <v>226.39</v>
      </c>
      <c r="AE5" s="107">
        <v>234.66</v>
      </c>
      <c r="AF5" s="107">
        <v>244.67</v>
      </c>
      <c r="AG5" s="107">
        <v>254.26</v>
      </c>
      <c r="AH5" s="107">
        <v>262.83</v>
      </c>
      <c r="AI5" s="107">
        <v>269.10000000000002</v>
      </c>
      <c r="AJ5" s="106" t="s">
        <v>52</v>
      </c>
      <c r="AK5" s="106" t="s">
        <v>52</v>
      </c>
      <c r="AL5" s="108"/>
    </row>
    <row r="6" spans="1:38" ht="15.5" customHeight="1" x14ac:dyDescent="0.2">
      <c r="A6" s="105" t="s">
        <v>195</v>
      </c>
      <c r="B6" s="105" t="s">
        <v>196</v>
      </c>
      <c r="C6" s="105" t="s">
        <v>197</v>
      </c>
      <c r="D6" s="105" t="s">
        <v>194</v>
      </c>
      <c r="E6" s="105" t="s">
        <v>76</v>
      </c>
      <c r="F6" s="106">
        <v>77.63</v>
      </c>
      <c r="G6" s="106">
        <v>38.25</v>
      </c>
      <c r="H6" s="106">
        <v>87.75</v>
      </c>
      <c r="I6" s="106">
        <v>113.91</v>
      </c>
      <c r="J6" s="106">
        <v>123.55</v>
      </c>
      <c r="K6" s="106">
        <v>129.49</v>
      </c>
      <c r="L6" s="106">
        <v>135.25</v>
      </c>
      <c r="M6" s="106">
        <v>141.34</v>
      </c>
      <c r="N6" s="106">
        <v>147.69999999999999</v>
      </c>
      <c r="O6" s="106">
        <v>156.66999999999999</v>
      </c>
      <c r="P6" s="106">
        <v>162.76</v>
      </c>
      <c r="Q6" s="106">
        <v>169.54</v>
      </c>
      <c r="R6" s="106">
        <v>175.59</v>
      </c>
      <c r="S6" s="107">
        <v>180.75</v>
      </c>
      <c r="T6" s="107">
        <v>183.49</v>
      </c>
      <c r="U6" s="107">
        <v>184.63</v>
      </c>
      <c r="V6" s="107" t="s">
        <v>52</v>
      </c>
      <c r="W6" s="107" t="s">
        <v>52</v>
      </c>
      <c r="X6" s="107" t="s">
        <v>52</v>
      </c>
      <c r="Y6" s="107" t="s">
        <v>52</v>
      </c>
      <c r="Z6" s="107" t="s">
        <v>52</v>
      </c>
      <c r="AA6" s="107" t="s">
        <v>52</v>
      </c>
      <c r="AB6" s="107" t="s">
        <v>52</v>
      </c>
      <c r="AC6" s="107" t="s">
        <v>52</v>
      </c>
      <c r="AD6" s="107" t="s">
        <v>52</v>
      </c>
      <c r="AE6" s="107" t="s">
        <v>52</v>
      </c>
      <c r="AF6" s="107" t="s">
        <v>52</v>
      </c>
      <c r="AG6" s="107" t="s">
        <v>52</v>
      </c>
      <c r="AH6" s="107" t="s">
        <v>52</v>
      </c>
      <c r="AI6" s="107" t="s">
        <v>52</v>
      </c>
      <c r="AJ6" s="106" t="s">
        <v>52</v>
      </c>
      <c r="AK6" s="106" t="s">
        <v>52</v>
      </c>
      <c r="AL6" s="108"/>
    </row>
    <row r="7" spans="1:38" ht="15.5" customHeight="1" x14ac:dyDescent="0.2">
      <c r="A7" s="105" t="s">
        <v>198</v>
      </c>
      <c r="B7" s="105" t="s">
        <v>199</v>
      </c>
      <c r="C7" s="105" t="s">
        <v>200</v>
      </c>
      <c r="D7" s="105" t="s">
        <v>94</v>
      </c>
      <c r="E7" s="105" t="s">
        <v>76</v>
      </c>
      <c r="F7" s="106">
        <v>73.13</v>
      </c>
      <c r="G7" s="106">
        <v>68.63</v>
      </c>
      <c r="H7" s="106">
        <v>81</v>
      </c>
      <c r="I7" s="106">
        <v>90.97</v>
      </c>
      <c r="J7" s="106">
        <v>104.22</v>
      </c>
      <c r="K7" s="106">
        <v>114.06</v>
      </c>
      <c r="L7" s="106">
        <v>118.21</v>
      </c>
      <c r="M7" s="106">
        <v>128.27000000000001</v>
      </c>
      <c r="N7" s="106">
        <v>137.65</v>
      </c>
      <c r="O7" s="106">
        <v>145.63999999999999</v>
      </c>
      <c r="P7" s="106">
        <v>148.66999999999999</v>
      </c>
      <c r="Q7" s="106">
        <v>153.58000000000001</v>
      </c>
      <c r="R7" s="106">
        <v>160.44</v>
      </c>
      <c r="S7" s="107">
        <v>164.98</v>
      </c>
      <c r="T7" s="107">
        <v>171.42</v>
      </c>
      <c r="U7" s="107">
        <v>178.26</v>
      </c>
      <c r="V7" s="107">
        <v>183.37</v>
      </c>
      <c r="W7" s="107">
        <v>186.1</v>
      </c>
      <c r="X7" s="107">
        <v>186.46</v>
      </c>
      <c r="Y7" s="107">
        <v>188.48</v>
      </c>
      <c r="Z7" s="107">
        <v>193.24</v>
      </c>
      <c r="AA7" s="107">
        <v>193.13</v>
      </c>
      <c r="AB7" s="107">
        <v>194.96</v>
      </c>
      <c r="AC7" s="107">
        <v>195.88</v>
      </c>
      <c r="AD7" s="107">
        <v>203.54</v>
      </c>
      <c r="AE7" s="107">
        <v>210.85</v>
      </c>
      <c r="AF7" s="107">
        <v>217.36</v>
      </c>
      <c r="AG7" s="107">
        <v>229.59</v>
      </c>
      <c r="AH7" s="107">
        <v>240.71</v>
      </c>
      <c r="AI7" s="107">
        <v>246.34</v>
      </c>
      <c r="AJ7" s="106">
        <v>255.91</v>
      </c>
      <c r="AK7" s="106">
        <v>272.14999999999998</v>
      </c>
      <c r="AL7" s="108"/>
    </row>
    <row r="8" spans="1:38" ht="15.5" customHeight="1" x14ac:dyDescent="0.2">
      <c r="A8" s="105" t="s">
        <v>201</v>
      </c>
      <c r="B8" s="105" t="s">
        <v>202</v>
      </c>
      <c r="C8" s="105" t="s">
        <v>203</v>
      </c>
      <c r="D8" s="105" t="s">
        <v>94</v>
      </c>
      <c r="E8" s="105" t="s">
        <v>76</v>
      </c>
      <c r="F8" s="106">
        <v>135</v>
      </c>
      <c r="G8" s="106">
        <v>128.25</v>
      </c>
      <c r="H8" s="106">
        <v>129.38</v>
      </c>
      <c r="I8" s="106">
        <v>116.56</v>
      </c>
      <c r="J8" s="106">
        <v>115.17</v>
      </c>
      <c r="K8" s="106">
        <v>127.78</v>
      </c>
      <c r="L8" s="106">
        <v>126.49</v>
      </c>
      <c r="M8" s="106">
        <v>135.07</v>
      </c>
      <c r="N8" s="106">
        <v>141.25</v>
      </c>
      <c r="O8" s="106">
        <v>152.61000000000001</v>
      </c>
      <c r="P8" s="106">
        <v>163.61000000000001</v>
      </c>
      <c r="Q8" s="106">
        <v>175.19</v>
      </c>
      <c r="R8" s="106">
        <v>184.2</v>
      </c>
      <c r="S8" s="107">
        <v>193.38</v>
      </c>
      <c r="T8" s="107">
        <v>199.97</v>
      </c>
      <c r="U8" s="107">
        <v>208.67</v>
      </c>
      <c r="V8" s="107">
        <v>214.64</v>
      </c>
      <c r="W8" s="107">
        <v>219.47</v>
      </c>
      <c r="X8" s="107">
        <v>219.65</v>
      </c>
      <c r="Y8" s="107">
        <v>221.55</v>
      </c>
      <c r="Z8" s="107">
        <v>221.6</v>
      </c>
      <c r="AA8" s="107">
        <v>222.91</v>
      </c>
      <c r="AB8" s="107">
        <v>224.6</v>
      </c>
      <c r="AC8" s="107">
        <v>231.78</v>
      </c>
      <c r="AD8" s="107">
        <v>239.58</v>
      </c>
      <c r="AE8" s="107">
        <v>247.11</v>
      </c>
      <c r="AF8" s="107">
        <v>255.61</v>
      </c>
      <c r="AG8" s="107">
        <v>264.19</v>
      </c>
      <c r="AH8" s="107">
        <v>269.39</v>
      </c>
      <c r="AI8" s="107">
        <v>276.2</v>
      </c>
      <c r="AJ8" s="106">
        <v>284.95999999999998</v>
      </c>
      <c r="AK8" s="106">
        <v>294.06</v>
      </c>
      <c r="AL8" s="108"/>
    </row>
    <row r="9" spans="1:38" ht="15.5" customHeight="1" x14ac:dyDescent="0.2">
      <c r="A9" s="105" t="s">
        <v>204</v>
      </c>
      <c r="B9" s="105" t="s">
        <v>205</v>
      </c>
      <c r="C9" s="105" t="s">
        <v>206</v>
      </c>
      <c r="D9" s="105" t="s">
        <v>94</v>
      </c>
      <c r="E9" s="105" t="s">
        <v>76</v>
      </c>
      <c r="F9" s="106">
        <v>78.75</v>
      </c>
      <c r="G9" s="106">
        <v>78.75</v>
      </c>
      <c r="H9" s="106">
        <v>83.25</v>
      </c>
      <c r="I9" s="106">
        <v>95.64</v>
      </c>
      <c r="J9" s="106">
        <v>105.47</v>
      </c>
      <c r="K9" s="106">
        <v>108.43</v>
      </c>
      <c r="L9" s="106">
        <v>119.11</v>
      </c>
      <c r="M9" s="106">
        <v>125.67</v>
      </c>
      <c r="N9" s="106">
        <v>132.79</v>
      </c>
      <c r="O9" s="106">
        <v>140.65</v>
      </c>
      <c r="P9" s="106">
        <v>144.69</v>
      </c>
      <c r="Q9" s="106">
        <v>148.22999999999999</v>
      </c>
      <c r="R9" s="106">
        <v>152.75</v>
      </c>
      <c r="S9" s="107">
        <v>157.19</v>
      </c>
      <c r="T9" s="107">
        <v>161.72</v>
      </c>
      <c r="U9" s="107">
        <v>164.96</v>
      </c>
      <c r="V9" s="107">
        <v>169.14</v>
      </c>
      <c r="W9" s="107">
        <v>172.53</v>
      </c>
      <c r="X9" s="107">
        <v>172.96</v>
      </c>
      <c r="Y9" s="107">
        <v>172.93</v>
      </c>
      <c r="Z9" s="107">
        <v>173.25</v>
      </c>
      <c r="AA9" s="107">
        <v>178.08</v>
      </c>
      <c r="AB9" s="107">
        <v>178.7</v>
      </c>
      <c r="AC9" s="107">
        <v>184.09</v>
      </c>
      <c r="AD9" s="107">
        <v>189.21</v>
      </c>
      <c r="AE9" s="107">
        <v>194.21</v>
      </c>
      <c r="AF9" s="107">
        <v>194.09</v>
      </c>
      <c r="AG9" s="107">
        <v>199.07</v>
      </c>
      <c r="AH9" s="107">
        <v>199.03</v>
      </c>
      <c r="AI9" s="107">
        <v>204.65</v>
      </c>
      <c r="AJ9" s="106">
        <v>211.21</v>
      </c>
      <c r="AK9" s="106">
        <v>218.37</v>
      </c>
      <c r="AL9" s="108"/>
    </row>
    <row r="10" spans="1:38" ht="15.5" customHeight="1" x14ac:dyDescent="0.2">
      <c r="A10" s="105" t="s">
        <v>207</v>
      </c>
      <c r="B10" s="105" t="s">
        <v>208</v>
      </c>
      <c r="C10" s="105" t="s">
        <v>209</v>
      </c>
      <c r="D10" s="105" t="s">
        <v>94</v>
      </c>
      <c r="E10" s="105" t="s">
        <v>76</v>
      </c>
      <c r="F10" s="106">
        <v>61.88</v>
      </c>
      <c r="G10" s="106">
        <v>64.13</v>
      </c>
      <c r="H10" s="106">
        <v>64.13</v>
      </c>
      <c r="I10" s="106">
        <v>71.16</v>
      </c>
      <c r="J10" s="106">
        <v>85.82</v>
      </c>
      <c r="K10" s="106">
        <v>88.42</v>
      </c>
      <c r="L10" s="106">
        <v>91.45</v>
      </c>
      <c r="M10" s="106">
        <v>94</v>
      </c>
      <c r="N10" s="106">
        <v>98.63</v>
      </c>
      <c r="O10" s="106">
        <v>107.11</v>
      </c>
      <c r="P10" s="106">
        <v>112.48</v>
      </c>
      <c r="Q10" s="106">
        <v>119.19</v>
      </c>
      <c r="R10" s="106">
        <v>125.7</v>
      </c>
      <c r="S10" s="107">
        <v>131.33000000000001</v>
      </c>
      <c r="T10" s="107">
        <v>137.47999999999999</v>
      </c>
      <c r="U10" s="107">
        <v>144.47</v>
      </c>
      <c r="V10" s="107">
        <v>151.38999999999999</v>
      </c>
      <c r="W10" s="107">
        <v>157.62</v>
      </c>
      <c r="X10" s="107">
        <v>158.66999999999999</v>
      </c>
      <c r="Y10" s="107">
        <v>158.99</v>
      </c>
      <c r="Z10" s="107">
        <v>170.12</v>
      </c>
      <c r="AA10" s="107">
        <v>172.57</v>
      </c>
      <c r="AB10" s="107">
        <v>174.57</v>
      </c>
      <c r="AC10" s="107">
        <v>181.88</v>
      </c>
      <c r="AD10" s="107">
        <v>186.1</v>
      </c>
      <c r="AE10" s="107">
        <v>192.84</v>
      </c>
      <c r="AF10" s="107">
        <v>206.65</v>
      </c>
      <c r="AG10" s="107">
        <v>214.73</v>
      </c>
      <c r="AH10" s="107">
        <v>223.03</v>
      </c>
      <c r="AI10" s="107">
        <v>228.66</v>
      </c>
      <c r="AJ10" s="106">
        <v>236.05</v>
      </c>
      <c r="AK10" s="106">
        <v>245.3</v>
      </c>
    </row>
    <row r="11" spans="1:38" ht="15.5" customHeight="1" x14ac:dyDescent="0.2">
      <c r="A11" s="105" t="s">
        <v>210</v>
      </c>
      <c r="B11" s="105" t="s">
        <v>52</v>
      </c>
      <c r="C11" s="105" t="s">
        <v>211</v>
      </c>
      <c r="D11" s="105" t="s">
        <v>194</v>
      </c>
      <c r="E11" s="105" t="s">
        <v>76</v>
      </c>
      <c r="F11" s="106">
        <v>510.75</v>
      </c>
      <c r="G11" s="106" t="s">
        <v>52</v>
      </c>
      <c r="H11" s="106">
        <v>534.38</v>
      </c>
      <c r="I11" s="106" t="s">
        <v>52</v>
      </c>
      <c r="J11" s="106" t="s">
        <v>52</v>
      </c>
      <c r="K11" s="106" t="s">
        <v>52</v>
      </c>
      <c r="L11" s="106" t="s">
        <v>52</v>
      </c>
      <c r="M11" s="106" t="s">
        <v>52</v>
      </c>
      <c r="N11" s="106" t="s">
        <v>52</v>
      </c>
      <c r="O11" s="106" t="s">
        <v>52</v>
      </c>
      <c r="P11" s="106" t="s">
        <v>52</v>
      </c>
      <c r="Q11" s="106" t="s">
        <v>52</v>
      </c>
      <c r="R11" s="106" t="s">
        <v>52</v>
      </c>
      <c r="S11" s="107" t="s">
        <v>52</v>
      </c>
      <c r="T11" s="107" t="s">
        <v>52</v>
      </c>
      <c r="U11" s="107" t="s">
        <v>52</v>
      </c>
      <c r="V11" s="107" t="s">
        <v>52</v>
      </c>
      <c r="W11" s="107" t="s">
        <v>52</v>
      </c>
      <c r="X11" s="107" t="s">
        <v>52</v>
      </c>
      <c r="Y11" s="107" t="s">
        <v>52</v>
      </c>
      <c r="Z11" s="107" t="s">
        <v>52</v>
      </c>
      <c r="AA11" s="107" t="s">
        <v>52</v>
      </c>
      <c r="AB11" s="107" t="s">
        <v>52</v>
      </c>
      <c r="AC11" s="107" t="s">
        <v>52</v>
      </c>
      <c r="AD11" s="107" t="s">
        <v>52</v>
      </c>
      <c r="AE11" s="107" t="s">
        <v>52</v>
      </c>
      <c r="AF11" s="107" t="s">
        <v>52</v>
      </c>
      <c r="AG11" s="107" t="s">
        <v>52</v>
      </c>
      <c r="AH11" s="107" t="s">
        <v>52</v>
      </c>
      <c r="AI11" s="107" t="s">
        <v>52</v>
      </c>
      <c r="AJ11" s="106" t="s">
        <v>52</v>
      </c>
      <c r="AK11" s="106" t="s">
        <v>52</v>
      </c>
    </row>
    <row r="12" spans="1:38" ht="15.5" customHeight="1" x14ac:dyDescent="0.2">
      <c r="A12" s="105" t="s">
        <v>212</v>
      </c>
      <c r="B12" s="105" t="s">
        <v>213</v>
      </c>
      <c r="C12" s="105" t="s">
        <v>214</v>
      </c>
      <c r="D12" s="105" t="s">
        <v>94</v>
      </c>
      <c r="E12" s="105" t="s">
        <v>86</v>
      </c>
      <c r="F12" s="106" t="s">
        <v>52</v>
      </c>
      <c r="G12" s="106" t="s">
        <v>52</v>
      </c>
      <c r="H12" s="106">
        <v>45</v>
      </c>
      <c r="I12" s="106">
        <v>45.73</v>
      </c>
      <c r="J12" s="106">
        <v>52.04</v>
      </c>
      <c r="K12" s="106">
        <v>54.86</v>
      </c>
      <c r="L12" s="106">
        <v>60.62</v>
      </c>
      <c r="M12" s="106">
        <v>67.59</v>
      </c>
      <c r="N12" s="106">
        <v>72.66</v>
      </c>
      <c r="O12" s="106">
        <v>83.4</v>
      </c>
      <c r="P12" s="106">
        <v>111.64</v>
      </c>
      <c r="Q12" s="106">
        <v>125.09</v>
      </c>
      <c r="R12" s="106">
        <v>131.34</v>
      </c>
      <c r="S12" s="107">
        <v>137.84</v>
      </c>
      <c r="T12" s="107">
        <v>147.16999999999999</v>
      </c>
      <c r="U12" s="107">
        <v>154.32</v>
      </c>
      <c r="V12" s="107">
        <v>161.26</v>
      </c>
      <c r="W12" s="107">
        <v>168.03</v>
      </c>
      <c r="X12" s="107">
        <v>168.03</v>
      </c>
      <c r="Y12" s="107">
        <v>168.03</v>
      </c>
      <c r="Z12" s="107">
        <v>168.03</v>
      </c>
      <c r="AA12" s="107">
        <v>171.37</v>
      </c>
      <c r="AB12" s="107">
        <v>174.78</v>
      </c>
      <c r="AC12" s="107">
        <v>178.26</v>
      </c>
      <c r="AD12" s="107">
        <v>181.81</v>
      </c>
      <c r="AE12" s="107">
        <v>193.81</v>
      </c>
      <c r="AF12" s="107">
        <v>217.81</v>
      </c>
      <c r="AG12" s="107">
        <v>227.81</v>
      </c>
      <c r="AH12" s="107">
        <v>241.2</v>
      </c>
      <c r="AI12" s="107">
        <v>251.2</v>
      </c>
      <c r="AJ12" s="106">
        <v>266.2</v>
      </c>
      <c r="AK12" s="106">
        <v>279.2</v>
      </c>
    </row>
    <row r="13" spans="1:38" ht="15.5" customHeight="1" x14ac:dyDescent="0.2">
      <c r="A13" s="11" t="s">
        <v>215</v>
      </c>
      <c r="B13" s="105" t="s">
        <v>216</v>
      </c>
      <c r="C13" s="11" t="s">
        <v>217</v>
      </c>
      <c r="D13" s="105" t="s">
        <v>94</v>
      </c>
      <c r="E13" s="105" t="s">
        <v>88</v>
      </c>
      <c r="F13" s="106" t="s">
        <v>52</v>
      </c>
      <c r="G13" s="106" t="s">
        <v>52</v>
      </c>
      <c r="H13" s="106" t="s">
        <v>52</v>
      </c>
      <c r="I13" s="107" t="s">
        <v>52</v>
      </c>
      <c r="J13" s="107" t="s">
        <v>52</v>
      </c>
      <c r="K13" s="107" t="s">
        <v>52</v>
      </c>
      <c r="L13" s="107" t="s">
        <v>52</v>
      </c>
      <c r="M13" s="107" t="s">
        <v>52</v>
      </c>
      <c r="N13" s="107" t="s">
        <v>52</v>
      </c>
      <c r="O13" s="107" t="s">
        <v>52</v>
      </c>
      <c r="P13" s="107" t="s">
        <v>52</v>
      </c>
      <c r="Q13" s="106">
        <v>46.44</v>
      </c>
      <c r="R13" s="106">
        <v>48.73</v>
      </c>
      <c r="S13" s="107">
        <v>51.14</v>
      </c>
      <c r="T13" s="107">
        <v>53.62</v>
      </c>
      <c r="U13" s="107">
        <v>56.01</v>
      </c>
      <c r="V13" s="107">
        <v>58.63</v>
      </c>
      <c r="W13" s="107">
        <v>60.38</v>
      </c>
      <c r="X13" s="107">
        <v>60.38</v>
      </c>
      <c r="Y13" s="107">
        <v>62.77</v>
      </c>
      <c r="Z13" s="107">
        <v>64.02</v>
      </c>
      <c r="AA13" s="107">
        <v>65.3</v>
      </c>
      <c r="AB13" s="107">
        <v>66.599999999999994</v>
      </c>
      <c r="AC13" s="107">
        <v>67.930000000000007</v>
      </c>
      <c r="AD13" s="107">
        <v>69.28</v>
      </c>
      <c r="AE13" s="107">
        <v>71.349999999999994</v>
      </c>
      <c r="AF13" s="107">
        <v>73.48</v>
      </c>
      <c r="AG13" s="107">
        <v>74.94</v>
      </c>
      <c r="AH13" s="107">
        <v>76.430000000000007</v>
      </c>
      <c r="AI13" s="107">
        <v>77.95</v>
      </c>
      <c r="AJ13" s="106">
        <v>82.95</v>
      </c>
      <c r="AK13" s="106">
        <v>85.43</v>
      </c>
      <c r="AL13" s="109"/>
    </row>
    <row r="14" spans="1:38" ht="15.5" customHeight="1" x14ac:dyDescent="0.2">
      <c r="A14" s="105" t="s">
        <v>218</v>
      </c>
      <c r="B14" s="105" t="s">
        <v>219</v>
      </c>
      <c r="C14" s="105" t="s">
        <v>220</v>
      </c>
      <c r="D14" s="105" t="s">
        <v>194</v>
      </c>
      <c r="E14" s="105" t="s">
        <v>76</v>
      </c>
      <c r="F14" s="106">
        <v>77.63</v>
      </c>
      <c r="G14" s="106">
        <v>74.25</v>
      </c>
      <c r="H14" s="106">
        <v>81</v>
      </c>
      <c r="I14" s="106">
        <v>88.17</v>
      </c>
      <c r="J14" s="106">
        <v>96.36</v>
      </c>
      <c r="K14" s="106">
        <v>101.93</v>
      </c>
      <c r="L14" s="106">
        <v>104.75</v>
      </c>
      <c r="M14" s="106">
        <v>109.43</v>
      </c>
      <c r="N14" s="106">
        <v>118.42</v>
      </c>
      <c r="O14" s="106">
        <v>128.69</v>
      </c>
      <c r="P14" s="106">
        <v>137.91999999999999</v>
      </c>
      <c r="Q14" s="106">
        <v>149.22999999999999</v>
      </c>
      <c r="R14" s="106">
        <v>158.69</v>
      </c>
      <c r="S14" s="107">
        <v>171.6</v>
      </c>
      <c r="T14" s="107">
        <v>179.37</v>
      </c>
      <c r="U14" s="107">
        <v>190.31</v>
      </c>
      <c r="V14" s="107">
        <v>197.4</v>
      </c>
      <c r="W14" s="107">
        <v>200.84</v>
      </c>
      <c r="X14" s="107">
        <v>201.83</v>
      </c>
      <c r="Y14" s="107">
        <v>202.8</v>
      </c>
      <c r="Z14" s="107">
        <v>207.24</v>
      </c>
      <c r="AA14" s="107">
        <v>209.78</v>
      </c>
      <c r="AB14" s="107">
        <v>213.08</v>
      </c>
      <c r="AC14" s="107">
        <v>222.66</v>
      </c>
      <c r="AD14" s="107">
        <v>230.78</v>
      </c>
      <c r="AE14" s="107">
        <v>240.19</v>
      </c>
      <c r="AF14" s="107">
        <v>249.21</v>
      </c>
      <c r="AG14" s="107" t="s">
        <v>52</v>
      </c>
      <c r="AH14" s="107" t="s">
        <v>52</v>
      </c>
      <c r="AI14" s="107" t="s">
        <v>52</v>
      </c>
      <c r="AJ14" s="106" t="s">
        <v>52</v>
      </c>
      <c r="AK14" s="106" t="s">
        <v>52</v>
      </c>
    </row>
    <row r="15" spans="1:38" ht="15.5" customHeight="1" x14ac:dyDescent="0.2">
      <c r="A15" s="105" t="s">
        <v>221</v>
      </c>
      <c r="B15" s="105" t="s">
        <v>222</v>
      </c>
      <c r="C15" s="105" t="s">
        <v>223</v>
      </c>
      <c r="D15" s="105" t="s">
        <v>94</v>
      </c>
      <c r="E15" s="105" t="s">
        <v>76</v>
      </c>
      <c r="F15" s="106">
        <v>49.5</v>
      </c>
      <c r="G15" s="106">
        <v>49.5</v>
      </c>
      <c r="H15" s="106">
        <v>52.88</v>
      </c>
      <c r="I15" s="106">
        <v>87.06</v>
      </c>
      <c r="J15" s="106">
        <v>110.05</v>
      </c>
      <c r="K15" s="106">
        <v>115.49</v>
      </c>
      <c r="L15" s="106">
        <v>123.91</v>
      </c>
      <c r="M15" s="106">
        <v>129.53</v>
      </c>
      <c r="N15" s="106">
        <v>133.94</v>
      </c>
      <c r="O15" s="106">
        <v>143.96</v>
      </c>
      <c r="P15" s="106">
        <v>158.03</v>
      </c>
      <c r="Q15" s="106">
        <v>161.72</v>
      </c>
      <c r="R15" s="106">
        <v>169</v>
      </c>
      <c r="S15" s="107">
        <v>173.72</v>
      </c>
      <c r="T15" s="107">
        <v>181.09</v>
      </c>
      <c r="U15" s="107">
        <v>189.01</v>
      </c>
      <c r="V15" s="107">
        <v>196.47</v>
      </c>
      <c r="W15" s="107">
        <v>200.83</v>
      </c>
      <c r="X15" s="107">
        <v>202.72</v>
      </c>
      <c r="Y15" s="107">
        <v>210.47</v>
      </c>
      <c r="Z15" s="107">
        <v>217.66</v>
      </c>
      <c r="AA15" s="107">
        <v>217.9</v>
      </c>
      <c r="AB15" s="107">
        <v>219.4</v>
      </c>
      <c r="AC15" s="107">
        <v>224.54</v>
      </c>
      <c r="AD15" s="107">
        <v>232.25</v>
      </c>
      <c r="AE15" s="107">
        <v>238.38</v>
      </c>
      <c r="AF15" s="107">
        <v>246.6</v>
      </c>
      <c r="AG15" s="107">
        <v>253.85</v>
      </c>
      <c r="AH15" s="107">
        <v>261.87</v>
      </c>
      <c r="AI15" s="107">
        <v>266.93</v>
      </c>
      <c r="AJ15" s="106">
        <v>275.69</v>
      </c>
      <c r="AK15" s="106">
        <v>285.77</v>
      </c>
    </row>
    <row r="16" spans="1:38" ht="15.5" customHeight="1" x14ac:dyDescent="0.2">
      <c r="A16" s="105" t="s">
        <v>224</v>
      </c>
      <c r="B16" s="105" t="s">
        <v>225</v>
      </c>
      <c r="C16" s="105" t="s">
        <v>226</v>
      </c>
      <c r="D16" s="105" t="s">
        <v>94</v>
      </c>
      <c r="E16" s="105" t="s">
        <v>227</v>
      </c>
      <c r="F16" s="106">
        <v>357.75</v>
      </c>
      <c r="G16" s="106">
        <v>360</v>
      </c>
      <c r="H16" s="106">
        <v>464.63</v>
      </c>
      <c r="I16" s="106">
        <v>505.65</v>
      </c>
      <c r="J16" s="106">
        <v>553.24</v>
      </c>
      <c r="K16" s="106">
        <v>601.17999999999995</v>
      </c>
      <c r="L16" s="106">
        <v>632.99</v>
      </c>
      <c r="M16" s="106">
        <v>661.44</v>
      </c>
      <c r="N16" s="106">
        <v>697.55</v>
      </c>
      <c r="O16" s="106">
        <v>737.55</v>
      </c>
      <c r="P16" s="106">
        <v>823.74</v>
      </c>
      <c r="Q16" s="106">
        <v>868.68</v>
      </c>
      <c r="R16" s="106">
        <v>898.74</v>
      </c>
      <c r="S16" s="107">
        <v>930.15</v>
      </c>
      <c r="T16" s="107">
        <v>974.36</v>
      </c>
      <c r="U16" s="107">
        <v>1016.4</v>
      </c>
      <c r="V16" s="107">
        <v>1016.4</v>
      </c>
      <c r="W16" s="107">
        <v>1016.4</v>
      </c>
      <c r="X16" s="107">
        <v>1016.4</v>
      </c>
      <c r="Y16" s="107">
        <v>1016.4</v>
      </c>
      <c r="Z16" s="107">
        <v>1016.4</v>
      </c>
      <c r="AA16" s="107">
        <v>1016.4</v>
      </c>
      <c r="AB16" s="107">
        <v>1036.67</v>
      </c>
      <c r="AC16" s="107">
        <v>1078.03</v>
      </c>
      <c r="AD16" s="107">
        <v>1131.83</v>
      </c>
      <c r="AE16" s="107">
        <v>1199.6300000000001</v>
      </c>
      <c r="AF16" s="107">
        <v>1235.5</v>
      </c>
      <c r="AG16" s="107">
        <v>1284.8</v>
      </c>
      <c r="AH16" s="107">
        <v>1348.91</v>
      </c>
      <c r="AI16" s="107">
        <v>1389.24</v>
      </c>
      <c r="AJ16" s="106">
        <v>1458.57</v>
      </c>
      <c r="AK16" s="106">
        <v>1531.35</v>
      </c>
    </row>
    <row r="17" spans="1:38" ht="15.5" customHeight="1" x14ac:dyDescent="0.2">
      <c r="A17" s="105" t="s">
        <v>228</v>
      </c>
      <c r="B17" s="105" t="s">
        <v>229</v>
      </c>
      <c r="C17" s="105" t="s">
        <v>230</v>
      </c>
      <c r="D17" s="105" t="s">
        <v>94</v>
      </c>
      <c r="E17" s="105" t="s">
        <v>227</v>
      </c>
      <c r="F17" s="106">
        <v>403.88</v>
      </c>
      <c r="G17" s="106">
        <v>417.38</v>
      </c>
      <c r="H17" s="106">
        <v>529.88</v>
      </c>
      <c r="I17" s="106">
        <v>566.5</v>
      </c>
      <c r="J17" s="106">
        <v>583.38</v>
      </c>
      <c r="K17" s="106">
        <v>631.75</v>
      </c>
      <c r="L17" s="106">
        <v>655.84</v>
      </c>
      <c r="M17" s="106">
        <v>691.91</v>
      </c>
      <c r="N17" s="106">
        <v>723.41</v>
      </c>
      <c r="O17" s="106">
        <v>741.5</v>
      </c>
      <c r="P17" s="106">
        <v>910.21</v>
      </c>
      <c r="Q17" s="106">
        <v>972.43</v>
      </c>
      <c r="R17" s="106">
        <v>991.28</v>
      </c>
      <c r="S17" s="107">
        <v>1010.82</v>
      </c>
      <c r="T17" s="107">
        <v>1046.24</v>
      </c>
      <c r="U17" s="107">
        <v>1082.75</v>
      </c>
      <c r="V17" s="107">
        <v>1113.2</v>
      </c>
      <c r="W17" s="107">
        <v>1113.2</v>
      </c>
      <c r="X17" s="107">
        <v>1113.2</v>
      </c>
      <c r="Y17" s="107">
        <v>1113.2</v>
      </c>
      <c r="Z17" s="107">
        <v>1113.2</v>
      </c>
      <c r="AA17" s="107">
        <v>1102.07</v>
      </c>
      <c r="AB17" s="107">
        <v>1102.07</v>
      </c>
      <c r="AC17" s="107">
        <v>1121.07</v>
      </c>
      <c r="AD17" s="107">
        <v>1154.7</v>
      </c>
      <c r="AE17" s="107">
        <v>1189.3399999999999</v>
      </c>
      <c r="AF17" s="107">
        <v>1224.9000000000001</v>
      </c>
      <c r="AG17" s="107">
        <v>1273.77</v>
      </c>
      <c r="AH17" s="107">
        <v>1337.33</v>
      </c>
      <c r="AI17" s="107">
        <v>1350.7</v>
      </c>
      <c r="AJ17" s="106">
        <v>1402.03</v>
      </c>
      <c r="AK17" s="106">
        <v>1471.84</v>
      </c>
    </row>
    <row r="18" spans="1:38" ht="15.5" customHeight="1" x14ac:dyDescent="0.2">
      <c r="A18" s="105" t="s">
        <v>231</v>
      </c>
      <c r="B18" s="105" t="s">
        <v>232</v>
      </c>
      <c r="C18" s="105" t="s">
        <v>233</v>
      </c>
      <c r="D18" s="105" t="s">
        <v>94</v>
      </c>
      <c r="E18" s="105" t="s">
        <v>74</v>
      </c>
      <c r="F18" s="106">
        <v>536.63</v>
      </c>
      <c r="G18" s="106">
        <v>483.75</v>
      </c>
      <c r="H18" s="106">
        <v>544.5</v>
      </c>
      <c r="I18" s="106">
        <v>558.58000000000004</v>
      </c>
      <c r="J18" s="106">
        <v>595.03</v>
      </c>
      <c r="K18" s="106">
        <v>658.81</v>
      </c>
      <c r="L18" s="106">
        <v>714.89</v>
      </c>
      <c r="M18" s="106">
        <v>757.17</v>
      </c>
      <c r="N18" s="106">
        <v>806.49</v>
      </c>
      <c r="O18" s="106">
        <v>840.97</v>
      </c>
      <c r="P18" s="106">
        <v>906.95</v>
      </c>
      <c r="Q18" s="106">
        <v>955.16</v>
      </c>
      <c r="R18" s="106">
        <v>1005.66</v>
      </c>
      <c r="S18" s="107">
        <v>1054.56</v>
      </c>
      <c r="T18" s="107">
        <v>1105.26</v>
      </c>
      <c r="U18" s="107">
        <v>1148.58</v>
      </c>
      <c r="V18" s="107">
        <v>1177.3399999999999</v>
      </c>
      <c r="W18" s="107">
        <v>1207.3599999999999</v>
      </c>
      <c r="X18" s="107">
        <v>1208.08</v>
      </c>
      <c r="Y18" s="107">
        <v>1208.55</v>
      </c>
      <c r="Z18" s="107">
        <v>1208.94</v>
      </c>
      <c r="AA18" s="107">
        <v>1232.1300000000001</v>
      </c>
      <c r="AB18" s="107">
        <v>1255.4000000000001</v>
      </c>
      <c r="AC18" s="107">
        <v>1301.58</v>
      </c>
      <c r="AD18" s="107">
        <v>1365.01</v>
      </c>
      <c r="AE18" s="107">
        <v>1426.1</v>
      </c>
      <c r="AF18" s="107">
        <v>1489.81</v>
      </c>
      <c r="AG18" s="107">
        <v>1547.66</v>
      </c>
      <c r="AH18" s="107">
        <v>1592.74</v>
      </c>
      <c r="AI18" s="107">
        <v>1648.28</v>
      </c>
      <c r="AJ18" s="106">
        <v>1712.53</v>
      </c>
      <c r="AK18" s="106">
        <v>1798.38</v>
      </c>
    </row>
    <row r="19" spans="1:38" ht="15.5" customHeight="1" x14ac:dyDescent="0.2">
      <c r="A19" s="105" t="s">
        <v>234</v>
      </c>
      <c r="B19" s="105" t="s">
        <v>235</v>
      </c>
      <c r="C19" s="105" t="s">
        <v>236</v>
      </c>
      <c r="D19" s="105" t="s">
        <v>194</v>
      </c>
      <c r="E19" s="105" t="s">
        <v>76</v>
      </c>
      <c r="F19" s="106">
        <v>174.38</v>
      </c>
      <c r="G19" s="106">
        <v>139.5</v>
      </c>
      <c r="H19" s="106">
        <v>139.5</v>
      </c>
      <c r="I19" s="106">
        <v>131.96</v>
      </c>
      <c r="J19" s="106">
        <v>149.66</v>
      </c>
      <c r="K19" s="106">
        <v>129.22</v>
      </c>
      <c r="L19" s="106">
        <v>152.63999999999999</v>
      </c>
      <c r="M19" s="106">
        <v>155.27000000000001</v>
      </c>
      <c r="N19" s="106">
        <v>160.77000000000001</v>
      </c>
      <c r="O19" s="106">
        <v>169.13</v>
      </c>
      <c r="P19" s="106">
        <v>172.66</v>
      </c>
      <c r="Q19" s="106">
        <v>180.04</v>
      </c>
      <c r="R19" s="106">
        <v>185.46</v>
      </c>
      <c r="S19" s="107">
        <v>192.8</v>
      </c>
      <c r="T19" s="107">
        <v>194.06</v>
      </c>
      <c r="U19" s="107">
        <v>198.22</v>
      </c>
      <c r="V19" s="107">
        <v>206.6</v>
      </c>
      <c r="W19" s="107">
        <v>206.64</v>
      </c>
      <c r="X19" s="107">
        <v>206.62</v>
      </c>
      <c r="Y19" s="107">
        <v>213.7</v>
      </c>
      <c r="Z19" s="107">
        <v>218.07</v>
      </c>
      <c r="AA19" s="107">
        <v>222.17</v>
      </c>
      <c r="AB19" s="107">
        <v>222.15</v>
      </c>
      <c r="AC19" s="107">
        <v>222.11</v>
      </c>
      <c r="AD19" s="107">
        <v>227.31</v>
      </c>
      <c r="AE19" s="107">
        <v>233.98</v>
      </c>
      <c r="AF19" s="107">
        <v>241.75</v>
      </c>
      <c r="AG19" s="107">
        <v>247.92</v>
      </c>
      <c r="AH19" s="107">
        <v>252.6</v>
      </c>
      <c r="AI19" s="107">
        <v>257.88</v>
      </c>
      <c r="AJ19" s="106" t="s">
        <v>52</v>
      </c>
      <c r="AK19" s="106" t="s">
        <v>52</v>
      </c>
    </row>
    <row r="20" spans="1:38" ht="15.5" customHeight="1" x14ac:dyDescent="0.2">
      <c r="A20" s="105" t="s">
        <v>237</v>
      </c>
      <c r="B20" s="105" t="s">
        <v>238</v>
      </c>
      <c r="C20" s="105" t="s">
        <v>239</v>
      </c>
      <c r="D20" s="105" t="s">
        <v>94</v>
      </c>
      <c r="E20" s="105" t="s">
        <v>76</v>
      </c>
      <c r="F20" s="106">
        <v>225</v>
      </c>
      <c r="G20" s="106">
        <v>158.63</v>
      </c>
      <c r="H20" s="106">
        <v>145.13</v>
      </c>
      <c r="I20" s="106">
        <v>144</v>
      </c>
      <c r="J20" s="106">
        <v>138.27000000000001</v>
      </c>
      <c r="K20" s="106">
        <v>132.84</v>
      </c>
      <c r="L20" s="106">
        <v>142.49</v>
      </c>
      <c r="M20" s="106">
        <v>153.63999999999999</v>
      </c>
      <c r="N20" s="106">
        <v>165.26</v>
      </c>
      <c r="O20" s="106">
        <v>180.99</v>
      </c>
      <c r="P20" s="106">
        <v>199.14</v>
      </c>
      <c r="Q20" s="106">
        <v>208.58</v>
      </c>
      <c r="R20" s="106">
        <v>218.44</v>
      </c>
      <c r="S20" s="107">
        <v>228.13</v>
      </c>
      <c r="T20" s="107">
        <v>236.2</v>
      </c>
      <c r="U20" s="107">
        <v>246.64</v>
      </c>
      <c r="V20" s="107">
        <v>255.71</v>
      </c>
      <c r="W20" s="107">
        <v>259.14</v>
      </c>
      <c r="X20" s="107">
        <v>258.43</v>
      </c>
      <c r="Y20" s="107">
        <v>258.60000000000002</v>
      </c>
      <c r="Z20" s="107">
        <v>259.62</v>
      </c>
      <c r="AA20" s="107">
        <v>259.37</v>
      </c>
      <c r="AB20" s="107">
        <v>259.36</v>
      </c>
      <c r="AC20" s="107">
        <v>264.32</v>
      </c>
      <c r="AD20" s="107">
        <v>269.41000000000003</v>
      </c>
      <c r="AE20" s="107">
        <v>277.83999999999997</v>
      </c>
      <c r="AF20" s="107">
        <v>286.5</v>
      </c>
      <c r="AG20" s="107">
        <v>286.52999999999997</v>
      </c>
      <c r="AH20" s="107">
        <v>286.75</v>
      </c>
      <c r="AI20" s="107">
        <v>290.76</v>
      </c>
      <c r="AJ20" s="106">
        <v>299.07</v>
      </c>
      <c r="AK20" s="106">
        <v>307.87</v>
      </c>
    </row>
    <row r="21" spans="1:38" ht="15.5" customHeight="1" x14ac:dyDescent="0.2">
      <c r="A21" s="105" t="s">
        <v>240</v>
      </c>
      <c r="B21" s="105" t="s">
        <v>241</v>
      </c>
      <c r="C21" s="105" t="s">
        <v>242</v>
      </c>
      <c r="D21" s="105" t="s">
        <v>94</v>
      </c>
      <c r="E21" s="105" t="s">
        <v>76</v>
      </c>
      <c r="F21" s="106">
        <v>70.88</v>
      </c>
      <c r="G21" s="106">
        <v>69.75</v>
      </c>
      <c r="H21" s="106">
        <v>75.38</v>
      </c>
      <c r="I21" s="106">
        <v>77.319999999999993</v>
      </c>
      <c r="J21" s="106">
        <v>88.48</v>
      </c>
      <c r="K21" s="106">
        <v>91.81</v>
      </c>
      <c r="L21" s="106">
        <v>95.17</v>
      </c>
      <c r="M21" s="106">
        <v>96.42</v>
      </c>
      <c r="N21" s="106">
        <v>96.56</v>
      </c>
      <c r="O21" s="106">
        <v>97.04</v>
      </c>
      <c r="P21" s="106">
        <v>99.9</v>
      </c>
      <c r="Q21" s="106">
        <v>103.19</v>
      </c>
      <c r="R21" s="106">
        <v>104.95</v>
      </c>
      <c r="S21" s="107">
        <v>107.62</v>
      </c>
      <c r="T21" s="107">
        <v>110.17</v>
      </c>
      <c r="U21" s="107">
        <v>113.92</v>
      </c>
      <c r="V21" s="107">
        <v>117.48</v>
      </c>
      <c r="W21" s="107">
        <v>119.72</v>
      </c>
      <c r="X21" s="107">
        <v>120.96</v>
      </c>
      <c r="Y21" s="107">
        <v>121.04</v>
      </c>
      <c r="Z21" s="107">
        <v>122.16</v>
      </c>
      <c r="AA21" s="107">
        <v>122.29</v>
      </c>
      <c r="AB21" s="107">
        <v>122.74</v>
      </c>
      <c r="AC21" s="107">
        <v>125.57</v>
      </c>
      <c r="AD21" s="107">
        <v>131.19</v>
      </c>
      <c r="AE21" s="107">
        <v>137.16</v>
      </c>
      <c r="AF21" s="107">
        <v>142.41</v>
      </c>
      <c r="AG21" s="107">
        <v>148.44</v>
      </c>
      <c r="AH21" s="107">
        <v>154.66</v>
      </c>
      <c r="AI21" s="107">
        <v>159.94</v>
      </c>
      <c r="AJ21" s="106">
        <v>161.79</v>
      </c>
      <c r="AK21" s="106">
        <v>168.36</v>
      </c>
    </row>
    <row r="22" spans="1:38" ht="15.5" customHeight="1" x14ac:dyDescent="0.2">
      <c r="A22" s="105" t="s">
        <v>243</v>
      </c>
      <c r="B22" s="105" t="s">
        <v>244</v>
      </c>
      <c r="C22" s="105" t="s">
        <v>245</v>
      </c>
      <c r="D22" s="105" t="s">
        <v>94</v>
      </c>
      <c r="E22" s="105" t="s">
        <v>76</v>
      </c>
      <c r="F22" s="106">
        <v>85.5</v>
      </c>
      <c r="G22" s="106">
        <v>93.38</v>
      </c>
      <c r="H22" s="106">
        <v>85.5</v>
      </c>
      <c r="I22" s="106">
        <v>96.95</v>
      </c>
      <c r="J22" s="106">
        <v>102.56</v>
      </c>
      <c r="K22" s="106">
        <v>93.36</v>
      </c>
      <c r="L22" s="106">
        <v>108.6</v>
      </c>
      <c r="M22" s="106">
        <v>112.97</v>
      </c>
      <c r="N22" s="106">
        <v>118.08</v>
      </c>
      <c r="O22" s="106">
        <v>123.41</v>
      </c>
      <c r="P22" s="106">
        <v>142.66999999999999</v>
      </c>
      <c r="Q22" s="106">
        <v>147.43</v>
      </c>
      <c r="R22" s="106">
        <v>152.41999999999999</v>
      </c>
      <c r="S22" s="107">
        <v>157.06</v>
      </c>
      <c r="T22" s="107">
        <v>162.88</v>
      </c>
      <c r="U22" s="107">
        <v>168.33</v>
      </c>
      <c r="V22" s="107">
        <v>173.73</v>
      </c>
      <c r="W22" s="107">
        <v>174.78</v>
      </c>
      <c r="X22" s="107">
        <v>175.19</v>
      </c>
      <c r="Y22" s="107">
        <v>175.8</v>
      </c>
      <c r="Z22" s="107">
        <v>178.21</v>
      </c>
      <c r="AA22" s="107">
        <v>183.52</v>
      </c>
      <c r="AB22" s="107">
        <v>186.22</v>
      </c>
      <c r="AC22" s="107">
        <v>189.94</v>
      </c>
      <c r="AD22" s="107">
        <v>194.09</v>
      </c>
      <c r="AE22" s="107">
        <v>200.24</v>
      </c>
      <c r="AF22" s="107">
        <v>206.4</v>
      </c>
      <c r="AG22" s="107">
        <v>213.64</v>
      </c>
      <c r="AH22" s="107">
        <v>220.8</v>
      </c>
      <c r="AI22" s="107">
        <v>227.18</v>
      </c>
      <c r="AJ22" s="106">
        <v>234.59</v>
      </c>
      <c r="AK22" s="106">
        <v>242.31</v>
      </c>
    </row>
    <row r="23" spans="1:38" ht="15.5" customHeight="1" x14ac:dyDescent="0.2">
      <c r="A23" s="110" t="s">
        <v>246</v>
      </c>
      <c r="B23" s="105" t="s">
        <v>52</v>
      </c>
      <c r="C23" s="110" t="s">
        <v>247</v>
      </c>
      <c r="D23" s="105" t="s">
        <v>194</v>
      </c>
      <c r="E23" s="105" t="s">
        <v>76</v>
      </c>
      <c r="F23" s="106">
        <v>0</v>
      </c>
      <c r="G23" s="106">
        <v>0</v>
      </c>
      <c r="H23" s="106">
        <v>0</v>
      </c>
      <c r="I23" s="106" t="s">
        <v>52</v>
      </c>
      <c r="J23" s="106" t="s">
        <v>52</v>
      </c>
      <c r="K23" s="106" t="s">
        <v>52</v>
      </c>
      <c r="L23" s="106" t="s">
        <v>52</v>
      </c>
      <c r="M23" s="106" t="s">
        <v>52</v>
      </c>
      <c r="N23" s="106" t="s">
        <v>52</v>
      </c>
      <c r="O23" s="106" t="s">
        <v>52</v>
      </c>
      <c r="P23" s="106" t="s">
        <v>52</v>
      </c>
      <c r="Q23" s="106" t="s">
        <v>52</v>
      </c>
      <c r="R23" s="106" t="s">
        <v>52</v>
      </c>
      <c r="S23" s="107" t="s">
        <v>52</v>
      </c>
      <c r="T23" s="107" t="s">
        <v>52</v>
      </c>
      <c r="U23" s="107" t="s">
        <v>52</v>
      </c>
      <c r="V23" s="107" t="s">
        <v>52</v>
      </c>
      <c r="W23" s="107" t="s">
        <v>52</v>
      </c>
      <c r="X23" s="107" t="s">
        <v>52</v>
      </c>
      <c r="Y23" s="107" t="s">
        <v>52</v>
      </c>
      <c r="Z23" s="107" t="s">
        <v>52</v>
      </c>
      <c r="AA23" s="107" t="s">
        <v>52</v>
      </c>
      <c r="AB23" s="107" t="s">
        <v>52</v>
      </c>
      <c r="AC23" s="107" t="s">
        <v>52</v>
      </c>
      <c r="AD23" s="107" t="s">
        <v>52</v>
      </c>
      <c r="AE23" s="107" t="s">
        <v>52</v>
      </c>
      <c r="AF23" s="107" t="s">
        <v>52</v>
      </c>
      <c r="AG23" s="107" t="s">
        <v>52</v>
      </c>
      <c r="AH23" s="107" t="s">
        <v>52</v>
      </c>
      <c r="AI23" s="107" t="s">
        <v>52</v>
      </c>
      <c r="AJ23" s="106" t="s">
        <v>52</v>
      </c>
      <c r="AK23" s="106" t="s">
        <v>52</v>
      </c>
      <c r="AL23" s="111"/>
    </row>
    <row r="24" spans="1:38" ht="15.5" customHeight="1" x14ac:dyDescent="0.2">
      <c r="A24" s="105" t="s">
        <v>248</v>
      </c>
      <c r="B24" s="105" t="s">
        <v>249</v>
      </c>
      <c r="C24" s="105" t="s">
        <v>250</v>
      </c>
      <c r="D24" s="105" t="s">
        <v>94</v>
      </c>
      <c r="E24" s="105" t="s">
        <v>78</v>
      </c>
      <c r="F24" s="106" t="s">
        <v>52</v>
      </c>
      <c r="G24" s="106" t="s">
        <v>52</v>
      </c>
      <c r="H24" s="106" t="s">
        <v>52</v>
      </c>
      <c r="I24" s="106">
        <v>627.24</v>
      </c>
      <c r="J24" s="106">
        <v>655.88</v>
      </c>
      <c r="K24" s="106">
        <v>708.06</v>
      </c>
      <c r="L24" s="106">
        <v>734.59</v>
      </c>
      <c r="M24" s="106">
        <v>802.94</v>
      </c>
      <c r="N24" s="106">
        <v>850.43</v>
      </c>
      <c r="O24" s="106">
        <v>909.31</v>
      </c>
      <c r="P24" s="106">
        <v>963.05</v>
      </c>
      <c r="Q24" s="106">
        <v>968.67</v>
      </c>
      <c r="R24" s="106">
        <v>1015.34</v>
      </c>
      <c r="S24" s="107">
        <v>1065.3699999999999</v>
      </c>
      <c r="T24" s="107">
        <v>1117.28</v>
      </c>
      <c r="U24" s="107">
        <v>1162.43</v>
      </c>
      <c r="V24" s="107">
        <v>1202.73</v>
      </c>
      <c r="W24" s="107">
        <v>1232.92</v>
      </c>
      <c r="X24" s="107">
        <v>1233.22</v>
      </c>
      <c r="Y24" s="107">
        <v>1235.47</v>
      </c>
      <c r="Z24" s="107">
        <v>1236.3</v>
      </c>
      <c r="AA24" s="107">
        <v>1237.57</v>
      </c>
      <c r="AB24" s="107">
        <v>1237.8399999999999</v>
      </c>
      <c r="AC24" s="107">
        <v>1277.7</v>
      </c>
      <c r="AD24" s="107">
        <v>1321.89</v>
      </c>
      <c r="AE24" s="107">
        <v>1386.9</v>
      </c>
      <c r="AF24" s="107">
        <v>1442.64</v>
      </c>
      <c r="AG24" s="107">
        <v>1500.08</v>
      </c>
      <c r="AH24" s="107">
        <v>1573.73</v>
      </c>
      <c r="AI24" s="107">
        <v>1620.6</v>
      </c>
      <c r="AJ24" s="106">
        <v>1702.94</v>
      </c>
      <c r="AK24" s="106">
        <v>1790.76</v>
      </c>
    </row>
    <row r="25" spans="1:38" ht="15.5" customHeight="1" x14ac:dyDescent="0.2">
      <c r="A25" s="105" t="s">
        <v>251</v>
      </c>
      <c r="B25" s="105" t="s">
        <v>252</v>
      </c>
      <c r="C25" s="105" t="s">
        <v>253</v>
      </c>
      <c r="D25" s="105" t="s">
        <v>194</v>
      </c>
      <c r="E25" s="105" t="s">
        <v>76</v>
      </c>
      <c r="F25" s="106" t="s">
        <v>52</v>
      </c>
      <c r="G25" s="106">
        <v>66.38</v>
      </c>
      <c r="H25" s="106">
        <v>81</v>
      </c>
      <c r="I25" s="106">
        <v>85.71</v>
      </c>
      <c r="J25" s="106">
        <v>96.65</v>
      </c>
      <c r="K25" s="106">
        <v>104.1</v>
      </c>
      <c r="L25" s="106">
        <v>108.41</v>
      </c>
      <c r="M25" s="106">
        <v>113.29</v>
      </c>
      <c r="N25" s="106">
        <v>118.34</v>
      </c>
      <c r="O25" s="106">
        <v>123.41</v>
      </c>
      <c r="P25" s="106">
        <v>129.07</v>
      </c>
      <c r="Q25" s="106">
        <v>143.01</v>
      </c>
      <c r="R25" s="106">
        <v>149.22</v>
      </c>
      <c r="S25" s="107">
        <v>156.28</v>
      </c>
      <c r="T25" s="107">
        <v>162.03</v>
      </c>
      <c r="U25" s="107">
        <v>168.99</v>
      </c>
      <c r="V25" s="107" t="s">
        <v>52</v>
      </c>
      <c r="W25" s="107" t="s">
        <v>52</v>
      </c>
      <c r="X25" s="107" t="s">
        <v>52</v>
      </c>
      <c r="Y25" s="107" t="s">
        <v>52</v>
      </c>
      <c r="Z25" s="107" t="s">
        <v>52</v>
      </c>
      <c r="AA25" s="107" t="s">
        <v>52</v>
      </c>
      <c r="AB25" s="107" t="s">
        <v>52</v>
      </c>
      <c r="AC25" s="107" t="s">
        <v>52</v>
      </c>
      <c r="AD25" s="107" t="s">
        <v>52</v>
      </c>
      <c r="AE25" s="107" t="s">
        <v>52</v>
      </c>
      <c r="AF25" s="107" t="s">
        <v>52</v>
      </c>
      <c r="AG25" s="107" t="s">
        <v>52</v>
      </c>
      <c r="AH25" s="107" t="s">
        <v>52</v>
      </c>
      <c r="AI25" s="107" t="s">
        <v>52</v>
      </c>
      <c r="AJ25" s="106" t="s">
        <v>52</v>
      </c>
      <c r="AK25" s="106" t="s">
        <v>52</v>
      </c>
    </row>
    <row r="26" spans="1:38" ht="15.5" customHeight="1" x14ac:dyDescent="0.2">
      <c r="A26" s="105" t="s">
        <v>254</v>
      </c>
      <c r="B26" s="105" t="s">
        <v>255</v>
      </c>
      <c r="C26" s="105" t="s">
        <v>256</v>
      </c>
      <c r="D26" s="105" t="s">
        <v>94</v>
      </c>
      <c r="E26" s="105" t="s">
        <v>78</v>
      </c>
      <c r="F26" s="106" t="s">
        <v>52</v>
      </c>
      <c r="G26" s="106" t="s">
        <v>52</v>
      </c>
      <c r="H26" s="106" t="s">
        <v>52</v>
      </c>
      <c r="I26" s="106" t="s">
        <v>52</v>
      </c>
      <c r="J26" s="106" t="s">
        <v>52</v>
      </c>
      <c r="K26" s="106" t="s">
        <v>52</v>
      </c>
      <c r="L26" s="106" t="s">
        <v>52</v>
      </c>
      <c r="M26" s="106" t="s">
        <v>52</v>
      </c>
      <c r="N26" s="106" t="s">
        <v>52</v>
      </c>
      <c r="O26" s="106" t="s">
        <v>52</v>
      </c>
      <c r="P26" s="106" t="s">
        <v>52</v>
      </c>
      <c r="Q26" s="106" t="s">
        <v>52</v>
      </c>
      <c r="R26" s="106" t="s">
        <v>52</v>
      </c>
      <c r="S26" s="106" t="s">
        <v>52</v>
      </c>
      <c r="T26" s="106" t="s">
        <v>52</v>
      </c>
      <c r="U26" s="106" t="s">
        <v>52</v>
      </c>
      <c r="V26" s="107">
        <v>1305.28</v>
      </c>
      <c r="W26" s="107">
        <v>1336.5</v>
      </c>
      <c r="X26" s="107">
        <v>1328.71</v>
      </c>
      <c r="Y26" s="107">
        <v>1329.01</v>
      </c>
      <c r="Z26" s="107">
        <v>1331.3</v>
      </c>
      <c r="AA26" s="107">
        <v>1331.44</v>
      </c>
      <c r="AB26" s="107">
        <v>1328.22</v>
      </c>
      <c r="AC26" s="107">
        <v>1380.59</v>
      </c>
      <c r="AD26" s="107">
        <v>1445.21</v>
      </c>
      <c r="AE26" s="107">
        <v>1499.12</v>
      </c>
      <c r="AF26" s="107">
        <v>1536.5</v>
      </c>
      <c r="AG26" s="107">
        <v>1595.66</v>
      </c>
      <c r="AH26" s="107">
        <v>1655.83</v>
      </c>
      <c r="AI26" s="107">
        <v>1721.19</v>
      </c>
      <c r="AJ26" s="106">
        <v>1770.85</v>
      </c>
      <c r="AK26" s="106">
        <v>1859.45</v>
      </c>
    </row>
    <row r="27" spans="1:38" ht="15.5" customHeight="1" x14ac:dyDescent="0.2">
      <c r="A27" s="105" t="s">
        <v>257</v>
      </c>
      <c r="B27" s="11" t="s">
        <v>258</v>
      </c>
      <c r="C27" s="105" t="s">
        <v>259</v>
      </c>
      <c r="D27" s="105" t="s">
        <v>194</v>
      </c>
      <c r="E27" s="105" t="s">
        <v>82</v>
      </c>
      <c r="F27" s="106">
        <v>435.38</v>
      </c>
      <c r="G27" s="106">
        <v>465.75</v>
      </c>
      <c r="H27" s="106">
        <v>470.25</v>
      </c>
      <c r="I27" s="106">
        <v>507</v>
      </c>
      <c r="J27" s="106">
        <v>612.63</v>
      </c>
      <c r="K27" s="106">
        <v>637.13</v>
      </c>
      <c r="L27" s="106">
        <v>694.45</v>
      </c>
      <c r="M27" s="106">
        <v>728.8</v>
      </c>
      <c r="N27" s="106">
        <v>771.38</v>
      </c>
      <c r="O27" s="106">
        <v>847.46</v>
      </c>
      <c r="P27" s="106">
        <v>947.18</v>
      </c>
      <c r="Q27" s="106">
        <v>942.75</v>
      </c>
      <c r="R27" s="106">
        <v>989.18</v>
      </c>
      <c r="S27" s="107">
        <v>1037.4100000000001</v>
      </c>
      <c r="T27" s="107">
        <v>1082.33</v>
      </c>
      <c r="U27" s="107">
        <v>1123.47</v>
      </c>
      <c r="V27" s="107" t="s">
        <v>52</v>
      </c>
      <c r="W27" s="107" t="s">
        <v>52</v>
      </c>
      <c r="X27" s="107" t="s">
        <v>52</v>
      </c>
      <c r="Y27" s="107" t="s">
        <v>52</v>
      </c>
      <c r="Z27" s="107" t="s">
        <v>52</v>
      </c>
      <c r="AA27" s="107" t="s">
        <v>52</v>
      </c>
      <c r="AB27" s="107" t="s">
        <v>52</v>
      </c>
      <c r="AC27" s="107" t="s">
        <v>52</v>
      </c>
      <c r="AD27" s="107" t="s">
        <v>52</v>
      </c>
      <c r="AE27" s="107" t="s">
        <v>52</v>
      </c>
      <c r="AF27" s="107" t="s">
        <v>52</v>
      </c>
      <c r="AG27" s="107" t="s">
        <v>52</v>
      </c>
      <c r="AH27" s="107" t="s">
        <v>52</v>
      </c>
      <c r="AI27" s="107" t="s">
        <v>52</v>
      </c>
      <c r="AJ27" s="106" t="s">
        <v>52</v>
      </c>
      <c r="AK27" s="106" t="s">
        <v>52</v>
      </c>
    </row>
    <row r="28" spans="1:38" ht="15.5" customHeight="1" x14ac:dyDescent="0.2">
      <c r="A28" s="11" t="s">
        <v>260</v>
      </c>
      <c r="B28" s="105" t="s">
        <v>261</v>
      </c>
      <c r="C28" s="11" t="s">
        <v>262</v>
      </c>
      <c r="D28" s="105" t="s">
        <v>94</v>
      </c>
      <c r="E28" s="105" t="s">
        <v>88</v>
      </c>
      <c r="F28" s="106" t="s">
        <v>52</v>
      </c>
      <c r="G28" s="106" t="s">
        <v>52</v>
      </c>
      <c r="H28" s="106" t="s">
        <v>52</v>
      </c>
      <c r="I28" s="106" t="s">
        <v>52</v>
      </c>
      <c r="J28" s="106" t="s">
        <v>52</v>
      </c>
      <c r="K28" s="106" t="s">
        <v>52</v>
      </c>
      <c r="L28" s="106" t="s">
        <v>52</v>
      </c>
      <c r="M28" s="106" t="s">
        <v>52</v>
      </c>
      <c r="N28" s="106" t="s">
        <v>52</v>
      </c>
      <c r="O28" s="106" t="s">
        <v>52</v>
      </c>
      <c r="P28" s="106" t="s">
        <v>52</v>
      </c>
      <c r="Q28" s="106">
        <v>69.75</v>
      </c>
      <c r="R28" s="106">
        <v>68.849999999999994</v>
      </c>
      <c r="S28" s="107">
        <v>72.180000000000007</v>
      </c>
      <c r="T28" s="107">
        <v>75.599999999999994</v>
      </c>
      <c r="U28" s="107">
        <v>78.84</v>
      </c>
      <c r="V28" s="107">
        <v>81.63</v>
      </c>
      <c r="W28" s="107">
        <v>82.44</v>
      </c>
      <c r="X28" s="107">
        <v>82.44</v>
      </c>
      <c r="Y28" s="107">
        <v>84.09</v>
      </c>
      <c r="Z28" s="107">
        <v>85.77</v>
      </c>
      <c r="AA28" s="107">
        <v>87.48</v>
      </c>
      <c r="AB28" s="107">
        <v>89.22</v>
      </c>
      <c r="AC28" s="107">
        <v>91</v>
      </c>
      <c r="AD28" s="107">
        <v>92.81</v>
      </c>
      <c r="AE28" s="107">
        <v>95.59</v>
      </c>
      <c r="AF28" s="107">
        <v>98.45</v>
      </c>
      <c r="AG28" s="107">
        <v>100.41</v>
      </c>
      <c r="AH28" s="107">
        <v>102.41</v>
      </c>
      <c r="AI28" s="107">
        <v>104.45</v>
      </c>
      <c r="AJ28" s="106">
        <v>109.45</v>
      </c>
      <c r="AK28" s="106">
        <v>112.72</v>
      </c>
      <c r="AL28" s="109"/>
    </row>
    <row r="29" spans="1:38" ht="15.5" customHeight="1" x14ac:dyDescent="0.2">
      <c r="A29" s="105" t="s">
        <v>263</v>
      </c>
      <c r="B29" s="105" t="s">
        <v>264</v>
      </c>
      <c r="C29" s="105" t="s">
        <v>265</v>
      </c>
      <c r="D29" s="105" t="s">
        <v>94</v>
      </c>
      <c r="E29" s="105" t="s">
        <v>86</v>
      </c>
      <c r="F29" s="106" t="s">
        <v>52</v>
      </c>
      <c r="G29" s="106" t="s">
        <v>52</v>
      </c>
      <c r="H29" s="106">
        <v>45</v>
      </c>
      <c r="I29" s="106">
        <v>46.46</v>
      </c>
      <c r="J29" s="106">
        <v>52.51</v>
      </c>
      <c r="K29" s="106">
        <v>55.84</v>
      </c>
      <c r="L29" s="106">
        <v>61.36</v>
      </c>
      <c r="M29" s="106">
        <v>66.98</v>
      </c>
      <c r="N29" s="106">
        <v>70.260000000000005</v>
      </c>
      <c r="O29" s="106">
        <v>78.69</v>
      </c>
      <c r="P29" s="106">
        <v>93.44</v>
      </c>
      <c r="Q29" s="106">
        <v>107.17</v>
      </c>
      <c r="R29" s="106">
        <v>111.98</v>
      </c>
      <c r="S29" s="107">
        <v>117.55</v>
      </c>
      <c r="T29" s="107">
        <v>123.43</v>
      </c>
      <c r="U29" s="107">
        <v>135.28</v>
      </c>
      <c r="V29" s="107">
        <v>140.56</v>
      </c>
      <c r="W29" s="107">
        <v>144.77000000000001</v>
      </c>
      <c r="X29" s="107">
        <v>144.77000000000001</v>
      </c>
      <c r="Y29" s="107">
        <v>150.49</v>
      </c>
      <c r="Z29" s="107">
        <v>153.49</v>
      </c>
      <c r="AA29" s="107">
        <v>156.55000000000001</v>
      </c>
      <c r="AB29" s="107">
        <v>159.66999999999999</v>
      </c>
      <c r="AC29" s="107">
        <v>162.85</v>
      </c>
      <c r="AD29" s="107">
        <v>166.09</v>
      </c>
      <c r="AE29" s="107">
        <v>178.09</v>
      </c>
      <c r="AF29" s="107">
        <v>202.09</v>
      </c>
      <c r="AG29" s="107">
        <v>212.09</v>
      </c>
      <c r="AH29" s="107">
        <v>227.09</v>
      </c>
      <c r="AI29" s="107">
        <v>237.09</v>
      </c>
      <c r="AJ29" s="106">
        <v>252.09</v>
      </c>
      <c r="AK29" s="106">
        <v>265.08999999999997</v>
      </c>
    </row>
    <row r="30" spans="1:38" ht="15.5" customHeight="1" x14ac:dyDescent="0.2">
      <c r="A30" s="105" t="s">
        <v>266</v>
      </c>
      <c r="B30" s="105" t="s">
        <v>52</v>
      </c>
      <c r="C30" s="105" t="s">
        <v>267</v>
      </c>
      <c r="D30" s="105" t="s">
        <v>194</v>
      </c>
      <c r="E30" s="105" t="s">
        <v>82</v>
      </c>
      <c r="F30" s="106">
        <v>448.88</v>
      </c>
      <c r="G30" s="106">
        <v>0</v>
      </c>
      <c r="H30" s="106">
        <v>425.25</v>
      </c>
      <c r="I30" s="106" t="s">
        <v>52</v>
      </c>
      <c r="J30" s="106" t="s">
        <v>52</v>
      </c>
      <c r="K30" s="106" t="s">
        <v>52</v>
      </c>
      <c r="L30" s="106" t="s">
        <v>52</v>
      </c>
      <c r="M30" s="106" t="s">
        <v>52</v>
      </c>
      <c r="N30" s="106" t="s">
        <v>52</v>
      </c>
      <c r="O30" s="106" t="s">
        <v>52</v>
      </c>
      <c r="P30" s="106" t="s">
        <v>52</v>
      </c>
      <c r="Q30" s="106" t="s">
        <v>52</v>
      </c>
      <c r="R30" s="106" t="s">
        <v>52</v>
      </c>
      <c r="S30" s="107" t="s">
        <v>52</v>
      </c>
      <c r="T30" s="107" t="s">
        <v>52</v>
      </c>
      <c r="U30" s="107" t="s">
        <v>52</v>
      </c>
      <c r="V30" s="107" t="s">
        <v>52</v>
      </c>
      <c r="W30" s="107" t="s">
        <v>52</v>
      </c>
      <c r="X30" s="107" t="s">
        <v>52</v>
      </c>
      <c r="Y30" s="107" t="s">
        <v>52</v>
      </c>
      <c r="Z30" s="107" t="s">
        <v>52</v>
      </c>
      <c r="AA30" s="107" t="s">
        <v>52</v>
      </c>
      <c r="AB30" s="107" t="s">
        <v>52</v>
      </c>
      <c r="AC30" s="107" t="s">
        <v>52</v>
      </c>
      <c r="AD30" s="107" t="s">
        <v>52</v>
      </c>
      <c r="AE30" s="107" t="s">
        <v>52</v>
      </c>
      <c r="AF30" s="107" t="s">
        <v>52</v>
      </c>
      <c r="AG30" s="107" t="s">
        <v>52</v>
      </c>
      <c r="AH30" s="107" t="s">
        <v>52</v>
      </c>
      <c r="AI30" s="107" t="s">
        <v>52</v>
      </c>
      <c r="AJ30" s="106" t="s">
        <v>52</v>
      </c>
      <c r="AK30" s="106" t="s">
        <v>52</v>
      </c>
    </row>
    <row r="31" spans="1:38" ht="15.5" customHeight="1" x14ac:dyDescent="0.2">
      <c r="A31" s="11" t="s">
        <v>268</v>
      </c>
      <c r="B31" s="105" t="s">
        <v>269</v>
      </c>
      <c r="C31" s="11" t="s">
        <v>270</v>
      </c>
      <c r="D31" s="105" t="s">
        <v>94</v>
      </c>
      <c r="E31" s="105" t="s">
        <v>88</v>
      </c>
      <c r="F31" s="106" t="s">
        <v>52</v>
      </c>
      <c r="G31" s="106" t="s">
        <v>52</v>
      </c>
      <c r="H31" s="106" t="s">
        <v>52</v>
      </c>
      <c r="I31" s="106" t="s">
        <v>52</v>
      </c>
      <c r="J31" s="106" t="s">
        <v>52</v>
      </c>
      <c r="K31" s="106" t="s">
        <v>52</v>
      </c>
      <c r="L31" s="106" t="s">
        <v>52</v>
      </c>
      <c r="M31" s="106" t="s">
        <v>52</v>
      </c>
      <c r="N31" s="106" t="s">
        <v>52</v>
      </c>
      <c r="O31" s="106" t="s">
        <v>52</v>
      </c>
      <c r="P31" s="106" t="s">
        <v>52</v>
      </c>
      <c r="Q31" s="106">
        <v>43.97</v>
      </c>
      <c r="R31" s="106">
        <v>46.16</v>
      </c>
      <c r="S31" s="107">
        <v>47.94</v>
      </c>
      <c r="T31" s="107">
        <v>50.09</v>
      </c>
      <c r="U31" s="107">
        <v>52.54</v>
      </c>
      <c r="V31" s="107">
        <v>55.11</v>
      </c>
      <c r="W31" s="107">
        <v>55.66</v>
      </c>
      <c r="X31" s="107">
        <v>55.66</v>
      </c>
      <c r="Y31" s="107">
        <v>55.66</v>
      </c>
      <c r="Z31" s="107">
        <v>60.66</v>
      </c>
      <c r="AA31" s="107">
        <v>60.66</v>
      </c>
      <c r="AB31" s="107">
        <v>60.66</v>
      </c>
      <c r="AC31" s="107">
        <v>61.27</v>
      </c>
      <c r="AD31" s="107">
        <v>62.49</v>
      </c>
      <c r="AE31" s="107">
        <v>64.36</v>
      </c>
      <c r="AF31" s="107">
        <v>66.28</v>
      </c>
      <c r="AG31" s="107">
        <v>67.599999999999994</v>
      </c>
      <c r="AH31" s="107">
        <v>68.95</v>
      </c>
      <c r="AI31" s="107">
        <v>73.95</v>
      </c>
      <c r="AJ31" s="106">
        <v>78.95</v>
      </c>
      <c r="AK31" s="106">
        <v>81.31</v>
      </c>
      <c r="AL31" s="109"/>
    </row>
    <row r="32" spans="1:38" ht="15.5" customHeight="1" x14ac:dyDescent="0.2">
      <c r="A32" s="105" t="s">
        <v>271</v>
      </c>
      <c r="B32" s="105" t="s">
        <v>272</v>
      </c>
      <c r="C32" s="105" t="s">
        <v>273</v>
      </c>
      <c r="D32" s="105" t="s">
        <v>194</v>
      </c>
      <c r="E32" s="105" t="s">
        <v>76</v>
      </c>
      <c r="F32" s="106">
        <v>49.5</v>
      </c>
      <c r="G32" s="106">
        <v>9</v>
      </c>
      <c r="H32" s="106">
        <v>90</v>
      </c>
      <c r="I32" s="106">
        <v>115.56</v>
      </c>
      <c r="J32" s="106">
        <v>124.27</v>
      </c>
      <c r="K32" s="106">
        <v>122</v>
      </c>
      <c r="L32" s="106">
        <v>127.32</v>
      </c>
      <c r="M32" s="106">
        <v>132.85</v>
      </c>
      <c r="N32" s="106">
        <v>138.37</v>
      </c>
      <c r="O32" s="106">
        <v>144.96</v>
      </c>
      <c r="P32" s="106">
        <v>159.1</v>
      </c>
      <c r="Q32" s="106">
        <v>164.5</v>
      </c>
      <c r="R32" s="106">
        <v>169.25</v>
      </c>
      <c r="S32" s="107">
        <v>176.38</v>
      </c>
      <c r="T32" s="107">
        <v>184.51</v>
      </c>
      <c r="U32" s="107">
        <v>190.21</v>
      </c>
      <c r="V32" s="107" t="s">
        <v>52</v>
      </c>
      <c r="W32" s="107" t="s">
        <v>52</v>
      </c>
      <c r="X32" s="107" t="s">
        <v>52</v>
      </c>
      <c r="Y32" s="107" t="s">
        <v>52</v>
      </c>
      <c r="Z32" s="107" t="s">
        <v>52</v>
      </c>
      <c r="AA32" s="107" t="s">
        <v>52</v>
      </c>
      <c r="AB32" s="107" t="s">
        <v>52</v>
      </c>
      <c r="AC32" s="107" t="s">
        <v>52</v>
      </c>
      <c r="AD32" s="107" t="s">
        <v>52</v>
      </c>
      <c r="AE32" s="107" t="s">
        <v>52</v>
      </c>
      <c r="AF32" s="107" t="s">
        <v>52</v>
      </c>
      <c r="AG32" s="107" t="s">
        <v>52</v>
      </c>
      <c r="AH32" s="107" t="s">
        <v>52</v>
      </c>
      <c r="AI32" s="107" t="s">
        <v>52</v>
      </c>
      <c r="AJ32" s="106" t="s">
        <v>52</v>
      </c>
      <c r="AK32" s="106" t="s">
        <v>52</v>
      </c>
    </row>
    <row r="33" spans="1:38" ht="15.5" customHeight="1" x14ac:dyDescent="0.2">
      <c r="A33" s="105" t="s">
        <v>274</v>
      </c>
      <c r="B33" s="105" t="s">
        <v>52</v>
      </c>
      <c r="C33" s="105" t="s">
        <v>275</v>
      </c>
      <c r="D33" s="105" t="s">
        <v>194</v>
      </c>
      <c r="E33" s="105" t="s">
        <v>76</v>
      </c>
      <c r="F33" s="106">
        <v>79.88</v>
      </c>
      <c r="G33" s="106">
        <v>68.63</v>
      </c>
      <c r="H33" s="106">
        <v>57.38</v>
      </c>
      <c r="I33" s="106" t="s">
        <v>52</v>
      </c>
      <c r="J33" s="106" t="s">
        <v>52</v>
      </c>
      <c r="K33" s="106" t="s">
        <v>52</v>
      </c>
      <c r="L33" s="106" t="s">
        <v>52</v>
      </c>
      <c r="M33" s="106" t="s">
        <v>52</v>
      </c>
      <c r="N33" s="106" t="s">
        <v>52</v>
      </c>
      <c r="O33" s="106" t="s">
        <v>52</v>
      </c>
      <c r="P33" s="106" t="s">
        <v>52</v>
      </c>
      <c r="Q33" s="106" t="s">
        <v>52</v>
      </c>
      <c r="R33" s="106" t="s">
        <v>52</v>
      </c>
      <c r="S33" s="107" t="s">
        <v>52</v>
      </c>
      <c r="T33" s="107" t="s">
        <v>52</v>
      </c>
      <c r="U33" s="107" t="s">
        <v>52</v>
      </c>
      <c r="V33" s="107" t="s">
        <v>52</v>
      </c>
      <c r="W33" s="107" t="s">
        <v>52</v>
      </c>
      <c r="X33" s="107" t="s">
        <v>52</v>
      </c>
      <c r="Y33" s="107" t="s">
        <v>52</v>
      </c>
      <c r="Z33" s="107" t="s">
        <v>52</v>
      </c>
      <c r="AA33" s="107" t="s">
        <v>52</v>
      </c>
      <c r="AB33" s="107" t="s">
        <v>52</v>
      </c>
      <c r="AC33" s="107" t="s">
        <v>52</v>
      </c>
      <c r="AD33" s="107" t="s">
        <v>52</v>
      </c>
      <c r="AE33" s="107" t="s">
        <v>52</v>
      </c>
      <c r="AF33" s="107" t="s">
        <v>52</v>
      </c>
      <c r="AG33" s="107" t="s">
        <v>52</v>
      </c>
      <c r="AH33" s="107" t="s">
        <v>52</v>
      </c>
      <c r="AI33" s="107" t="s">
        <v>52</v>
      </c>
      <c r="AJ33" s="106" t="s">
        <v>52</v>
      </c>
      <c r="AK33" s="106" t="s">
        <v>52</v>
      </c>
    </row>
    <row r="34" spans="1:38" ht="15.5" customHeight="1" x14ac:dyDescent="0.2">
      <c r="A34" s="105" t="s">
        <v>276</v>
      </c>
      <c r="B34" s="105" t="s">
        <v>277</v>
      </c>
      <c r="C34" s="105" t="s">
        <v>278</v>
      </c>
      <c r="D34" s="105" t="s">
        <v>94</v>
      </c>
      <c r="E34" s="105" t="s">
        <v>227</v>
      </c>
      <c r="F34" s="106">
        <v>369</v>
      </c>
      <c r="G34" s="106">
        <v>357.75</v>
      </c>
      <c r="H34" s="106">
        <v>492.75</v>
      </c>
      <c r="I34" s="106">
        <v>513.57000000000005</v>
      </c>
      <c r="J34" s="106">
        <v>542.04</v>
      </c>
      <c r="K34" s="106">
        <v>598.88</v>
      </c>
      <c r="L34" s="106">
        <v>645.16999999999996</v>
      </c>
      <c r="M34" s="106">
        <v>679.31</v>
      </c>
      <c r="N34" s="106">
        <v>731.12</v>
      </c>
      <c r="O34" s="106">
        <v>764.08</v>
      </c>
      <c r="P34" s="106">
        <v>878.04</v>
      </c>
      <c r="Q34" s="106">
        <v>944.27</v>
      </c>
      <c r="R34" s="106">
        <v>988.75</v>
      </c>
      <c r="S34" s="107">
        <v>1027</v>
      </c>
      <c r="T34" s="107">
        <v>1057.81</v>
      </c>
      <c r="U34" s="107">
        <v>1089.54</v>
      </c>
      <c r="V34" s="107">
        <v>1117.18</v>
      </c>
      <c r="W34" s="107">
        <v>1128.5899999999999</v>
      </c>
      <c r="X34" s="107">
        <v>1128.5899999999999</v>
      </c>
      <c r="Y34" s="107">
        <v>1128.5899999999999</v>
      </c>
      <c r="Z34" s="107">
        <v>1128.5899999999999</v>
      </c>
      <c r="AA34" s="107">
        <v>1128.5899999999999</v>
      </c>
      <c r="AB34" s="107">
        <v>1150.53</v>
      </c>
      <c r="AC34" s="107">
        <v>1196.43</v>
      </c>
      <c r="AD34" s="107">
        <v>1244.17</v>
      </c>
      <c r="AE34" s="107">
        <v>1293.81</v>
      </c>
      <c r="AF34" s="107">
        <v>1358.37</v>
      </c>
      <c r="AG34" s="107">
        <v>1412.57</v>
      </c>
      <c r="AH34" s="107">
        <v>1483.06</v>
      </c>
      <c r="AI34" s="107">
        <v>1527.4</v>
      </c>
      <c r="AJ34" s="106">
        <v>1603.62</v>
      </c>
      <c r="AK34" s="106">
        <v>1683.64</v>
      </c>
    </row>
    <row r="35" spans="1:38" ht="15.5" customHeight="1" x14ac:dyDescent="0.2">
      <c r="A35" s="105" t="s">
        <v>279</v>
      </c>
      <c r="B35" s="105" t="s">
        <v>280</v>
      </c>
      <c r="C35" s="105" t="s">
        <v>281</v>
      </c>
      <c r="D35" s="105" t="s">
        <v>94</v>
      </c>
      <c r="E35" s="105" t="s">
        <v>74</v>
      </c>
      <c r="F35" s="106">
        <v>597.38</v>
      </c>
      <c r="G35" s="106">
        <v>568.13</v>
      </c>
      <c r="H35" s="106">
        <v>606.38</v>
      </c>
      <c r="I35" s="106">
        <v>681.02</v>
      </c>
      <c r="J35" s="106">
        <v>716.03</v>
      </c>
      <c r="K35" s="106">
        <v>771.38</v>
      </c>
      <c r="L35" s="106">
        <v>813.16</v>
      </c>
      <c r="M35" s="106">
        <v>853.74</v>
      </c>
      <c r="N35" s="106">
        <v>891.4</v>
      </c>
      <c r="O35" s="106">
        <v>930.68</v>
      </c>
      <c r="P35" s="106">
        <v>971.65</v>
      </c>
      <c r="Q35" s="106">
        <v>986.14</v>
      </c>
      <c r="R35" s="106">
        <v>1013.84</v>
      </c>
      <c r="S35" s="107">
        <v>1033.1300000000001</v>
      </c>
      <c r="T35" s="107">
        <v>1052.78</v>
      </c>
      <c r="U35" s="107">
        <v>1072.8</v>
      </c>
      <c r="V35" s="107">
        <v>1093.2</v>
      </c>
      <c r="W35" s="107">
        <v>1113.97</v>
      </c>
      <c r="X35" s="107">
        <v>1113.97</v>
      </c>
      <c r="Y35" s="107">
        <v>1113.95</v>
      </c>
      <c r="Z35" s="107">
        <v>1113.8699999999999</v>
      </c>
      <c r="AA35" s="107">
        <v>1136.05</v>
      </c>
      <c r="AB35" s="107">
        <v>1158.6099999999999</v>
      </c>
      <c r="AC35" s="107">
        <v>1212.47</v>
      </c>
      <c r="AD35" s="107">
        <v>1272.46</v>
      </c>
      <c r="AE35" s="107">
        <v>1322.84</v>
      </c>
      <c r="AF35" s="107">
        <v>1388.33</v>
      </c>
      <c r="AG35" s="107">
        <v>1443.39</v>
      </c>
      <c r="AH35" s="107">
        <v>1514.95</v>
      </c>
      <c r="AI35" s="107">
        <v>1559.98</v>
      </c>
      <c r="AJ35" s="106">
        <v>1637.45</v>
      </c>
      <c r="AK35" s="106">
        <v>1800.21</v>
      </c>
    </row>
    <row r="36" spans="1:38" ht="15.5" customHeight="1" x14ac:dyDescent="0.2">
      <c r="A36" s="105" t="s">
        <v>282</v>
      </c>
      <c r="B36" s="105" t="s">
        <v>283</v>
      </c>
      <c r="C36" s="105" t="s">
        <v>284</v>
      </c>
      <c r="D36" s="105" t="s">
        <v>94</v>
      </c>
      <c r="E36" s="105" t="s">
        <v>76</v>
      </c>
      <c r="F36" s="106">
        <v>63</v>
      </c>
      <c r="G36" s="106">
        <v>72</v>
      </c>
      <c r="H36" s="106">
        <v>76.5</v>
      </c>
      <c r="I36" s="106">
        <v>98.35</v>
      </c>
      <c r="J36" s="106">
        <v>115.76</v>
      </c>
      <c r="K36" s="106">
        <v>118.3</v>
      </c>
      <c r="L36" s="106">
        <v>121.86</v>
      </c>
      <c r="M36" s="106">
        <v>130.9</v>
      </c>
      <c r="N36" s="106">
        <v>138.49</v>
      </c>
      <c r="O36" s="106">
        <v>146.78</v>
      </c>
      <c r="P36" s="106">
        <v>156.52000000000001</v>
      </c>
      <c r="Q36" s="106">
        <v>163.85</v>
      </c>
      <c r="R36" s="106">
        <v>171.48</v>
      </c>
      <c r="S36" s="107">
        <v>177.49</v>
      </c>
      <c r="T36" s="107">
        <v>183.46</v>
      </c>
      <c r="U36" s="107">
        <v>195.52</v>
      </c>
      <c r="V36" s="107">
        <v>203.52</v>
      </c>
      <c r="W36" s="107">
        <v>208.56</v>
      </c>
      <c r="X36" s="107">
        <v>210.49</v>
      </c>
      <c r="Y36" s="107">
        <v>212.36</v>
      </c>
      <c r="Z36" s="107">
        <v>212.9</v>
      </c>
      <c r="AA36" s="107">
        <v>217.65</v>
      </c>
      <c r="AB36" s="107">
        <v>223.66</v>
      </c>
      <c r="AC36" s="107">
        <v>232.44</v>
      </c>
      <c r="AD36" s="107">
        <v>240.14</v>
      </c>
      <c r="AE36" s="107">
        <v>252.97</v>
      </c>
      <c r="AF36" s="107">
        <v>265.3</v>
      </c>
      <c r="AG36" s="107">
        <v>275.48</v>
      </c>
      <c r="AH36" s="107">
        <v>285.24</v>
      </c>
      <c r="AI36" s="107">
        <v>293.89</v>
      </c>
      <c r="AJ36" s="106">
        <v>306.26</v>
      </c>
      <c r="AK36" s="106">
        <v>323.05</v>
      </c>
    </row>
    <row r="37" spans="1:38" ht="15.5" customHeight="1" x14ac:dyDescent="0.2">
      <c r="A37" s="110" t="s">
        <v>285</v>
      </c>
      <c r="B37" s="105" t="s">
        <v>52</v>
      </c>
      <c r="C37" s="110" t="s">
        <v>286</v>
      </c>
      <c r="D37" s="105" t="s">
        <v>194</v>
      </c>
      <c r="E37" s="105" t="s">
        <v>76</v>
      </c>
      <c r="F37" s="106">
        <v>91.13</v>
      </c>
      <c r="G37" s="106">
        <v>109.13</v>
      </c>
      <c r="H37" s="106">
        <v>88.88</v>
      </c>
      <c r="I37" s="106">
        <v>173</v>
      </c>
      <c r="J37" s="106">
        <v>193</v>
      </c>
      <c r="K37" s="106" t="s">
        <v>52</v>
      </c>
      <c r="L37" s="106" t="s">
        <v>52</v>
      </c>
      <c r="M37" s="106" t="s">
        <v>52</v>
      </c>
      <c r="N37" s="106" t="s">
        <v>52</v>
      </c>
      <c r="O37" s="106" t="s">
        <v>52</v>
      </c>
      <c r="P37" s="106" t="s">
        <v>52</v>
      </c>
      <c r="Q37" s="106" t="s">
        <v>52</v>
      </c>
      <c r="R37" s="106" t="s">
        <v>52</v>
      </c>
      <c r="S37" s="107" t="s">
        <v>52</v>
      </c>
      <c r="T37" s="107" t="s">
        <v>52</v>
      </c>
      <c r="U37" s="107" t="s">
        <v>52</v>
      </c>
      <c r="V37" s="107" t="s">
        <v>52</v>
      </c>
      <c r="W37" s="107" t="s">
        <v>52</v>
      </c>
      <c r="X37" s="107" t="s">
        <v>52</v>
      </c>
      <c r="Y37" s="107" t="s">
        <v>52</v>
      </c>
      <c r="Z37" s="107" t="s">
        <v>52</v>
      </c>
      <c r="AA37" s="107" t="s">
        <v>52</v>
      </c>
      <c r="AB37" s="107" t="s">
        <v>52</v>
      </c>
      <c r="AC37" s="107" t="s">
        <v>52</v>
      </c>
      <c r="AD37" s="107" t="s">
        <v>52</v>
      </c>
      <c r="AE37" s="107" t="s">
        <v>52</v>
      </c>
      <c r="AF37" s="107" t="s">
        <v>52</v>
      </c>
      <c r="AG37" s="107" t="s">
        <v>52</v>
      </c>
      <c r="AH37" s="107" t="s">
        <v>52</v>
      </c>
      <c r="AI37" s="107" t="s">
        <v>52</v>
      </c>
      <c r="AJ37" s="106" t="s">
        <v>52</v>
      </c>
      <c r="AK37" s="106" t="s">
        <v>52</v>
      </c>
      <c r="AL37" s="111"/>
    </row>
    <row r="38" spans="1:38" ht="15.5" customHeight="1" x14ac:dyDescent="0.2">
      <c r="A38" s="105" t="s">
        <v>287</v>
      </c>
      <c r="B38" s="105" t="s">
        <v>288</v>
      </c>
      <c r="C38" s="105" t="s">
        <v>289</v>
      </c>
      <c r="D38" s="105" t="s">
        <v>94</v>
      </c>
      <c r="E38" s="105" t="s">
        <v>78</v>
      </c>
      <c r="F38" s="106" t="s">
        <v>52</v>
      </c>
      <c r="G38" s="106" t="s">
        <v>52</v>
      </c>
      <c r="H38" s="106" t="s">
        <v>52</v>
      </c>
      <c r="I38" s="106" t="s">
        <v>52</v>
      </c>
      <c r="J38" s="106" t="s">
        <v>52</v>
      </c>
      <c r="K38" s="106">
        <v>817.89</v>
      </c>
      <c r="L38" s="106">
        <v>857.15</v>
      </c>
      <c r="M38" s="106">
        <v>902.96</v>
      </c>
      <c r="N38" s="106">
        <v>943.63</v>
      </c>
      <c r="O38" s="106">
        <v>986.09</v>
      </c>
      <c r="P38" s="106">
        <v>1073.8699999999999</v>
      </c>
      <c r="Q38" s="106">
        <v>1062</v>
      </c>
      <c r="R38" s="106">
        <v>1114.03</v>
      </c>
      <c r="S38" s="107">
        <v>1153</v>
      </c>
      <c r="T38" s="107">
        <v>1198.05</v>
      </c>
      <c r="U38" s="107">
        <v>1220.8900000000001</v>
      </c>
      <c r="V38" s="107">
        <v>1244.6099999999999</v>
      </c>
      <c r="W38" s="107">
        <v>1271.3800000000001</v>
      </c>
      <c r="X38" s="107">
        <v>1271.3900000000001</v>
      </c>
      <c r="Y38" s="107">
        <v>1271.45</v>
      </c>
      <c r="Z38" s="107">
        <v>1271.8800000000001</v>
      </c>
      <c r="AA38" s="107">
        <v>1271.73</v>
      </c>
      <c r="AB38" s="107">
        <v>1271.49</v>
      </c>
      <c r="AC38" s="107">
        <v>1322.05</v>
      </c>
      <c r="AD38" s="107">
        <v>1387.69</v>
      </c>
      <c r="AE38" s="107">
        <v>1470.55</v>
      </c>
      <c r="AF38" s="107">
        <v>1514.31</v>
      </c>
      <c r="AG38" s="107">
        <v>1574.64</v>
      </c>
      <c r="AH38" s="107">
        <v>1637.37</v>
      </c>
      <c r="AI38" s="107">
        <v>1702.49</v>
      </c>
      <c r="AJ38" s="106">
        <v>1787.15</v>
      </c>
      <c r="AK38" s="106">
        <v>1876.55</v>
      </c>
    </row>
    <row r="39" spans="1:38" ht="15.5" customHeight="1" x14ac:dyDescent="0.2">
      <c r="A39" s="110" t="s">
        <v>290</v>
      </c>
      <c r="B39" s="105" t="s">
        <v>52</v>
      </c>
      <c r="C39" s="110" t="s">
        <v>291</v>
      </c>
      <c r="D39" s="105" t="s">
        <v>194</v>
      </c>
      <c r="E39" s="105" t="s">
        <v>76</v>
      </c>
      <c r="F39" s="106">
        <v>119.25</v>
      </c>
      <c r="G39" s="106">
        <v>110.25</v>
      </c>
      <c r="H39" s="106">
        <v>77.63</v>
      </c>
      <c r="I39" s="106">
        <v>63</v>
      </c>
      <c r="J39" s="106">
        <v>88</v>
      </c>
      <c r="K39" s="106" t="s">
        <v>52</v>
      </c>
      <c r="L39" s="106" t="s">
        <v>52</v>
      </c>
      <c r="M39" s="106" t="s">
        <v>52</v>
      </c>
      <c r="N39" s="106" t="s">
        <v>52</v>
      </c>
      <c r="O39" s="106" t="s">
        <v>52</v>
      </c>
      <c r="P39" s="106" t="s">
        <v>52</v>
      </c>
      <c r="Q39" s="106" t="s">
        <v>52</v>
      </c>
      <c r="R39" s="106" t="s">
        <v>52</v>
      </c>
      <c r="S39" s="107" t="s">
        <v>52</v>
      </c>
      <c r="T39" s="107" t="s">
        <v>52</v>
      </c>
      <c r="U39" s="107" t="s">
        <v>52</v>
      </c>
      <c r="V39" s="107" t="s">
        <v>52</v>
      </c>
      <c r="W39" s="107" t="s">
        <v>52</v>
      </c>
      <c r="X39" s="107" t="s">
        <v>52</v>
      </c>
      <c r="Y39" s="107" t="s">
        <v>52</v>
      </c>
      <c r="Z39" s="107" t="s">
        <v>52</v>
      </c>
      <c r="AA39" s="107" t="s">
        <v>52</v>
      </c>
      <c r="AB39" s="107" t="s">
        <v>52</v>
      </c>
      <c r="AC39" s="107" t="s">
        <v>52</v>
      </c>
      <c r="AD39" s="107" t="s">
        <v>52</v>
      </c>
      <c r="AE39" s="107" t="s">
        <v>52</v>
      </c>
      <c r="AF39" s="107" t="s">
        <v>52</v>
      </c>
      <c r="AG39" s="107" t="s">
        <v>52</v>
      </c>
      <c r="AH39" s="107" t="s">
        <v>52</v>
      </c>
      <c r="AI39" s="107" t="s">
        <v>52</v>
      </c>
      <c r="AJ39" s="106" t="s">
        <v>52</v>
      </c>
      <c r="AK39" s="106" t="s">
        <v>52</v>
      </c>
      <c r="AL39" s="111"/>
    </row>
    <row r="40" spans="1:38" ht="15.5" customHeight="1" x14ac:dyDescent="0.2">
      <c r="A40" s="105" t="s">
        <v>292</v>
      </c>
      <c r="B40" s="105" t="s">
        <v>293</v>
      </c>
      <c r="C40" s="105" t="s">
        <v>294</v>
      </c>
      <c r="D40" s="105" t="s">
        <v>94</v>
      </c>
      <c r="E40" s="105" t="s">
        <v>78</v>
      </c>
      <c r="F40" s="106" t="s">
        <v>52</v>
      </c>
      <c r="G40" s="106" t="s">
        <v>52</v>
      </c>
      <c r="H40" s="106" t="s">
        <v>52</v>
      </c>
      <c r="I40" s="106" t="s">
        <v>52</v>
      </c>
      <c r="J40" s="106" t="s">
        <v>52</v>
      </c>
      <c r="K40" s="106">
        <v>579.52</v>
      </c>
      <c r="L40" s="106">
        <v>625.38</v>
      </c>
      <c r="M40" s="106">
        <v>662.65</v>
      </c>
      <c r="N40" s="106">
        <v>742.58</v>
      </c>
      <c r="O40" s="106">
        <v>877.03</v>
      </c>
      <c r="P40" s="106">
        <v>990.41</v>
      </c>
      <c r="Q40" s="106">
        <v>1028.3800000000001</v>
      </c>
      <c r="R40" s="106">
        <v>1079.23</v>
      </c>
      <c r="S40" s="107">
        <v>1127.02</v>
      </c>
      <c r="T40" s="107">
        <v>1175.8900000000001</v>
      </c>
      <c r="U40" s="107">
        <v>1222.29</v>
      </c>
      <c r="V40" s="107">
        <v>1268.79</v>
      </c>
      <c r="W40" s="107">
        <v>1306.0899999999999</v>
      </c>
      <c r="X40" s="107">
        <v>1306.0899999999999</v>
      </c>
      <c r="Y40" s="107">
        <v>1306.0899999999999</v>
      </c>
      <c r="Z40" s="107">
        <v>1306</v>
      </c>
      <c r="AA40" s="107">
        <v>1306</v>
      </c>
      <c r="AB40" s="107">
        <v>1306</v>
      </c>
      <c r="AC40" s="107">
        <v>1358.05</v>
      </c>
      <c r="AD40" s="107">
        <v>1425.75</v>
      </c>
      <c r="AE40" s="107">
        <v>1511.14</v>
      </c>
      <c r="AF40" s="107">
        <v>1556.31</v>
      </c>
      <c r="AG40" s="107">
        <v>1618.39</v>
      </c>
      <c r="AH40" s="107">
        <v>1699.13</v>
      </c>
      <c r="AI40" s="107">
        <v>1749.92</v>
      </c>
      <c r="AJ40" s="106">
        <v>1837.23</v>
      </c>
      <c r="AK40" s="106">
        <v>1928.87</v>
      </c>
    </row>
    <row r="41" spans="1:38" ht="15.5" customHeight="1" x14ac:dyDescent="0.2">
      <c r="A41" s="105" t="s">
        <v>295</v>
      </c>
      <c r="B41" s="105" t="s">
        <v>296</v>
      </c>
      <c r="C41" s="105" t="s">
        <v>297</v>
      </c>
      <c r="D41" s="105" t="s">
        <v>194</v>
      </c>
      <c r="E41" s="105" t="s">
        <v>76</v>
      </c>
      <c r="F41" s="106">
        <v>142.88</v>
      </c>
      <c r="G41" s="106">
        <v>91.13</v>
      </c>
      <c r="H41" s="106">
        <v>94.5</v>
      </c>
      <c r="I41" s="106">
        <v>91.67</v>
      </c>
      <c r="J41" s="106">
        <v>104.34</v>
      </c>
      <c r="K41" s="106">
        <v>110.61</v>
      </c>
      <c r="L41" s="106">
        <v>117.04</v>
      </c>
      <c r="M41" s="106">
        <v>124.66</v>
      </c>
      <c r="N41" s="106">
        <v>131.77000000000001</v>
      </c>
      <c r="O41" s="106">
        <v>144.91999999999999</v>
      </c>
      <c r="P41" s="106">
        <v>144.91999999999999</v>
      </c>
      <c r="Q41" s="106">
        <v>144.91999999999999</v>
      </c>
      <c r="R41" s="106">
        <v>149.27000000000001</v>
      </c>
      <c r="S41" s="107">
        <v>151.51</v>
      </c>
      <c r="T41" s="107">
        <v>151.51</v>
      </c>
      <c r="U41" s="107">
        <v>151.51</v>
      </c>
      <c r="V41" s="107" t="s">
        <v>52</v>
      </c>
      <c r="W41" s="107" t="s">
        <v>52</v>
      </c>
      <c r="X41" s="107" t="s">
        <v>52</v>
      </c>
      <c r="Y41" s="107" t="s">
        <v>52</v>
      </c>
      <c r="Z41" s="107" t="s">
        <v>52</v>
      </c>
      <c r="AA41" s="107" t="s">
        <v>52</v>
      </c>
      <c r="AB41" s="107" t="s">
        <v>52</v>
      </c>
      <c r="AC41" s="107" t="s">
        <v>52</v>
      </c>
      <c r="AD41" s="107" t="s">
        <v>52</v>
      </c>
      <c r="AE41" s="107" t="s">
        <v>52</v>
      </c>
      <c r="AF41" s="107" t="s">
        <v>52</v>
      </c>
      <c r="AG41" s="107" t="s">
        <v>52</v>
      </c>
      <c r="AH41" s="107" t="s">
        <v>52</v>
      </c>
      <c r="AI41" s="107" t="s">
        <v>52</v>
      </c>
      <c r="AJ41" s="106" t="s">
        <v>52</v>
      </c>
      <c r="AK41" s="106" t="s">
        <v>52</v>
      </c>
    </row>
    <row r="42" spans="1:38" ht="15.5" customHeight="1" x14ac:dyDescent="0.2">
      <c r="A42" s="105" t="s">
        <v>298</v>
      </c>
      <c r="B42" s="105" t="s">
        <v>299</v>
      </c>
      <c r="C42" s="105" t="s">
        <v>300</v>
      </c>
      <c r="D42" s="105" t="s">
        <v>94</v>
      </c>
      <c r="E42" s="105" t="s">
        <v>76</v>
      </c>
      <c r="F42" s="106">
        <v>87.75</v>
      </c>
      <c r="G42" s="106">
        <v>45</v>
      </c>
      <c r="H42" s="106">
        <v>93.38</v>
      </c>
      <c r="I42" s="106">
        <v>132.32</v>
      </c>
      <c r="J42" s="106">
        <v>139.28</v>
      </c>
      <c r="K42" s="106">
        <v>143.66999999999999</v>
      </c>
      <c r="L42" s="106">
        <v>150.13999999999999</v>
      </c>
      <c r="M42" s="106">
        <v>161.03</v>
      </c>
      <c r="N42" s="106">
        <v>167.39</v>
      </c>
      <c r="O42" s="106">
        <v>177.15</v>
      </c>
      <c r="P42" s="106">
        <v>186.58</v>
      </c>
      <c r="Q42" s="106">
        <v>200.06</v>
      </c>
      <c r="R42" s="106">
        <v>210.4</v>
      </c>
      <c r="S42" s="107">
        <v>223.96</v>
      </c>
      <c r="T42" s="107">
        <v>232.65</v>
      </c>
      <c r="U42" s="107">
        <v>243.6</v>
      </c>
      <c r="V42" s="107">
        <v>251.14</v>
      </c>
      <c r="W42" s="107">
        <v>257.36</v>
      </c>
      <c r="X42" s="107">
        <v>255.08</v>
      </c>
      <c r="Y42" s="107">
        <v>269.36</v>
      </c>
      <c r="Z42" s="107">
        <v>268.81</v>
      </c>
      <c r="AA42" s="107">
        <v>270.35000000000002</v>
      </c>
      <c r="AB42" s="107">
        <v>271.5</v>
      </c>
      <c r="AC42" s="107">
        <v>277.02</v>
      </c>
      <c r="AD42" s="107">
        <v>289.52</v>
      </c>
      <c r="AE42" s="107">
        <v>300.04000000000002</v>
      </c>
      <c r="AF42" s="107">
        <v>308.29000000000002</v>
      </c>
      <c r="AG42" s="107">
        <v>327.49</v>
      </c>
      <c r="AH42" s="107">
        <v>335.84</v>
      </c>
      <c r="AI42" s="107">
        <v>353.73</v>
      </c>
      <c r="AJ42" s="106">
        <v>370.29</v>
      </c>
      <c r="AK42" s="106">
        <v>401.1</v>
      </c>
    </row>
    <row r="43" spans="1:38" ht="15.5" customHeight="1" x14ac:dyDescent="0.2">
      <c r="A43" s="105" t="s">
        <v>301</v>
      </c>
      <c r="B43" s="105" t="s">
        <v>302</v>
      </c>
      <c r="C43" s="105" t="s">
        <v>303</v>
      </c>
      <c r="D43" s="105" t="s">
        <v>94</v>
      </c>
      <c r="E43" s="105" t="s">
        <v>74</v>
      </c>
      <c r="F43" s="106">
        <v>537.75</v>
      </c>
      <c r="G43" s="106">
        <v>590.63</v>
      </c>
      <c r="H43" s="106">
        <v>618.75</v>
      </c>
      <c r="I43" s="106">
        <v>664.65</v>
      </c>
      <c r="J43" s="106">
        <v>705.88</v>
      </c>
      <c r="K43" s="106">
        <v>764.97</v>
      </c>
      <c r="L43" s="106">
        <v>799.39</v>
      </c>
      <c r="M43" s="106">
        <v>835.36</v>
      </c>
      <c r="N43" s="106">
        <v>886.06</v>
      </c>
      <c r="O43" s="106">
        <v>929.33</v>
      </c>
      <c r="P43" s="106">
        <v>986.71</v>
      </c>
      <c r="Q43" s="106">
        <v>1020.84</v>
      </c>
      <c r="R43" s="106">
        <v>1065.8800000000001</v>
      </c>
      <c r="S43" s="107">
        <v>1118.26</v>
      </c>
      <c r="T43" s="107">
        <v>1157.26</v>
      </c>
      <c r="U43" s="107">
        <v>1157.53</v>
      </c>
      <c r="V43" s="107">
        <v>1202.51</v>
      </c>
      <c r="W43" s="107">
        <v>1217.3800000000001</v>
      </c>
      <c r="X43" s="107">
        <v>1217.23</v>
      </c>
      <c r="Y43" s="107">
        <v>1217.21</v>
      </c>
      <c r="Z43" s="107">
        <v>1257.52</v>
      </c>
      <c r="AA43" s="107">
        <v>1281.83</v>
      </c>
      <c r="AB43" s="107">
        <v>1281.8399999999999</v>
      </c>
      <c r="AC43" s="107">
        <v>1326.44</v>
      </c>
      <c r="AD43" s="107">
        <v>1389.9</v>
      </c>
      <c r="AE43" s="107">
        <v>1458.99</v>
      </c>
      <c r="AF43" s="107">
        <v>1491.78</v>
      </c>
      <c r="AG43" s="107">
        <v>1521.71</v>
      </c>
      <c r="AH43" s="107">
        <v>1579.37</v>
      </c>
      <c r="AI43" s="107">
        <v>1628.41</v>
      </c>
      <c r="AJ43" s="106">
        <v>1693.38</v>
      </c>
      <c r="AK43" s="106">
        <v>1778.22</v>
      </c>
    </row>
    <row r="44" spans="1:38" ht="15.5" customHeight="1" x14ac:dyDescent="0.2">
      <c r="A44" s="105" t="s">
        <v>304</v>
      </c>
      <c r="B44" s="105" t="s">
        <v>52</v>
      </c>
      <c r="C44" s="105" t="s">
        <v>305</v>
      </c>
      <c r="D44" s="105" t="s">
        <v>194</v>
      </c>
      <c r="E44" s="105" t="s">
        <v>76</v>
      </c>
      <c r="F44" s="106">
        <v>77.63</v>
      </c>
      <c r="G44" s="106">
        <v>99</v>
      </c>
      <c r="H44" s="106">
        <v>106.88</v>
      </c>
      <c r="I44" s="106" t="s">
        <v>52</v>
      </c>
      <c r="J44" s="106" t="s">
        <v>52</v>
      </c>
      <c r="K44" s="106" t="s">
        <v>52</v>
      </c>
      <c r="L44" s="106" t="s">
        <v>52</v>
      </c>
      <c r="M44" s="106" t="s">
        <v>52</v>
      </c>
      <c r="N44" s="106" t="s">
        <v>52</v>
      </c>
      <c r="O44" s="106" t="s">
        <v>52</v>
      </c>
      <c r="P44" s="106" t="s">
        <v>52</v>
      </c>
      <c r="Q44" s="106" t="s">
        <v>52</v>
      </c>
      <c r="R44" s="106" t="s">
        <v>52</v>
      </c>
      <c r="S44" s="107" t="s">
        <v>52</v>
      </c>
      <c r="T44" s="107" t="s">
        <v>52</v>
      </c>
      <c r="U44" s="107" t="s">
        <v>52</v>
      </c>
      <c r="V44" s="107" t="s">
        <v>52</v>
      </c>
      <c r="W44" s="107" t="s">
        <v>52</v>
      </c>
      <c r="X44" s="107" t="s">
        <v>52</v>
      </c>
      <c r="Y44" s="107" t="s">
        <v>52</v>
      </c>
      <c r="Z44" s="107" t="s">
        <v>52</v>
      </c>
      <c r="AA44" s="107" t="s">
        <v>52</v>
      </c>
      <c r="AB44" s="107" t="s">
        <v>52</v>
      </c>
      <c r="AC44" s="107" t="s">
        <v>52</v>
      </c>
      <c r="AD44" s="107" t="s">
        <v>52</v>
      </c>
      <c r="AE44" s="107" t="s">
        <v>52</v>
      </c>
      <c r="AF44" s="107" t="s">
        <v>52</v>
      </c>
      <c r="AG44" s="107" t="s">
        <v>52</v>
      </c>
      <c r="AH44" s="107" t="s">
        <v>52</v>
      </c>
      <c r="AI44" s="107" t="s">
        <v>52</v>
      </c>
      <c r="AJ44" s="106" t="s">
        <v>52</v>
      </c>
      <c r="AK44" s="106" t="s">
        <v>52</v>
      </c>
    </row>
    <row r="45" spans="1:38" ht="15.5" customHeight="1" x14ac:dyDescent="0.2">
      <c r="A45" s="105" t="s">
        <v>306</v>
      </c>
      <c r="B45" s="11" t="s">
        <v>307</v>
      </c>
      <c r="C45" s="105" t="s">
        <v>308</v>
      </c>
      <c r="D45" s="105" t="s">
        <v>94</v>
      </c>
      <c r="E45" s="105" t="s">
        <v>76</v>
      </c>
      <c r="F45" s="106">
        <v>74</v>
      </c>
      <c r="G45" s="106">
        <v>80</v>
      </c>
      <c r="H45" s="106">
        <v>82</v>
      </c>
      <c r="I45" s="106">
        <v>92</v>
      </c>
      <c r="J45" s="106">
        <v>100</v>
      </c>
      <c r="K45" s="106">
        <v>104</v>
      </c>
      <c r="L45" s="106">
        <v>107</v>
      </c>
      <c r="M45" s="106">
        <v>110</v>
      </c>
      <c r="N45" s="106">
        <v>116</v>
      </c>
      <c r="O45" s="106">
        <v>130</v>
      </c>
      <c r="P45" s="106">
        <v>140</v>
      </c>
      <c r="Q45" s="106">
        <v>154</v>
      </c>
      <c r="R45" s="106">
        <v>159</v>
      </c>
      <c r="S45" s="107">
        <v>167</v>
      </c>
      <c r="T45" s="107">
        <v>175</v>
      </c>
      <c r="U45" s="107">
        <v>180</v>
      </c>
      <c r="V45" s="107">
        <v>180</v>
      </c>
      <c r="W45" s="107">
        <v>182</v>
      </c>
      <c r="X45" s="107">
        <v>182</v>
      </c>
      <c r="Y45" s="107">
        <v>183</v>
      </c>
      <c r="Z45" s="107">
        <v>186</v>
      </c>
      <c r="AA45" s="107">
        <v>186</v>
      </c>
      <c r="AB45" s="107">
        <v>187</v>
      </c>
      <c r="AC45" s="107">
        <v>199</v>
      </c>
      <c r="AD45" s="107">
        <v>231</v>
      </c>
      <c r="AE45" s="107">
        <v>242</v>
      </c>
      <c r="AF45" s="107">
        <v>245.77</v>
      </c>
      <c r="AG45" s="107">
        <v>253.05</v>
      </c>
      <c r="AH45" s="107">
        <v>258.26</v>
      </c>
      <c r="AI45" s="107">
        <v>264.82</v>
      </c>
      <c r="AJ45" s="106">
        <v>272.87</v>
      </c>
      <c r="AK45" s="106">
        <v>282.45999999999998</v>
      </c>
    </row>
    <row r="46" spans="1:38" ht="15.5" customHeight="1" x14ac:dyDescent="0.2">
      <c r="A46" s="110" t="s">
        <v>309</v>
      </c>
      <c r="B46" s="105" t="s">
        <v>52</v>
      </c>
      <c r="C46" s="110" t="s">
        <v>310</v>
      </c>
      <c r="D46" s="105" t="s">
        <v>194</v>
      </c>
      <c r="E46" s="105" t="s">
        <v>76</v>
      </c>
      <c r="F46" s="106">
        <v>72</v>
      </c>
      <c r="G46" s="106">
        <v>70.88</v>
      </c>
      <c r="H46" s="106">
        <v>70.88</v>
      </c>
      <c r="I46" s="106">
        <v>69</v>
      </c>
      <c r="J46" s="106" t="s">
        <v>52</v>
      </c>
      <c r="K46" s="106" t="s">
        <v>52</v>
      </c>
      <c r="L46" s="106" t="s">
        <v>52</v>
      </c>
      <c r="M46" s="106" t="s">
        <v>52</v>
      </c>
      <c r="N46" s="106" t="s">
        <v>52</v>
      </c>
      <c r="O46" s="106" t="s">
        <v>52</v>
      </c>
      <c r="P46" s="106" t="s">
        <v>52</v>
      </c>
      <c r="Q46" s="106" t="s">
        <v>52</v>
      </c>
      <c r="R46" s="106" t="s">
        <v>52</v>
      </c>
      <c r="S46" s="107" t="s">
        <v>52</v>
      </c>
      <c r="T46" s="107" t="s">
        <v>52</v>
      </c>
      <c r="U46" s="107" t="s">
        <v>52</v>
      </c>
      <c r="V46" s="107" t="s">
        <v>52</v>
      </c>
      <c r="W46" s="107" t="s">
        <v>52</v>
      </c>
      <c r="X46" s="107" t="s">
        <v>52</v>
      </c>
      <c r="Y46" s="107" t="s">
        <v>52</v>
      </c>
      <c r="Z46" s="107" t="s">
        <v>52</v>
      </c>
      <c r="AA46" s="107" t="s">
        <v>52</v>
      </c>
      <c r="AB46" s="107" t="s">
        <v>52</v>
      </c>
      <c r="AC46" s="107" t="s">
        <v>52</v>
      </c>
      <c r="AD46" s="107" t="s">
        <v>52</v>
      </c>
      <c r="AE46" s="107" t="s">
        <v>52</v>
      </c>
      <c r="AF46" s="107" t="s">
        <v>52</v>
      </c>
      <c r="AG46" s="107" t="s">
        <v>52</v>
      </c>
      <c r="AH46" s="107" t="s">
        <v>52</v>
      </c>
      <c r="AI46" s="107" t="s">
        <v>52</v>
      </c>
      <c r="AJ46" s="106" t="s">
        <v>52</v>
      </c>
      <c r="AK46" s="106" t="s">
        <v>52</v>
      </c>
      <c r="AL46" s="111"/>
    </row>
    <row r="47" spans="1:38" ht="15.5" customHeight="1" x14ac:dyDescent="0.2">
      <c r="A47" s="105" t="s">
        <v>311</v>
      </c>
      <c r="B47" s="11" t="s">
        <v>312</v>
      </c>
      <c r="C47" s="105" t="s">
        <v>313</v>
      </c>
      <c r="D47" s="105" t="s">
        <v>194</v>
      </c>
      <c r="E47" s="105" t="s">
        <v>78</v>
      </c>
      <c r="F47" s="106" t="s">
        <v>52</v>
      </c>
      <c r="G47" s="106" t="s">
        <v>52</v>
      </c>
      <c r="H47" s="106" t="s">
        <v>52</v>
      </c>
      <c r="I47" s="106" t="s">
        <v>52</v>
      </c>
      <c r="J47" s="106">
        <v>548.79999999999995</v>
      </c>
      <c r="K47" s="106">
        <v>631.99</v>
      </c>
      <c r="L47" s="106">
        <v>660.43</v>
      </c>
      <c r="M47" s="106">
        <v>679.91</v>
      </c>
      <c r="N47" s="106">
        <v>747.68</v>
      </c>
      <c r="O47" s="106">
        <v>859.05</v>
      </c>
      <c r="P47" s="106">
        <v>985.91</v>
      </c>
      <c r="Q47" s="106">
        <v>1004.59</v>
      </c>
      <c r="R47" s="106">
        <v>1049.3399999999999</v>
      </c>
      <c r="S47" s="107">
        <v>1085.46</v>
      </c>
      <c r="T47" s="107">
        <v>1120.6300000000001</v>
      </c>
      <c r="U47" s="107">
        <v>1175.94</v>
      </c>
      <c r="V47" s="107">
        <v>1222.29</v>
      </c>
      <c r="W47" s="107">
        <v>1258.29</v>
      </c>
      <c r="X47" s="107">
        <v>1258.29</v>
      </c>
      <c r="Y47" s="107">
        <v>1258.29</v>
      </c>
      <c r="Z47" s="107">
        <v>1249.83</v>
      </c>
      <c r="AA47" s="107">
        <v>1244.97</v>
      </c>
      <c r="AB47" s="107">
        <v>1243.71</v>
      </c>
      <c r="AC47" s="107">
        <v>1293.3</v>
      </c>
      <c r="AD47" s="107">
        <v>1357.65</v>
      </c>
      <c r="AE47" s="107">
        <v>1438.92</v>
      </c>
      <c r="AF47" s="107" t="s">
        <v>52</v>
      </c>
      <c r="AG47" s="107" t="s">
        <v>52</v>
      </c>
      <c r="AH47" s="107" t="s">
        <v>52</v>
      </c>
      <c r="AI47" s="107" t="s">
        <v>52</v>
      </c>
      <c r="AJ47" s="106" t="s">
        <v>52</v>
      </c>
      <c r="AK47" s="106" t="s">
        <v>52</v>
      </c>
    </row>
    <row r="48" spans="1:38" ht="15.5" customHeight="1" x14ac:dyDescent="0.2">
      <c r="A48" s="105" t="s">
        <v>314</v>
      </c>
      <c r="B48" s="105" t="s">
        <v>315</v>
      </c>
      <c r="C48" s="105" t="s">
        <v>316</v>
      </c>
      <c r="D48" s="105" t="s">
        <v>94</v>
      </c>
      <c r="E48" s="105" t="s">
        <v>78</v>
      </c>
      <c r="F48" s="106" t="s">
        <v>52</v>
      </c>
      <c r="G48" s="106" t="s">
        <v>52</v>
      </c>
      <c r="H48" s="106" t="s">
        <v>52</v>
      </c>
      <c r="I48" s="106" t="s">
        <v>52</v>
      </c>
      <c r="J48" s="106" t="s">
        <v>52</v>
      </c>
      <c r="K48" s="106" t="s">
        <v>52</v>
      </c>
      <c r="L48" s="106" t="s">
        <v>52</v>
      </c>
      <c r="M48" s="106" t="s">
        <v>52</v>
      </c>
      <c r="N48" s="106" t="s">
        <v>52</v>
      </c>
      <c r="O48" s="106" t="s">
        <v>52</v>
      </c>
      <c r="P48" s="106" t="s">
        <v>52</v>
      </c>
      <c r="Q48" s="106" t="s">
        <v>52</v>
      </c>
      <c r="R48" s="106" t="s">
        <v>52</v>
      </c>
      <c r="S48" s="107" t="s">
        <v>52</v>
      </c>
      <c r="T48" s="107" t="s">
        <v>52</v>
      </c>
      <c r="U48" s="107" t="s">
        <v>52</v>
      </c>
      <c r="V48" s="107" t="s">
        <v>52</v>
      </c>
      <c r="W48" s="107" t="s">
        <v>52</v>
      </c>
      <c r="X48" s="107" t="s">
        <v>52</v>
      </c>
      <c r="Y48" s="107" t="s">
        <v>52</v>
      </c>
      <c r="Z48" s="107" t="s">
        <v>52</v>
      </c>
      <c r="AA48" s="107" t="s">
        <v>52</v>
      </c>
      <c r="AB48" s="107" t="s">
        <v>52</v>
      </c>
      <c r="AC48" s="107" t="s">
        <v>52</v>
      </c>
      <c r="AD48" s="107" t="s">
        <v>52</v>
      </c>
      <c r="AE48" s="107" t="s">
        <v>52</v>
      </c>
      <c r="AF48" s="107">
        <v>1482.36</v>
      </c>
      <c r="AG48" s="107">
        <v>1524.83</v>
      </c>
      <c r="AH48" s="107">
        <v>1548.65</v>
      </c>
      <c r="AI48" s="107">
        <v>1610.23</v>
      </c>
      <c r="AJ48" s="106">
        <v>1690.33</v>
      </c>
      <c r="AK48" s="106">
        <v>1776.67</v>
      </c>
    </row>
    <row r="49" spans="1:38" ht="15.5" customHeight="1" x14ac:dyDescent="0.2">
      <c r="A49" s="110" t="s">
        <v>317</v>
      </c>
      <c r="B49" s="105" t="s">
        <v>52</v>
      </c>
      <c r="C49" s="110" t="s">
        <v>318</v>
      </c>
      <c r="D49" s="105" t="s">
        <v>194</v>
      </c>
      <c r="E49" s="105" t="s">
        <v>76</v>
      </c>
      <c r="F49" s="106">
        <v>70.88</v>
      </c>
      <c r="G49" s="106">
        <v>67.5</v>
      </c>
      <c r="H49" s="106">
        <v>51.75</v>
      </c>
      <c r="I49" s="106">
        <v>34</v>
      </c>
      <c r="J49" s="106">
        <v>35</v>
      </c>
      <c r="K49" s="106" t="s">
        <v>52</v>
      </c>
      <c r="L49" s="106" t="s">
        <v>52</v>
      </c>
      <c r="M49" s="106" t="s">
        <v>52</v>
      </c>
      <c r="N49" s="106" t="s">
        <v>52</v>
      </c>
      <c r="O49" s="106" t="s">
        <v>52</v>
      </c>
      <c r="P49" s="106" t="s">
        <v>52</v>
      </c>
      <c r="Q49" s="106" t="s">
        <v>52</v>
      </c>
      <c r="R49" s="106" t="s">
        <v>52</v>
      </c>
      <c r="S49" s="107" t="s">
        <v>52</v>
      </c>
      <c r="T49" s="107" t="s">
        <v>52</v>
      </c>
      <c r="U49" s="107" t="s">
        <v>52</v>
      </c>
      <c r="V49" s="107" t="s">
        <v>52</v>
      </c>
      <c r="W49" s="107" t="s">
        <v>52</v>
      </c>
      <c r="X49" s="107" t="s">
        <v>52</v>
      </c>
      <c r="Y49" s="107" t="s">
        <v>52</v>
      </c>
      <c r="Z49" s="107" t="s">
        <v>52</v>
      </c>
      <c r="AA49" s="107" t="s">
        <v>52</v>
      </c>
      <c r="AB49" s="107" t="s">
        <v>52</v>
      </c>
      <c r="AC49" s="107" t="s">
        <v>52</v>
      </c>
      <c r="AD49" s="107" t="s">
        <v>52</v>
      </c>
      <c r="AE49" s="107" t="s">
        <v>52</v>
      </c>
      <c r="AF49" s="107" t="s">
        <v>52</v>
      </c>
      <c r="AG49" s="107" t="s">
        <v>52</v>
      </c>
      <c r="AH49" s="107" t="s">
        <v>52</v>
      </c>
      <c r="AI49" s="107" t="s">
        <v>52</v>
      </c>
      <c r="AJ49" s="106" t="s">
        <v>52</v>
      </c>
      <c r="AK49" s="106" t="s">
        <v>52</v>
      </c>
      <c r="AL49" s="111"/>
    </row>
    <row r="50" spans="1:38" ht="15.5" customHeight="1" x14ac:dyDescent="0.2">
      <c r="A50" s="105" t="s">
        <v>319</v>
      </c>
      <c r="B50" s="105" t="s">
        <v>320</v>
      </c>
      <c r="C50" s="105" t="s">
        <v>321</v>
      </c>
      <c r="D50" s="105" t="s">
        <v>94</v>
      </c>
      <c r="E50" s="105" t="s">
        <v>78</v>
      </c>
      <c r="F50" s="106" t="s">
        <v>52</v>
      </c>
      <c r="G50" s="106" t="s">
        <v>52</v>
      </c>
      <c r="H50" s="106" t="s">
        <v>52</v>
      </c>
      <c r="I50" s="106" t="s">
        <v>52</v>
      </c>
      <c r="J50" s="106" t="s">
        <v>52</v>
      </c>
      <c r="K50" s="106">
        <v>619.53</v>
      </c>
      <c r="L50" s="106">
        <v>654.92999999999995</v>
      </c>
      <c r="M50" s="106">
        <v>676.15</v>
      </c>
      <c r="N50" s="106">
        <v>734.23</v>
      </c>
      <c r="O50" s="106">
        <v>796.42</v>
      </c>
      <c r="P50" s="106">
        <v>857.15</v>
      </c>
      <c r="Q50" s="106">
        <v>883.27</v>
      </c>
      <c r="R50" s="106">
        <v>926.76</v>
      </c>
      <c r="S50" s="107">
        <v>973.39</v>
      </c>
      <c r="T50" s="107">
        <v>1020.27</v>
      </c>
      <c r="U50" s="107">
        <v>1070.79</v>
      </c>
      <c r="V50" s="107">
        <v>1122.6099999999999</v>
      </c>
      <c r="W50" s="107">
        <v>1155.04</v>
      </c>
      <c r="X50" s="107">
        <v>1155.76</v>
      </c>
      <c r="Y50" s="107">
        <v>1157.6500000000001</v>
      </c>
      <c r="Z50" s="107">
        <v>1158.2</v>
      </c>
      <c r="AA50" s="107">
        <v>1158.68</v>
      </c>
      <c r="AB50" s="107">
        <v>1159.0999999999999</v>
      </c>
      <c r="AC50" s="107">
        <v>1205.1400000000001</v>
      </c>
      <c r="AD50" s="107">
        <v>1265.22</v>
      </c>
      <c r="AE50" s="107">
        <v>1337.8</v>
      </c>
      <c r="AF50" s="107">
        <v>1377</v>
      </c>
      <c r="AG50" s="107">
        <v>1432.15</v>
      </c>
      <c r="AH50" s="107">
        <v>1481.34</v>
      </c>
      <c r="AI50" s="107">
        <v>1545.68</v>
      </c>
      <c r="AJ50" s="106">
        <v>1621.56</v>
      </c>
      <c r="AK50" s="106">
        <v>1700.71</v>
      </c>
    </row>
    <row r="51" spans="1:38" ht="15.5" customHeight="1" x14ac:dyDescent="0.2">
      <c r="A51" s="105" t="s">
        <v>322</v>
      </c>
      <c r="B51" s="105" t="s">
        <v>323</v>
      </c>
      <c r="C51" s="105" t="s">
        <v>324</v>
      </c>
      <c r="D51" s="105" t="s">
        <v>94</v>
      </c>
      <c r="E51" s="105" t="s">
        <v>74</v>
      </c>
      <c r="F51" s="106">
        <v>454.5</v>
      </c>
      <c r="G51" s="106">
        <v>498.38</v>
      </c>
      <c r="H51" s="106">
        <v>527.63</v>
      </c>
      <c r="I51" s="106">
        <v>581.62</v>
      </c>
      <c r="J51" s="106">
        <v>639.83000000000004</v>
      </c>
      <c r="K51" s="106">
        <v>685.74</v>
      </c>
      <c r="L51" s="106">
        <v>729.02</v>
      </c>
      <c r="M51" s="106">
        <v>750.04</v>
      </c>
      <c r="N51" s="106">
        <v>794.29</v>
      </c>
      <c r="O51" s="106">
        <v>825.5</v>
      </c>
      <c r="P51" s="106">
        <v>889.06</v>
      </c>
      <c r="Q51" s="106">
        <v>917.4</v>
      </c>
      <c r="R51" s="106">
        <v>954</v>
      </c>
      <c r="S51" s="107">
        <v>992.46</v>
      </c>
      <c r="T51" s="107">
        <v>1040.29</v>
      </c>
      <c r="U51" s="107">
        <v>1063.44</v>
      </c>
      <c r="V51" s="107">
        <v>1090</v>
      </c>
      <c r="W51" s="107">
        <v>1100</v>
      </c>
      <c r="X51" s="107">
        <v>1100.01</v>
      </c>
      <c r="Y51" s="107">
        <v>1100.28</v>
      </c>
      <c r="Z51" s="107">
        <v>1124.6199999999999</v>
      </c>
      <c r="AA51" s="107">
        <v>1143.43</v>
      </c>
      <c r="AB51" s="107">
        <v>1161.82</v>
      </c>
      <c r="AC51" s="107">
        <v>1208.6199999999999</v>
      </c>
      <c r="AD51" s="107">
        <v>1270.42</v>
      </c>
      <c r="AE51" s="107">
        <v>1347.25</v>
      </c>
      <c r="AF51" s="107">
        <v>1388.57</v>
      </c>
      <c r="AG51" s="107">
        <v>1445.48</v>
      </c>
      <c r="AH51" s="107">
        <v>1517.73</v>
      </c>
      <c r="AI51" s="107">
        <v>1564</v>
      </c>
      <c r="AJ51" s="106">
        <v>1642.33</v>
      </c>
      <c r="AK51" s="106">
        <v>1726.58</v>
      </c>
    </row>
    <row r="52" spans="1:38" ht="15.5" customHeight="1" x14ac:dyDescent="0.2">
      <c r="A52" s="105" t="s">
        <v>325</v>
      </c>
      <c r="B52" s="105" t="s">
        <v>326</v>
      </c>
      <c r="C52" s="105" t="s">
        <v>327</v>
      </c>
      <c r="D52" s="105" t="s">
        <v>94</v>
      </c>
      <c r="E52" s="105" t="s">
        <v>76</v>
      </c>
      <c r="F52" s="106">
        <v>94.5</v>
      </c>
      <c r="G52" s="106">
        <v>90</v>
      </c>
      <c r="H52" s="106">
        <v>90</v>
      </c>
      <c r="I52" s="106">
        <v>96.28</v>
      </c>
      <c r="J52" s="106">
        <v>98.98</v>
      </c>
      <c r="K52" s="106">
        <v>110.62</v>
      </c>
      <c r="L52" s="106">
        <v>114.55</v>
      </c>
      <c r="M52" s="106">
        <v>122.47</v>
      </c>
      <c r="N52" s="106">
        <v>127.13</v>
      </c>
      <c r="O52" s="106">
        <v>137.38999999999999</v>
      </c>
      <c r="P52" s="106">
        <v>145.96</v>
      </c>
      <c r="Q52" s="106">
        <v>154.49</v>
      </c>
      <c r="R52" s="106">
        <v>162.52000000000001</v>
      </c>
      <c r="S52" s="107">
        <v>170.81</v>
      </c>
      <c r="T52" s="107">
        <v>177.86</v>
      </c>
      <c r="U52" s="107">
        <v>185.8</v>
      </c>
      <c r="V52" s="107">
        <v>189.81</v>
      </c>
      <c r="W52" s="107">
        <v>194.41</v>
      </c>
      <c r="X52" s="107">
        <v>194.77</v>
      </c>
      <c r="Y52" s="107">
        <v>195.21</v>
      </c>
      <c r="Z52" s="107">
        <v>194.62</v>
      </c>
      <c r="AA52" s="107">
        <v>193.7</v>
      </c>
      <c r="AB52" s="107">
        <v>193.92</v>
      </c>
      <c r="AC52" s="107">
        <v>200.45</v>
      </c>
      <c r="AD52" s="107">
        <v>207.34</v>
      </c>
      <c r="AE52" s="107">
        <v>214.17</v>
      </c>
      <c r="AF52" s="107">
        <v>221.85</v>
      </c>
      <c r="AG52" s="107">
        <v>229.94</v>
      </c>
      <c r="AH52" s="107">
        <v>231.57</v>
      </c>
      <c r="AI52" s="107">
        <v>238.08</v>
      </c>
      <c r="AJ52" s="106">
        <v>246.47</v>
      </c>
      <c r="AK52" s="106">
        <v>257.94</v>
      </c>
    </row>
    <row r="53" spans="1:38" ht="15.5" customHeight="1" x14ac:dyDescent="0.2">
      <c r="A53" s="105" t="s">
        <v>328</v>
      </c>
      <c r="B53" s="105" t="s">
        <v>329</v>
      </c>
      <c r="C53" s="105" t="s">
        <v>330</v>
      </c>
      <c r="D53" s="105" t="s">
        <v>94</v>
      </c>
      <c r="E53" s="105" t="s">
        <v>76</v>
      </c>
      <c r="F53" s="106">
        <v>52.88</v>
      </c>
      <c r="G53" s="106">
        <v>54</v>
      </c>
      <c r="H53" s="106">
        <v>57.38</v>
      </c>
      <c r="I53" s="106">
        <v>66.5</v>
      </c>
      <c r="J53" s="106">
        <v>69</v>
      </c>
      <c r="K53" s="106">
        <v>70.86</v>
      </c>
      <c r="L53" s="106">
        <v>73.680000000000007</v>
      </c>
      <c r="M53" s="106">
        <v>77.45</v>
      </c>
      <c r="N53" s="106">
        <v>80.599999999999994</v>
      </c>
      <c r="O53" s="106">
        <v>85.31</v>
      </c>
      <c r="P53" s="106">
        <v>89.19</v>
      </c>
      <c r="Q53" s="106">
        <v>96.7</v>
      </c>
      <c r="R53" s="106">
        <v>100.19</v>
      </c>
      <c r="S53" s="107">
        <v>105.51</v>
      </c>
      <c r="T53" s="107">
        <v>109.57</v>
      </c>
      <c r="U53" s="107">
        <v>114.13</v>
      </c>
      <c r="V53" s="107">
        <v>120.04</v>
      </c>
      <c r="W53" s="107">
        <v>121.42</v>
      </c>
      <c r="X53" s="107">
        <v>119.19</v>
      </c>
      <c r="Y53" s="107">
        <v>121.73</v>
      </c>
      <c r="Z53" s="107">
        <v>138.94</v>
      </c>
      <c r="AA53" s="107">
        <v>145.35</v>
      </c>
      <c r="AB53" s="107">
        <v>146.02000000000001</v>
      </c>
      <c r="AC53" s="107">
        <v>155.07</v>
      </c>
      <c r="AD53" s="107">
        <v>164.39</v>
      </c>
      <c r="AE53" s="107">
        <v>174.01</v>
      </c>
      <c r="AF53" s="107">
        <v>182.84</v>
      </c>
      <c r="AG53" s="107">
        <v>192.22</v>
      </c>
      <c r="AH53" s="107">
        <v>197.65</v>
      </c>
      <c r="AI53" s="107">
        <v>205.68</v>
      </c>
      <c r="AJ53" s="106">
        <v>218.83</v>
      </c>
      <c r="AK53" s="106">
        <v>231.31</v>
      </c>
    </row>
    <row r="54" spans="1:38" ht="15.5" customHeight="1" x14ac:dyDescent="0.2">
      <c r="A54" s="105" t="s">
        <v>331</v>
      </c>
      <c r="B54" s="105" t="s">
        <v>332</v>
      </c>
      <c r="C54" s="105" t="s">
        <v>333</v>
      </c>
      <c r="D54" s="105" t="s">
        <v>94</v>
      </c>
      <c r="E54" s="105" t="s">
        <v>227</v>
      </c>
      <c r="F54" s="106">
        <v>452.25</v>
      </c>
      <c r="G54" s="106">
        <v>333</v>
      </c>
      <c r="H54" s="106">
        <v>398.25</v>
      </c>
      <c r="I54" s="106">
        <v>385.15</v>
      </c>
      <c r="J54" s="106">
        <v>471.94</v>
      </c>
      <c r="K54" s="106">
        <v>492.61</v>
      </c>
      <c r="L54" s="106">
        <v>573.45000000000005</v>
      </c>
      <c r="M54" s="106">
        <v>616.83000000000004</v>
      </c>
      <c r="N54" s="106">
        <v>648.61</v>
      </c>
      <c r="O54" s="106">
        <v>703.96</v>
      </c>
      <c r="P54" s="106">
        <v>850.65</v>
      </c>
      <c r="Q54" s="106">
        <v>899.83</v>
      </c>
      <c r="R54" s="106">
        <v>929.52</v>
      </c>
      <c r="S54" s="107">
        <v>950.13</v>
      </c>
      <c r="T54" s="107">
        <v>995.58</v>
      </c>
      <c r="U54" s="107">
        <v>1033.1099999999999</v>
      </c>
      <c r="V54" s="107">
        <v>1058.94</v>
      </c>
      <c r="W54" s="107">
        <v>1058.94</v>
      </c>
      <c r="X54" s="107">
        <v>1058.94</v>
      </c>
      <c r="Y54" s="107">
        <v>1058.94</v>
      </c>
      <c r="Z54" s="107">
        <v>1058.94</v>
      </c>
      <c r="AA54" s="107">
        <v>1058.94</v>
      </c>
      <c r="AB54" s="107">
        <v>1058.94</v>
      </c>
      <c r="AC54" s="107">
        <v>1101.24</v>
      </c>
      <c r="AD54" s="107">
        <v>1145.1600000000001</v>
      </c>
      <c r="AE54" s="107">
        <v>1202.31</v>
      </c>
      <c r="AF54" s="107">
        <v>1262.3399999999999</v>
      </c>
      <c r="AG54" s="107">
        <v>1312.74</v>
      </c>
      <c r="AH54" s="107">
        <v>1378.26</v>
      </c>
      <c r="AI54" s="107">
        <v>1419.48</v>
      </c>
      <c r="AJ54" s="106">
        <v>1490.31</v>
      </c>
      <c r="AK54" s="106">
        <v>1564.65</v>
      </c>
    </row>
    <row r="55" spans="1:38" ht="15.5" customHeight="1" x14ac:dyDescent="0.2">
      <c r="A55" s="105" t="s">
        <v>334</v>
      </c>
      <c r="B55" s="105" t="s">
        <v>335</v>
      </c>
      <c r="C55" s="105" t="s">
        <v>336</v>
      </c>
      <c r="D55" s="105" t="s">
        <v>94</v>
      </c>
      <c r="E55" s="105" t="s">
        <v>76</v>
      </c>
      <c r="F55" s="106">
        <v>69.75</v>
      </c>
      <c r="G55" s="106">
        <v>65.25</v>
      </c>
      <c r="H55" s="106">
        <v>65.25</v>
      </c>
      <c r="I55" s="106">
        <v>76.59</v>
      </c>
      <c r="J55" s="106">
        <v>91.18</v>
      </c>
      <c r="K55" s="106">
        <v>95.41</v>
      </c>
      <c r="L55" s="106">
        <v>98.59</v>
      </c>
      <c r="M55" s="106">
        <v>103.83</v>
      </c>
      <c r="N55" s="106">
        <v>117.15</v>
      </c>
      <c r="O55" s="106">
        <v>128.5</v>
      </c>
      <c r="P55" s="106">
        <v>145.65</v>
      </c>
      <c r="Q55" s="106">
        <v>151.25</v>
      </c>
      <c r="R55" s="106">
        <v>152.05000000000001</v>
      </c>
      <c r="S55" s="107">
        <v>157.88999999999999</v>
      </c>
      <c r="T55" s="107">
        <v>165.09</v>
      </c>
      <c r="U55" s="107">
        <v>172.77</v>
      </c>
      <c r="V55" s="107">
        <v>177.03</v>
      </c>
      <c r="W55" s="107">
        <v>182.25</v>
      </c>
      <c r="X55" s="107">
        <v>181.85</v>
      </c>
      <c r="Y55" s="107">
        <v>178.19</v>
      </c>
      <c r="Z55" s="107">
        <v>179.83</v>
      </c>
      <c r="AA55" s="107">
        <v>177.9</v>
      </c>
      <c r="AB55" s="107">
        <v>179.74</v>
      </c>
      <c r="AC55" s="107">
        <v>185.36</v>
      </c>
      <c r="AD55" s="107">
        <v>192.5</v>
      </c>
      <c r="AE55" s="107">
        <v>198.99</v>
      </c>
      <c r="AF55" s="107">
        <v>205.33</v>
      </c>
      <c r="AG55" s="107">
        <v>211.11</v>
      </c>
      <c r="AH55" s="107">
        <v>211.79</v>
      </c>
      <c r="AI55" s="107">
        <v>217.31</v>
      </c>
      <c r="AJ55" s="106">
        <v>224.69</v>
      </c>
      <c r="AK55" s="106">
        <v>231.89</v>
      </c>
    </row>
    <row r="56" spans="1:38" ht="15.5" customHeight="1" x14ac:dyDescent="0.2">
      <c r="A56" s="105" t="s">
        <v>337</v>
      </c>
      <c r="B56" s="105" t="s">
        <v>338</v>
      </c>
      <c r="C56" s="105" t="s">
        <v>339</v>
      </c>
      <c r="D56" s="105" t="s">
        <v>194</v>
      </c>
      <c r="E56" s="105" t="s">
        <v>76</v>
      </c>
      <c r="F56" s="106">
        <v>70.88</v>
      </c>
      <c r="G56" s="106">
        <v>77.63</v>
      </c>
      <c r="H56" s="106">
        <v>81</v>
      </c>
      <c r="I56" s="106">
        <v>97.48</v>
      </c>
      <c r="J56" s="106">
        <v>100.84</v>
      </c>
      <c r="K56" s="106">
        <v>106.93</v>
      </c>
      <c r="L56" s="106">
        <v>114.55</v>
      </c>
      <c r="M56" s="106">
        <v>111.69</v>
      </c>
      <c r="N56" s="106">
        <v>115.95</v>
      </c>
      <c r="O56" s="106">
        <v>129.93</v>
      </c>
      <c r="P56" s="106">
        <v>142.5</v>
      </c>
      <c r="Q56" s="106">
        <v>147.75</v>
      </c>
      <c r="R56" s="106">
        <v>153.84</v>
      </c>
      <c r="S56" s="107">
        <v>159.97</v>
      </c>
      <c r="T56" s="107">
        <v>166.71</v>
      </c>
      <c r="U56" s="107">
        <v>171.83</v>
      </c>
      <c r="V56" s="107" t="s">
        <v>52</v>
      </c>
      <c r="W56" s="107" t="s">
        <v>52</v>
      </c>
      <c r="X56" s="107" t="s">
        <v>52</v>
      </c>
      <c r="Y56" s="107" t="s">
        <v>52</v>
      </c>
      <c r="Z56" s="107" t="s">
        <v>52</v>
      </c>
      <c r="AA56" s="107" t="s">
        <v>52</v>
      </c>
      <c r="AB56" s="107" t="s">
        <v>52</v>
      </c>
      <c r="AC56" s="107" t="s">
        <v>52</v>
      </c>
      <c r="AD56" s="107" t="s">
        <v>52</v>
      </c>
      <c r="AE56" s="107" t="s">
        <v>52</v>
      </c>
      <c r="AF56" s="107" t="s">
        <v>52</v>
      </c>
      <c r="AG56" s="107" t="s">
        <v>52</v>
      </c>
      <c r="AH56" s="107" t="s">
        <v>52</v>
      </c>
      <c r="AI56" s="107" t="s">
        <v>52</v>
      </c>
      <c r="AJ56" s="106" t="s">
        <v>52</v>
      </c>
      <c r="AK56" s="106" t="s">
        <v>52</v>
      </c>
    </row>
    <row r="57" spans="1:38" ht="15.5" customHeight="1" x14ac:dyDescent="0.2">
      <c r="A57" s="105" t="s">
        <v>340</v>
      </c>
      <c r="B57" s="105" t="s">
        <v>52</v>
      </c>
      <c r="C57" s="105" t="s">
        <v>341</v>
      </c>
      <c r="D57" s="105" t="s">
        <v>194</v>
      </c>
      <c r="E57" s="105" t="s">
        <v>76</v>
      </c>
      <c r="F57" s="106">
        <v>96.75</v>
      </c>
      <c r="G57" s="106">
        <v>76.5</v>
      </c>
      <c r="H57" s="106">
        <v>76.5</v>
      </c>
      <c r="I57" s="106">
        <v>50</v>
      </c>
      <c r="J57" s="106" t="s">
        <v>52</v>
      </c>
      <c r="K57" s="106" t="s">
        <v>52</v>
      </c>
      <c r="L57" s="106" t="s">
        <v>52</v>
      </c>
      <c r="M57" s="106" t="s">
        <v>52</v>
      </c>
      <c r="N57" s="106" t="s">
        <v>52</v>
      </c>
      <c r="O57" s="106" t="s">
        <v>52</v>
      </c>
      <c r="P57" s="106" t="s">
        <v>52</v>
      </c>
      <c r="Q57" s="106" t="s">
        <v>52</v>
      </c>
      <c r="R57" s="106" t="s">
        <v>52</v>
      </c>
      <c r="S57" s="107" t="s">
        <v>52</v>
      </c>
      <c r="T57" s="107" t="s">
        <v>52</v>
      </c>
      <c r="U57" s="107" t="s">
        <v>52</v>
      </c>
      <c r="V57" s="107" t="s">
        <v>52</v>
      </c>
      <c r="W57" s="107" t="s">
        <v>52</v>
      </c>
      <c r="X57" s="107" t="s">
        <v>52</v>
      </c>
      <c r="Y57" s="107" t="s">
        <v>52</v>
      </c>
      <c r="Z57" s="107" t="s">
        <v>52</v>
      </c>
      <c r="AA57" s="107" t="s">
        <v>52</v>
      </c>
      <c r="AB57" s="107" t="s">
        <v>52</v>
      </c>
      <c r="AC57" s="107" t="s">
        <v>52</v>
      </c>
      <c r="AD57" s="107" t="s">
        <v>52</v>
      </c>
      <c r="AE57" s="107" t="s">
        <v>52</v>
      </c>
      <c r="AF57" s="107" t="s">
        <v>52</v>
      </c>
      <c r="AG57" s="107" t="s">
        <v>52</v>
      </c>
      <c r="AH57" s="107" t="s">
        <v>52</v>
      </c>
      <c r="AI57" s="107" t="s">
        <v>52</v>
      </c>
      <c r="AJ57" s="106" t="s">
        <v>52</v>
      </c>
      <c r="AK57" s="106" t="s">
        <v>52</v>
      </c>
    </row>
    <row r="58" spans="1:38" ht="15.5" customHeight="1" x14ac:dyDescent="0.2">
      <c r="A58" s="105" t="s">
        <v>342</v>
      </c>
      <c r="B58" s="105" t="s">
        <v>343</v>
      </c>
      <c r="C58" s="105" t="s">
        <v>344</v>
      </c>
      <c r="D58" s="105" t="s">
        <v>94</v>
      </c>
      <c r="E58" s="105" t="s">
        <v>78</v>
      </c>
      <c r="F58" s="106" t="s">
        <v>52</v>
      </c>
      <c r="G58" s="106" t="s">
        <v>52</v>
      </c>
      <c r="H58" s="106" t="s">
        <v>52</v>
      </c>
      <c r="I58" s="106" t="s">
        <v>52</v>
      </c>
      <c r="J58" s="106">
        <v>547.58000000000004</v>
      </c>
      <c r="K58" s="106">
        <v>601.4</v>
      </c>
      <c r="L58" s="106">
        <v>644.80999999999995</v>
      </c>
      <c r="M58" s="106">
        <v>725.43</v>
      </c>
      <c r="N58" s="106">
        <v>768.98</v>
      </c>
      <c r="O58" s="106">
        <v>852.79</v>
      </c>
      <c r="P58" s="106">
        <v>976.42</v>
      </c>
      <c r="Q58" s="106">
        <v>993.38</v>
      </c>
      <c r="R58" s="106">
        <v>1041.3699999999999</v>
      </c>
      <c r="S58" s="107">
        <v>1092.3900000000001</v>
      </c>
      <c r="T58" s="107">
        <v>1145.26</v>
      </c>
      <c r="U58" s="107">
        <v>1190.3599999999999</v>
      </c>
      <c r="V58" s="107">
        <v>1232.01</v>
      </c>
      <c r="W58" s="107">
        <v>1262.77</v>
      </c>
      <c r="X58" s="107">
        <v>1262.77</v>
      </c>
      <c r="Y58" s="107">
        <v>1262.8699999999999</v>
      </c>
      <c r="Z58" s="107">
        <v>1287.81</v>
      </c>
      <c r="AA58" s="107">
        <v>1313.41</v>
      </c>
      <c r="AB58" s="107">
        <v>1339.54</v>
      </c>
      <c r="AC58" s="107">
        <v>1392.85</v>
      </c>
      <c r="AD58" s="107">
        <v>1462.32</v>
      </c>
      <c r="AE58" s="107">
        <v>1549.87</v>
      </c>
      <c r="AF58" s="107">
        <v>1596.29</v>
      </c>
      <c r="AG58" s="107">
        <v>1659.97</v>
      </c>
      <c r="AH58" s="107">
        <v>1742.76</v>
      </c>
      <c r="AI58" s="107">
        <v>1794.92</v>
      </c>
      <c r="AJ58" s="106">
        <v>1884.55</v>
      </c>
      <c r="AK58" s="106">
        <v>1978.62</v>
      </c>
    </row>
    <row r="59" spans="1:38" ht="15.5" customHeight="1" x14ac:dyDescent="0.2">
      <c r="A59" s="110" t="s">
        <v>345</v>
      </c>
      <c r="B59" s="105" t="s">
        <v>52</v>
      </c>
      <c r="C59" s="110" t="s">
        <v>346</v>
      </c>
      <c r="D59" s="105" t="s">
        <v>194</v>
      </c>
      <c r="E59" s="105" t="s">
        <v>76</v>
      </c>
      <c r="F59" s="106">
        <v>189</v>
      </c>
      <c r="G59" s="106">
        <v>182.25</v>
      </c>
      <c r="H59" s="106">
        <v>190.13</v>
      </c>
      <c r="I59" s="106" t="s">
        <v>52</v>
      </c>
      <c r="J59" s="106" t="s">
        <v>52</v>
      </c>
      <c r="K59" s="106" t="s">
        <v>52</v>
      </c>
      <c r="L59" s="106" t="s">
        <v>52</v>
      </c>
      <c r="M59" s="106" t="s">
        <v>52</v>
      </c>
      <c r="N59" s="106" t="s">
        <v>52</v>
      </c>
      <c r="O59" s="106" t="s">
        <v>52</v>
      </c>
      <c r="P59" s="106" t="s">
        <v>52</v>
      </c>
      <c r="Q59" s="106" t="s">
        <v>52</v>
      </c>
      <c r="R59" s="106" t="s">
        <v>52</v>
      </c>
      <c r="S59" s="107" t="s">
        <v>52</v>
      </c>
      <c r="T59" s="107" t="s">
        <v>52</v>
      </c>
      <c r="U59" s="107" t="s">
        <v>52</v>
      </c>
      <c r="V59" s="107" t="s">
        <v>52</v>
      </c>
      <c r="W59" s="107" t="s">
        <v>52</v>
      </c>
      <c r="X59" s="107" t="s">
        <v>52</v>
      </c>
      <c r="Y59" s="107" t="s">
        <v>52</v>
      </c>
      <c r="Z59" s="107" t="s">
        <v>52</v>
      </c>
      <c r="AA59" s="107" t="s">
        <v>52</v>
      </c>
      <c r="AB59" s="107" t="s">
        <v>52</v>
      </c>
      <c r="AC59" s="107" t="s">
        <v>52</v>
      </c>
      <c r="AD59" s="107" t="s">
        <v>52</v>
      </c>
      <c r="AE59" s="107" t="s">
        <v>52</v>
      </c>
      <c r="AF59" s="107" t="s">
        <v>52</v>
      </c>
      <c r="AG59" s="107" t="s">
        <v>52</v>
      </c>
      <c r="AH59" s="107" t="s">
        <v>52</v>
      </c>
      <c r="AI59" s="107" t="s">
        <v>52</v>
      </c>
      <c r="AJ59" s="106" t="s">
        <v>52</v>
      </c>
      <c r="AK59" s="106" t="s">
        <v>52</v>
      </c>
      <c r="AL59" s="111"/>
    </row>
    <row r="60" spans="1:38" ht="15.5" customHeight="1" x14ac:dyDescent="0.2">
      <c r="A60" s="105" t="s">
        <v>347</v>
      </c>
      <c r="B60" s="105" t="s">
        <v>348</v>
      </c>
      <c r="C60" s="105" t="s">
        <v>349</v>
      </c>
      <c r="D60" s="105" t="s">
        <v>94</v>
      </c>
      <c r="E60" s="105" t="s">
        <v>78</v>
      </c>
      <c r="F60" s="106" t="s">
        <v>52</v>
      </c>
      <c r="G60" s="106" t="s">
        <v>52</v>
      </c>
      <c r="H60" s="106" t="s">
        <v>52</v>
      </c>
      <c r="I60" s="106">
        <v>825.73</v>
      </c>
      <c r="J60" s="106">
        <v>862.87</v>
      </c>
      <c r="K60" s="106">
        <v>931.53</v>
      </c>
      <c r="L60" s="106">
        <v>931.53</v>
      </c>
      <c r="M60" s="106">
        <v>931.53</v>
      </c>
      <c r="N60" s="106">
        <v>931.53</v>
      </c>
      <c r="O60" s="106">
        <v>987.42</v>
      </c>
      <c r="P60" s="106">
        <v>1058.96</v>
      </c>
      <c r="Q60" s="106">
        <v>1063.73</v>
      </c>
      <c r="R60" s="106">
        <v>1116.2</v>
      </c>
      <c r="S60" s="107">
        <v>1171</v>
      </c>
      <c r="T60" s="107">
        <v>1223</v>
      </c>
      <c r="U60" s="107">
        <v>1272</v>
      </c>
      <c r="V60" s="107">
        <v>1312.7</v>
      </c>
      <c r="W60" s="107">
        <v>1338.95</v>
      </c>
      <c r="X60" s="107">
        <v>1338.95</v>
      </c>
      <c r="Y60" s="107">
        <v>1338.95</v>
      </c>
      <c r="Z60" s="107">
        <v>1365.25</v>
      </c>
      <c r="AA60" s="107">
        <v>1391.87</v>
      </c>
      <c r="AB60" s="107">
        <v>1419.01</v>
      </c>
      <c r="AC60" s="107">
        <v>1475.06</v>
      </c>
      <c r="AD60" s="107">
        <v>1548.66</v>
      </c>
      <c r="AE60" s="107">
        <v>1625.94</v>
      </c>
      <c r="AF60" s="107">
        <v>1690.82</v>
      </c>
      <c r="AG60" s="107">
        <v>1758.28</v>
      </c>
      <c r="AH60" s="107">
        <v>1846.02</v>
      </c>
      <c r="AI60" s="107">
        <v>1901.22</v>
      </c>
      <c r="AJ60" s="106">
        <v>1996.09</v>
      </c>
      <c r="AK60" s="106">
        <v>2095.69</v>
      </c>
    </row>
    <row r="61" spans="1:38" ht="15.5" customHeight="1" x14ac:dyDescent="0.2">
      <c r="A61" s="105" t="s">
        <v>350</v>
      </c>
      <c r="B61" s="105" t="s">
        <v>351</v>
      </c>
      <c r="C61" s="105" t="s">
        <v>352</v>
      </c>
      <c r="D61" s="105" t="s">
        <v>94</v>
      </c>
      <c r="E61" s="105" t="s">
        <v>76</v>
      </c>
      <c r="F61" s="106">
        <v>56.25</v>
      </c>
      <c r="G61" s="106">
        <v>57.38</v>
      </c>
      <c r="H61" s="106">
        <v>60.75</v>
      </c>
      <c r="I61" s="106">
        <v>64.06</v>
      </c>
      <c r="J61" s="106">
        <v>69.12</v>
      </c>
      <c r="K61" s="106">
        <v>88.07</v>
      </c>
      <c r="L61" s="106">
        <v>94.63</v>
      </c>
      <c r="M61" s="106">
        <v>100.32</v>
      </c>
      <c r="N61" s="106">
        <v>107.75</v>
      </c>
      <c r="O61" s="106">
        <v>118.14</v>
      </c>
      <c r="P61" s="106">
        <v>127.92</v>
      </c>
      <c r="Q61" s="106">
        <v>137.51</v>
      </c>
      <c r="R61" s="106">
        <v>143.46</v>
      </c>
      <c r="S61" s="107">
        <v>149.57</v>
      </c>
      <c r="T61" s="107">
        <v>154.93</v>
      </c>
      <c r="U61" s="107">
        <v>161.37</v>
      </c>
      <c r="V61" s="107">
        <v>165.28</v>
      </c>
      <c r="W61" s="107">
        <v>169.39</v>
      </c>
      <c r="X61" s="107">
        <v>170.44</v>
      </c>
      <c r="Y61" s="107">
        <v>171.96</v>
      </c>
      <c r="Z61" s="107">
        <v>172.64</v>
      </c>
      <c r="AA61" s="107">
        <v>176.83</v>
      </c>
      <c r="AB61" s="107">
        <v>179.17</v>
      </c>
      <c r="AC61" s="107">
        <v>181.95</v>
      </c>
      <c r="AD61" s="107">
        <v>191.1</v>
      </c>
      <c r="AE61" s="107">
        <v>198.85</v>
      </c>
      <c r="AF61" s="107">
        <v>201.73</v>
      </c>
      <c r="AG61" s="107">
        <v>210.95</v>
      </c>
      <c r="AH61" s="107">
        <v>218.08</v>
      </c>
      <c r="AI61" s="107">
        <v>222.15</v>
      </c>
      <c r="AJ61" s="106">
        <v>225.17</v>
      </c>
      <c r="AK61" s="106">
        <v>236.96</v>
      </c>
    </row>
    <row r="62" spans="1:38" ht="15.5" customHeight="1" x14ac:dyDescent="0.2">
      <c r="A62" s="105" t="s">
        <v>353</v>
      </c>
      <c r="B62" s="105" t="s">
        <v>354</v>
      </c>
      <c r="C62" s="105" t="s">
        <v>355</v>
      </c>
      <c r="D62" s="105" t="s">
        <v>94</v>
      </c>
      <c r="E62" s="105" t="s">
        <v>227</v>
      </c>
      <c r="F62" s="106">
        <v>364.5</v>
      </c>
      <c r="G62" s="106">
        <v>319.5</v>
      </c>
      <c r="H62" s="106">
        <v>428.63</v>
      </c>
      <c r="I62" s="106">
        <v>469.65</v>
      </c>
      <c r="J62" s="106">
        <v>498.74</v>
      </c>
      <c r="K62" s="106">
        <v>513.25</v>
      </c>
      <c r="L62" s="106">
        <v>564.95000000000005</v>
      </c>
      <c r="M62" s="106">
        <v>612.67999999999995</v>
      </c>
      <c r="N62" s="106">
        <v>675.5</v>
      </c>
      <c r="O62" s="106">
        <v>706.23</v>
      </c>
      <c r="P62" s="106">
        <v>748.59</v>
      </c>
      <c r="Q62" s="106">
        <v>799.16</v>
      </c>
      <c r="R62" s="106">
        <v>838.34</v>
      </c>
      <c r="S62" s="107">
        <v>871.67</v>
      </c>
      <c r="T62" s="107">
        <v>913.73</v>
      </c>
      <c r="U62" s="107">
        <v>953.33</v>
      </c>
      <c r="V62" s="107">
        <v>979.16</v>
      </c>
      <c r="W62" s="107">
        <v>991.31</v>
      </c>
      <c r="X62" s="107">
        <v>991.31</v>
      </c>
      <c r="Y62" s="107">
        <v>991.31</v>
      </c>
      <c r="Z62" s="107">
        <v>1010.07</v>
      </c>
      <c r="AA62" s="107">
        <v>1010.07</v>
      </c>
      <c r="AB62" s="107">
        <v>1030.1400000000001</v>
      </c>
      <c r="AC62" s="107">
        <v>1071.27</v>
      </c>
      <c r="AD62" s="107">
        <v>1114.02</v>
      </c>
      <c r="AE62" s="107">
        <v>1158.48</v>
      </c>
      <c r="AF62" s="107">
        <v>1216.26</v>
      </c>
      <c r="AG62" s="107">
        <v>1264.77</v>
      </c>
      <c r="AH62" s="107">
        <v>1327.86</v>
      </c>
      <c r="AI62" s="107">
        <v>1341.13</v>
      </c>
      <c r="AJ62" s="106">
        <v>1408.05</v>
      </c>
      <c r="AK62" s="106">
        <v>1478.31</v>
      </c>
    </row>
    <row r="63" spans="1:38" ht="15.5" customHeight="1" x14ac:dyDescent="0.2">
      <c r="A63" s="105" t="s">
        <v>356</v>
      </c>
      <c r="B63" s="105" t="s">
        <v>357</v>
      </c>
      <c r="C63" s="105" t="s">
        <v>358</v>
      </c>
      <c r="D63" s="105" t="s">
        <v>94</v>
      </c>
      <c r="E63" s="105" t="s">
        <v>76</v>
      </c>
      <c r="F63" s="106">
        <v>78.75</v>
      </c>
      <c r="G63" s="106">
        <v>76.5</v>
      </c>
      <c r="H63" s="106">
        <v>75.38</v>
      </c>
      <c r="I63" s="106">
        <v>81.88</v>
      </c>
      <c r="J63" s="106">
        <v>87.78</v>
      </c>
      <c r="K63" s="106">
        <v>96.39</v>
      </c>
      <c r="L63" s="106">
        <v>100.93</v>
      </c>
      <c r="M63" s="106">
        <v>105.4</v>
      </c>
      <c r="N63" s="106">
        <v>116.65</v>
      </c>
      <c r="O63" s="106">
        <v>145.13</v>
      </c>
      <c r="P63" s="106">
        <v>153.01</v>
      </c>
      <c r="Q63" s="106">
        <v>160.63</v>
      </c>
      <c r="R63" s="106">
        <v>169.2</v>
      </c>
      <c r="S63" s="107">
        <v>177.81</v>
      </c>
      <c r="T63" s="107">
        <v>188.09</v>
      </c>
      <c r="U63" s="107">
        <v>197.39</v>
      </c>
      <c r="V63" s="107">
        <v>205.46</v>
      </c>
      <c r="W63" s="107">
        <v>210.62</v>
      </c>
      <c r="X63" s="107">
        <v>211.02</v>
      </c>
      <c r="Y63" s="107">
        <v>211.15</v>
      </c>
      <c r="Z63" s="107">
        <v>217.24</v>
      </c>
      <c r="AA63" s="107">
        <v>221.5</v>
      </c>
      <c r="AB63" s="107">
        <v>221.48</v>
      </c>
      <c r="AC63" s="107">
        <v>227.96</v>
      </c>
      <c r="AD63" s="107">
        <v>233.83</v>
      </c>
      <c r="AE63" s="107">
        <v>240.66</v>
      </c>
      <c r="AF63" s="107">
        <v>247.82</v>
      </c>
      <c r="AG63" s="107">
        <v>253.58</v>
      </c>
      <c r="AH63" s="107">
        <v>261.3</v>
      </c>
      <c r="AI63" s="107">
        <v>266.58</v>
      </c>
      <c r="AJ63" s="106">
        <v>272.57</v>
      </c>
      <c r="AK63" s="106">
        <v>282.20999999999998</v>
      </c>
    </row>
    <row r="64" spans="1:38" ht="15.5" customHeight="1" x14ac:dyDescent="0.2">
      <c r="A64" s="105" t="s">
        <v>359</v>
      </c>
      <c r="B64" s="105" t="s">
        <v>360</v>
      </c>
      <c r="C64" s="105" t="s">
        <v>361</v>
      </c>
      <c r="D64" s="105" t="s">
        <v>94</v>
      </c>
      <c r="E64" s="105" t="s">
        <v>76</v>
      </c>
      <c r="F64" s="106">
        <v>72</v>
      </c>
      <c r="G64" s="106">
        <v>64.13</v>
      </c>
      <c r="H64" s="106">
        <v>64.13</v>
      </c>
      <c r="I64" s="106">
        <v>59.51</v>
      </c>
      <c r="J64" s="106">
        <v>64.510000000000005</v>
      </c>
      <c r="K64" s="106">
        <v>67.77</v>
      </c>
      <c r="L64" s="106">
        <v>69.13</v>
      </c>
      <c r="M64" s="106">
        <v>72.239999999999995</v>
      </c>
      <c r="N64" s="106">
        <v>75.489999999999995</v>
      </c>
      <c r="O64" s="106">
        <v>79.260000000000005</v>
      </c>
      <c r="P64" s="106">
        <v>86.39</v>
      </c>
      <c r="Q64" s="106">
        <v>90.71</v>
      </c>
      <c r="R64" s="106">
        <v>95.15</v>
      </c>
      <c r="S64" s="107">
        <v>99.81</v>
      </c>
      <c r="T64" s="107">
        <v>104.7</v>
      </c>
      <c r="U64" s="107">
        <v>109.41</v>
      </c>
      <c r="V64" s="107">
        <v>113.24</v>
      </c>
      <c r="W64" s="107">
        <v>113.24</v>
      </c>
      <c r="X64" s="107">
        <v>113.24</v>
      </c>
      <c r="Y64" s="107">
        <v>113.24</v>
      </c>
      <c r="Z64" s="107">
        <v>113.24</v>
      </c>
      <c r="AA64" s="107">
        <v>113.24</v>
      </c>
      <c r="AB64" s="107">
        <v>113.24</v>
      </c>
      <c r="AC64" s="107">
        <v>118.24</v>
      </c>
      <c r="AD64" s="107">
        <v>123.24</v>
      </c>
      <c r="AE64" s="107">
        <v>128.24</v>
      </c>
      <c r="AF64" s="107">
        <v>133.24</v>
      </c>
      <c r="AG64" s="107">
        <v>138.24</v>
      </c>
      <c r="AH64" s="107">
        <v>143.24</v>
      </c>
      <c r="AI64" s="107">
        <v>148.24</v>
      </c>
      <c r="AJ64" s="106">
        <v>153.24</v>
      </c>
      <c r="AK64" s="106">
        <v>158.24</v>
      </c>
    </row>
    <row r="65" spans="1:38" ht="15.5" customHeight="1" x14ac:dyDescent="0.2">
      <c r="A65" s="105" t="s">
        <v>362</v>
      </c>
      <c r="B65" s="105" t="s">
        <v>363</v>
      </c>
      <c r="C65" s="105" t="s">
        <v>364</v>
      </c>
      <c r="D65" s="105" t="s">
        <v>94</v>
      </c>
      <c r="E65" s="105" t="s">
        <v>76</v>
      </c>
      <c r="F65" s="106">
        <v>59.63</v>
      </c>
      <c r="G65" s="106">
        <v>86.63</v>
      </c>
      <c r="H65" s="106">
        <v>88.88</v>
      </c>
      <c r="I65" s="106">
        <v>91.21</v>
      </c>
      <c r="J65" s="106">
        <v>95.48</v>
      </c>
      <c r="K65" s="106">
        <v>101.16</v>
      </c>
      <c r="L65" s="106">
        <v>107.75</v>
      </c>
      <c r="M65" s="106">
        <v>118.38</v>
      </c>
      <c r="N65" s="106">
        <v>125</v>
      </c>
      <c r="O65" s="106">
        <v>141.37</v>
      </c>
      <c r="P65" s="106">
        <v>143.94999999999999</v>
      </c>
      <c r="Q65" s="106">
        <v>149.27000000000001</v>
      </c>
      <c r="R65" s="106">
        <v>153.13</v>
      </c>
      <c r="S65" s="107">
        <v>158.31</v>
      </c>
      <c r="T65" s="107">
        <v>164.18</v>
      </c>
      <c r="U65" s="107">
        <v>171.27</v>
      </c>
      <c r="V65" s="107">
        <v>178.23</v>
      </c>
      <c r="W65" s="107">
        <v>184.34</v>
      </c>
      <c r="X65" s="107">
        <v>184.41</v>
      </c>
      <c r="Y65" s="107">
        <v>184.69</v>
      </c>
      <c r="Z65" s="107">
        <v>184.54</v>
      </c>
      <c r="AA65" s="107">
        <v>184.34</v>
      </c>
      <c r="AB65" s="107">
        <v>184.48</v>
      </c>
      <c r="AC65" s="107">
        <v>185.01</v>
      </c>
      <c r="AD65" s="107">
        <v>185.89</v>
      </c>
      <c r="AE65" s="107">
        <v>186.76</v>
      </c>
      <c r="AF65" s="107">
        <v>187.87</v>
      </c>
      <c r="AG65" s="107">
        <v>193.36</v>
      </c>
      <c r="AH65" s="107">
        <v>199.28</v>
      </c>
      <c r="AI65" s="107">
        <v>204.73</v>
      </c>
      <c r="AJ65" s="106">
        <v>210.33</v>
      </c>
      <c r="AK65" s="106">
        <v>219.65</v>
      </c>
    </row>
    <row r="66" spans="1:38" ht="15.5" customHeight="1" x14ac:dyDescent="0.2">
      <c r="A66" s="105" t="s">
        <v>365</v>
      </c>
      <c r="B66" s="105" t="s">
        <v>366</v>
      </c>
      <c r="C66" s="105" t="s">
        <v>367</v>
      </c>
      <c r="D66" s="105" t="s">
        <v>194</v>
      </c>
      <c r="E66" s="105" t="s">
        <v>82</v>
      </c>
      <c r="F66" s="106">
        <v>430.88</v>
      </c>
      <c r="G66" s="106">
        <v>443.25</v>
      </c>
      <c r="H66" s="106">
        <v>434.25</v>
      </c>
      <c r="I66" s="106">
        <v>464</v>
      </c>
      <c r="J66" s="106">
        <v>494.4</v>
      </c>
      <c r="K66" s="106">
        <v>547.15</v>
      </c>
      <c r="L66" s="106">
        <v>600.77</v>
      </c>
      <c r="M66" s="106">
        <v>645.70000000000005</v>
      </c>
      <c r="N66" s="106">
        <v>680.51</v>
      </c>
      <c r="O66" s="106">
        <v>741.42</v>
      </c>
      <c r="P66" s="106">
        <v>851.15</v>
      </c>
      <c r="Q66" s="106">
        <v>857.62</v>
      </c>
      <c r="R66" s="106">
        <v>889.46</v>
      </c>
      <c r="S66" s="107">
        <v>933.04</v>
      </c>
      <c r="T66" s="107">
        <v>975.03</v>
      </c>
      <c r="U66" s="107">
        <v>1018.91</v>
      </c>
      <c r="V66" s="107">
        <v>1056.6099999999999</v>
      </c>
      <c r="W66" s="107">
        <v>1077.74</v>
      </c>
      <c r="X66" s="107">
        <v>1077.74</v>
      </c>
      <c r="Y66" s="107">
        <v>1077.74</v>
      </c>
      <c r="Z66" s="107">
        <v>1077.74</v>
      </c>
      <c r="AA66" s="107">
        <v>1093.9000000000001</v>
      </c>
      <c r="AB66" s="107">
        <v>1115.67</v>
      </c>
      <c r="AC66" s="107">
        <v>1160.19</v>
      </c>
      <c r="AD66" s="107">
        <v>1218.08</v>
      </c>
      <c r="AE66" s="107">
        <v>1291.04</v>
      </c>
      <c r="AF66" s="107">
        <v>1329.64</v>
      </c>
      <c r="AG66" s="107" t="s">
        <v>52</v>
      </c>
      <c r="AH66" s="107" t="s">
        <v>52</v>
      </c>
      <c r="AI66" s="107" t="s">
        <v>52</v>
      </c>
      <c r="AJ66" s="106" t="s">
        <v>52</v>
      </c>
      <c r="AK66" s="106" t="s">
        <v>52</v>
      </c>
    </row>
    <row r="67" spans="1:38" ht="15.5" customHeight="1" x14ac:dyDescent="0.2">
      <c r="A67" s="105" t="s">
        <v>368</v>
      </c>
      <c r="B67" s="105" t="s">
        <v>369</v>
      </c>
      <c r="C67" s="105" t="s">
        <v>370</v>
      </c>
      <c r="D67" s="105" t="s">
        <v>94</v>
      </c>
      <c r="E67" s="105" t="s">
        <v>78</v>
      </c>
      <c r="F67" s="106" t="s">
        <v>52</v>
      </c>
      <c r="G67" s="106" t="s">
        <v>52</v>
      </c>
      <c r="H67" s="106" t="s">
        <v>52</v>
      </c>
      <c r="I67" s="106" t="s">
        <v>52</v>
      </c>
      <c r="J67" s="106" t="s">
        <v>52</v>
      </c>
      <c r="K67" s="106" t="s">
        <v>52</v>
      </c>
      <c r="L67" s="106" t="s">
        <v>52</v>
      </c>
      <c r="M67" s="106" t="s">
        <v>52</v>
      </c>
      <c r="N67" s="106" t="s">
        <v>52</v>
      </c>
      <c r="O67" s="106" t="s">
        <v>52</v>
      </c>
      <c r="P67" s="106" t="s">
        <v>52</v>
      </c>
      <c r="Q67" s="106" t="s">
        <v>52</v>
      </c>
      <c r="R67" s="106" t="s">
        <v>52</v>
      </c>
      <c r="S67" s="106" t="s">
        <v>52</v>
      </c>
      <c r="T67" s="106" t="s">
        <v>52</v>
      </c>
      <c r="U67" s="106" t="s">
        <v>52</v>
      </c>
      <c r="V67" s="106" t="s">
        <v>52</v>
      </c>
      <c r="W67" s="106" t="s">
        <v>52</v>
      </c>
      <c r="X67" s="106" t="s">
        <v>52</v>
      </c>
      <c r="Y67" s="106" t="s">
        <v>52</v>
      </c>
      <c r="Z67" s="106" t="s">
        <v>52</v>
      </c>
      <c r="AA67" s="106" t="s">
        <v>52</v>
      </c>
      <c r="AB67" s="106" t="s">
        <v>52</v>
      </c>
      <c r="AC67" s="106" t="s">
        <v>52</v>
      </c>
      <c r="AD67" s="106" t="s">
        <v>52</v>
      </c>
      <c r="AE67" s="106" t="s">
        <v>52</v>
      </c>
      <c r="AF67" s="106" t="s">
        <v>52</v>
      </c>
      <c r="AG67" s="107">
        <v>1620.71</v>
      </c>
      <c r="AH67" s="107">
        <v>1683.92</v>
      </c>
      <c r="AI67" s="107">
        <v>1754.87</v>
      </c>
      <c r="AJ67" s="106">
        <v>1843.41</v>
      </c>
      <c r="AK67" s="106">
        <v>1937.39</v>
      </c>
    </row>
    <row r="68" spans="1:38" ht="15.5" customHeight="1" x14ac:dyDescent="0.2">
      <c r="A68" s="11" t="s">
        <v>371</v>
      </c>
      <c r="B68" s="105" t="s">
        <v>372</v>
      </c>
      <c r="C68" s="11" t="s">
        <v>373</v>
      </c>
      <c r="D68" s="105" t="s">
        <v>94</v>
      </c>
      <c r="E68" s="105" t="s">
        <v>88</v>
      </c>
      <c r="F68" s="106" t="s">
        <v>52</v>
      </c>
      <c r="G68" s="106" t="s">
        <v>52</v>
      </c>
      <c r="H68" s="106" t="s">
        <v>52</v>
      </c>
      <c r="I68" s="106" t="s">
        <v>52</v>
      </c>
      <c r="J68" s="106" t="s">
        <v>52</v>
      </c>
      <c r="K68" s="106" t="s">
        <v>52</v>
      </c>
      <c r="L68" s="106" t="s">
        <v>52</v>
      </c>
      <c r="M68" s="106" t="s">
        <v>52</v>
      </c>
      <c r="N68" s="106" t="s">
        <v>52</v>
      </c>
      <c r="O68" s="106" t="s">
        <v>52</v>
      </c>
      <c r="P68" s="106" t="s">
        <v>52</v>
      </c>
      <c r="Q68" s="106">
        <v>44.65</v>
      </c>
      <c r="R68" s="106">
        <v>46.87</v>
      </c>
      <c r="S68" s="107">
        <v>49.86</v>
      </c>
      <c r="T68" s="107">
        <v>52.33</v>
      </c>
      <c r="U68" s="107">
        <v>54.95</v>
      </c>
      <c r="V68" s="107">
        <v>57.69</v>
      </c>
      <c r="W68" s="107">
        <v>59.13</v>
      </c>
      <c r="X68" s="107">
        <v>59.13</v>
      </c>
      <c r="Y68" s="107">
        <v>59.13</v>
      </c>
      <c r="Z68" s="107">
        <v>59.13</v>
      </c>
      <c r="AA68" s="107">
        <v>59.13</v>
      </c>
      <c r="AB68" s="107">
        <v>58.54</v>
      </c>
      <c r="AC68" s="107">
        <v>59.7</v>
      </c>
      <c r="AD68" s="107">
        <v>60.88</v>
      </c>
      <c r="AE68" s="107">
        <v>62.7</v>
      </c>
      <c r="AF68" s="107">
        <v>64.569999999999993</v>
      </c>
      <c r="AG68" s="107">
        <v>65.849999999999994</v>
      </c>
      <c r="AH68" s="107">
        <v>67.16</v>
      </c>
      <c r="AI68" s="107">
        <v>72.16</v>
      </c>
      <c r="AJ68" s="106">
        <v>77.16</v>
      </c>
      <c r="AK68" s="106">
        <v>79.459999999999994</v>
      </c>
      <c r="AL68" s="109"/>
    </row>
    <row r="69" spans="1:38" ht="15.5" customHeight="1" x14ac:dyDescent="0.2">
      <c r="A69" s="105" t="s">
        <v>374</v>
      </c>
      <c r="B69" s="105" t="s">
        <v>375</v>
      </c>
      <c r="C69" s="105" t="s">
        <v>376</v>
      </c>
      <c r="D69" s="105" t="s">
        <v>94</v>
      </c>
      <c r="E69" s="105" t="s">
        <v>76</v>
      </c>
      <c r="F69" s="106">
        <v>96.75</v>
      </c>
      <c r="G69" s="106">
        <v>108</v>
      </c>
      <c r="H69" s="106">
        <v>128.25</v>
      </c>
      <c r="I69" s="106">
        <v>143.99</v>
      </c>
      <c r="J69" s="106">
        <v>150.08000000000001</v>
      </c>
      <c r="K69" s="106">
        <v>153.02000000000001</v>
      </c>
      <c r="L69" s="106">
        <v>159.9</v>
      </c>
      <c r="M69" s="106">
        <v>167.1</v>
      </c>
      <c r="N69" s="106">
        <v>180.35</v>
      </c>
      <c r="O69" s="106">
        <v>192.08</v>
      </c>
      <c r="P69" s="106">
        <v>202.42</v>
      </c>
      <c r="Q69" s="106">
        <v>212.78</v>
      </c>
      <c r="R69" s="106">
        <v>219.29</v>
      </c>
      <c r="S69" s="107">
        <v>224.96</v>
      </c>
      <c r="T69" s="107">
        <v>233.02</v>
      </c>
      <c r="U69" s="107">
        <v>242.32</v>
      </c>
      <c r="V69" s="107">
        <v>253.93</v>
      </c>
      <c r="W69" s="107">
        <v>258.99</v>
      </c>
      <c r="X69" s="107">
        <v>259.27</v>
      </c>
      <c r="Y69" s="107">
        <v>259.32</v>
      </c>
      <c r="Z69" s="107">
        <v>264.5</v>
      </c>
      <c r="AA69" s="107">
        <v>269.75</v>
      </c>
      <c r="AB69" s="107">
        <v>275.8</v>
      </c>
      <c r="AC69" s="107">
        <v>281.12</v>
      </c>
      <c r="AD69" s="107">
        <v>287.14</v>
      </c>
      <c r="AE69" s="107">
        <v>296.25</v>
      </c>
      <c r="AF69" s="107">
        <v>306.83999999999997</v>
      </c>
      <c r="AG69" s="107">
        <v>313.27999999999997</v>
      </c>
      <c r="AH69" s="107">
        <v>319.52</v>
      </c>
      <c r="AI69" s="107">
        <v>325.7</v>
      </c>
      <c r="AJ69" s="106">
        <v>335.37</v>
      </c>
      <c r="AK69" s="106">
        <v>345.7</v>
      </c>
    </row>
    <row r="70" spans="1:38" ht="15.5" customHeight="1" x14ac:dyDescent="0.2">
      <c r="A70" s="105" t="s">
        <v>377</v>
      </c>
      <c r="B70" s="105" t="s">
        <v>378</v>
      </c>
      <c r="C70" s="105" t="s">
        <v>379</v>
      </c>
      <c r="D70" s="105" t="s">
        <v>94</v>
      </c>
      <c r="E70" s="105" t="s">
        <v>74</v>
      </c>
      <c r="F70" s="106">
        <v>549</v>
      </c>
      <c r="G70" s="106">
        <v>507.38</v>
      </c>
      <c r="H70" s="106">
        <v>555.75</v>
      </c>
      <c r="I70" s="106">
        <v>580.76</v>
      </c>
      <c r="J70" s="106">
        <v>630.1</v>
      </c>
      <c r="K70" s="106">
        <v>669.14</v>
      </c>
      <c r="L70" s="106">
        <v>722.06</v>
      </c>
      <c r="M70" s="106">
        <v>758.79</v>
      </c>
      <c r="N70" s="106">
        <v>815.27</v>
      </c>
      <c r="O70" s="106">
        <v>868.74</v>
      </c>
      <c r="P70" s="106">
        <v>951.98</v>
      </c>
      <c r="Q70" s="106">
        <v>975.78</v>
      </c>
      <c r="R70" s="106">
        <v>1022.13</v>
      </c>
      <c r="S70" s="107">
        <v>1071.49</v>
      </c>
      <c r="T70" s="107">
        <v>1124.52</v>
      </c>
      <c r="U70" s="107">
        <v>1162.75</v>
      </c>
      <c r="V70" s="107">
        <v>1218.45</v>
      </c>
      <c r="W70" s="107">
        <v>1259.75</v>
      </c>
      <c r="X70" s="107">
        <v>1259.75</v>
      </c>
      <c r="Y70" s="107">
        <v>1259.75</v>
      </c>
      <c r="Z70" s="107">
        <v>1303.8399999999999</v>
      </c>
      <c r="AA70" s="107">
        <v>1303.8399999999999</v>
      </c>
      <c r="AB70" s="107">
        <v>1303.8399999999999</v>
      </c>
      <c r="AC70" s="107">
        <v>1355.21</v>
      </c>
      <c r="AD70" s="107">
        <v>1422.16</v>
      </c>
      <c r="AE70" s="107">
        <v>1506.64</v>
      </c>
      <c r="AF70" s="107">
        <v>1550.94</v>
      </c>
      <c r="AG70" s="107">
        <v>1612.05</v>
      </c>
      <c r="AH70" s="107">
        <v>1691.67</v>
      </c>
      <c r="AI70" s="107">
        <v>1741.41</v>
      </c>
      <c r="AJ70" s="106">
        <v>1828.31</v>
      </c>
      <c r="AK70" s="106">
        <v>1919.55</v>
      </c>
    </row>
    <row r="71" spans="1:38" ht="15.5" customHeight="1" x14ac:dyDescent="0.2">
      <c r="A71" s="105" t="s">
        <v>380</v>
      </c>
      <c r="B71" s="105" t="s">
        <v>381</v>
      </c>
      <c r="C71" s="105" t="s">
        <v>382</v>
      </c>
      <c r="D71" s="105" t="s">
        <v>94</v>
      </c>
      <c r="E71" s="105" t="s">
        <v>74</v>
      </c>
      <c r="F71" s="106">
        <v>551.25</v>
      </c>
      <c r="G71" s="106">
        <v>610.88</v>
      </c>
      <c r="H71" s="106">
        <v>628.88</v>
      </c>
      <c r="I71" s="106">
        <v>668.1</v>
      </c>
      <c r="J71" s="106">
        <v>703.75</v>
      </c>
      <c r="K71" s="106">
        <v>763.38</v>
      </c>
      <c r="L71" s="106">
        <v>797.05</v>
      </c>
      <c r="M71" s="106">
        <v>827.13</v>
      </c>
      <c r="N71" s="106">
        <v>870.54</v>
      </c>
      <c r="O71" s="106">
        <v>912.7</v>
      </c>
      <c r="P71" s="106">
        <v>1003.41</v>
      </c>
      <c r="Q71" s="106">
        <v>1037.78</v>
      </c>
      <c r="R71" s="106">
        <v>1086.01</v>
      </c>
      <c r="S71" s="107">
        <v>1138.57</v>
      </c>
      <c r="T71" s="107">
        <v>1193.5999999999999</v>
      </c>
      <c r="U71" s="107">
        <v>1224.3399999999999</v>
      </c>
      <c r="V71" s="107">
        <v>1246.05</v>
      </c>
      <c r="W71" s="107">
        <v>1233.77</v>
      </c>
      <c r="X71" s="107">
        <v>1233.77</v>
      </c>
      <c r="Y71" s="107">
        <v>1234.51</v>
      </c>
      <c r="Z71" s="107">
        <v>1259.3</v>
      </c>
      <c r="AA71" s="107">
        <v>1259.31</v>
      </c>
      <c r="AB71" s="107">
        <v>1259.31</v>
      </c>
      <c r="AC71" s="107">
        <v>1309.06</v>
      </c>
      <c r="AD71" s="107">
        <v>1372.33</v>
      </c>
      <c r="AE71" s="107">
        <v>1454.85</v>
      </c>
      <c r="AF71" s="107">
        <v>1498.61</v>
      </c>
      <c r="AG71" s="107">
        <v>1560.39</v>
      </c>
      <c r="AH71" s="107">
        <v>1637.99</v>
      </c>
      <c r="AI71" s="107">
        <v>1687.37</v>
      </c>
      <c r="AJ71" s="106">
        <v>1772.46</v>
      </c>
      <c r="AK71" s="106">
        <v>1861.62</v>
      </c>
    </row>
    <row r="72" spans="1:38" ht="15.5" customHeight="1" x14ac:dyDescent="0.2">
      <c r="A72" s="105" t="s">
        <v>383</v>
      </c>
      <c r="B72" s="105" t="s">
        <v>384</v>
      </c>
      <c r="C72" s="105" t="s">
        <v>385</v>
      </c>
      <c r="D72" s="105" t="s">
        <v>94</v>
      </c>
      <c r="E72" s="105" t="s">
        <v>76</v>
      </c>
      <c r="F72" s="106">
        <v>136.13</v>
      </c>
      <c r="G72" s="106">
        <v>100.13</v>
      </c>
      <c r="H72" s="106">
        <v>110.25</v>
      </c>
      <c r="I72" s="106">
        <v>112.33</v>
      </c>
      <c r="J72" s="106">
        <v>112.33</v>
      </c>
      <c r="K72" s="106">
        <v>115.14</v>
      </c>
      <c r="L72" s="106">
        <v>115.14</v>
      </c>
      <c r="M72" s="106">
        <v>115.14</v>
      </c>
      <c r="N72" s="106">
        <v>114</v>
      </c>
      <c r="O72" s="106">
        <v>116.62</v>
      </c>
      <c r="P72" s="106">
        <v>126.59</v>
      </c>
      <c r="Q72" s="106">
        <v>131.65</v>
      </c>
      <c r="R72" s="106">
        <v>136.91999999999999</v>
      </c>
      <c r="S72" s="107">
        <v>142.4</v>
      </c>
      <c r="T72" s="107">
        <v>148.81</v>
      </c>
      <c r="U72" s="107">
        <v>155.51</v>
      </c>
      <c r="V72" s="107">
        <v>162.51</v>
      </c>
      <c r="W72" s="107">
        <v>166.57</v>
      </c>
      <c r="X72" s="107">
        <v>166.57</v>
      </c>
      <c r="Y72" s="107">
        <v>166.57</v>
      </c>
      <c r="Z72" s="107">
        <v>169.9</v>
      </c>
      <c r="AA72" s="107">
        <v>173.29</v>
      </c>
      <c r="AB72" s="107">
        <v>176.75</v>
      </c>
      <c r="AC72" s="107">
        <v>181.75</v>
      </c>
      <c r="AD72" s="107">
        <v>186.75</v>
      </c>
      <c r="AE72" s="107">
        <v>191.75</v>
      </c>
      <c r="AF72" s="107">
        <v>197.5</v>
      </c>
      <c r="AG72" s="107">
        <v>202.5</v>
      </c>
      <c r="AH72" s="107">
        <v>207.5</v>
      </c>
      <c r="AI72" s="107">
        <v>212.5</v>
      </c>
      <c r="AJ72" s="106">
        <v>218.85</v>
      </c>
      <c r="AK72" s="106">
        <v>225.39</v>
      </c>
    </row>
    <row r="73" spans="1:38" ht="15.5" customHeight="1" x14ac:dyDescent="0.2">
      <c r="A73" s="105" t="s">
        <v>386</v>
      </c>
      <c r="B73" s="105" t="s">
        <v>387</v>
      </c>
      <c r="C73" s="105" t="s">
        <v>388</v>
      </c>
      <c r="D73" s="105" t="s">
        <v>94</v>
      </c>
      <c r="E73" s="105" t="s">
        <v>82</v>
      </c>
      <c r="F73" s="106">
        <v>438.75</v>
      </c>
      <c r="G73" s="106">
        <v>452.25</v>
      </c>
      <c r="H73" s="106">
        <v>433.13</v>
      </c>
      <c r="I73" s="106">
        <v>472</v>
      </c>
      <c r="J73" s="106">
        <v>471</v>
      </c>
      <c r="K73" s="106">
        <v>518.94000000000005</v>
      </c>
      <c r="L73" s="106">
        <v>570.24</v>
      </c>
      <c r="M73" s="106">
        <v>618.66</v>
      </c>
      <c r="N73" s="106">
        <v>668.07</v>
      </c>
      <c r="O73" s="106">
        <v>730.53</v>
      </c>
      <c r="P73" s="106">
        <v>797.4</v>
      </c>
      <c r="Q73" s="106">
        <v>813.24</v>
      </c>
      <c r="R73" s="106">
        <v>845.82</v>
      </c>
      <c r="S73" s="107">
        <v>888.12</v>
      </c>
      <c r="T73" s="107">
        <v>932.49</v>
      </c>
      <c r="U73" s="107">
        <v>979.11</v>
      </c>
      <c r="V73" s="107">
        <v>1017.27</v>
      </c>
      <c r="W73" s="107">
        <v>1047.78</v>
      </c>
      <c r="X73" s="107">
        <v>1047.78</v>
      </c>
      <c r="Y73" s="107">
        <v>1078.6500000000001</v>
      </c>
      <c r="Z73" s="107">
        <v>1100.07</v>
      </c>
      <c r="AA73" s="107">
        <v>1121.94</v>
      </c>
      <c r="AB73" s="107">
        <v>1144.26</v>
      </c>
      <c r="AC73" s="107">
        <v>1167.1199999999999</v>
      </c>
      <c r="AD73" s="107">
        <v>1190.43</v>
      </c>
      <c r="AE73" s="107">
        <v>1249.83</v>
      </c>
      <c r="AF73" s="107">
        <v>1312.11</v>
      </c>
      <c r="AG73" s="107">
        <v>1359.18</v>
      </c>
      <c r="AH73" s="107">
        <v>1399.77</v>
      </c>
      <c r="AI73" s="107">
        <v>1469.61</v>
      </c>
      <c r="AJ73" s="106">
        <v>1542.87</v>
      </c>
      <c r="AK73" s="106">
        <v>1619.82</v>
      </c>
    </row>
    <row r="74" spans="1:38" ht="15.5" customHeight="1" x14ac:dyDescent="0.2">
      <c r="A74" s="11" t="s">
        <v>389</v>
      </c>
      <c r="B74" s="105" t="s">
        <v>390</v>
      </c>
      <c r="C74" s="11" t="s">
        <v>391</v>
      </c>
      <c r="D74" s="105" t="s">
        <v>94</v>
      </c>
      <c r="E74" s="105" t="s">
        <v>88</v>
      </c>
      <c r="F74" s="106" t="s">
        <v>52</v>
      </c>
      <c r="G74" s="106" t="s">
        <v>52</v>
      </c>
      <c r="H74" s="106" t="s">
        <v>52</v>
      </c>
      <c r="I74" s="106" t="s">
        <v>52</v>
      </c>
      <c r="J74" s="106" t="s">
        <v>52</v>
      </c>
      <c r="K74" s="106" t="s">
        <v>52</v>
      </c>
      <c r="L74" s="106" t="s">
        <v>52</v>
      </c>
      <c r="M74" s="106" t="s">
        <v>52</v>
      </c>
      <c r="N74" s="106" t="s">
        <v>52</v>
      </c>
      <c r="O74" s="106" t="s">
        <v>52</v>
      </c>
      <c r="P74" s="106" t="s">
        <v>52</v>
      </c>
      <c r="Q74" s="106">
        <v>45.99</v>
      </c>
      <c r="R74" s="106">
        <v>48.24</v>
      </c>
      <c r="S74" s="107">
        <v>50.4</v>
      </c>
      <c r="T74" s="107">
        <v>52.38</v>
      </c>
      <c r="U74" s="107">
        <v>54.45</v>
      </c>
      <c r="V74" s="107">
        <v>56.34</v>
      </c>
      <c r="W74" s="107">
        <v>57.87</v>
      </c>
      <c r="X74" s="107">
        <v>57.87</v>
      </c>
      <c r="Y74" s="107">
        <v>59.31</v>
      </c>
      <c r="Z74" s="107">
        <v>64.260000000000005</v>
      </c>
      <c r="AA74" s="107">
        <v>64.260000000000005</v>
      </c>
      <c r="AB74" s="107">
        <v>64.260000000000005</v>
      </c>
      <c r="AC74" s="107">
        <v>65.52</v>
      </c>
      <c r="AD74" s="107">
        <v>66.78</v>
      </c>
      <c r="AE74" s="107">
        <v>68.760000000000005</v>
      </c>
      <c r="AF74" s="107">
        <v>70.739999999999995</v>
      </c>
      <c r="AG74" s="107">
        <v>72.09</v>
      </c>
      <c r="AH74" s="107">
        <v>73.53</v>
      </c>
      <c r="AI74" s="107">
        <v>74.97</v>
      </c>
      <c r="AJ74" s="106">
        <v>79.92</v>
      </c>
      <c r="AK74" s="106">
        <v>82.26</v>
      </c>
      <c r="AL74" s="109"/>
    </row>
    <row r="75" spans="1:38" ht="15.5" customHeight="1" x14ac:dyDescent="0.2">
      <c r="A75" s="105" t="s">
        <v>392</v>
      </c>
      <c r="B75" s="105" t="s">
        <v>393</v>
      </c>
      <c r="C75" s="105" t="s">
        <v>394</v>
      </c>
      <c r="D75" s="105" t="s">
        <v>94</v>
      </c>
      <c r="E75" s="105" t="s">
        <v>86</v>
      </c>
      <c r="F75" s="106" t="s">
        <v>52</v>
      </c>
      <c r="G75" s="106" t="s">
        <v>52</v>
      </c>
      <c r="H75" s="106">
        <v>45</v>
      </c>
      <c r="I75" s="106">
        <v>45</v>
      </c>
      <c r="J75" s="106">
        <v>51.03</v>
      </c>
      <c r="K75" s="106">
        <v>48.24</v>
      </c>
      <c r="L75" s="106">
        <v>52.11</v>
      </c>
      <c r="M75" s="106">
        <v>62.46</v>
      </c>
      <c r="N75" s="106">
        <v>68.040000000000006</v>
      </c>
      <c r="O75" s="106">
        <v>94.59</v>
      </c>
      <c r="P75" s="106">
        <v>113.31</v>
      </c>
      <c r="Q75" s="106">
        <v>129.33000000000001</v>
      </c>
      <c r="R75" s="106">
        <v>135.54</v>
      </c>
      <c r="S75" s="107">
        <v>142.29</v>
      </c>
      <c r="T75" s="107">
        <v>149.4</v>
      </c>
      <c r="U75" s="107">
        <v>156.87</v>
      </c>
      <c r="V75" s="107">
        <v>164.7</v>
      </c>
      <c r="W75" s="107">
        <v>169.56</v>
      </c>
      <c r="X75" s="107">
        <v>169.56</v>
      </c>
      <c r="Y75" s="107">
        <v>174.51</v>
      </c>
      <c r="Z75" s="107">
        <v>177.93</v>
      </c>
      <c r="AA75" s="107">
        <v>181.35</v>
      </c>
      <c r="AB75" s="107">
        <v>181.35</v>
      </c>
      <c r="AC75" s="107">
        <v>183.15</v>
      </c>
      <c r="AD75" s="107">
        <v>186.75</v>
      </c>
      <c r="AE75" s="107">
        <v>198.72</v>
      </c>
      <c r="AF75" s="107">
        <v>222.66</v>
      </c>
      <c r="AG75" s="107">
        <v>232.65</v>
      </c>
      <c r="AH75" s="107">
        <v>247.59</v>
      </c>
      <c r="AI75" s="107">
        <v>257.58</v>
      </c>
      <c r="AJ75" s="106">
        <v>272.52</v>
      </c>
      <c r="AK75" s="106">
        <v>285.48</v>
      </c>
    </row>
    <row r="76" spans="1:38" ht="15.5" customHeight="1" x14ac:dyDescent="0.2">
      <c r="A76" s="105" t="s">
        <v>395</v>
      </c>
      <c r="B76" s="105" t="s">
        <v>396</v>
      </c>
      <c r="C76" s="105" t="s">
        <v>397</v>
      </c>
      <c r="D76" s="105" t="s">
        <v>94</v>
      </c>
      <c r="E76" s="105" t="s">
        <v>80</v>
      </c>
      <c r="F76" s="106" t="s">
        <v>52</v>
      </c>
      <c r="G76" s="106" t="s">
        <v>52</v>
      </c>
      <c r="H76" s="106" t="s">
        <v>52</v>
      </c>
      <c r="I76" s="106" t="s">
        <v>52</v>
      </c>
      <c r="J76" s="106" t="s">
        <v>52</v>
      </c>
      <c r="K76" s="106" t="s">
        <v>52</v>
      </c>
      <c r="L76" s="106" t="s">
        <v>52</v>
      </c>
      <c r="M76" s="106" t="s">
        <v>52</v>
      </c>
      <c r="N76" s="106" t="s">
        <v>52</v>
      </c>
      <c r="O76" s="106" t="s">
        <v>52</v>
      </c>
      <c r="P76" s="106" t="s">
        <v>52</v>
      </c>
      <c r="Q76" s="106" t="s">
        <v>52</v>
      </c>
      <c r="R76" s="106" t="s">
        <v>52</v>
      </c>
      <c r="S76" s="107" t="s">
        <v>52</v>
      </c>
      <c r="T76" s="107" t="s">
        <v>52</v>
      </c>
      <c r="U76" s="107" t="s">
        <v>52</v>
      </c>
      <c r="V76" s="107" t="s">
        <v>52</v>
      </c>
      <c r="W76" s="107" t="s">
        <v>52</v>
      </c>
      <c r="X76" s="107" t="s">
        <v>52</v>
      </c>
      <c r="Y76" s="107" t="s">
        <v>52</v>
      </c>
      <c r="Z76" s="107" t="s">
        <v>52</v>
      </c>
      <c r="AA76" s="107" t="s">
        <v>52</v>
      </c>
      <c r="AB76" s="107" t="s">
        <v>52</v>
      </c>
      <c r="AC76" s="107" t="s">
        <v>52</v>
      </c>
      <c r="AD76" s="107" t="s">
        <v>52</v>
      </c>
      <c r="AE76" s="107">
        <v>0</v>
      </c>
      <c r="AF76" s="107">
        <v>0</v>
      </c>
      <c r="AG76" s="107">
        <v>0</v>
      </c>
      <c r="AH76" s="107">
        <v>0</v>
      </c>
      <c r="AI76" s="107">
        <v>0</v>
      </c>
      <c r="AJ76" s="106">
        <v>12</v>
      </c>
      <c r="AK76" s="106">
        <v>36</v>
      </c>
    </row>
    <row r="77" spans="1:38" ht="15.5" customHeight="1" x14ac:dyDescent="0.2">
      <c r="A77" s="105" t="s">
        <v>398</v>
      </c>
      <c r="B77" s="105" t="s">
        <v>399</v>
      </c>
      <c r="C77" s="105" t="s">
        <v>400</v>
      </c>
      <c r="D77" s="105" t="s">
        <v>94</v>
      </c>
      <c r="E77" s="105" t="s">
        <v>401</v>
      </c>
      <c r="F77" s="106">
        <v>553.5</v>
      </c>
      <c r="G77" s="106">
        <v>487.13</v>
      </c>
      <c r="H77" s="106">
        <v>601.88</v>
      </c>
      <c r="I77" s="106">
        <v>689.67</v>
      </c>
      <c r="J77" s="106">
        <v>699.33</v>
      </c>
      <c r="K77" s="106">
        <v>765.5</v>
      </c>
      <c r="L77" s="106">
        <v>776.52</v>
      </c>
      <c r="M77" s="106">
        <v>766.53</v>
      </c>
      <c r="N77" s="106">
        <v>799.16</v>
      </c>
      <c r="O77" s="106">
        <v>832.29</v>
      </c>
      <c r="P77" s="106">
        <v>933.14</v>
      </c>
      <c r="Q77" s="106">
        <v>959.13</v>
      </c>
      <c r="R77" s="106">
        <v>978.06</v>
      </c>
      <c r="S77" s="107">
        <v>996.85</v>
      </c>
      <c r="T77" s="107">
        <v>996.86</v>
      </c>
      <c r="U77" s="107">
        <v>1021.76</v>
      </c>
      <c r="V77" s="107">
        <v>1021.76</v>
      </c>
      <c r="W77" s="107">
        <v>1021.77</v>
      </c>
      <c r="X77" s="107">
        <v>1021.77</v>
      </c>
      <c r="Y77" s="107">
        <v>1021.77</v>
      </c>
      <c r="Z77" s="107">
        <v>1021.77</v>
      </c>
      <c r="AA77" s="107">
        <v>1021.77</v>
      </c>
      <c r="AB77" s="107">
        <v>1042.0999999999999</v>
      </c>
      <c r="AC77" s="107">
        <v>1083.6600000000001</v>
      </c>
      <c r="AD77" s="107">
        <v>1137.73</v>
      </c>
      <c r="AE77" s="107">
        <v>1194.49</v>
      </c>
      <c r="AF77" s="107">
        <v>1242.1199999999999</v>
      </c>
      <c r="AG77" s="107">
        <v>1291.6600000000001</v>
      </c>
      <c r="AH77" s="107">
        <v>1356.11</v>
      </c>
      <c r="AI77" s="107">
        <v>1396.63</v>
      </c>
      <c r="AJ77" s="106">
        <v>1466.32</v>
      </c>
      <c r="AK77" s="106">
        <v>1539.47</v>
      </c>
    </row>
    <row r="78" spans="1:38" ht="15.5" customHeight="1" x14ac:dyDescent="0.2">
      <c r="A78" s="105" t="s">
        <v>402</v>
      </c>
      <c r="B78" s="105" t="s">
        <v>403</v>
      </c>
      <c r="C78" s="105" t="s">
        <v>404</v>
      </c>
      <c r="D78" s="105" t="s">
        <v>94</v>
      </c>
      <c r="E78" s="105" t="s">
        <v>76</v>
      </c>
      <c r="F78" s="106">
        <v>139.5</v>
      </c>
      <c r="G78" s="106">
        <v>131.63</v>
      </c>
      <c r="H78" s="106">
        <v>112.5</v>
      </c>
      <c r="I78" s="106">
        <v>133.02000000000001</v>
      </c>
      <c r="J78" s="106">
        <v>135.94</v>
      </c>
      <c r="K78" s="106">
        <v>120.64</v>
      </c>
      <c r="L78" s="106">
        <v>127.71</v>
      </c>
      <c r="M78" s="106">
        <v>136.03</v>
      </c>
      <c r="N78" s="106">
        <v>148.83000000000001</v>
      </c>
      <c r="O78" s="106">
        <v>150.66</v>
      </c>
      <c r="P78" s="106">
        <v>164.76</v>
      </c>
      <c r="Q78" s="106">
        <v>172.44</v>
      </c>
      <c r="R78" s="106">
        <v>181.24</v>
      </c>
      <c r="S78" s="107">
        <v>186.9</v>
      </c>
      <c r="T78" s="107">
        <v>194.22</v>
      </c>
      <c r="U78" s="107">
        <v>200.23</v>
      </c>
      <c r="V78" s="107">
        <v>210.38</v>
      </c>
      <c r="W78" s="107">
        <v>216.13</v>
      </c>
      <c r="X78" s="107">
        <v>216.28</v>
      </c>
      <c r="Y78" s="107">
        <v>216.23</v>
      </c>
      <c r="Z78" s="107">
        <v>222.42</v>
      </c>
      <c r="AA78" s="107">
        <v>222.25</v>
      </c>
      <c r="AB78" s="107">
        <v>222.09</v>
      </c>
      <c r="AC78" s="107">
        <v>226.93</v>
      </c>
      <c r="AD78" s="107">
        <v>232.34</v>
      </c>
      <c r="AE78" s="107">
        <v>236.94</v>
      </c>
      <c r="AF78" s="107">
        <v>240.9</v>
      </c>
      <c r="AG78" s="107">
        <v>246.99</v>
      </c>
      <c r="AH78" s="107">
        <v>252.84</v>
      </c>
      <c r="AI78" s="107">
        <v>257.85000000000002</v>
      </c>
      <c r="AJ78" s="106">
        <v>265.37</v>
      </c>
      <c r="AK78" s="106">
        <v>273.10000000000002</v>
      </c>
    </row>
    <row r="79" spans="1:38" ht="15.5" customHeight="1" x14ac:dyDescent="0.2">
      <c r="A79" s="105" t="s">
        <v>405</v>
      </c>
      <c r="B79" s="105" t="s">
        <v>406</v>
      </c>
      <c r="C79" s="105" t="s">
        <v>407</v>
      </c>
      <c r="D79" s="105" t="s">
        <v>94</v>
      </c>
      <c r="E79" s="105" t="s">
        <v>76</v>
      </c>
      <c r="F79" s="106">
        <v>113.63</v>
      </c>
      <c r="G79" s="106">
        <v>113.63</v>
      </c>
      <c r="H79" s="106">
        <v>101.25</v>
      </c>
      <c r="I79" s="106">
        <v>97.97</v>
      </c>
      <c r="J79" s="106">
        <v>96.66</v>
      </c>
      <c r="K79" s="106">
        <v>98.84</v>
      </c>
      <c r="L79" s="106">
        <v>101.63</v>
      </c>
      <c r="M79" s="106">
        <v>107.7</v>
      </c>
      <c r="N79" s="106">
        <v>114.07</v>
      </c>
      <c r="O79" s="106">
        <v>123.85</v>
      </c>
      <c r="P79" s="106">
        <v>135</v>
      </c>
      <c r="Q79" s="106">
        <v>151.05000000000001</v>
      </c>
      <c r="R79" s="106">
        <v>156.93</v>
      </c>
      <c r="S79" s="107">
        <v>163.85</v>
      </c>
      <c r="T79" s="107">
        <v>168.86</v>
      </c>
      <c r="U79" s="107">
        <v>177.96</v>
      </c>
      <c r="V79" s="107">
        <v>185.39</v>
      </c>
      <c r="W79" s="107">
        <v>189.58</v>
      </c>
      <c r="X79" s="107">
        <v>189.9</v>
      </c>
      <c r="Y79" s="107">
        <v>190.2</v>
      </c>
      <c r="Z79" s="107">
        <v>194.68</v>
      </c>
      <c r="AA79" s="107">
        <v>197.63</v>
      </c>
      <c r="AB79" s="107">
        <v>201.42</v>
      </c>
      <c r="AC79" s="107">
        <v>207.97</v>
      </c>
      <c r="AD79" s="107">
        <v>213.56</v>
      </c>
      <c r="AE79" s="107">
        <v>219.74</v>
      </c>
      <c r="AF79" s="107">
        <v>227</v>
      </c>
      <c r="AG79" s="107">
        <v>232.52</v>
      </c>
      <c r="AH79" s="107">
        <v>238.18</v>
      </c>
      <c r="AI79" s="107">
        <v>242.97</v>
      </c>
      <c r="AJ79" s="106">
        <v>249.97</v>
      </c>
      <c r="AK79" s="106">
        <v>258.08999999999997</v>
      </c>
    </row>
    <row r="80" spans="1:38" ht="15.5" customHeight="1" x14ac:dyDescent="0.2">
      <c r="A80" s="105" t="s">
        <v>408</v>
      </c>
      <c r="B80" s="105" t="s">
        <v>409</v>
      </c>
      <c r="C80" s="105" t="s">
        <v>410</v>
      </c>
      <c r="D80" s="105" t="s">
        <v>194</v>
      </c>
      <c r="E80" s="105" t="s">
        <v>76</v>
      </c>
      <c r="F80" s="106">
        <v>88.88</v>
      </c>
      <c r="G80" s="106">
        <v>87.75</v>
      </c>
      <c r="H80" s="106">
        <v>87.75</v>
      </c>
      <c r="I80" s="106">
        <v>96.87</v>
      </c>
      <c r="J80" s="106">
        <v>107.58</v>
      </c>
      <c r="K80" s="106">
        <v>118.53</v>
      </c>
      <c r="L80" s="106">
        <v>125.95</v>
      </c>
      <c r="M80" s="106">
        <v>136.81</v>
      </c>
      <c r="N80" s="106">
        <v>143.97999999999999</v>
      </c>
      <c r="O80" s="106">
        <v>156.05000000000001</v>
      </c>
      <c r="P80" s="106">
        <v>173.35</v>
      </c>
      <c r="Q80" s="106">
        <v>183.58</v>
      </c>
      <c r="R80" s="106">
        <v>192.59</v>
      </c>
      <c r="S80" s="107">
        <v>202.46</v>
      </c>
      <c r="T80" s="107">
        <v>213.34</v>
      </c>
      <c r="U80" s="107">
        <v>220.87</v>
      </c>
      <c r="V80" s="107" t="s">
        <v>52</v>
      </c>
      <c r="W80" s="107" t="s">
        <v>52</v>
      </c>
      <c r="X80" s="107" t="s">
        <v>52</v>
      </c>
      <c r="Y80" s="107" t="s">
        <v>52</v>
      </c>
      <c r="Z80" s="107" t="s">
        <v>52</v>
      </c>
      <c r="AA80" s="107" t="s">
        <v>52</v>
      </c>
      <c r="AB80" s="107" t="s">
        <v>52</v>
      </c>
      <c r="AC80" s="107" t="s">
        <v>52</v>
      </c>
      <c r="AD80" s="107" t="s">
        <v>52</v>
      </c>
      <c r="AE80" s="107" t="s">
        <v>52</v>
      </c>
      <c r="AF80" s="107" t="s">
        <v>52</v>
      </c>
      <c r="AG80" s="107" t="s">
        <v>52</v>
      </c>
      <c r="AH80" s="107" t="s">
        <v>52</v>
      </c>
      <c r="AI80" s="107" t="s">
        <v>52</v>
      </c>
      <c r="AJ80" s="106" t="s">
        <v>52</v>
      </c>
      <c r="AK80" s="106" t="s">
        <v>52</v>
      </c>
    </row>
    <row r="81" spans="1:38" ht="15.5" customHeight="1" x14ac:dyDescent="0.2">
      <c r="A81" s="105" t="s">
        <v>411</v>
      </c>
      <c r="B81" s="105" t="s">
        <v>412</v>
      </c>
      <c r="C81" s="105" t="s">
        <v>413</v>
      </c>
      <c r="D81" s="105" t="s">
        <v>194</v>
      </c>
      <c r="E81" s="105" t="s">
        <v>76</v>
      </c>
      <c r="F81" s="106">
        <v>99</v>
      </c>
      <c r="G81" s="106">
        <v>96.75</v>
      </c>
      <c r="H81" s="106">
        <v>109.13</v>
      </c>
      <c r="I81" s="106">
        <v>130.88999999999999</v>
      </c>
      <c r="J81" s="106">
        <v>142.19</v>
      </c>
      <c r="K81" s="106">
        <v>137.54</v>
      </c>
      <c r="L81" s="106">
        <v>142.9</v>
      </c>
      <c r="M81" s="106">
        <v>138.35</v>
      </c>
      <c r="N81" s="106">
        <v>147.24</v>
      </c>
      <c r="O81" s="106">
        <v>158.11000000000001</v>
      </c>
      <c r="P81" s="106">
        <v>164.02</v>
      </c>
      <c r="Q81" s="106">
        <v>169.04</v>
      </c>
      <c r="R81" s="106">
        <v>174.96</v>
      </c>
      <c r="S81" s="107">
        <v>181.03</v>
      </c>
      <c r="T81" s="107">
        <v>188.55</v>
      </c>
      <c r="U81" s="107">
        <v>195.04</v>
      </c>
      <c r="V81" s="107">
        <v>202.01</v>
      </c>
      <c r="W81" s="107">
        <v>206.03</v>
      </c>
      <c r="X81" s="107">
        <v>206.05</v>
      </c>
      <c r="Y81" s="107">
        <v>206.2</v>
      </c>
      <c r="Z81" s="107">
        <v>206.39</v>
      </c>
      <c r="AA81" s="107">
        <v>207.11</v>
      </c>
      <c r="AB81" s="107">
        <v>207.37</v>
      </c>
      <c r="AC81" s="107">
        <v>212.84</v>
      </c>
      <c r="AD81" s="107">
        <v>218.98</v>
      </c>
      <c r="AE81" s="107">
        <v>225.15</v>
      </c>
      <c r="AF81" s="107">
        <v>231.04</v>
      </c>
      <c r="AG81" s="107">
        <v>237.17</v>
      </c>
      <c r="AH81" s="107">
        <v>242.63</v>
      </c>
      <c r="AI81" s="107">
        <v>243</v>
      </c>
      <c r="AJ81" s="106" t="s">
        <v>52</v>
      </c>
      <c r="AK81" s="106" t="s">
        <v>52</v>
      </c>
    </row>
    <row r="82" spans="1:38" ht="15.5" customHeight="1" x14ac:dyDescent="0.2">
      <c r="A82" s="105" t="s">
        <v>414</v>
      </c>
      <c r="B82" s="105" t="s">
        <v>415</v>
      </c>
      <c r="C82" s="105" t="s">
        <v>416</v>
      </c>
      <c r="D82" s="105" t="s">
        <v>194</v>
      </c>
      <c r="E82" s="105" t="s">
        <v>76</v>
      </c>
      <c r="F82" s="106">
        <v>105.75</v>
      </c>
      <c r="G82" s="106">
        <v>106.88</v>
      </c>
      <c r="H82" s="106">
        <v>109.13</v>
      </c>
      <c r="I82" s="106">
        <v>117.57</v>
      </c>
      <c r="J82" s="106">
        <v>116.18</v>
      </c>
      <c r="K82" s="106">
        <v>127.1</v>
      </c>
      <c r="L82" s="106">
        <v>136.84</v>
      </c>
      <c r="M82" s="106">
        <v>148.27000000000001</v>
      </c>
      <c r="N82" s="106">
        <v>155.09</v>
      </c>
      <c r="O82" s="106">
        <v>166.59</v>
      </c>
      <c r="P82" s="106">
        <v>170.15</v>
      </c>
      <c r="Q82" s="106">
        <v>185.13</v>
      </c>
      <c r="R82" s="106">
        <v>194.08</v>
      </c>
      <c r="S82" s="107">
        <v>203.41</v>
      </c>
      <c r="T82" s="107">
        <v>212.36</v>
      </c>
      <c r="U82" s="107">
        <v>219.35</v>
      </c>
      <c r="V82" s="107" t="s">
        <v>52</v>
      </c>
      <c r="W82" s="107" t="s">
        <v>52</v>
      </c>
      <c r="X82" s="107" t="s">
        <v>52</v>
      </c>
      <c r="Y82" s="107" t="s">
        <v>52</v>
      </c>
      <c r="Z82" s="107" t="s">
        <v>52</v>
      </c>
      <c r="AA82" s="107" t="s">
        <v>52</v>
      </c>
      <c r="AB82" s="107" t="s">
        <v>52</v>
      </c>
      <c r="AC82" s="107" t="s">
        <v>52</v>
      </c>
      <c r="AD82" s="107" t="s">
        <v>52</v>
      </c>
      <c r="AE82" s="107" t="s">
        <v>52</v>
      </c>
      <c r="AF82" s="107" t="s">
        <v>52</v>
      </c>
      <c r="AG82" s="107" t="s">
        <v>52</v>
      </c>
      <c r="AH82" s="107" t="s">
        <v>52</v>
      </c>
      <c r="AI82" s="107" t="s">
        <v>52</v>
      </c>
      <c r="AJ82" s="106" t="s">
        <v>52</v>
      </c>
      <c r="AK82" s="106" t="s">
        <v>52</v>
      </c>
    </row>
    <row r="83" spans="1:38" ht="15.5" customHeight="1" x14ac:dyDescent="0.2">
      <c r="A83" s="105" t="s">
        <v>417</v>
      </c>
      <c r="B83" s="105" t="s">
        <v>418</v>
      </c>
      <c r="C83" s="105" t="s">
        <v>419</v>
      </c>
      <c r="D83" s="105" t="s">
        <v>194</v>
      </c>
      <c r="E83" s="105" t="s">
        <v>76</v>
      </c>
      <c r="F83" s="106">
        <v>108</v>
      </c>
      <c r="G83" s="106">
        <v>95.63</v>
      </c>
      <c r="H83" s="106">
        <v>96.75</v>
      </c>
      <c r="I83" s="106">
        <v>108.22</v>
      </c>
      <c r="J83" s="106">
        <v>127.79</v>
      </c>
      <c r="K83" s="106">
        <v>131.86000000000001</v>
      </c>
      <c r="L83" s="106">
        <v>142.13</v>
      </c>
      <c r="M83" s="106">
        <v>148.53</v>
      </c>
      <c r="N83" s="106">
        <v>157.43</v>
      </c>
      <c r="O83" s="106">
        <v>177.53</v>
      </c>
      <c r="P83" s="106">
        <v>196.14</v>
      </c>
      <c r="Q83" s="106">
        <v>202.28</v>
      </c>
      <c r="R83" s="106">
        <v>209.5</v>
      </c>
      <c r="S83" s="107">
        <v>215.8</v>
      </c>
      <c r="T83" s="107">
        <v>220.72</v>
      </c>
      <c r="U83" s="107">
        <v>225.51</v>
      </c>
      <c r="V83" s="107" t="s">
        <v>52</v>
      </c>
      <c r="W83" s="107" t="s">
        <v>52</v>
      </c>
      <c r="X83" s="107" t="s">
        <v>52</v>
      </c>
      <c r="Y83" s="107" t="s">
        <v>52</v>
      </c>
      <c r="Z83" s="107" t="s">
        <v>52</v>
      </c>
      <c r="AA83" s="107" t="s">
        <v>52</v>
      </c>
      <c r="AB83" s="107" t="s">
        <v>52</v>
      </c>
      <c r="AC83" s="107" t="s">
        <v>52</v>
      </c>
      <c r="AD83" s="107" t="s">
        <v>52</v>
      </c>
      <c r="AE83" s="107" t="s">
        <v>52</v>
      </c>
      <c r="AF83" s="107" t="s">
        <v>52</v>
      </c>
      <c r="AG83" s="107" t="s">
        <v>52</v>
      </c>
      <c r="AH83" s="107" t="s">
        <v>52</v>
      </c>
      <c r="AI83" s="107" t="s">
        <v>52</v>
      </c>
      <c r="AJ83" s="106" t="s">
        <v>52</v>
      </c>
      <c r="AK83" s="106" t="s">
        <v>52</v>
      </c>
    </row>
    <row r="84" spans="1:38" ht="15.5" customHeight="1" x14ac:dyDescent="0.2">
      <c r="A84" s="105" t="s">
        <v>420</v>
      </c>
      <c r="B84" s="105" t="s">
        <v>421</v>
      </c>
      <c r="C84" s="105" t="s">
        <v>422</v>
      </c>
      <c r="D84" s="105" t="s">
        <v>94</v>
      </c>
      <c r="E84" s="105" t="s">
        <v>76</v>
      </c>
      <c r="F84" s="106">
        <v>192.38</v>
      </c>
      <c r="G84" s="106">
        <v>133.88</v>
      </c>
      <c r="H84" s="106">
        <v>127.13</v>
      </c>
      <c r="I84" s="106">
        <v>128.88</v>
      </c>
      <c r="J84" s="106">
        <v>127.8</v>
      </c>
      <c r="K84" s="106">
        <v>126.72</v>
      </c>
      <c r="L84" s="106">
        <v>133.56</v>
      </c>
      <c r="M84" s="106">
        <v>147.96</v>
      </c>
      <c r="N84" s="106">
        <v>160.56</v>
      </c>
      <c r="O84" s="106">
        <v>174.06</v>
      </c>
      <c r="P84" s="106">
        <v>184.5</v>
      </c>
      <c r="Q84" s="106">
        <v>189.99</v>
      </c>
      <c r="R84" s="106">
        <v>199.44</v>
      </c>
      <c r="S84" s="107">
        <v>199.44</v>
      </c>
      <c r="T84" s="107">
        <v>212.75</v>
      </c>
      <c r="U84" s="107">
        <v>220.79</v>
      </c>
      <c r="V84" s="107">
        <v>231.33</v>
      </c>
      <c r="W84" s="107">
        <v>237.99</v>
      </c>
      <c r="X84" s="107">
        <v>237.88</v>
      </c>
      <c r="Y84" s="107">
        <v>237.89</v>
      </c>
      <c r="Z84" s="107">
        <v>241.94</v>
      </c>
      <c r="AA84" s="107">
        <v>241.96</v>
      </c>
      <c r="AB84" s="107">
        <v>241.99</v>
      </c>
      <c r="AC84" s="107">
        <v>246.62</v>
      </c>
      <c r="AD84" s="107">
        <v>251.34</v>
      </c>
      <c r="AE84" s="107">
        <v>258.52999999999997</v>
      </c>
      <c r="AF84" s="107">
        <v>265.98</v>
      </c>
      <c r="AG84" s="107">
        <v>271.29000000000002</v>
      </c>
      <c r="AH84" s="107">
        <v>276.52</v>
      </c>
      <c r="AI84" s="107">
        <v>282.13</v>
      </c>
      <c r="AJ84" s="106">
        <v>290.57</v>
      </c>
      <c r="AK84" s="106">
        <v>290.97000000000003</v>
      </c>
    </row>
    <row r="85" spans="1:38" ht="15.5" customHeight="1" x14ac:dyDescent="0.2">
      <c r="A85" s="105" t="s">
        <v>423</v>
      </c>
      <c r="B85" s="105" t="s">
        <v>424</v>
      </c>
      <c r="C85" s="105" t="s">
        <v>425</v>
      </c>
      <c r="D85" s="105" t="s">
        <v>94</v>
      </c>
      <c r="E85" s="105" t="s">
        <v>78</v>
      </c>
      <c r="F85" s="106" t="s">
        <v>52</v>
      </c>
      <c r="G85" s="106" t="s">
        <v>52</v>
      </c>
      <c r="H85" s="106" t="s">
        <v>52</v>
      </c>
      <c r="I85" s="106" t="s">
        <v>52</v>
      </c>
      <c r="J85" s="106" t="s">
        <v>52</v>
      </c>
      <c r="K85" s="106" t="s">
        <v>52</v>
      </c>
      <c r="L85" s="106" t="s">
        <v>52</v>
      </c>
      <c r="M85" s="106" t="s">
        <v>52</v>
      </c>
      <c r="N85" s="106" t="s">
        <v>52</v>
      </c>
      <c r="O85" s="106" t="s">
        <v>52</v>
      </c>
      <c r="P85" s="106" t="s">
        <v>52</v>
      </c>
      <c r="Q85" s="106" t="s">
        <v>52</v>
      </c>
      <c r="R85" s="106" t="s">
        <v>52</v>
      </c>
      <c r="S85" s="106" t="s">
        <v>52</v>
      </c>
      <c r="T85" s="106" t="s">
        <v>52</v>
      </c>
      <c r="U85" s="106" t="s">
        <v>52</v>
      </c>
      <c r="V85" s="107">
        <v>1373.45</v>
      </c>
      <c r="W85" s="107">
        <v>1414.28</v>
      </c>
      <c r="X85" s="107">
        <v>1413.97</v>
      </c>
      <c r="Y85" s="107">
        <v>1412</v>
      </c>
      <c r="Z85" s="107">
        <v>1412.95</v>
      </c>
      <c r="AA85" s="107">
        <v>1415.61</v>
      </c>
      <c r="AB85" s="107">
        <v>1417.06</v>
      </c>
      <c r="AC85" s="107">
        <v>1471.59</v>
      </c>
      <c r="AD85" s="107">
        <v>1536.43</v>
      </c>
      <c r="AE85" s="107">
        <v>1602.54</v>
      </c>
      <c r="AF85" s="107">
        <v>1620.66</v>
      </c>
      <c r="AG85" s="107">
        <v>1683.69</v>
      </c>
      <c r="AH85" s="107">
        <v>1763.55</v>
      </c>
      <c r="AI85" s="107">
        <v>1800.55</v>
      </c>
      <c r="AJ85" s="106">
        <v>1808.22</v>
      </c>
      <c r="AK85" s="106">
        <v>1897.74</v>
      </c>
    </row>
    <row r="86" spans="1:38" ht="15.5" customHeight="1" x14ac:dyDescent="0.2">
      <c r="A86" s="105" t="s">
        <v>426</v>
      </c>
      <c r="B86" s="105" t="s">
        <v>427</v>
      </c>
      <c r="C86" s="105" t="s">
        <v>428</v>
      </c>
      <c r="D86" s="105" t="s">
        <v>94</v>
      </c>
      <c r="E86" s="105" t="s">
        <v>76</v>
      </c>
      <c r="F86" s="106">
        <v>119.25</v>
      </c>
      <c r="G86" s="106">
        <v>101.25</v>
      </c>
      <c r="H86" s="106">
        <v>55.13</v>
      </c>
      <c r="I86" s="106">
        <v>88.36</v>
      </c>
      <c r="J86" s="106">
        <v>111.05</v>
      </c>
      <c r="K86" s="106">
        <v>104.8</v>
      </c>
      <c r="L86" s="106">
        <v>111.47</v>
      </c>
      <c r="M86" s="106">
        <v>119</v>
      </c>
      <c r="N86" s="106">
        <v>123.15</v>
      </c>
      <c r="O86" s="106">
        <v>130.63</v>
      </c>
      <c r="P86" s="106">
        <v>137.51</v>
      </c>
      <c r="Q86" s="106">
        <v>146.86000000000001</v>
      </c>
      <c r="R86" s="106">
        <v>149.43</v>
      </c>
      <c r="S86" s="107">
        <v>149.54</v>
      </c>
      <c r="T86" s="107">
        <v>156.30000000000001</v>
      </c>
      <c r="U86" s="107">
        <v>163.97</v>
      </c>
      <c r="V86" s="107">
        <v>170.05</v>
      </c>
      <c r="W86" s="107">
        <v>173.26</v>
      </c>
      <c r="X86" s="107">
        <v>173.47</v>
      </c>
      <c r="Y86" s="107">
        <v>174.66</v>
      </c>
      <c r="Z86" s="107">
        <v>175.79</v>
      </c>
      <c r="AA86" s="107">
        <v>176.77</v>
      </c>
      <c r="AB86" s="107">
        <v>177.24</v>
      </c>
      <c r="AC86" s="107">
        <v>183.71</v>
      </c>
      <c r="AD86" s="107">
        <v>190.12</v>
      </c>
      <c r="AE86" s="107">
        <v>202.48</v>
      </c>
      <c r="AF86" s="107">
        <v>208.72</v>
      </c>
      <c r="AG86" s="107">
        <v>214.91</v>
      </c>
      <c r="AH86" s="107">
        <v>223.09</v>
      </c>
      <c r="AI86" s="107">
        <v>230.83</v>
      </c>
      <c r="AJ86" s="106">
        <v>240.71</v>
      </c>
      <c r="AK86" s="106">
        <v>249.85</v>
      </c>
    </row>
    <row r="87" spans="1:38" ht="15.5" customHeight="1" x14ac:dyDescent="0.2">
      <c r="A87" s="105" t="s">
        <v>429</v>
      </c>
      <c r="B87" s="105" t="s">
        <v>430</v>
      </c>
      <c r="C87" s="105" t="s">
        <v>431</v>
      </c>
      <c r="D87" s="105" t="s">
        <v>94</v>
      </c>
      <c r="E87" s="105" t="s">
        <v>76</v>
      </c>
      <c r="F87" s="106">
        <v>106.88</v>
      </c>
      <c r="G87" s="106">
        <v>87.75</v>
      </c>
      <c r="H87" s="106">
        <v>91.13</v>
      </c>
      <c r="I87" s="106">
        <v>98.42</v>
      </c>
      <c r="J87" s="106">
        <v>105.46</v>
      </c>
      <c r="K87" s="106">
        <v>110.38</v>
      </c>
      <c r="L87" s="106">
        <v>117.14</v>
      </c>
      <c r="M87" s="106">
        <v>126.37</v>
      </c>
      <c r="N87" s="106">
        <v>134.54</v>
      </c>
      <c r="O87" s="106">
        <v>141.52000000000001</v>
      </c>
      <c r="P87" s="106">
        <v>146.26</v>
      </c>
      <c r="Q87" s="106">
        <v>153.30000000000001</v>
      </c>
      <c r="R87" s="106">
        <v>158.91999999999999</v>
      </c>
      <c r="S87" s="107">
        <v>165.15</v>
      </c>
      <c r="T87" s="107">
        <v>171.73</v>
      </c>
      <c r="U87" s="107">
        <v>179.04</v>
      </c>
      <c r="V87" s="107">
        <v>189.32</v>
      </c>
      <c r="W87" s="107">
        <v>195.85</v>
      </c>
      <c r="X87" s="107">
        <v>195.75</v>
      </c>
      <c r="Y87" s="107">
        <v>199.92</v>
      </c>
      <c r="Z87" s="107">
        <v>203.7</v>
      </c>
      <c r="AA87" s="107">
        <v>207.79</v>
      </c>
      <c r="AB87" s="107">
        <v>207.85</v>
      </c>
      <c r="AC87" s="107">
        <v>213.16</v>
      </c>
      <c r="AD87" s="107">
        <v>220.9</v>
      </c>
      <c r="AE87" s="107">
        <v>226.66</v>
      </c>
      <c r="AF87" s="107">
        <v>232.11</v>
      </c>
      <c r="AG87" s="107">
        <v>237.56</v>
      </c>
      <c r="AH87" s="107">
        <v>243.88</v>
      </c>
      <c r="AI87" s="107">
        <v>250.79</v>
      </c>
      <c r="AJ87" s="106">
        <v>260.93</v>
      </c>
      <c r="AK87" s="106">
        <v>270.57</v>
      </c>
    </row>
    <row r="88" spans="1:38" ht="15.5" customHeight="1" x14ac:dyDescent="0.2">
      <c r="A88" s="105" t="s">
        <v>432</v>
      </c>
      <c r="B88" s="105" t="s">
        <v>433</v>
      </c>
      <c r="C88" s="105" t="s">
        <v>434</v>
      </c>
      <c r="D88" s="105" t="s">
        <v>94</v>
      </c>
      <c r="E88" s="105" t="s">
        <v>76</v>
      </c>
      <c r="F88" s="106">
        <v>82.13</v>
      </c>
      <c r="G88" s="106">
        <v>88.88</v>
      </c>
      <c r="H88" s="106">
        <v>87.75</v>
      </c>
      <c r="I88" s="106">
        <v>94.31</v>
      </c>
      <c r="J88" s="106">
        <v>100.73</v>
      </c>
      <c r="K88" s="106">
        <v>110.57</v>
      </c>
      <c r="L88" s="106">
        <v>115.86</v>
      </c>
      <c r="M88" s="106">
        <v>121.13</v>
      </c>
      <c r="N88" s="106">
        <v>128.27000000000001</v>
      </c>
      <c r="O88" s="106">
        <v>132.94999999999999</v>
      </c>
      <c r="P88" s="106">
        <v>151.46</v>
      </c>
      <c r="Q88" s="106">
        <v>159.07</v>
      </c>
      <c r="R88" s="106">
        <v>165.35</v>
      </c>
      <c r="S88" s="107">
        <v>170.34</v>
      </c>
      <c r="T88" s="107">
        <v>174.81</v>
      </c>
      <c r="U88" s="107">
        <v>180.85</v>
      </c>
      <c r="V88" s="107">
        <v>186.21</v>
      </c>
      <c r="W88" s="107">
        <v>190.88</v>
      </c>
      <c r="X88" s="107">
        <v>191.01</v>
      </c>
      <c r="Y88" s="107">
        <v>191.12</v>
      </c>
      <c r="Z88" s="107">
        <v>191.38</v>
      </c>
      <c r="AA88" s="107">
        <v>191.66</v>
      </c>
      <c r="AB88" s="107">
        <v>191.81</v>
      </c>
      <c r="AC88" s="107">
        <v>196.92</v>
      </c>
      <c r="AD88" s="107">
        <v>201.97</v>
      </c>
      <c r="AE88" s="107">
        <v>209</v>
      </c>
      <c r="AF88" s="107">
        <v>215.59</v>
      </c>
      <c r="AG88" s="107">
        <v>220.92</v>
      </c>
      <c r="AH88" s="107">
        <v>226.92</v>
      </c>
      <c r="AI88" s="107">
        <v>232.82</v>
      </c>
      <c r="AJ88" s="106">
        <v>240.57</v>
      </c>
      <c r="AK88" s="106">
        <v>248.96</v>
      </c>
    </row>
    <row r="89" spans="1:38" ht="15.5" customHeight="1" x14ac:dyDescent="0.2">
      <c r="A89" s="105" t="s">
        <v>435</v>
      </c>
      <c r="B89" s="105" t="s">
        <v>436</v>
      </c>
      <c r="C89" s="105" t="s">
        <v>437</v>
      </c>
      <c r="D89" s="105" t="s">
        <v>94</v>
      </c>
      <c r="E89" s="105" t="s">
        <v>76</v>
      </c>
      <c r="F89" s="106">
        <v>34.880000000000003</v>
      </c>
      <c r="G89" s="106">
        <v>40.5</v>
      </c>
      <c r="H89" s="106">
        <v>40.5</v>
      </c>
      <c r="I89" s="106">
        <v>64.180000000000007</v>
      </c>
      <c r="J89" s="106">
        <v>76.72</v>
      </c>
      <c r="K89" s="106">
        <v>97.72</v>
      </c>
      <c r="L89" s="106">
        <v>101.47</v>
      </c>
      <c r="M89" s="106">
        <v>117.97</v>
      </c>
      <c r="N89" s="106">
        <v>132.91</v>
      </c>
      <c r="O89" s="106">
        <v>136.72</v>
      </c>
      <c r="P89" s="106">
        <v>162.18</v>
      </c>
      <c r="Q89" s="106">
        <v>169.87</v>
      </c>
      <c r="R89" s="106">
        <v>175.97</v>
      </c>
      <c r="S89" s="107">
        <v>183.9</v>
      </c>
      <c r="T89" s="107">
        <v>190.33</v>
      </c>
      <c r="U89" s="107">
        <v>195.6</v>
      </c>
      <c r="V89" s="107">
        <v>201.34</v>
      </c>
      <c r="W89" s="107">
        <v>203.18</v>
      </c>
      <c r="X89" s="107">
        <v>203.22</v>
      </c>
      <c r="Y89" s="107">
        <v>204.28</v>
      </c>
      <c r="Z89" s="107">
        <v>204.69</v>
      </c>
      <c r="AA89" s="107">
        <v>206.04</v>
      </c>
      <c r="AB89" s="107">
        <v>208.14</v>
      </c>
      <c r="AC89" s="107">
        <v>211.97</v>
      </c>
      <c r="AD89" s="107">
        <v>214.52</v>
      </c>
      <c r="AE89" s="107">
        <v>216.7</v>
      </c>
      <c r="AF89" s="107">
        <v>223.73</v>
      </c>
      <c r="AG89" s="107">
        <v>230.34</v>
      </c>
      <c r="AH89" s="107">
        <v>236.51</v>
      </c>
      <c r="AI89" s="107">
        <v>244.95</v>
      </c>
      <c r="AJ89" s="106">
        <v>252.34</v>
      </c>
      <c r="AK89" s="106">
        <v>261.17</v>
      </c>
    </row>
    <row r="90" spans="1:38" ht="15.5" customHeight="1" x14ac:dyDescent="0.2">
      <c r="A90" s="105" t="s">
        <v>438</v>
      </c>
      <c r="B90" s="11" t="s">
        <v>439</v>
      </c>
      <c r="C90" s="105" t="s">
        <v>440</v>
      </c>
      <c r="D90" s="105" t="s">
        <v>194</v>
      </c>
      <c r="E90" s="105" t="s">
        <v>82</v>
      </c>
      <c r="F90" s="106">
        <v>525.38</v>
      </c>
      <c r="G90" s="106">
        <v>540</v>
      </c>
      <c r="H90" s="106">
        <v>522</v>
      </c>
      <c r="I90" s="106">
        <v>540</v>
      </c>
      <c r="J90" s="106">
        <v>559</v>
      </c>
      <c r="K90" s="106">
        <v>666.17</v>
      </c>
      <c r="L90" s="106">
        <v>697.17</v>
      </c>
      <c r="M90" s="106">
        <v>739</v>
      </c>
      <c r="N90" s="106">
        <v>781.43</v>
      </c>
      <c r="O90" s="106">
        <v>819.75</v>
      </c>
      <c r="P90" s="106">
        <v>901.19</v>
      </c>
      <c r="Q90" s="106">
        <v>887.46</v>
      </c>
      <c r="R90" s="106">
        <v>911.62</v>
      </c>
      <c r="S90" s="107">
        <v>956.65</v>
      </c>
      <c r="T90" s="107">
        <v>1002.08</v>
      </c>
      <c r="U90" s="107">
        <v>1037.17</v>
      </c>
      <c r="V90" s="107" t="s">
        <v>52</v>
      </c>
      <c r="W90" s="107" t="s">
        <v>52</v>
      </c>
      <c r="X90" s="107" t="s">
        <v>52</v>
      </c>
      <c r="Y90" s="107" t="s">
        <v>52</v>
      </c>
      <c r="Z90" s="107" t="s">
        <v>52</v>
      </c>
      <c r="AA90" s="107" t="s">
        <v>52</v>
      </c>
      <c r="AB90" s="107" t="s">
        <v>52</v>
      </c>
      <c r="AC90" s="107" t="s">
        <v>52</v>
      </c>
      <c r="AD90" s="107" t="s">
        <v>52</v>
      </c>
      <c r="AE90" s="107" t="s">
        <v>52</v>
      </c>
      <c r="AF90" s="107" t="s">
        <v>52</v>
      </c>
      <c r="AG90" s="107" t="s">
        <v>52</v>
      </c>
      <c r="AH90" s="107" t="s">
        <v>52</v>
      </c>
      <c r="AI90" s="107" t="s">
        <v>52</v>
      </c>
      <c r="AJ90" s="106" t="s">
        <v>52</v>
      </c>
      <c r="AK90" s="106" t="s">
        <v>52</v>
      </c>
    </row>
    <row r="91" spans="1:38" ht="15.5" customHeight="1" x14ac:dyDescent="0.2">
      <c r="A91" s="11" t="s">
        <v>441</v>
      </c>
      <c r="B91" s="105" t="s">
        <v>442</v>
      </c>
      <c r="C91" s="11" t="s">
        <v>443</v>
      </c>
      <c r="D91" s="105" t="s">
        <v>94</v>
      </c>
      <c r="E91" s="105" t="s">
        <v>88</v>
      </c>
      <c r="F91" s="106" t="s">
        <v>52</v>
      </c>
      <c r="G91" s="106" t="s">
        <v>52</v>
      </c>
      <c r="H91" s="106" t="s">
        <v>52</v>
      </c>
      <c r="I91" s="106" t="s">
        <v>52</v>
      </c>
      <c r="J91" s="106" t="s">
        <v>52</v>
      </c>
      <c r="K91" s="106" t="s">
        <v>52</v>
      </c>
      <c r="L91" s="106" t="s">
        <v>52</v>
      </c>
      <c r="M91" s="106" t="s">
        <v>52</v>
      </c>
      <c r="N91" s="106" t="s">
        <v>52</v>
      </c>
      <c r="O91" s="106" t="s">
        <v>52</v>
      </c>
      <c r="P91" s="106" t="s">
        <v>52</v>
      </c>
      <c r="Q91" s="106">
        <v>55.6</v>
      </c>
      <c r="R91" s="106">
        <v>58.32</v>
      </c>
      <c r="S91" s="107">
        <v>60.07</v>
      </c>
      <c r="T91" s="107">
        <v>61</v>
      </c>
      <c r="U91" s="107">
        <v>62.71</v>
      </c>
      <c r="V91" s="107">
        <v>64.53</v>
      </c>
      <c r="W91" s="107">
        <v>66.430000000000007</v>
      </c>
      <c r="X91" s="107">
        <v>66.430000000000007</v>
      </c>
      <c r="Y91" s="107">
        <v>66.430000000000007</v>
      </c>
      <c r="Z91" s="107">
        <v>67.75</v>
      </c>
      <c r="AA91" s="107">
        <v>69.09</v>
      </c>
      <c r="AB91" s="107">
        <v>70.459999999999994</v>
      </c>
      <c r="AC91" s="107">
        <v>71.86</v>
      </c>
      <c r="AD91" s="107">
        <v>73.290000000000006</v>
      </c>
      <c r="AE91" s="107">
        <v>75.48</v>
      </c>
      <c r="AF91" s="107">
        <v>77.739999999999995</v>
      </c>
      <c r="AG91" s="107">
        <v>79.290000000000006</v>
      </c>
      <c r="AH91" s="107">
        <v>80.87</v>
      </c>
      <c r="AI91" s="107">
        <v>82.48</v>
      </c>
      <c r="AJ91" s="106">
        <v>87.48</v>
      </c>
      <c r="AK91" s="106">
        <v>90.09</v>
      </c>
      <c r="AL91" s="109"/>
    </row>
    <row r="92" spans="1:38" ht="15.5" customHeight="1" x14ac:dyDescent="0.2">
      <c r="A92" s="11" t="s">
        <v>444</v>
      </c>
      <c r="B92" s="105" t="s">
        <v>445</v>
      </c>
      <c r="C92" s="11" t="s">
        <v>446</v>
      </c>
      <c r="D92" s="105" t="s">
        <v>94</v>
      </c>
      <c r="E92" s="105" t="s">
        <v>78</v>
      </c>
      <c r="F92" s="106" t="s">
        <v>52</v>
      </c>
      <c r="G92" s="106" t="s">
        <v>52</v>
      </c>
      <c r="H92" s="106" t="s">
        <v>52</v>
      </c>
      <c r="I92" s="106" t="s">
        <v>52</v>
      </c>
      <c r="J92" s="106" t="s">
        <v>52</v>
      </c>
      <c r="K92" s="106" t="s">
        <v>52</v>
      </c>
      <c r="L92" s="106" t="s">
        <v>52</v>
      </c>
      <c r="M92" s="106" t="s">
        <v>52</v>
      </c>
      <c r="N92" s="106" t="s">
        <v>52</v>
      </c>
      <c r="O92" s="106" t="s">
        <v>52</v>
      </c>
      <c r="P92" s="106" t="s">
        <v>52</v>
      </c>
      <c r="Q92" s="106" t="s">
        <v>52</v>
      </c>
      <c r="R92" s="106" t="s">
        <v>52</v>
      </c>
      <c r="S92" s="106" t="s">
        <v>52</v>
      </c>
      <c r="T92" s="106" t="s">
        <v>52</v>
      </c>
      <c r="U92" s="106" t="s">
        <v>52</v>
      </c>
      <c r="V92" s="107">
        <v>1214.78</v>
      </c>
      <c r="W92" s="107">
        <v>1237.28</v>
      </c>
      <c r="X92" s="107">
        <v>1239.78</v>
      </c>
      <c r="Y92" s="107">
        <v>1246.5</v>
      </c>
      <c r="Z92" s="107">
        <v>1249.33</v>
      </c>
      <c r="AA92" s="107">
        <v>1250.99</v>
      </c>
      <c r="AB92" s="107">
        <v>1256.03</v>
      </c>
      <c r="AC92" s="107">
        <v>1306.9000000000001</v>
      </c>
      <c r="AD92" s="107">
        <v>1372.71</v>
      </c>
      <c r="AE92" s="107">
        <v>1454.36</v>
      </c>
      <c r="AF92" s="107">
        <v>1499.08</v>
      </c>
      <c r="AG92" s="107">
        <v>1561.32</v>
      </c>
      <c r="AH92" s="107">
        <v>1638.14</v>
      </c>
      <c r="AI92" s="107">
        <v>1685.68</v>
      </c>
      <c r="AJ92" s="106">
        <v>1771.1</v>
      </c>
      <c r="AK92" s="106">
        <v>1864.16</v>
      </c>
      <c r="AL92" s="109"/>
    </row>
    <row r="93" spans="1:38" ht="15.5" customHeight="1" x14ac:dyDescent="0.2">
      <c r="A93" s="105" t="s">
        <v>447</v>
      </c>
      <c r="B93" s="105" t="s">
        <v>448</v>
      </c>
      <c r="C93" s="105" t="s">
        <v>449</v>
      </c>
      <c r="D93" s="105" t="s">
        <v>94</v>
      </c>
      <c r="E93" s="105" t="s">
        <v>86</v>
      </c>
      <c r="F93" s="106" t="s">
        <v>52</v>
      </c>
      <c r="G93" s="106" t="s">
        <v>52</v>
      </c>
      <c r="H93" s="106">
        <v>45</v>
      </c>
      <c r="I93" s="106">
        <v>45.1</v>
      </c>
      <c r="J93" s="106">
        <v>51.16</v>
      </c>
      <c r="K93" s="106">
        <v>53.86</v>
      </c>
      <c r="L93" s="106">
        <v>56.28</v>
      </c>
      <c r="M93" s="106">
        <v>61.06</v>
      </c>
      <c r="N93" s="106">
        <v>64.66</v>
      </c>
      <c r="O93" s="106">
        <v>73.540000000000006</v>
      </c>
      <c r="P93" s="106">
        <v>88.1</v>
      </c>
      <c r="Q93" s="106">
        <v>97.71</v>
      </c>
      <c r="R93" s="106">
        <v>102.6</v>
      </c>
      <c r="S93" s="107">
        <v>108.49</v>
      </c>
      <c r="T93" s="107">
        <v>116.03</v>
      </c>
      <c r="U93" s="107">
        <v>135.75</v>
      </c>
      <c r="V93" s="107">
        <v>140.69999999999999</v>
      </c>
      <c r="W93" s="107">
        <v>144.53</v>
      </c>
      <c r="X93" s="107">
        <v>144.53</v>
      </c>
      <c r="Y93" s="107">
        <v>150.22</v>
      </c>
      <c r="Z93" s="107">
        <v>153.21</v>
      </c>
      <c r="AA93" s="107">
        <v>153.21</v>
      </c>
      <c r="AB93" s="107">
        <v>156.22999999999999</v>
      </c>
      <c r="AC93" s="107">
        <v>161.22999999999999</v>
      </c>
      <c r="AD93" s="107">
        <v>164.44</v>
      </c>
      <c r="AE93" s="107">
        <v>176.44</v>
      </c>
      <c r="AF93" s="107">
        <v>200.44</v>
      </c>
      <c r="AG93" s="107">
        <v>210.44</v>
      </c>
      <c r="AH93" s="107">
        <v>225.44</v>
      </c>
      <c r="AI93" s="107">
        <v>235.44</v>
      </c>
      <c r="AJ93" s="106">
        <v>250.44</v>
      </c>
      <c r="AK93" s="106">
        <v>262.94</v>
      </c>
    </row>
    <row r="94" spans="1:38" ht="15.5" customHeight="1" x14ac:dyDescent="0.2">
      <c r="A94" s="105" t="s">
        <v>450</v>
      </c>
      <c r="B94" s="105" t="s">
        <v>451</v>
      </c>
      <c r="C94" s="105" t="s">
        <v>452</v>
      </c>
      <c r="D94" s="105" t="s">
        <v>94</v>
      </c>
      <c r="E94" s="105" t="s">
        <v>78</v>
      </c>
      <c r="F94" s="106" t="s">
        <v>52</v>
      </c>
      <c r="G94" s="106" t="s">
        <v>52</v>
      </c>
      <c r="H94" s="106" t="s">
        <v>52</v>
      </c>
      <c r="I94" s="106" t="s">
        <v>52</v>
      </c>
      <c r="J94" s="106" t="s">
        <v>52</v>
      </c>
      <c r="K94" s="106" t="s">
        <v>52</v>
      </c>
      <c r="L94" s="106" t="s">
        <v>52</v>
      </c>
      <c r="M94" s="106" t="s">
        <v>52</v>
      </c>
      <c r="N94" s="106" t="s">
        <v>52</v>
      </c>
      <c r="O94" s="106" t="s">
        <v>52</v>
      </c>
      <c r="P94" s="106" t="s">
        <v>52</v>
      </c>
      <c r="Q94" s="106" t="s">
        <v>52</v>
      </c>
      <c r="R94" s="106" t="s">
        <v>52</v>
      </c>
      <c r="S94" s="106" t="s">
        <v>52</v>
      </c>
      <c r="T94" s="106" t="s">
        <v>52</v>
      </c>
      <c r="U94" s="106" t="s">
        <v>52</v>
      </c>
      <c r="V94" s="107">
        <v>1243</v>
      </c>
      <c r="W94" s="107">
        <v>1274.8499999999999</v>
      </c>
      <c r="X94" s="107">
        <v>1274.94</v>
      </c>
      <c r="Y94" s="107">
        <v>1273.01</v>
      </c>
      <c r="Z94" s="107">
        <v>1297.3699999999999</v>
      </c>
      <c r="AA94" s="107">
        <v>1297.6099999999999</v>
      </c>
      <c r="AB94" s="107">
        <v>1298.3800000000001</v>
      </c>
      <c r="AC94" s="107">
        <v>1350.69</v>
      </c>
      <c r="AD94" s="107">
        <v>1406.98</v>
      </c>
      <c r="AE94" s="107">
        <v>1477.3</v>
      </c>
      <c r="AF94" s="107">
        <v>1551.01</v>
      </c>
      <c r="AG94" s="107">
        <v>1612.69</v>
      </c>
      <c r="AH94" s="107">
        <v>1692.1</v>
      </c>
      <c r="AI94" s="107">
        <v>1743.12</v>
      </c>
      <c r="AJ94" s="106">
        <v>1831.53</v>
      </c>
      <c r="AK94" s="106">
        <v>1924.05</v>
      </c>
    </row>
    <row r="95" spans="1:38" ht="15.5" customHeight="1" x14ac:dyDescent="0.2">
      <c r="A95" s="105" t="s">
        <v>453</v>
      </c>
      <c r="B95" s="105" t="s">
        <v>454</v>
      </c>
      <c r="C95" s="105" t="s">
        <v>455</v>
      </c>
      <c r="D95" s="105" t="s">
        <v>194</v>
      </c>
      <c r="E95" s="105" t="s">
        <v>76</v>
      </c>
      <c r="F95" s="106">
        <v>85.5</v>
      </c>
      <c r="G95" s="106">
        <v>70.88</v>
      </c>
      <c r="H95" s="106">
        <v>72</v>
      </c>
      <c r="I95" s="106">
        <v>86.16</v>
      </c>
      <c r="J95" s="106">
        <v>94.05</v>
      </c>
      <c r="K95" s="106">
        <v>105.75</v>
      </c>
      <c r="L95" s="106">
        <v>112.61</v>
      </c>
      <c r="M95" s="106">
        <v>123.59</v>
      </c>
      <c r="N95" s="106">
        <v>135.22999999999999</v>
      </c>
      <c r="O95" s="106">
        <v>143.27000000000001</v>
      </c>
      <c r="P95" s="106">
        <v>148.97999999999999</v>
      </c>
      <c r="Q95" s="106">
        <v>157.58000000000001</v>
      </c>
      <c r="R95" s="106">
        <v>165.6</v>
      </c>
      <c r="S95" s="107">
        <v>173.53</v>
      </c>
      <c r="T95" s="107">
        <v>181.48</v>
      </c>
      <c r="U95" s="107">
        <v>186.4</v>
      </c>
      <c r="V95" s="107" t="s">
        <v>52</v>
      </c>
      <c r="W95" s="107" t="s">
        <v>52</v>
      </c>
      <c r="X95" s="107" t="s">
        <v>52</v>
      </c>
      <c r="Y95" s="107" t="s">
        <v>52</v>
      </c>
      <c r="Z95" s="107" t="s">
        <v>52</v>
      </c>
      <c r="AA95" s="107" t="s">
        <v>52</v>
      </c>
      <c r="AB95" s="107" t="s">
        <v>52</v>
      </c>
      <c r="AC95" s="107" t="s">
        <v>52</v>
      </c>
      <c r="AD95" s="107" t="s">
        <v>52</v>
      </c>
      <c r="AE95" s="107" t="s">
        <v>52</v>
      </c>
      <c r="AF95" s="107" t="s">
        <v>52</v>
      </c>
      <c r="AG95" s="107" t="s">
        <v>52</v>
      </c>
      <c r="AH95" s="107" t="s">
        <v>52</v>
      </c>
      <c r="AI95" s="107" t="s">
        <v>52</v>
      </c>
      <c r="AJ95" s="106" t="s">
        <v>52</v>
      </c>
      <c r="AK95" s="106" t="s">
        <v>52</v>
      </c>
    </row>
    <row r="96" spans="1:38" ht="15.5" customHeight="1" x14ac:dyDescent="0.2">
      <c r="A96" s="105" t="s">
        <v>456</v>
      </c>
      <c r="B96" s="105" t="s">
        <v>457</v>
      </c>
      <c r="C96" s="105" t="s">
        <v>458</v>
      </c>
      <c r="D96" s="105" t="s">
        <v>94</v>
      </c>
      <c r="E96" s="105" t="s">
        <v>76</v>
      </c>
      <c r="F96" s="106">
        <v>78.75</v>
      </c>
      <c r="G96" s="106">
        <v>75.38</v>
      </c>
      <c r="H96" s="106">
        <v>68.63</v>
      </c>
      <c r="I96" s="106">
        <v>77.930000000000007</v>
      </c>
      <c r="J96" s="106">
        <v>88.28</v>
      </c>
      <c r="K96" s="106">
        <v>96.14</v>
      </c>
      <c r="L96" s="106">
        <v>100.46</v>
      </c>
      <c r="M96" s="106">
        <v>102.82</v>
      </c>
      <c r="N96" s="106">
        <v>107.39</v>
      </c>
      <c r="O96" s="106">
        <v>112.56</v>
      </c>
      <c r="P96" s="106">
        <v>116.78</v>
      </c>
      <c r="Q96" s="106">
        <v>120.11</v>
      </c>
      <c r="R96" s="106">
        <v>123.75</v>
      </c>
      <c r="S96" s="107">
        <v>129.82</v>
      </c>
      <c r="T96" s="107">
        <v>134.84</v>
      </c>
      <c r="U96" s="107">
        <v>141.38999999999999</v>
      </c>
      <c r="V96" s="107">
        <v>147.13</v>
      </c>
      <c r="W96" s="107">
        <v>151.32</v>
      </c>
      <c r="X96" s="107">
        <v>151.57</v>
      </c>
      <c r="Y96" s="107">
        <v>151.61000000000001</v>
      </c>
      <c r="Z96" s="107">
        <v>156.16</v>
      </c>
      <c r="AA96" s="107">
        <v>157.29</v>
      </c>
      <c r="AB96" s="107">
        <v>157.72999999999999</v>
      </c>
      <c r="AC96" s="107">
        <v>164.18</v>
      </c>
      <c r="AD96" s="107">
        <v>169.55</v>
      </c>
      <c r="AE96" s="107">
        <v>174.98</v>
      </c>
      <c r="AF96" s="107">
        <v>180.32</v>
      </c>
      <c r="AG96" s="107">
        <v>185.77</v>
      </c>
      <c r="AH96" s="107">
        <v>191.1</v>
      </c>
      <c r="AI96" s="107">
        <v>196.62</v>
      </c>
      <c r="AJ96" s="106">
        <v>203.64</v>
      </c>
      <c r="AK96" s="106">
        <v>210.17</v>
      </c>
    </row>
    <row r="97" spans="1:38" ht="15.5" customHeight="1" x14ac:dyDescent="0.2">
      <c r="A97" s="105" t="s">
        <v>459</v>
      </c>
      <c r="B97" s="105" t="s">
        <v>460</v>
      </c>
      <c r="C97" s="105" t="s">
        <v>461</v>
      </c>
      <c r="D97" s="105" t="s">
        <v>194</v>
      </c>
      <c r="E97" s="105" t="s">
        <v>76</v>
      </c>
      <c r="F97" s="106">
        <v>112.5</v>
      </c>
      <c r="G97" s="106">
        <v>81</v>
      </c>
      <c r="H97" s="106">
        <v>81</v>
      </c>
      <c r="I97" s="106">
        <v>92.25</v>
      </c>
      <c r="J97" s="106">
        <v>105.41</v>
      </c>
      <c r="K97" s="106">
        <v>112.5</v>
      </c>
      <c r="L97" s="106">
        <v>117.56</v>
      </c>
      <c r="M97" s="106">
        <v>122.85</v>
      </c>
      <c r="N97" s="106">
        <v>129.87</v>
      </c>
      <c r="O97" s="106">
        <v>140.61000000000001</v>
      </c>
      <c r="P97" s="106">
        <v>154.86000000000001</v>
      </c>
      <c r="Q97" s="106">
        <v>162.47999999999999</v>
      </c>
      <c r="R97" s="106">
        <v>170.44</v>
      </c>
      <c r="S97" s="107">
        <v>178.69</v>
      </c>
      <c r="T97" s="107">
        <v>187.1</v>
      </c>
      <c r="U97" s="107">
        <v>193.75</v>
      </c>
      <c r="V97" s="107" t="s">
        <v>52</v>
      </c>
      <c r="W97" s="107" t="s">
        <v>52</v>
      </c>
      <c r="X97" s="107" t="s">
        <v>52</v>
      </c>
      <c r="Y97" s="107" t="s">
        <v>52</v>
      </c>
      <c r="Z97" s="107" t="s">
        <v>52</v>
      </c>
      <c r="AA97" s="107" t="s">
        <v>52</v>
      </c>
      <c r="AB97" s="107" t="s">
        <v>52</v>
      </c>
      <c r="AC97" s="107" t="s">
        <v>52</v>
      </c>
      <c r="AD97" s="107" t="s">
        <v>52</v>
      </c>
      <c r="AE97" s="107" t="s">
        <v>52</v>
      </c>
      <c r="AF97" s="107" t="s">
        <v>52</v>
      </c>
      <c r="AG97" s="107" t="s">
        <v>52</v>
      </c>
      <c r="AH97" s="107" t="s">
        <v>52</v>
      </c>
      <c r="AI97" s="107" t="s">
        <v>52</v>
      </c>
      <c r="AJ97" s="106" t="s">
        <v>52</v>
      </c>
      <c r="AK97" s="106" t="s">
        <v>52</v>
      </c>
    </row>
    <row r="98" spans="1:38" ht="15.5" customHeight="1" x14ac:dyDescent="0.2">
      <c r="A98" s="105" t="s">
        <v>462</v>
      </c>
      <c r="B98" s="105" t="s">
        <v>463</v>
      </c>
      <c r="C98" s="105" t="s">
        <v>464</v>
      </c>
      <c r="D98" s="105" t="s">
        <v>94</v>
      </c>
      <c r="E98" s="105" t="s">
        <v>76</v>
      </c>
      <c r="F98" s="106">
        <v>63</v>
      </c>
      <c r="G98" s="106">
        <v>68.63</v>
      </c>
      <c r="H98" s="106">
        <v>88.88</v>
      </c>
      <c r="I98" s="106">
        <v>91.29</v>
      </c>
      <c r="J98" s="106">
        <v>95.59</v>
      </c>
      <c r="K98" s="106">
        <v>104.42</v>
      </c>
      <c r="L98" s="106">
        <v>109.67</v>
      </c>
      <c r="M98" s="106">
        <v>116.58</v>
      </c>
      <c r="N98" s="106">
        <v>121.59</v>
      </c>
      <c r="O98" s="106">
        <v>132.32</v>
      </c>
      <c r="P98" s="106">
        <v>139.83000000000001</v>
      </c>
      <c r="Q98" s="106">
        <v>143.29</v>
      </c>
      <c r="R98" s="106">
        <v>148.03</v>
      </c>
      <c r="S98" s="107">
        <v>151.97999999999999</v>
      </c>
      <c r="T98" s="107">
        <v>158.44</v>
      </c>
      <c r="U98" s="107">
        <v>164.73</v>
      </c>
      <c r="V98" s="107">
        <v>169.87</v>
      </c>
      <c r="W98" s="107">
        <v>173.89</v>
      </c>
      <c r="X98" s="107">
        <v>174.83</v>
      </c>
      <c r="Y98" s="107">
        <v>175.85</v>
      </c>
      <c r="Z98" s="107">
        <v>182.4</v>
      </c>
      <c r="AA98" s="107">
        <v>186.82</v>
      </c>
      <c r="AB98" s="107">
        <v>189.57</v>
      </c>
      <c r="AC98" s="107">
        <v>198.92</v>
      </c>
      <c r="AD98" s="107">
        <v>207.52</v>
      </c>
      <c r="AE98" s="107">
        <v>213.96</v>
      </c>
      <c r="AF98" s="107">
        <v>220.32</v>
      </c>
      <c r="AG98" s="107">
        <v>229.32</v>
      </c>
      <c r="AH98" s="107">
        <v>239.99</v>
      </c>
      <c r="AI98" s="107">
        <v>247.68</v>
      </c>
      <c r="AJ98" s="106">
        <v>256.95999999999998</v>
      </c>
      <c r="AK98" s="106">
        <v>269.77999999999997</v>
      </c>
    </row>
    <row r="99" spans="1:38" ht="15.5" customHeight="1" x14ac:dyDescent="0.2">
      <c r="A99" s="105" t="s">
        <v>465</v>
      </c>
      <c r="B99" s="105" t="s">
        <v>466</v>
      </c>
      <c r="C99" s="105" t="s">
        <v>467</v>
      </c>
      <c r="D99" s="105" t="s">
        <v>194</v>
      </c>
      <c r="E99" s="105" t="s">
        <v>76</v>
      </c>
      <c r="F99" s="106">
        <v>101.25</v>
      </c>
      <c r="G99" s="106">
        <v>90</v>
      </c>
      <c r="H99" s="106">
        <v>87.75</v>
      </c>
      <c r="I99" s="106">
        <v>102.18</v>
      </c>
      <c r="J99" s="106">
        <v>103.16</v>
      </c>
      <c r="K99" s="106">
        <v>113.52</v>
      </c>
      <c r="L99" s="106">
        <v>117.08</v>
      </c>
      <c r="M99" s="106">
        <v>126.12</v>
      </c>
      <c r="N99" s="106">
        <v>133.16999999999999</v>
      </c>
      <c r="O99" s="106">
        <v>144.4</v>
      </c>
      <c r="P99" s="106">
        <v>157.56</v>
      </c>
      <c r="Q99" s="106">
        <v>170.72</v>
      </c>
      <c r="R99" s="106">
        <v>179.34</v>
      </c>
      <c r="S99" s="107">
        <v>185.19</v>
      </c>
      <c r="T99" s="107">
        <v>192.35</v>
      </c>
      <c r="U99" s="107">
        <v>201.06</v>
      </c>
      <c r="V99" s="107">
        <v>208.45</v>
      </c>
      <c r="W99" s="107">
        <v>214.43</v>
      </c>
      <c r="X99" s="107">
        <v>214.49</v>
      </c>
      <c r="Y99" s="107">
        <v>214.88</v>
      </c>
      <c r="Z99" s="107">
        <v>217.26</v>
      </c>
      <c r="AA99" s="107">
        <v>219.23</v>
      </c>
      <c r="AB99" s="107">
        <v>223.56</v>
      </c>
      <c r="AC99" s="107">
        <v>230.87</v>
      </c>
      <c r="AD99" s="107">
        <v>239.68</v>
      </c>
      <c r="AE99" s="107">
        <v>248.55</v>
      </c>
      <c r="AF99" s="107">
        <v>257.44</v>
      </c>
      <c r="AG99" s="107" t="s">
        <v>52</v>
      </c>
      <c r="AH99" s="107" t="s">
        <v>52</v>
      </c>
      <c r="AI99" s="107" t="s">
        <v>52</v>
      </c>
      <c r="AJ99" s="106" t="s">
        <v>52</v>
      </c>
      <c r="AK99" s="106" t="s">
        <v>52</v>
      </c>
    </row>
    <row r="100" spans="1:38" ht="15.5" customHeight="1" x14ac:dyDescent="0.2">
      <c r="A100" s="105" t="s">
        <v>468</v>
      </c>
      <c r="B100" s="105" t="s">
        <v>469</v>
      </c>
      <c r="C100" s="105" t="s">
        <v>470</v>
      </c>
      <c r="D100" s="105" t="s">
        <v>94</v>
      </c>
      <c r="E100" s="105" t="s">
        <v>76</v>
      </c>
      <c r="F100" s="106">
        <v>82.13</v>
      </c>
      <c r="G100" s="106">
        <v>78.75</v>
      </c>
      <c r="H100" s="106">
        <v>76.5</v>
      </c>
      <c r="I100" s="106">
        <v>82.48</v>
      </c>
      <c r="J100" s="106">
        <v>88.91</v>
      </c>
      <c r="K100" s="106">
        <v>104.56</v>
      </c>
      <c r="L100" s="106">
        <v>108.68</v>
      </c>
      <c r="M100" s="106">
        <v>115.37</v>
      </c>
      <c r="N100" s="106">
        <v>124.16</v>
      </c>
      <c r="O100" s="106">
        <v>134.79</v>
      </c>
      <c r="P100" s="106">
        <v>155.06</v>
      </c>
      <c r="Q100" s="106">
        <v>166.6</v>
      </c>
      <c r="R100" s="106">
        <v>175.59</v>
      </c>
      <c r="S100" s="107">
        <v>186.94</v>
      </c>
      <c r="T100" s="107">
        <v>187.26</v>
      </c>
      <c r="U100" s="107">
        <v>191.18</v>
      </c>
      <c r="V100" s="107">
        <v>196.58</v>
      </c>
      <c r="W100" s="107">
        <v>196.48</v>
      </c>
      <c r="X100" s="107">
        <v>196.15</v>
      </c>
      <c r="Y100" s="107">
        <v>193.52</v>
      </c>
      <c r="Z100" s="107">
        <v>193.59</v>
      </c>
      <c r="AA100" s="107">
        <v>194.4</v>
      </c>
      <c r="AB100" s="107">
        <v>192.86</v>
      </c>
      <c r="AC100" s="107">
        <v>192.56</v>
      </c>
      <c r="AD100" s="107">
        <v>198.85</v>
      </c>
      <c r="AE100" s="107">
        <v>204.71</v>
      </c>
      <c r="AF100" s="107">
        <v>210.41</v>
      </c>
      <c r="AG100" s="107">
        <v>210.63</v>
      </c>
      <c r="AH100" s="107">
        <v>214.52</v>
      </c>
      <c r="AI100" s="107">
        <v>220.34</v>
      </c>
      <c r="AJ100" s="106">
        <v>224.69</v>
      </c>
      <c r="AK100" s="106">
        <v>232.39</v>
      </c>
    </row>
    <row r="101" spans="1:38" ht="15.5" customHeight="1" x14ac:dyDescent="0.2">
      <c r="A101" s="105" t="s">
        <v>471</v>
      </c>
      <c r="B101" s="105" t="s">
        <v>472</v>
      </c>
      <c r="C101" s="105" t="s">
        <v>473</v>
      </c>
      <c r="D101" s="105" t="s">
        <v>194</v>
      </c>
      <c r="E101" s="105" t="s">
        <v>76</v>
      </c>
      <c r="F101" s="106">
        <v>59.63</v>
      </c>
      <c r="G101" s="106">
        <v>59.63</v>
      </c>
      <c r="H101" s="106">
        <v>54</v>
      </c>
      <c r="I101" s="106">
        <v>57.73</v>
      </c>
      <c r="J101" s="106">
        <v>72.14</v>
      </c>
      <c r="K101" s="106">
        <v>84.71</v>
      </c>
      <c r="L101" s="106">
        <v>87.2</v>
      </c>
      <c r="M101" s="106">
        <v>86.73</v>
      </c>
      <c r="N101" s="106">
        <v>86.73</v>
      </c>
      <c r="O101" s="106">
        <v>116.32</v>
      </c>
      <c r="P101" s="106">
        <v>118.45</v>
      </c>
      <c r="Q101" s="106">
        <v>135.97999999999999</v>
      </c>
      <c r="R101" s="106">
        <v>142.5</v>
      </c>
      <c r="S101" s="107">
        <v>149.46</v>
      </c>
      <c r="T101" s="107">
        <v>156.9</v>
      </c>
      <c r="U101" s="107">
        <v>163.96</v>
      </c>
      <c r="V101" s="107">
        <v>170.58</v>
      </c>
      <c r="W101" s="107">
        <v>175.64</v>
      </c>
      <c r="X101" s="107">
        <v>175.69</v>
      </c>
      <c r="Y101" s="107">
        <v>175.73</v>
      </c>
      <c r="Z101" s="107">
        <v>179.19</v>
      </c>
      <c r="AA101" s="107">
        <v>182.67</v>
      </c>
      <c r="AB101" s="107">
        <v>186.33</v>
      </c>
      <c r="AC101" s="107">
        <v>191.33</v>
      </c>
      <c r="AD101" s="107">
        <v>196.35</v>
      </c>
      <c r="AE101" s="107">
        <v>202.18</v>
      </c>
      <c r="AF101" s="107" t="s">
        <v>52</v>
      </c>
      <c r="AG101" s="107" t="s">
        <v>52</v>
      </c>
      <c r="AH101" s="107" t="s">
        <v>52</v>
      </c>
      <c r="AI101" s="107" t="s">
        <v>52</v>
      </c>
      <c r="AJ101" s="106" t="s">
        <v>52</v>
      </c>
      <c r="AK101" s="106" t="s">
        <v>52</v>
      </c>
    </row>
    <row r="102" spans="1:38" ht="15.5" customHeight="1" x14ac:dyDescent="0.2">
      <c r="A102" s="105" t="s">
        <v>474</v>
      </c>
      <c r="B102" s="105" t="s">
        <v>475</v>
      </c>
      <c r="C102" s="105" t="s">
        <v>476</v>
      </c>
      <c r="D102" s="105" t="s">
        <v>94</v>
      </c>
      <c r="E102" s="105" t="s">
        <v>401</v>
      </c>
      <c r="F102" s="106">
        <v>396</v>
      </c>
      <c r="G102" s="106">
        <v>394.88</v>
      </c>
      <c r="H102" s="106">
        <v>412.88</v>
      </c>
      <c r="I102" s="106">
        <v>429.49</v>
      </c>
      <c r="J102" s="106">
        <v>450.24</v>
      </c>
      <c r="K102" s="106">
        <v>487.41</v>
      </c>
      <c r="L102" s="106">
        <v>508.43</v>
      </c>
      <c r="M102" s="106">
        <v>524.74</v>
      </c>
      <c r="N102" s="106">
        <v>547.73</v>
      </c>
      <c r="O102" s="106">
        <v>576.82000000000005</v>
      </c>
      <c r="P102" s="106">
        <v>676.34</v>
      </c>
      <c r="Q102" s="106">
        <v>715.93</v>
      </c>
      <c r="R102" s="106">
        <v>748.15</v>
      </c>
      <c r="S102" s="107">
        <v>782.74</v>
      </c>
      <c r="T102" s="107">
        <v>820</v>
      </c>
      <c r="U102" s="107">
        <v>840.5</v>
      </c>
      <c r="V102" s="107">
        <v>857.31</v>
      </c>
      <c r="W102" s="107">
        <v>857.31</v>
      </c>
      <c r="X102" s="107">
        <v>857.31</v>
      </c>
      <c r="Y102" s="107">
        <v>857.31</v>
      </c>
      <c r="Z102" s="107">
        <v>857.31</v>
      </c>
      <c r="AA102" s="107">
        <v>857.31</v>
      </c>
      <c r="AB102" s="107">
        <v>857.31</v>
      </c>
      <c r="AC102" s="107">
        <v>857.31</v>
      </c>
      <c r="AD102" s="107">
        <v>857.31</v>
      </c>
      <c r="AE102" s="107">
        <v>857.31</v>
      </c>
      <c r="AF102" s="107">
        <v>894.28</v>
      </c>
      <c r="AG102" s="107">
        <v>927.25</v>
      </c>
      <c r="AH102" s="107">
        <v>952.91</v>
      </c>
      <c r="AI102" s="107">
        <v>956.11</v>
      </c>
      <c r="AJ102" s="106">
        <v>1003.63</v>
      </c>
      <c r="AK102" s="106">
        <v>1051.6199999999999</v>
      </c>
    </row>
    <row r="103" spans="1:38" ht="15.5" customHeight="1" x14ac:dyDescent="0.2">
      <c r="A103" s="105" t="s">
        <v>477</v>
      </c>
      <c r="B103" s="105" t="s">
        <v>478</v>
      </c>
      <c r="C103" s="105" t="s">
        <v>479</v>
      </c>
      <c r="D103" s="105" t="s">
        <v>94</v>
      </c>
      <c r="E103" s="105" t="s">
        <v>78</v>
      </c>
      <c r="F103" s="106" t="s">
        <v>52</v>
      </c>
      <c r="G103" s="106" t="s">
        <v>52</v>
      </c>
      <c r="H103" s="106" t="s">
        <v>52</v>
      </c>
      <c r="I103" s="106" t="s">
        <v>52</v>
      </c>
      <c r="J103" s="106" t="s">
        <v>52</v>
      </c>
      <c r="K103" s="106">
        <v>777.87</v>
      </c>
      <c r="L103" s="106">
        <v>824.53</v>
      </c>
      <c r="M103" s="106">
        <v>856.69</v>
      </c>
      <c r="N103" s="106">
        <v>912.37</v>
      </c>
      <c r="O103" s="106">
        <v>971.67</v>
      </c>
      <c r="P103" s="106">
        <v>1034.83</v>
      </c>
      <c r="Q103" s="106">
        <v>1079.48</v>
      </c>
      <c r="R103" s="106">
        <v>1131.28</v>
      </c>
      <c r="S103" s="107">
        <v>1181.56</v>
      </c>
      <c r="T103" s="107">
        <v>1215.6600000000001</v>
      </c>
      <c r="U103" s="107">
        <v>1252.1500000000001</v>
      </c>
      <c r="V103" s="107">
        <v>1294.73</v>
      </c>
      <c r="W103" s="107">
        <v>1332.28</v>
      </c>
      <c r="X103" s="107">
        <v>1332.28</v>
      </c>
      <c r="Y103" s="107">
        <v>1377.58</v>
      </c>
      <c r="Z103" s="107">
        <v>1404.42</v>
      </c>
      <c r="AA103" s="107">
        <v>1431.8</v>
      </c>
      <c r="AB103" s="107">
        <v>1459.67</v>
      </c>
      <c r="AC103" s="107">
        <v>1517.32</v>
      </c>
      <c r="AD103" s="107">
        <v>1593.03</v>
      </c>
      <c r="AE103" s="107">
        <v>1688.45</v>
      </c>
      <c r="AF103" s="107">
        <v>1738.93</v>
      </c>
      <c r="AG103" s="107">
        <v>1808.31</v>
      </c>
      <c r="AH103" s="107">
        <v>1898.55</v>
      </c>
      <c r="AI103" s="107">
        <v>1955.32</v>
      </c>
      <c r="AJ103" s="106">
        <v>2052.89</v>
      </c>
      <c r="AK103" s="106">
        <v>2155.33</v>
      </c>
    </row>
    <row r="104" spans="1:38" ht="15.5" customHeight="1" x14ac:dyDescent="0.2">
      <c r="A104" s="105" t="s">
        <v>480</v>
      </c>
      <c r="B104" s="105" t="s">
        <v>52</v>
      </c>
      <c r="C104" s="105" t="s">
        <v>481</v>
      </c>
      <c r="D104" s="105" t="s">
        <v>194</v>
      </c>
      <c r="E104" s="105" t="s">
        <v>76</v>
      </c>
      <c r="F104" s="106">
        <v>149.63</v>
      </c>
      <c r="G104" s="106">
        <v>156.38</v>
      </c>
      <c r="H104" s="106">
        <v>144</v>
      </c>
      <c r="I104" s="106" t="s">
        <v>52</v>
      </c>
      <c r="J104" s="106" t="s">
        <v>52</v>
      </c>
      <c r="K104" s="106" t="s">
        <v>52</v>
      </c>
      <c r="L104" s="106" t="s">
        <v>52</v>
      </c>
      <c r="M104" s="106" t="s">
        <v>52</v>
      </c>
      <c r="N104" s="106" t="s">
        <v>52</v>
      </c>
      <c r="O104" s="106" t="s">
        <v>52</v>
      </c>
      <c r="P104" s="106" t="s">
        <v>52</v>
      </c>
      <c r="Q104" s="106" t="s">
        <v>52</v>
      </c>
      <c r="R104" s="106" t="s">
        <v>52</v>
      </c>
      <c r="S104" s="107" t="s">
        <v>52</v>
      </c>
      <c r="T104" s="107" t="s">
        <v>52</v>
      </c>
      <c r="U104" s="107" t="s">
        <v>52</v>
      </c>
      <c r="V104" s="107" t="s">
        <v>52</v>
      </c>
      <c r="W104" s="107" t="s">
        <v>52</v>
      </c>
      <c r="X104" s="107" t="s">
        <v>52</v>
      </c>
      <c r="Y104" s="107" t="s">
        <v>52</v>
      </c>
      <c r="Z104" s="107" t="s">
        <v>52</v>
      </c>
      <c r="AA104" s="107" t="s">
        <v>52</v>
      </c>
      <c r="AB104" s="107" t="s">
        <v>52</v>
      </c>
      <c r="AC104" s="107" t="s">
        <v>52</v>
      </c>
      <c r="AD104" s="107" t="s">
        <v>52</v>
      </c>
      <c r="AE104" s="107" t="s">
        <v>52</v>
      </c>
      <c r="AF104" s="107" t="s">
        <v>52</v>
      </c>
      <c r="AG104" s="107" t="s">
        <v>52</v>
      </c>
      <c r="AH104" s="107" t="s">
        <v>52</v>
      </c>
      <c r="AI104" s="107" t="s">
        <v>52</v>
      </c>
      <c r="AJ104" s="106" t="s">
        <v>52</v>
      </c>
      <c r="AK104" s="106" t="s">
        <v>52</v>
      </c>
    </row>
    <row r="105" spans="1:38" ht="15.5" customHeight="1" x14ac:dyDescent="0.2">
      <c r="A105" s="105" t="s">
        <v>482</v>
      </c>
      <c r="B105" s="105" t="s">
        <v>52</v>
      </c>
      <c r="C105" s="105" t="s">
        <v>483</v>
      </c>
      <c r="D105" s="105" t="s">
        <v>194</v>
      </c>
      <c r="E105" s="105" t="s">
        <v>76</v>
      </c>
      <c r="F105" s="106">
        <v>513</v>
      </c>
      <c r="G105" s="106" t="s">
        <v>52</v>
      </c>
      <c r="H105" s="106">
        <v>558</v>
      </c>
      <c r="I105" s="106" t="s">
        <v>52</v>
      </c>
      <c r="J105" s="106" t="s">
        <v>52</v>
      </c>
      <c r="K105" s="106" t="s">
        <v>52</v>
      </c>
      <c r="L105" s="106" t="s">
        <v>52</v>
      </c>
      <c r="M105" s="106" t="s">
        <v>52</v>
      </c>
      <c r="N105" s="106" t="s">
        <v>52</v>
      </c>
      <c r="O105" s="106" t="s">
        <v>52</v>
      </c>
      <c r="P105" s="106" t="s">
        <v>52</v>
      </c>
      <c r="Q105" s="106" t="s">
        <v>52</v>
      </c>
      <c r="R105" s="106" t="s">
        <v>52</v>
      </c>
      <c r="S105" s="107" t="s">
        <v>52</v>
      </c>
      <c r="T105" s="107" t="s">
        <v>52</v>
      </c>
      <c r="U105" s="107" t="s">
        <v>52</v>
      </c>
      <c r="V105" s="107" t="s">
        <v>52</v>
      </c>
      <c r="W105" s="107" t="s">
        <v>52</v>
      </c>
      <c r="X105" s="107" t="s">
        <v>52</v>
      </c>
      <c r="Y105" s="107" t="s">
        <v>52</v>
      </c>
      <c r="Z105" s="107" t="s">
        <v>52</v>
      </c>
      <c r="AA105" s="107" t="s">
        <v>52</v>
      </c>
      <c r="AB105" s="107" t="s">
        <v>52</v>
      </c>
      <c r="AC105" s="107" t="s">
        <v>52</v>
      </c>
      <c r="AD105" s="107" t="s">
        <v>52</v>
      </c>
      <c r="AE105" s="107" t="s">
        <v>52</v>
      </c>
      <c r="AF105" s="107" t="s">
        <v>52</v>
      </c>
      <c r="AG105" s="107" t="s">
        <v>52</v>
      </c>
      <c r="AH105" s="107" t="s">
        <v>52</v>
      </c>
      <c r="AI105" s="107" t="s">
        <v>52</v>
      </c>
      <c r="AJ105" s="106" t="s">
        <v>52</v>
      </c>
      <c r="AK105" s="106" t="s">
        <v>52</v>
      </c>
    </row>
    <row r="106" spans="1:38" ht="15.5" customHeight="1" x14ac:dyDescent="0.2">
      <c r="A106" s="11" t="s">
        <v>484</v>
      </c>
      <c r="B106" s="105" t="s">
        <v>485</v>
      </c>
      <c r="C106" s="11" t="s">
        <v>486</v>
      </c>
      <c r="D106" s="105" t="s">
        <v>94</v>
      </c>
      <c r="E106" s="105" t="s">
        <v>88</v>
      </c>
      <c r="F106" s="106" t="s">
        <v>52</v>
      </c>
      <c r="G106" s="106" t="s">
        <v>52</v>
      </c>
      <c r="H106" s="106" t="s">
        <v>52</v>
      </c>
      <c r="I106" s="106" t="s">
        <v>52</v>
      </c>
      <c r="J106" s="106" t="s">
        <v>52</v>
      </c>
      <c r="K106" s="106" t="s">
        <v>52</v>
      </c>
      <c r="L106" s="106" t="s">
        <v>52</v>
      </c>
      <c r="M106" s="106" t="s">
        <v>52</v>
      </c>
      <c r="N106" s="106" t="s">
        <v>52</v>
      </c>
      <c r="O106" s="106" t="s">
        <v>52</v>
      </c>
      <c r="P106" s="106" t="s">
        <v>52</v>
      </c>
      <c r="Q106" s="106">
        <v>48.74</v>
      </c>
      <c r="R106" s="106">
        <v>51.05</v>
      </c>
      <c r="S106" s="107">
        <v>53.55</v>
      </c>
      <c r="T106" s="107">
        <v>55.95</v>
      </c>
      <c r="U106" s="107">
        <v>58.69</v>
      </c>
      <c r="V106" s="107">
        <v>61.57</v>
      </c>
      <c r="W106" s="107">
        <v>63.97</v>
      </c>
      <c r="X106" s="107">
        <v>63.97</v>
      </c>
      <c r="Y106" s="107">
        <v>66.5</v>
      </c>
      <c r="Z106" s="107">
        <v>67.760000000000005</v>
      </c>
      <c r="AA106" s="107">
        <v>69.05</v>
      </c>
      <c r="AB106" s="107">
        <v>70.36</v>
      </c>
      <c r="AC106" s="107">
        <v>71.7</v>
      </c>
      <c r="AD106" s="107">
        <v>73.06</v>
      </c>
      <c r="AE106" s="107">
        <v>75.180000000000007</v>
      </c>
      <c r="AF106" s="107">
        <v>77.36</v>
      </c>
      <c r="AG106" s="107">
        <v>78.83</v>
      </c>
      <c r="AH106" s="107">
        <v>80.33</v>
      </c>
      <c r="AI106" s="107">
        <v>81.86</v>
      </c>
      <c r="AJ106" s="106">
        <v>86.86</v>
      </c>
      <c r="AK106" s="106">
        <v>89.46</v>
      </c>
      <c r="AL106" s="109"/>
    </row>
    <row r="107" spans="1:38" ht="15.5" customHeight="1" x14ac:dyDescent="0.2">
      <c r="A107" s="105" t="s">
        <v>487</v>
      </c>
      <c r="B107" s="105" t="s">
        <v>488</v>
      </c>
      <c r="C107" s="105" t="s">
        <v>489</v>
      </c>
      <c r="D107" s="105" t="s">
        <v>94</v>
      </c>
      <c r="E107" s="105" t="s">
        <v>86</v>
      </c>
      <c r="F107" s="106" t="s">
        <v>52</v>
      </c>
      <c r="G107" s="106" t="s">
        <v>52</v>
      </c>
      <c r="H107" s="106">
        <v>45</v>
      </c>
      <c r="I107" s="106">
        <v>46.02</v>
      </c>
      <c r="J107" s="106">
        <v>54.87</v>
      </c>
      <c r="K107" s="106">
        <v>48.43</v>
      </c>
      <c r="L107" s="106">
        <v>62.55</v>
      </c>
      <c r="M107" s="106">
        <v>65.58</v>
      </c>
      <c r="N107" s="106">
        <v>69.510000000000005</v>
      </c>
      <c r="O107" s="106">
        <v>96.13</v>
      </c>
      <c r="P107" s="106">
        <v>120.22</v>
      </c>
      <c r="Q107" s="106">
        <v>136.84</v>
      </c>
      <c r="R107" s="106">
        <v>143.68</v>
      </c>
      <c r="S107" s="107">
        <v>150.72</v>
      </c>
      <c r="T107" s="107">
        <v>158.1</v>
      </c>
      <c r="U107" s="107">
        <v>173.87</v>
      </c>
      <c r="V107" s="107">
        <v>182.47</v>
      </c>
      <c r="W107" s="107">
        <v>187.84</v>
      </c>
      <c r="X107" s="107">
        <v>187.84</v>
      </c>
      <c r="Y107" s="107">
        <v>194.41</v>
      </c>
      <c r="Z107" s="107">
        <v>198.28</v>
      </c>
      <c r="AA107" s="107">
        <v>202.24</v>
      </c>
      <c r="AB107" s="107">
        <v>206.26</v>
      </c>
      <c r="AC107" s="107">
        <v>210.36</v>
      </c>
      <c r="AD107" s="107">
        <v>214.54</v>
      </c>
      <c r="AE107" s="107">
        <v>226.54</v>
      </c>
      <c r="AF107" s="107">
        <v>250.54</v>
      </c>
      <c r="AG107" s="107">
        <v>260.54000000000002</v>
      </c>
      <c r="AH107" s="107">
        <v>265.73</v>
      </c>
      <c r="AI107" s="107">
        <v>275.73</v>
      </c>
      <c r="AJ107" s="106">
        <v>290.73</v>
      </c>
      <c r="AK107" s="106">
        <v>303.73</v>
      </c>
    </row>
    <row r="108" spans="1:38" ht="15.5" customHeight="1" x14ac:dyDescent="0.2">
      <c r="A108" s="105" t="s">
        <v>490</v>
      </c>
      <c r="B108" s="105" t="s">
        <v>491</v>
      </c>
      <c r="C108" s="105" t="s">
        <v>492</v>
      </c>
      <c r="D108" s="105" t="s">
        <v>94</v>
      </c>
      <c r="E108" s="105" t="s">
        <v>76</v>
      </c>
      <c r="F108" s="106">
        <v>104.63</v>
      </c>
      <c r="G108" s="106">
        <v>83.25</v>
      </c>
      <c r="H108" s="106">
        <v>95.63</v>
      </c>
      <c r="I108" s="106">
        <v>105.53</v>
      </c>
      <c r="J108" s="106">
        <v>95.75</v>
      </c>
      <c r="K108" s="106">
        <v>99.21</v>
      </c>
      <c r="L108" s="106">
        <v>103.67</v>
      </c>
      <c r="M108" s="106">
        <v>112.12</v>
      </c>
      <c r="N108" s="106">
        <v>120.51</v>
      </c>
      <c r="O108" s="106">
        <v>130.01</v>
      </c>
      <c r="P108" s="106">
        <v>146.04</v>
      </c>
      <c r="Q108" s="106">
        <v>156.41999999999999</v>
      </c>
      <c r="R108" s="106">
        <v>162.82</v>
      </c>
      <c r="S108" s="107">
        <v>167.14</v>
      </c>
      <c r="T108" s="107">
        <v>174.58</v>
      </c>
      <c r="U108" s="107">
        <v>180</v>
      </c>
      <c r="V108" s="107">
        <v>185.15</v>
      </c>
      <c r="W108" s="107">
        <v>190.62</v>
      </c>
      <c r="X108" s="107">
        <v>192.19</v>
      </c>
      <c r="Y108" s="107">
        <v>193.16</v>
      </c>
      <c r="Z108" s="107">
        <v>195.35</v>
      </c>
      <c r="AA108" s="107">
        <v>195.64</v>
      </c>
      <c r="AB108" s="107">
        <v>196.73</v>
      </c>
      <c r="AC108" s="107">
        <v>198.32</v>
      </c>
      <c r="AD108" s="107">
        <v>205.47</v>
      </c>
      <c r="AE108" s="107">
        <v>213.34</v>
      </c>
      <c r="AF108" s="107">
        <v>220.56</v>
      </c>
      <c r="AG108" s="107">
        <v>228.32</v>
      </c>
      <c r="AH108" s="107">
        <v>233.98</v>
      </c>
      <c r="AI108" s="107">
        <v>239.26</v>
      </c>
      <c r="AJ108" s="106">
        <v>247.5</v>
      </c>
      <c r="AK108" s="106">
        <v>255.73</v>
      </c>
    </row>
    <row r="109" spans="1:38" ht="15.5" customHeight="1" x14ac:dyDescent="0.2">
      <c r="A109" s="105" t="s">
        <v>493</v>
      </c>
      <c r="B109" s="105" t="s">
        <v>494</v>
      </c>
      <c r="C109" s="105" t="s">
        <v>495</v>
      </c>
      <c r="D109" s="105" t="s">
        <v>194</v>
      </c>
      <c r="E109" s="105" t="s">
        <v>76</v>
      </c>
      <c r="F109" s="106">
        <v>55.13</v>
      </c>
      <c r="G109" s="106">
        <v>83.25</v>
      </c>
      <c r="H109" s="106">
        <v>68.63</v>
      </c>
      <c r="I109" s="106">
        <v>79.150000000000006</v>
      </c>
      <c r="J109" s="106">
        <v>98.94</v>
      </c>
      <c r="K109" s="106">
        <v>103.56</v>
      </c>
      <c r="L109" s="106">
        <v>106.34</v>
      </c>
      <c r="M109" s="106">
        <v>110.83</v>
      </c>
      <c r="N109" s="106">
        <v>129.41999999999999</v>
      </c>
      <c r="O109" s="106">
        <v>142.57</v>
      </c>
      <c r="P109" s="106">
        <v>153.57</v>
      </c>
      <c r="Q109" s="106">
        <v>159.53</v>
      </c>
      <c r="R109" s="106">
        <v>169.33</v>
      </c>
      <c r="S109" s="107">
        <v>179.83</v>
      </c>
      <c r="T109" s="107">
        <v>191.86</v>
      </c>
      <c r="U109" s="107">
        <v>209.53</v>
      </c>
      <c r="V109" s="107" t="s">
        <v>52</v>
      </c>
      <c r="W109" s="107" t="s">
        <v>52</v>
      </c>
      <c r="X109" s="107" t="s">
        <v>52</v>
      </c>
      <c r="Y109" s="107" t="s">
        <v>52</v>
      </c>
      <c r="Z109" s="107" t="s">
        <v>52</v>
      </c>
      <c r="AA109" s="107" t="s">
        <v>52</v>
      </c>
      <c r="AB109" s="107" t="s">
        <v>52</v>
      </c>
      <c r="AC109" s="107" t="s">
        <v>52</v>
      </c>
      <c r="AD109" s="107" t="s">
        <v>52</v>
      </c>
      <c r="AE109" s="107" t="s">
        <v>52</v>
      </c>
      <c r="AF109" s="107" t="s">
        <v>52</v>
      </c>
      <c r="AG109" s="107" t="s">
        <v>52</v>
      </c>
      <c r="AH109" s="107" t="s">
        <v>52</v>
      </c>
      <c r="AI109" s="107" t="s">
        <v>52</v>
      </c>
      <c r="AJ109" s="106" t="s">
        <v>52</v>
      </c>
      <c r="AK109" s="106" t="s">
        <v>52</v>
      </c>
    </row>
    <row r="110" spans="1:38" ht="15.5" customHeight="1" x14ac:dyDescent="0.2">
      <c r="A110" s="105" t="s">
        <v>496</v>
      </c>
      <c r="B110" s="105" t="s">
        <v>497</v>
      </c>
      <c r="C110" s="105" t="s">
        <v>498</v>
      </c>
      <c r="D110" s="105" t="s">
        <v>194</v>
      </c>
      <c r="E110" s="105" t="s">
        <v>76</v>
      </c>
      <c r="F110" s="106">
        <v>84.38</v>
      </c>
      <c r="G110" s="106">
        <v>82.13</v>
      </c>
      <c r="H110" s="106">
        <v>77.63</v>
      </c>
      <c r="I110" s="106">
        <v>89.41</v>
      </c>
      <c r="J110" s="106">
        <v>112.44</v>
      </c>
      <c r="K110" s="106">
        <v>115.81</v>
      </c>
      <c r="L110" s="106">
        <v>124.31</v>
      </c>
      <c r="M110" s="106">
        <v>129.44</v>
      </c>
      <c r="N110" s="106">
        <v>137.08000000000001</v>
      </c>
      <c r="O110" s="106">
        <v>147.66999999999999</v>
      </c>
      <c r="P110" s="106">
        <v>154.6</v>
      </c>
      <c r="Q110" s="106">
        <v>162.24</v>
      </c>
      <c r="R110" s="106">
        <v>168.8</v>
      </c>
      <c r="S110" s="107">
        <v>173.52</v>
      </c>
      <c r="T110" s="107">
        <v>177.54</v>
      </c>
      <c r="U110" s="107">
        <v>184.38</v>
      </c>
      <c r="V110" s="107">
        <v>192.71</v>
      </c>
      <c r="W110" s="107">
        <v>198.24</v>
      </c>
      <c r="X110" s="107">
        <v>199.76</v>
      </c>
      <c r="Y110" s="107">
        <v>201.08</v>
      </c>
      <c r="Z110" s="107">
        <v>206.91</v>
      </c>
      <c r="AA110" s="107">
        <v>211.48</v>
      </c>
      <c r="AB110" s="107">
        <v>232.62</v>
      </c>
      <c r="AC110" s="107">
        <v>238.24</v>
      </c>
      <c r="AD110" s="107">
        <v>243.84</v>
      </c>
      <c r="AE110" s="107">
        <v>251.3</v>
      </c>
      <c r="AF110" s="107">
        <v>258.83</v>
      </c>
      <c r="AG110" s="107">
        <v>263.87</v>
      </c>
      <c r="AH110" s="107">
        <v>268.79000000000002</v>
      </c>
      <c r="AI110" s="107">
        <v>275.69</v>
      </c>
      <c r="AJ110" s="106" t="s">
        <v>52</v>
      </c>
      <c r="AK110" s="106" t="s">
        <v>52</v>
      </c>
    </row>
    <row r="111" spans="1:38" ht="15.5" customHeight="1" x14ac:dyDescent="0.2">
      <c r="A111" s="105" t="s">
        <v>499</v>
      </c>
      <c r="B111" s="105" t="s">
        <v>500</v>
      </c>
      <c r="C111" s="105" t="s">
        <v>501</v>
      </c>
      <c r="D111" s="105" t="s">
        <v>194</v>
      </c>
      <c r="E111" s="105" t="s">
        <v>76</v>
      </c>
      <c r="F111" s="106">
        <v>82.13</v>
      </c>
      <c r="G111" s="106">
        <v>77.63</v>
      </c>
      <c r="H111" s="106">
        <v>50.63</v>
      </c>
      <c r="I111" s="106">
        <v>71.44</v>
      </c>
      <c r="J111" s="106">
        <v>96.63</v>
      </c>
      <c r="K111" s="106">
        <v>101.57</v>
      </c>
      <c r="L111" s="106">
        <v>105.75</v>
      </c>
      <c r="M111" s="106">
        <v>110.53</v>
      </c>
      <c r="N111" s="106">
        <v>115.44</v>
      </c>
      <c r="O111" s="106">
        <v>132.36000000000001</v>
      </c>
      <c r="P111" s="106">
        <v>138.91999999999999</v>
      </c>
      <c r="Q111" s="106">
        <v>145.83000000000001</v>
      </c>
      <c r="R111" s="106">
        <v>152.74</v>
      </c>
      <c r="S111" s="107">
        <v>157.46</v>
      </c>
      <c r="T111" s="107">
        <v>162.22</v>
      </c>
      <c r="U111" s="107">
        <v>168.45</v>
      </c>
      <c r="V111" s="107">
        <v>174.85</v>
      </c>
      <c r="W111" s="107">
        <v>180.31</v>
      </c>
      <c r="X111" s="107">
        <v>180.29</v>
      </c>
      <c r="Y111" s="107">
        <v>180.47</v>
      </c>
      <c r="Z111" s="107">
        <v>181.35</v>
      </c>
      <c r="AA111" s="107">
        <v>181.83</v>
      </c>
      <c r="AB111" s="107">
        <v>181.73</v>
      </c>
      <c r="AC111" s="107">
        <v>185.01</v>
      </c>
      <c r="AD111" s="107">
        <v>194.79</v>
      </c>
      <c r="AE111" s="107">
        <v>197.55</v>
      </c>
      <c r="AF111" s="107">
        <v>198.44</v>
      </c>
      <c r="AG111" s="107">
        <v>199.01</v>
      </c>
      <c r="AH111" s="107" t="s">
        <v>52</v>
      </c>
      <c r="AI111" s="107" t="s">
        <v>52</v>
      </c>
      <c r="AJ111" s="106" t="s">
        <v>52</v>
      </c>
      <c r="AK111" s="106" t="s">
        <v>52</v>
      </c>
    </row>
    <row r="112" spans="1:38" ht="15.5" customHeight="1" x14ac:dyDescent="0.2">
      <c r="A112" s="105" t="s">
        <v>502</v>
      </c>
      <c r="B112" s="11" t="s">
        <v>503</v>
      </c>
      <c r="C112" s="105" t="s">
        <v>504</v>
      </c>
      <c r="D112" s="105" t="s">
        <v>194</v>
      </c>
      <c r="E112" s="105" t="s">
        <v>82</v>
      </c>
      <c r="F112" s="106">
        <v>468</v>
      </c>
      <c r="G112" s="106">
        <v>489.38</v>
      </c>
      <c r="H112" s="106">
        <v>446.63</v>
      </c>
      <c r="I112" s="106">
        <v>465.75</v>
      </c>
      <c r="J112" s="106">
        <v>486.58</v>
      </c>
      <c r="K112" s="106">
        <v>536.14</v>
      </c>
      <c r="L112" s="106">
        <v>565.41999999999996</v>
      </c>
      <c r="M112" s="106">
        <v>621.64</v>
      </c>
      <c r="N112" s="106">
        <v>655.45</v>
      </c>
      <c r="O112" s="106">
        <v>711.4</v>
      </c>
      <c r="P112" s="106">
        <v>781.65</v>
      </c>
      <c r="Q112" s="106">
        <v>837.85</v>
      </c>
      <c r="R112" s="106">
        <v>879.74</v>
      </c>
      <c r="S112" s="107">
        <v>923.73</v>
      </c>
      <c r="T112" s="107">
        <v>969.82</v>
      </c>
      <c r="U112" s="107">
        <v>1017.73</v>
      </c>
      <c r="V112" s="107" t="s">
        <v>52</v>
      </c>
      <c r="W112" s="107" t="s">
        <v>52</v>
      </c>
      <c r="X112" s="107" t="s">
        <v>52</v>
      </c>
      <c r="Y112" s="107" t="s">
        <v>52</v>
      </c>
      <c r="Z112" s="107" t="s">
        <v>52</v>
      </c>
      <c r="AA112" s="107" t="s">
        <v>52</v>
      </c>
      <c r="AB112" s="107" t="s">
        <v>52</v>
      </c>
      <c r="AC112" s="107" t="s">
        <v>52</v>
      </c>
      <c r="AD112" s="107" t="s">
        <v>52</v>
      </c>
      <c r="AE112" s="107" t="s">
        <v>52</v>
      </c>
      <c r="AF112" s="107" t="s">
        <v>52</v>
      </c>
      <c r="AG112" s="107" t="s">
        <v>52</v>
      </c>
      <c r="AH112" s="107" t="s">
        <v>52</v>
      </c>
      <c r="AI112" s="107" t="s">
        <v>52</v>
      </c>
      <c r="AJ112" s="106" t="s">
        <v>52</v>
      </c>
      <c r="AK112" s="106" t="s">
        <v>52</v>
      </c>
    </row>
    <row r="113" spans="1:38" ht="15.5" customHeight="1" x14ac:dyDescent="0.2">
      <c r="A113" s="105" t="s">
        <v>505</v>
      </c>
      <c r="B113" s="105" t="s">
        <v>506</v>
      </c>
      <c r="C113" s="105" t="s">
        <v>507</v>
      </c>
      <c r="D113" s="105" t="s">
        <v>94</v>
      </c>
      <c r="E113" s="105" t="s">
        <v>78</v>
      </c>
      <c r="F113" s="106" t="s">
        <v>52</v>
      </c>
      <c r="G113" s="106" t="s">
        <v>52</v>
      </c>
      <c r="H113" s="106" t="s">
        <v>52</v>
      </c>
      <c r="I113" s="106" t="s">
        <v>52</v>
      </c>
      <c r="J113" s="106" t="s">
        <v>52</v>
      </c>
      <c r="K113" s="106" t="s">
        <v>52</v>
      </c>
      <c r="L113" s="106" t="s">
        <v>52</v>
      </c>
      <c r="M113" s="106" t="s">
        <v>52</v>
      </c>
      <c r="N113" s="106" t="s">
        <v>52</v>
      </c>
      <c r="O113" s="106" t="s">
        <v>52</v>
      </c>
      <c r="P113" s="106" t="s">
        <v>52</v>
      </c>
      <c r="Q113" s="106" t="s">
        <v>52</v>
      </c>
      <c r="R113" s="106" t="s">
        <v>52</v>
      </c>
      <c r="S113" s="106" t="s">
        <v>52</v>
      </c>
      <c r="T113" s="106" t="s">
        <v>52</v>
      </c>
      <c r="U113" s="106" t="s">
        <v>52</v>
      </c>
      <c r="V113" s="107">
        <v>1262.0999999999999</v>
      </c>
      <c r="W113" s="107">
        <v>1300.9100000000001</v>
      </c>
      <c r="X113" s="107">
        <v>1303.04</v>
      </c>
      <c r="Y113" s="107">
        <v>1308.06</v>
      </c>
      <c r="Z113" s="107">
        <v>1314.13</v>
      </c>
      <c r="AA113" s="107">
        <v>1346.22</v>
      </c>
      <c r="AB113" s="107">
        <v>1380.1</v>
      </c>
      <c r="AC113" s="107">
        <v>1446.91</v>
      </c>
      <c r="AD113" s="107">
        <v>1509.23</v>
      </c>
      <c r="AE113" s="107">
        <v>1584.01</v>
      </c>
      <c r="AF113" s="107">
        <v>1651.74</v>
      </c>
      <c r="AG113" s="107">
        <v>1721.62</v>
      </c>
      <c r="AH113" s="107">
        <v>1805.39</v>
      </c>
      <c r="AI113" s="107">
        <v>1862.33</v>
      </c>
      <c r="AJ113" s="106">
        <v>1959.83</v>
      </c>
      <c r="AK113" s="106">
        <v>2068.04</v>
      </c>
    </row>
    <row r="114" spans="1:38" ht="15.5" customHeight="1" x14ac:dyDescent="0.2">
      <c r="A114" s="105" t="s">
        <v>508</v>
      </c>
      <c r="B114" s="105" t="s">
        <v>509</v>
      </c>
      <c r="C114" s="105" t="s">
        <v>510</v>
      </c>
      <c r="D114" s="105" t="s">
        <v>94</v>
      </c>
      <c r="E114" s="105" t="s">
        <v>76</v>
      </c>
      <c r="F114" s="106">
        <v>95.63</v>
      </c>
      <c r="G114" s="106">
        <v>25.88</v>
      </c>
      <c r="H114" s="106">
        <v>74.25</v>
      </c>
      <c r="I114" s="106">
        <v>92.19</v>
      </c>
      <c r="J114" s="106">
        <v>100.93</v>
      </c>
      <c r="K114" s="106">
        <v>108.56</v>
      </c>
      <c r="L114" s="106">
        <v>113.25</v>
      </c>
      <c r="M114" s="106">
        <v>120.15</v>
      </c>
      <c r="N114" s="106">
        <v>129.87</v>
      </c>
      <c r="O114" s="106">
        <v>142.84</v>
      </c>
      <c r="P114" s="106">
        <v>154.69</v>
      </c>
      <c r="Q114" s="106">
        <v>160.07</v>
      </c>
      <c r="R114" s="106">
        <v>166.74</v>
      </c>
      <c r="S114" s="107">
        <v>172.85</v>
      </c>
      <c r="T114" s="107">
        <v>177.35</v>
      </c>
      <c r="U114" s="107">
        <v>184.46</v>
      </c>
      <c r="V114" s="107">
        <v>191.66</v>
      </c>
      <c r="W114" s="107">
        <v>196.25</v>
      </c>
      <c r="X114" s="107">
        <v>197.85</v>
      </c>
      <c r="Y114" s="107">
        <v>200.77</v>
      </c>
      <c r="Z114" s="107">
        <v>195.43</v>
      </c>
      <c r="AA114" s="107">
        <v>192.4</v>
      </c>
      <c r="AB114" s="107">
        <v>187.87</v>
      </c>
      <c r="AC114" s="107">
        <v>191.73</v>
      </c>
      <c r="AD114" s="107">
        <v>195.95</v>
      </c>
      <c r="AE114" s="107">
        <v>199.09</v>
      </c>
      <c r="AF114" s="107">
        <v>205.06</v>
      </c>
      <c r="AG114" s="107">
        <v>214.63</v>
      </c>
      <c r="AH114" s="107">
        <v>223.06</v>
      </c>
      <c r="AI114" s="107">
        <v>235.44</v>
      </c>
      <c r="AJ114" s="106">
        <v>244.77</v>
      </c>
      <c r="AK114" s="106">
        <v>261.87</v>
      </c>
    </row>
    <row r="115" spans="1:38" ht="15.5" customHeight="1" x14ac:dyDescent="0.2">
      <c r="A115" s="105" t="s">
        <v>511</v>
      </c>
      <c r="B115" s="105" t="s">
        <v>512</v>
      </c>
      <c r="C115" s="105" t="s">
        <v>513</v>
      </c>
      <c r="D115" s="105" t="s">
        <v>94</v>
      </c>
      <c r="E115" s="105" t="s">
        <v>74</v>
      </c>
      <c r="F115" s="106">
        <v>626.63</v>
      </c>
      <c r="G115" s="106">
        <v>689.63</v>
      </c>
      <c r="H115" s="106">
        <v>726.75</v>
      </c>
      <c r="I115" s="106">
        <v>740.3</v>
      </c>
      <c r="J115" s="106">
        <v>760.96</v>
      </c>
      <c r="K115" s="106">
        <v>822.63</v>
      </c>
      <c r="L115" s="106">
        <v>888.79</v>
      </c>
      <c r="M115" s="106">
        <v>936.06</v>
      </c>
      <c r="N115" s="106">
        <v>977</v>
      </c>
      <c r="O115" s="106">
        <v>1019.22</v>
      </c>
      <c r="P115" s="106">
        <v>1064.08</v>
      </c>
      <c r="Q115" s="106">
        <v>1090.68</v>
      </c>
      <c r="R115" s="106">
        <v>1133.23</v>
      </c>
      <c r="S115" s="107">
        <v>1172.8699999999999</v>
      </c>
      <c r="T115" s="107">
        <v>1212.75</v>
      </c>
      <c r="U115" s="107">
        <v>1245.5</v>
      </c>
      <c r="V115" s="107">
        <v>1292.82</v>
      </c>
      <c r="W115" s="107">
        <v>1323.86</v>
      </c>
      <c r="X115" s="107">
        <v>1323.86</v>
      </c>
      <c r="Y115" s="107">
        <v>1323.86</v>
      </c>
      <c r="Z115" s="107">
        <v>1323.86</v>
      </c>
      <c r="AA115" s="107">
        <v>1349.55</v>
      </c>
      <c r="AB115" s="107">
        <v>1375.19</v>
      </c>
      <c r="AC115" s="107">
        <v>1429.76</v>
      </c>
      <c r="AD115" s="107">
        <v>1500.43</v>
      </c>
      <c r="AE115" s="107">
        <v>1574.61</v>
      </c>
      <c r="AF115" s="107">
        <v>1621.01</v>
      </c>
      <c r="AG115" s="107">
        <v>1685</v>
      </c>
      <c r="AH115" s="107">
        <v>1768.38</v>
      </c>
      <c r="AI115" s="107">
        <v>1820.4</v>
      </c>
      <c r="AJ115" s="106">
        <v>1910.42</v>
      </c>
      <c r="AK115" s="106">
        <v>2004.9</v>
      </c>
    </row>
    <row r="116" spans="1:38" ht="15.5" customHeight="1" x14ac:dyDescent="0.2">
      <c r="A116" s="105" t="s">
        <v>514</v>
      </c>
      <c r="B116" s="105" t="s">
        <v>515</v>
      </c>
      <c r="C116" s="105" t="s">
        <v>516</v>
      </c>
      <c r="D116" s="105" t="s">
        <v>194</v>
      </c>
      <c r="E116" s="105" t="s">
        <v>76</v>
      </c>
      <c r="F116" s="106">
        <v>77.63</v>
      </c>
      <c r="G116" s="106">
        <v>82.13</v>
      </c>
      <c r="H116" s="106">
        <v>88.88</v>
      </c>
      <c r="I116" s="106">
        <v>100.36</v>
      </c>
      <c r="J116" s="106">
        <v>111.99</v>
      </c>
      <c r="K116" s="106">
        <v>113.09</v>
      </c>
      <c r="L116" s="106">
        <v>119.06</v>
      </c>
      <c r="M116" s="106">
        <v>125.04</v>
      </c>
      <c r="N116" s="106">
        <v>131.74</v>
      </c>
      <c r="O116" s="106">
        <v>142.18</v>
      </c>
      <c r="P116" s="106">
        <v>153.5</v>
      </c>
      <c r="Q116" s="106">
        <v>159.80000000000001</v>
      </c>
      <c r="R116" s="106">
        <v>168.26</v>
      </c>
      <c r="S116" s="107">
        <v>175.74</v>
      </c>
      <c r="T116" s="107">
        <v>183.11</v>
      </c>
      <c r="U116" s="107">
        <v>183.78</v>
      </c>
      <c r="V116" s="107">
        <v>192.4</v>
      </c>
      <c r="W116" s="107">
        <v>198.86</v>
      </c>
      <c r="X116" s="107">
        <v>200.49</v>
      </c>
      <c r="Y116" s="107">
        <v>201.87</v>
      </c>
      <c r="Z116" s="107">
        <v>204.65</v>
      </c>
      <c r="AA116" s="107">
        <v>205.62</v>
      </c>
      <c r="AB116" s="107">
        <v>207.58</v>
      </c>
      <c r="AC116" s="107">
        <v>214.87</v>
      </c>
      <c r="AD116" s="107">
        <v>221.34</v>
      </c>
      <c r="AE116" s="107">
        <v>227.77</v>
      </c>
      <c r="AF116" s="107">
        <v>234.59</v>
      </c>
      <c r="AG116" s="107">
        <v>240.83</v>
      </c>
      <c r="AH116" s="107">
        <v>246.59</v>
      </c>
      <c r="AI116" s="107">
        <v>251.11</v>
      </c>
      <c r="AJ116" s="106" t="s">
        <v>52</v>
      </c>
      <c r="AK116" s="106" t="s">
        <v>52</v>
      </c>
    </row>
    <row r="117" spans="1:38" ht="15.5" customHeight="1" x14ac:dyDescent="0.2">
      <c r="A117" s="105" t="s">
        <v>517</v>
      </c>
      <c r="B117" s="105" t="s">
        <v>518</v>
      </c>
      <c r="C117" s="105" t="s">
        <v>519</v>
      </c>
      <c r="D117" s="105" t="s">
        <v>94</v>
      </c>
      <c r="E117" s="105" t="s">
        <v>76</v>
      </c>
      <c r="F117" s="106">
        <v>142.88</v>
      </c>
      <c r="G117" s="106">
        <v>99</v>
      </c>
      <c r="H117" s="106">
        <v>96.75</v>
      </c>
      <c r="I117" s="106">
        <v>103.32</v>
      </c>
      <c r="J117" s="106">
        <v>108.27</v>
      </c>
      <c r="K117" s="106">
        <v>112.59</v>
      </c>
      <c r="L117" s="106">
        <v>115.38</v>
      </c>
      <c r="M117" s="106">
        <v>120.6</v>
      </c>
      <c r="N117" s="106">
        <v>126</v>
      </c>
      <c r="O117" s="106">
        <v>141.12</v>
      </c>
      <c r="P117" s="106">
        <v>153.9</v>
      </c>
      <c r="Q117" s="106">
        <v>162.36000000000001</v>
      </c>
      <c r="R117" s="106">
        <v>170.37</v>
      </c>
      <c r="S117" s="107">
        <v>175.32</v>
      </c>
      <c r="T117" s="107">
        <v>178.83</v>
      </c>
      <c r="U117" s="107">
        <v>182.43</v>
      </c>
      <c r="V117" s="107">
        <v>186.03</v>
      </c>
      <c r="W117" s="107">
        <v>187.83</v>
      </c>
      <c r="X117" s="107">
        <v>187.83</v>
      </c>
      <c r="Y117" s="107">
        <v>187.83</v>
      </c>
      <c r="Z117" s="107">
        <v>187.83</v>
      </c>
      <c r="AA117" s="107">
        <v>187.83</v>
      </c>
      <c r="AB117" s="107">
        <v>187.83</v>
      </c>
      <c r="AC117" s="107">
        <v>189.27</v>
      </c>
      <c r="AD117" s="107">
        <v>194.04</v>
      </c>
      <c r="AE117" s="107">
        <v>198.99</v>
      </c>
      <c r="AF117" s="107">
        <v>203.94</v>
      </c>
      <c r="AG117" s="107">
        <v>208.89</v>
      </c>
      <c r="AH117" s="107">
        <v>213.84</v>
      </c>
      <c r="AI117" s="107">
        <v>218.79</v>
      </c>
      <c r="AJ117" s="106">
        <v>225.34</v>
      </c>
      <c r="AK117" s="106">
        <v>232.1</v>
      </c>
    </row>
    <row r="118" spans="1:38" ht="15.5" customHeight="1" x14ac:dyDescent="0.2">
      <c r="A118" s="105" t="s">
        <v>520</v>
      </c>
      <c r="B118" s="105" t="s">
        <v>52</v>
      </c>
      <c r="C118" s="105" t="s">
        <v>521</v>
      </c>
      <c r="D118" s="105" t="s">
        <v>194</v>
      </c>
      <c r="E118" s="105" t="s">
        <v>76</v>
      </c>
      <c r="F118" s="106">
        <v>81</v>
      </c>
      <c r="G118" s="106">
        <v>81</v>
      </c>
      <c r="H118" s="106">
        <v>86.63</v>
      </c>
      <c r="I118" s="106">
        <v>89.11</v>
      </c>
      <c r="J118" s="106">
        <v>93.37</v>
      </c>
      <c r="K118" s="106">
        <v>106.97</v>
      </c>
      <c r="L118" s="106">
        <v>111.98</v>
      </c>
      <c r="M118" s="106">
        <v>122.13</v>
      </c>
      <c r="N118" s="106">
        <v>127.08</v>
      </c>
      <c r="O118" s="106">
        <v>134.66</v>
      </c>
      <c r="P118" s="106">
        <v>134.5</v>
      </c>
      <c r="Q118" s="106">
        <v>141.12</v>
      </c>
      <c r="R118" s="106">
        <v>147.59</v>
      </c>
      <c r="S118" s="107">
        <v>152.02000000000001</v>
      </c>
      <c r="T118" s="107">
        <v>151.53</v>
      </c>
      <c r="U118" s="107">
        <v>155.76</v>
      </c>
      <c r="V118" s="107" t="s">
        <v>52</v>
      </c>
      <c r="W118" s="107" t="s">
        <v>52</v>
      </c>
      <c r="X118" s="107" t="s">
        <v>52</v>
      </c>
      <c r="Y118" s="107" t="s">
        <v>52</v>
      </c>
      <c r="Z118" s="107" t="s">
        <v>52</v>
      </c>
      <c r="AA118" s="107" t="s">
        <v>52</v>
      </c>
      <c r="AB118" s="107" t="s">
        <v>52</v>
      </c>
      <c r="AC118" s="107" t="s">
        <v>52</v>
      </c>
      <c r="AD118" s="107" t="s">
        <v>52</v>
      </c>
      <c r="AE118" s="107" t="s">
        <v>52</v>
      </c>
      <c r="AF118" s="107" t="s">
        <v>52</v>
      </c>
      <c r="AG118" s="107" t="s">
        <v>52</v>
      </c>
      <c r="AH118" s="107" t="s">
        <v>52</v>
      </c>
      <c r="AI118" s="107" t="s">
        <v>52</v>
      </c>
      <c r="AJ118" s="106" t="s">
        <v>52</v>
      </c>
      <c r="AK118" s="106" t="s">
        <v>52</v>
      </c>
    </row>
    <row r="119" spans="1:38" ht="15.5" customHeight="1" x14ac:dyDescent="0.2">
      <c r="A119" s="105" t="s">
        <v>522</v>
      </c>
      <c r="B119" s="105" t="s">
        <v>523</v>
      </c>
      <c r="C119" s="105" t="s">
        <v>524</v>
      </c>
      <c r="D119" s="105" t="s">
        <v>94</v>
      </c>
      <c r="E119" s="105" t="s">
        <v>227</v>
      </c>
      <c r="F119" s="106">
        <v>369</v>
      </c>
      <c r="G119" s="106">
        <v>374.63</v>
      </c>
      <c r="H119" s="106">
        <v>508.5</v>
      </c>
      <c r="I119" s="106">
        <v>522.65</v>
      </c>
      <c r="J119" s="106">
        <v>542.94000000000005</v>
      </c>
      <c r="K119" s="106">
        <v>595.61</v>
      </c>
      <c r="L119" s="106">
        <v>653.38</v>
      </c>
      <c r="M119" s="106">
        <v>684.74</v>
      </c>
      <c r="N119" s="106">
        <v>672.99</v>
      </c>
      <c r="O119" s="106">
        <v>679.65</v>
      </c>
      <c r="P119" s="106">
        <v>862.07</v>
      </c>
      <c r="Q119" s="106">
        <v>924.14</v>
      </c>
      <c r="R119" s="106">
        <v>970.25</v>
      </c>
      <c r="S119" s="107">
        <v>1013.33</v>
      </c>
      <c r="T119" s="107">
        <v>1053.76</v>
      </c>
      <c r="U119" s="107">
        <v>1095.81</v>
      </c>
      <c r="V119" s="107">
        <v>1137.8900000000001</v>
      </c>
      <c r="W119" s="107">
        <v>1150.1099999999999</v>
      </c>
      <c r="X119" s="107">
        <v>1150.1099999999999</v>
      </c>
      <c r="Y119" s="107">
        <v>1150.1099999999999</v>
      </c>
      <c r="Z119" s="107">
        <v>1171.3900000000001</v>
      </c>
      <c r="AA119" s="107">
        <v>1171.3900000000001</v>
      </c>
      <c r="AB119" s="107">
        <v>1171.3900000000001</v>
      </c>
      <c r="AC119" s="107">
        <v>1218.1300000000001</v>
      </c>
      <c r="AD119" s="107">
        <v>1278.9100000000001</v>
      </c>
      <c r="AE119" s="107">
        <v>1342.73</v>
      </c>
      <c r="AF119" s="107">
        <v>1396.31</v>
      </c>
      <c r="AG119" s="107">
        <v>1452.03</v>
      </c>
      <c r="AH119" s="107">
        <v>1524.49</v>
      </c>
      <c r="AI119" s="107">
        <v>1570.07</v>
      </c>
      <c r="AJ119" s="106">
        <v>1805.42</v>
      </c>
      <c r="AK119" s="106">
        <v>1895.51</v>
      </c>
    </row>
    <row r="120" spans="1:38" ht="15.5" customHeight="1" x14ac:dyDescent="0.2">
      <c r="A120" s="105" t="s">
        <v>525</v>
      </c>
      <c r="B120" s="105" t="s">
        <v>526</v>
      </c>
      <c r="C120" s="105" t="s">
        <v>527</v>
      </c>
      <c r="D120" s="105" t="s">
        <v>94</v>
      </c>
      <c r="E120" s="105" t="s">
        <v>78</v>
      </c>
      <c r="F120" s="106" t="s">
        <v>52</v>
      </c>
      <c r="G120" s="106" t="s">
        <v>52</v>
      </c>
      <c r="H120" s="106" t="s">
        <v>52</v>
      </c>
      <c r="I120" s="106" t="s">
        <v>52</v>
      </c>
      <c r="J120" s="106" t="s">
        <v>52</v>
      </c>
      <c r="K120" s="106" t="s">
        <v>52</v>
      </c>
      <c r="L120" s="106" t="s">
        <v>52</v>
      </c>
      <c r="M120" s="106" t="s">
        <v>52</v>
      </c>
      <c r="N120" s="106" t="s">
        <v>52</v>
      </c>
      <c r="O120" s="106" t="s">
        <v>52</v>
      </c>
      <c r="P120" s="106" t="s">
        <v>52</v>
      </c>
      <c r="Q120" s="106" t="s">
        <v>52</v>
      </c>
      <c r="R120" s="106" t="s">
        <v>52</v>
      </c>
      <c r="S120" s="107" t="s">
        <v>52</v>
      </c>
      <c r="T120" s="107" t="s">
        <v>52</v>
      </c>
      <c r="U120" s="107" t="s">
        <v>52</v>
      </c>
      <c r="V120" s="107" t="s">
        <v>52</v>
      </c>
      <c r="W120" s="107" t="s">
        <v>52</v>
      </c>
      <c r="X120" s="107" t="s">
        <v>52</v>
      </c>
      <c r="Y120" s="107" t="s">
        <v>52</v>
      </c>
      <c r="Z120" s="107" t="s">
        <v>52</v>
      </c>
      <c r="AA120" s="107" t="s">
        <v>52</v>
      </c>
      <c r="AB120" s="107" t="s">
        <v>52</v>
      </c>
      <c r="AC120" s="107" t="s">
        <v>52</v>
      </c>
      <c r="AD120" s="107" t="s">
        <v>52</v>
      </c>
      <c r="AE120" s="107" t="s">
        <v>52</v>
      </c>
      <c r="AF120" s="107" t="s">
        <v>52</v>
      </c>
      <c r="AG120" s="107" t="s">
        <v>52</v>
      </c>
      <c r="AH120" s="107" t="s">
        <v>52</v>
      </c>
      <c r="AI120" s="107" t="s">
        <v>52</v>
      </c>
      <c r="AJ120" s="106">
        <v>1786.93</v>
      </c>
      <c r="AK120" s="106">
        <v>1880.54</v>
      </c>
    </row>
    <row r="121" spans="1:38" ht="15.5" customHeight="1" x14ac:dyDescent="0.2">
      <c r="A121" s="105" t="s">
        <v>528</v>
      </c>
      <c r="B121" s="105" t="s">
        <v>529</v>
      </c>
      <c r="C121" s="105" t="s">
        <v>530</v>
      </c>
      <c r="D121" s="105" t="s">
        <v>194</v>
      </c>
      <c r="E121" s="105" t="s">
        <v>82</v>
      </c>
      <c r="F121" s="106">
        <v>523.13</v>
      </c>
      <c r="G121" s="106">
        <v>551.25</v>
      </c>
      <c r="H121" s="106">
        <v>536.63</v>
      </c>
      <c r="I121" s="106">
        <v>551.46</v>
      </c>
      <c r="J121" s="106">
        <v>582</v>
      </c>
      <c r="K121" s="106">
        <v>633.71</v>
      </c>
      <c r="L121" s="106">
        <v>662.22</v>
      </c>
      <c r="M121" s="106">
        <v>705.26</v>
      </c>
      <c r="N121" s="106">
        <v>737</v>
      </c>
      <c r="O121" s="106">
        <v>795.96</v>
      </c>
      <c r="P121" s="106">
        <v>890.43</v>
      </c>
      <c r="Q121" s="106">
        <v>928.3</v>
      </c>
      <c r="R121" s="106">
        <v>971.16</v>
      </c>
      <c r="S121" s="107">
        <v>1019.43</v>
      </c>
      <c r="T121" s="107">
        <v>1070.3</v>
      </c>
      <c r="U121" s="107">
        <v>1112.04</v>
      </c>
      <c r="V121" s="107">
        <v>1139.8399999999999</v>
      </c>
      <c r="W121" s="107">
        <v>1161.5</v>
      </c>
      <c r="X121" s="107">
        <v>1161.5</v>
      </c>
      <c r="Y121" s="107">
        <v>1161.5</v>
      </c>
      <c r="Z121" s="107">
        <v>1161.5</v>
      </c>
      <c r="AA121" s="107">
        <v>1161.5</v>
      </c>
      <c r="AB121" s="107">
        <v>1184.6099999999999</v>
      </c>
      <c r="AC121" s="107">
        <v>1231.8699999999999</v>
      </c>
      <c r="AD121" s="107">
        <v>1281.02</v>
      </c>
      <c r="AE121" s="107">
        <v>1332.13</v>
      </c>
      <c r="AF121" s="107">
        <v>1385.28</v>
      </c>
      <c r="AG121" s="107">
        <v>1440.56</v>
      </c>
      <c r="AH121" s="107">
        <v>1498.04</v>
      </c>
      <c r="AI121" s="107">
        <v>1528</v>
      </c>
      <c r="AJ121" s="106" t="s">
        <v>52</v>
      </c>
      <c r="AK121" s="106" t="s">
        <v>52</v>
      </c>
    </row>
    <row r="122" spans="1:38" ht="15.5" customHeight="1" x14ac:dyDescent="0.2">
      <c r="A122" s="105" t="s">
        <v>531</v>
      </c>
      <c r="B122" s="105" t="s">
        <v>532</v>
      </c>
      <c r="C122" s="105" t="s">
        <v>533</v>
      </c>
      <c r="D122" s="105" t="s">
        <v>94</v>
      </c>
      <c r="E122" s="105" t="s">
        <v>88</v>
      </c>
      <c r="F122" s="106" t="s">
        <v>52</v>
      </c>
      <c r="G122" s="106" t="s">
        <v>52</v>
      </c>
      <c r="H122" s="106" t="s">
        <v>52</v>
      </c>
      <c r="I122" s="106" t="s">
        <v>52</v>
      </c>
      <c r="J122" s="106" t="s">
        <v>52</v>
      </c>
      <c r="K122" s="106" t="s">
        <v>52</v>
      </c>
      <c r="L122" s="106" t="s">
        <v>52</v>
      </c>
      <c r="M122" s="106" t="s">
        <v>52</v>
      </c>
      <c r="N122" s="106" t="s">
        <v>52</v>
      </c>
      <c r="O122" s="106" t="s">
        <v>52</v>
      </c>
      <c r="P122" s="106" t="s">
        <v>52</v>
      </c>
      <c r="Q122" s="106" t="s">
        <v>52</v>
      </c>
      <c r="R122" s="106" t="s">
        <v>52</v>
      </c>
      <c r="S122" s="107" t="s">
        <v>52</v>
      </c>
      <c r="T122" s="107" t="s">
        <v>52</v>
      </c>
      <c r="U122" s="107" t="s">
        <v>52</v>
      </c>
      <c r="V122" s="107" t="s">
        <v>52</v>
      </c>
      <c r="W122" s="107" t="s">
        <v>52</v>
      </c>
      <c r="X122" s="107" t="s">
        <v>52</v>
      </c>
      <c r="Y122" s="107" t="s">
        <v>52</v>
      </c>
      <c r="Z122" s="107" t="s">
        <v>52</v>
      </c>
      <c r="AA122" s="107" t="s">
        <v>52</v>
      </c>
      <c r="AB122" s="107" t="s">
        <v>52</v>
      </c>
      <c r="AC122" s="107" t="s">
        <v>52</v>
      </c>
      <c r="AD122" s="107" t="s">
        <v>52</v>
      </c>
      <c r="AE122" s="107" t="s">
        <v>52</v>
      </c>
      <c r="AF122" s="107" t="s">
        <v>52</v>
      </c>
      <c r="AG122" s="107" t="s">
        <v>52</v>
      </c>
      <c r="AH122" s="107" t="s">
        <v>52</v>
      </c>
      <c r="AI122" s="107" t="s">
        <v>52</v>
      </c>
      <c r="AJ122" s="106">
        <v>90.54</v>
      </c>
      <c r="AK122" s="106">
        <v>93.24</v>
      </c>
    </row>
    <row r="123" spans="1:38" ht="15.5" customHeight="1" x14ac:dyDescent="0.2">
      <c r="A123" s="105" t="s">
        <v>534</v>
      </c>
      <c r="B123" s="105" t="s">
        <v>535</v>
      </c>
      <c r="C123" s="105" t="s">
        <v>536</v>
      </c>
      <c r="D123" s="105" t="s">
        <v>94</v>
      </c>
      <c r="E123" s="105" t="s">
        <v>86</v>
      </c>
      <c r="F123" s="106" t="s">
        <v>52</v>
      </c>
      <c r="G123" s="106" t="s">
        <v>52</v>
      </c>
      <c r="H123" s="106">
        <v>49.5</v>
      </c>
      <c r="I123" s="106">
        <v>51.14</v>
      </c>
      <c r="J123" s="106">
        <v>58.2</v>
      </c>
      <c r="K123" s="106">
        <v>72.349999999999994</v>
      </c>
      <c r="L123" s="106">
        <v>78.27</v>
      </c>
      <c r="M123" s="106">
        <v>84.23</v>
      </c>
      <c r="N123" s="106">
        <v>90.6</v>
      </c>
      <c r="O123" s="106">
        <v>100.48</v>
      </c>
      <c r="P123" s="106">
        <v>130.71</v>
      </c>
      <c r="Q123" s="106">
        <v>150.28</v>
      </c>
      <c r="R123" s="106">
        <v>155.43</v>
      </c>
      <c r="S123" s="107">
        <v>163.08000000000001</v>
      </c>
      <c r="T123" s="107">
        <v>171.09</v>
      </c>
      <c r="U123" s="107">
        <v>179.46</v>
      </c>
      <c r="V123" s="107">
        <v>188.25</v>
      </c>
      <c r="W123" s="107">
        <v>193.89</v>
      </c>
      <c r="X123" s="107">
        <v>193.89</v>
      </c>
      <c r="Y123" s="107">
        <v>200.79</v>
      </c>
      <c r="Z123" s="107">
        <v>204.66</v>
      </c>
      <c r="AA123" s="107">
        <v>208.62</v>
      </c>
      <c r="AB123" s="107">
        <v>212.58</v>
      </c>
      <c r="AC123" s="107">
        <v>216.63</v>
      </c>
      <c r="AD123" s="107">
        <v>220.77</v>
      </c>
      <c r="AE123" s="107">
        <v>232.74</v>
      </c>
      <c r="AF123" s="107">
        <v>256.68</v>
      </c>
      <c r="AG123" s="107">
        <v>265.58999999999997</v>
      </c>
      <c r="AH123" s="107">
        <v>272.16000000000003</v>
      </c>
      <c r="AI123" s="107">
        <v>282.14999999999998</v>
      </c>
      <c r="AJ123" s="106">
        <v>297.08999999999997</v>
      </c>
      <c r="AK123" s="106">
        <v>310.05</v>
      </c>
    </row>
    <row r="124" spans="1:38" ht="15.5" customHeight="1" x14ac:dyDescent="0.2">
      <c r="A124" s="105" t="s">
        <v>537</v>
      </c>
      <c r="B124" s="105" t="s">
        <v>538</v>
      </c>
      <c r="C124" s="105" t="s">
        <v>539</v>
      </c>
      <c r="D124" s="105" t="s">
        <v>94</v>
      </c>
      <c r="E124" s="105" t="s">
        <v>76</v>
      </c>
      <c r="F124" s="106">
        <v>67.5</v>
      </c>
      <c r="G124" s="106">
        <v>69.75</v>
      </c>
      <c r="H124" s="106">
        <v>69.75</v>
      </c>
      <c r="I124" s="106">
        <v>78.09</v>
      </c>
      <c r="J124" s="106">
        <v>75.760000000000005</v>
      </c>
      <c r="K124" s="106">
        <v>93.56</v>
      </c>
      <c r="L124" s="106">
        <v>97.59</v>
      </c>
      <c r="M124" s="106">
        <v>103.88</v>
      </c>
      <c r="N124" s="106">
        <v>110.06</v>
      </c>
      <c r="O124" s="106">
        <v>120.71</v>
      </c>
      <c r="P124" s="106">
        <v>129.41999999999999</v>
      </c>
      <c r="Q124" s="106">
        <v>141.53</v>
      </c>
      <c r="R124" s="106">
        <v>148.02000000000001</v>
      </c>
      <c r="S124" s="107">
        <v>154.38999999999999</v>
      </c>
      <c r="T124" s="107">
        <v>160.54</v>
      </c>
      <c r="U124" s="107">
        <v>167.7</v>
      </c>
      <c r="V124" s="107">
        <v>175.7</v>
      </c>
      <c r="W124" s="107">
        <v>180.66</v>
      </c>
      <c r="X124" s="107">
        <v>180.53</v>
      </c>
      <c r="Y124" s="107">
        <v>180.91</v>
      </c>
      <c r="Z124" s="107">
        <v>184.88</v>
      </c>
      <c r="AA124" s="107">
        <v>188.32</v>
      </c>
      <c r="AB124" s="107">
        <v>191.57</v>
      </c>
      <c r="AC124" s="107">
        <v>197.31</v>
      </c>
      <c r="AD124" s="107">
        <v>202.93</v>
      </c>
      <c r="AE124" s="107">
        <v>209.22</v>
      </c>
      <c r="AF124" s="107">
        <v>215.61</v>
      </c>
      <c r="AG124" s="107">
        <v>222.95</v>
      </c>
      <c r="AH124" s="107">
        <v>228.4</v>
      </c>
      <c r="AI124" s="107">
        <v>233.47</v>
      </c>
      <c r="AJ124" s="106">
        <v>243.22</v>
      </c>
      <c r="AK124" s="106">
        <v>251.24</v>
      </c>
    </row>
    <row r="125" spans="1:38" ht="15.5" customHeight="1" x14ac:dyDescent="0.2">
      <c r="A125" s="110" t="s">
        <v>540</v>
      </c>
      <c r="B125" s="105" t="s">
        <v>52</v>
      </c>
      <c r="C125" s="110" t="s">
        <v>541</v>
      </c>
      <c r="D125" s="105" t="s">
        <v>194</v>
      </c>
      <c r="E125" s="105" t="s">
        <v>76</v>
      </c>
      <c r="F125" s="106">
        <v>123.75</v>
      </c>
      <c r="G125" s="106">
        <v>131.63</v>
      </c>
      <c r="H125" s="106">
        <v>119.25</v>
      </c>
      <c r="I125" s="106">
        <v>129</v>
      </c>
      <c r="J125" s="106" t="s">
        <v>52</v>
      </c>
      <c r="K125" s="106" t="s">
        <v>52</v>
      </c>
      <c r="L125" s="106" t="s">
        <v>52</v>
      </c>
      <c r="M125" s="106" t="s">
        <v>52</v>
      </c>
      <c r="N125" s="106" t="s">
        <v>52</v>
      </c>
      <c r="O125" s="106" t="s">
        <v>52</v>
      </c>
      <c r="P125" s="106" t="s">
        <v>52</v>
      </c>
      <c r="Q125" s="106" t="s">
        <v>52</v>
      </c>
      <c r="R125" s="106" t="s">
        <v>52</v>
      </c>
      <c r="S125" s="107" t="s">
        <v>52</v>
      </c>
      <c r="T125" s="107" t="s">
        <v>52</v>
      </c>
      <c r="U125" s="107" t="s">
        <v>52</v>
      </c>
      <c r="V125" s="107" t="s">
        <v>52</v>
      </c>
      <c r="W125" s="107" t="s">
        <v>52</v>
      </c>
      <c r="X125" s="107" t="s">
        <v>52</v>
      </c>
      <c r="Y125" s="107" t="s">
        <v>52</v>
      </c>
      <c r="Z125" s="107" t="s">
        <v>52</v>
      </c>
      <c r="AA125" s="107" t="s">
        <v>52</v>
      </c>
      <c r="AB125" s="107" t="s">
        <v>52</v>
      </c>
      <c r="AC125" s="107" t="s">
        <v>52</v>
      </c>
      <c r="AD125" s="107" t="s">
        <v>52</v>
      </c>
      <c r="AE125" s="107" t="s">
        <v>52</v>
      </c>
      <c r="AF125" s="107" t="s">
        <v>52</v>
      </c>
      <c r="AG125" s="107" t="s">
        <v>52</v>
      </c>
      <c r="AH125" s="107" t="s">
        <v>52</v>
      </c>
      <c r="AI125" s="107" t="s">
        <v>52</v>
      </c>
      <c r="AJ125" s="106" t="s">
        <v>52</v>
      </c>
      <c r="AK125" s="106" t="s">
        <v>52</v>
      </c>
      <c r="AL125" s="111"/>
    </row>
    <row r="126" spans="1:38" ht="15.5" customHeight="1" x14ac:dyDescent="0.2">
      <c r="A126" s="105" t="s">
        <v>542</v>
      </c>
      <c r="B126" s="105" t="s">
        <v>543</v>
      </c>
      <c r="C126" s="105" t="s">
        <v>544</v>
      </c>
      <c r="D126" s="105" t="s">
        <v>94</v>
      </c>
      <c r="E126" s="105" t="s">
        <v>78</v>
      </c>
      <c r="F126" s="106" t="s">
        <v>52</v>
      </c>
      <c r="G126" s="106" t="s">
        <v>52</v>
      </c>
      <c r="H126" s="106" t="s">
        <v>52</v>
      </c>
      <c r="I126" s="106" t="s">
        <v>52</v>
      </c>
      <c r="J126" s="106">
        <v>545.37</v>
      </c>
      <c r="K126" s="106">
        <v>610.27</v>
      </c>
      <c r="L126" s="106">
        <v>637.71</v>
      </c>
      <c r="M126" s="106">
        <v>688.19</v>
      </c>
      <c r="N126" s="106">
        <v>774</v>
      </c>
      <c r="O126" s="106">
        <v>870.82</v>
      </c>
      <c r="P126" s="106">
        <v>923.1</v>
      </c>
      <c r="Q126" s="106">
        <v>933.66</v>
      </c>
      <c r="R126" s="106">
        <v>978.65</v>
      </c>
      <c r="S126" s="107">
        <v>1021.65</v>
      </c>
      <c r="T126" s="107">
        <v>1061.56</v>
      </c>
      <c r="U126" s="107">
        <v>1113.9000000000001</v>
      </c>
      <c r="V126" s="107">
        <v>1152.8</v>
      </c>
      <c r="W126" s="107">
        <v>1153.1500000000001</v>
      </c>
      <c r="X126" s="107">
        <v>1153.24</v>
      </c>
      <c r="Y126" s="107">
        <v>1193.58</v>
      </c>
      <c r="Z126" s="107">
        <v>1218.55</v>
      </c>
      <c r="AA126" s="107">
        <v>1242.7</v>
      </c>
      <c r="AB126" s="107">
        <v>1267.3599999999999</v>
      </c>
      <c r="AC126" s="107">
        <v>1317.5</v>
      </c>
      <c r="AD126" s="107">
        <v>1384.18</v>
      </c>
      <c r="AE126" s="107">
        <v>1466.93</v>
      </c>
      <c r="AF126" s="107">
        <v>1510.95</v>
      </c>
      <c r="AG126" s="107">
        <v>1570.93</v>
      </c>
      <c r="AH126" s="107">
        <v>1649.16</v>
      </c>
      <c r="AI126" s="107">
        <v>1698.38</v>
      </c>
      <c r="AJ126" s="106">
        <v>1783.03</v>
      </c>
      <c r="AK126" s="106">
        <v>1872.5</v>
      </c>
    </row>
    <row r="127" spans="1:38" ht="15.5" customHeight="1" x14ac:dyDescent="0.2">
      <c r="A127" s="105" t="s">
        <v>545</v>
      </c>
      <c r="B127" s="105" t="s">
        <v>546</v>
      </c>
      <c r="C127" s="105" t="s">
        <v>547</v>
      </c>
      <c r="D127" s="105" t="s">
        <v>94</v>
      </c>
      <c r="E127" s="105" t="s">
        <v>76</v>
      </c>
      <c r="F127" s="106">
        <v>109.13</v>
      </c>
      <c r="G127" s="106">
        <v>94.5</v>
      </c>
      <c r="H127" s="106">
        <v>87.75</v>
      </c>
      <c r="I127" s="106">
        <v>98.82</v>
      </c>
      <c r="J127" s="106">
        <v>102.76</v>
      </c>
      <c r="K127" s="106">
        <v>107.95</v>
      </c>
      <c r="L127" s="106">
        <v>110.83</v>
      </c>
      <c r="M127" s="106">
        <v>116.11</v>
      </c>
      <c r="N127" s="106">
        <v>122.31</v>
      </c>
      <c r="O127" s="106">
        <v>133.5</v>
      </c>
      <c r="P127" s="106">
        <v>140.13</v>
      </c>
      <c r="Q127" s="106">
        <v>142.88</v>
      </c>
      <c r="R127" s="106">
        <v>149.44999999999999</v>
      </c>
      <c r="S127" s="107">
        <v>157.02000000000001</v>
      </c>
      <c r="T127" s="107">
        <v>164.6</v>
      </c>
      <c r="U127" s="107">
        <v>173.25</v>
      </c>
      <c r="V127" s="107">
        <v>181.87</v>
      </c>
      <c r="W127" s="107">
        <v>187.52</v>
      </c>
      <c r="X127" s="107">
        <v>188.65</v>
      </c>
      <c r="Y127" s="107">
        <v>190.47</v>
      </c>
      <c r="Z127" s="107">
        <v>194.71</v>
      </c>
      <c r="AA127" s="107">
        <v>195.94</v>
      </c>
      <c r="AB127" s="107">
        <v>196.34</v>
      </c>
      <c r="AC127" s="107">
        <v>196.2</v>
      </c>
      <c r="AD127" s="107">
        <v>201.25</v>
      </c>
      <c r="AE127" s="107">
        <v>206.23</v>
      </c>
      <c r="AF127" s="107">
        <v>208.68</v>
      </c>
      <c r="AG127" s="107">
        <v>213.15</v>
      </c>
      <c r="AH127" s="107">
        <v>213.02</v>
      </c>
      <c r="AI127" s="107">
        <v>213.4</v>
      </c>
      <c r="AJ127" s="106">
        <v>213.3</v>
      </c>
      <c r="AK127" s="106">
        <v>217.79</v>
      </c>
    </row>
    <row r="128" spans="1:38" ht="15.5" customHeight="1" x14ac:dyDescent="0.2">
      <c r="A128" s="105" t="s">
        <v>548</v>
      </c>
      <c r="B128" s="105" t="s">
        <v>549</v>
      </c>
      <c r="C128" s="105" t="s">
        <v>550</v>
      </c>
      <c r="D128" s="105" t="s">
        <v>194</v>
      </c>
      <c r="E128" s="105" t="s">
        <v>76</v>
      </c>
      <c r="F128" s="106">
        <v>73.13</v>
      </c>
      <c r="G128" s="106">
        <v>54</v>
      </c>
      <c r="H128" s="106">
        <v>48.38</v>
      </c>
      <c r="I128" s="106">
        <v>64.05</v>
      </c>
      <c r="J128" s="106">
        <v>72.84</v>
      </c>
      <c r="K128" s="106">
        <v>69.5</v>
      </c>
      <c r="L128" s="106">
        <v>57.16</v>
      </c>
      <c r="M128" s="106">
        <v>58.66</v>
      </c>
      <c r="N128" s="106">
        <v>79.400000000000006</v>
      </c>
      <c r="O128" s="106">
        <v>108.95</v>
      </c>
      <c r="P128" s="106">
        <v>129.01</v>
      </c>
      <c r="Q128" s="106">
        <v>146.86000000000001</v>
      </c>
      <c r="R128" s="106">
        <v>159.04</v>
      </c>
      <c r="S128" s="107">
        <v>164.55</v>
      </c>
      <c r="T128" s="107">
        <v>171.64</v>
      </c>
      <c r="U128" s="107">
        <v>177.99</v>
      </c>
      <c r="V128" s="107">
        <v>183.47</v>
      </c>
      <c r="W128" s="107">
        <v>188.22</v>
      </c>
      <c r="X128" s="107">
        <v>185.82</v>
      </c>
      <c r="Y128" s="107">
        <v>187.01</v>
      </c>
      <c r="Z128" s="107">
        <v>194.04</v>
      </c>
      <c r="AA128" s="107">
        <v>200.13</v>
      </c>
      <c r="AB128" s="107">
        <v>204.84</v>
      </c>
      <c r="AC128" s="107">
        <v>215.04</v>
      </c>
      <c r="AD128" s="107">
        <v>226.19</v>
      </c>
      <c r="AE128" s="107">
        <v>233.47</v>
      </c>
      <c r="AF128" s="107">
        <v>247.3</v>
      </c>
      <c r="AG128" s="107">
        <v>255.7</v>
      </c>
      <c r="AH128" s="107" t="s">
        <v>52</v>
      </c>
      <c r="AI128" s="107" t="s">
        <v>52</v>
      </c>
      <c r="AJ128" s="106" t="s">
        <v>52</v>
      </c>
      <c r="AK128" s="106" t="s">
        <v>52</v>
      </c>
    </row>
    <row r="129" spans="1:38" ht="15.5" customHeight="1" x14ac:dyDescent="0.2">
      <c r="A129" s="110" t="s">
        <v>551</v>
      </c>
      <c r="B129" s="105" t="s">
        <v>52</v>
      </c>
      <c r="C129" s="110" t="s">
        <v>552</v>
      </c>
      <c r="D129" s="105" t="s">
        <v>194</v>
      </c>
      <c r="E129" s="105" t="s">
        <v>76</v>
      </c>
      <c r="F129" s="106">
        <v>58.5</v>
      </c>
      <c r="G129" s="106">
        <v>41.63</v>
      </c>
      <c r="H129" s="106">
        <v>57.38</v>
      </c>
      <c r="I129" s="106">
        <v>76</v>
      </c>
      <c r="J129" s="106" t="s">
        <v>52</v>
      </c>
      <c r="K129" s="106" t="s">
        <v>52</v>
      </c>
      <c r="L129" s="106" t="s">
        <v>52</v>
      </c>
      <c r="M129" s="106" t="s">
        <v>52</v>
      </c>
      <c r="N129" s="106" t="s">
        <v>52</v>
      </c>
      <c r="O129" s="106" t="s">
        <v>52</v>
      </c>
      <c r="P129" s="106" t="s">
        <v>52</v>
      </c>
      <c r="Q129" s="106" t="s">
        <v>52</v>
      </c>
      <c r="R129" s="106" t="s">
        <v>52</v>
      </c>
      <c r="S129" s="107" t="s">
        <v>52</v>
      </c>
      <c r="T129" s="107" t="s">
        <v>52</v>
      </c>
      <c r="U129" s="107" t="s">
        <v>52</v>
      </c>
      <c r="V129" s="107" t="s">
        <v>52</v>
      </c>
      <c r="W129" s="107" t="s">
        <v>52</v>
      </c>
      <c r="X129" s="107" t="s">
        <v>52</v>
      </c>
      <c r="Y129" s="107" t="s">
        <v>52</v>
      </c>
      <c r="Z129" s="107" t="s">
        <v>52</v>
      </c>
      <c r="AA129" s="107" t="s">
        <v>52</v>
      </c>
      <c r="AB129" s="107" t="s">
        <v>52</v>
      </c>
      <c r="AC129" s="107" t="s">
        <v>52</v>
      </c>
      <c r="AD129" s="107" t="s">
        <v>52</v>
      </c>
      <c r="AE129" s="107" t="s">
        <v>52</v>
      </c>
      <c r="AF129" s="107" t="s">
        <v>52</v>
      </c>
      <c r="AG129" s="107" t="s">
        <v>52</v>
      </c>
      <c r="AH129" s="107" t="s">
        <v>52</v>
      </c>
      <c r="AI129" s="107" t="s">
        <v>52</v>
      </c>
      <c r="AJ129" s="106" t="s">
        <v>52</v>
      </c>
      <c r="AK129" s="106" t="s">
        <v>52</v>
      </c>
      <c r="AL129" s="111"/>
    </row>
    <row r="130" spans="1:38" ht="15.5" customHeight="1" x14ac:dyDescent="0.2">
      <c r="A130" s="105" t="s">
        <v>553</v>
      </c>
      <c r="B130" s="105" t="s">
        <v>554</v>
      </c>
      <c r="C130" s="105" t="s">
        <v>555</v>
      </c>
      <c r="D130" s="105" t="s">
        <v>94</v>
      </c>
      <c r="E130" s="105" t="s">
        <v>78</v>
      </c>
      <c r="F130" s="106" t="s">
        <v>52</v>
      </c>
      <c r="G130" s="106" t="s">
        <v>52</v>
      </c>
      <c r="H130" s="106" t="s">
        <v>52</v>
      </c>
      <c r="I130" s="106" t="s">
        <v>52</v>
      </c>
      <c r="J130" s="106">
        <v>620.45000000000005</v>
      </c>
      <c r="K130" s="106">
        <v>671.37</v>
      </c>
      <c r="L130" s="106">
        <v>720.9</v>
      </c>
      <c r="M130" s="106">
        <v>756.18</v>
      </c>
      <c r="N130" s="106">
        <v>797.78</v>
      </c>
      <c r="O130" s="106">
        <v>836.88</v>
      </c>
      <c r="P130" s="106">
        <v>903.82</v>
      </c>
      <c r="Q130" s="106">
        <v>903.82</v>
      </c>
      <c r="R130" s="106">
        <v>943.99</v>
      </c>
      <c r="S130" s="107">
        <v>966.66</v>
      </c>
      <c r="T130" s="107">
        <v>1014.41</v>
      </c>
      <c r="U130" s="107">
        <v>1065.1300000000001</v>
      </c>
      <c r="V130" s="107">
        <v>1099.75</v>
      </c>
      <c r="W130" s="107">
        <v>1127.21</v>
      </c>
      <c r="X130" s="107">
        <v>1127.21</v>
      </c>
      <c r="Y130" s="107">
        <v>1127.21</v>
      </c>
      <c r="Z130" s="107">
        <v>1144.6300000000001</v>
      </c>
      <c r="AA130" s="107">
        <v>1165.83</v>
      </c>
      <c r="AB130" s="107">
        <v>1189.03</v>
      </c>
      <c r="AC130" s="107">
        <v>1236.47</v>
      </c>
      <c r="AD130" s="107">
        <v>1298.17</v>
      </c>
      <c r="AE130" s="107">
        <v>1375.93</v>
      </c>
      <c r="AF130" s="107">
        <v>1417.07</v>
      </c>
      <c r="AG130" s="107">
        <v>1473.61</v>
      </c>
      <c r="AH130" s="107">
        <v>1547.14</v>
      </c>
      <c r="AI130" s="107">
        <v>1577.93</v>
      </c>
      <c r="AJ130" s="106">
        <v>1656.67</v>
      </c>
      <c r="AK130" s="106">
        <v>1739.34</v>
      </c>
    </row>
    <row r="131" spans="1:38" ht="15.5" customHeight="1" x14ac:dyDescent="0.2">
      <c r="A131" s="105" t="s">
        <v>556</v>
      </c>
      <c r="B131" s="11" t="s">
        <v>557</v>
      </c>
      <c r="C131" s="105" t="s">
        <v>558</v>
      </c>
      <c r="D131" s="105" t="s">
        <v>94</v>
      </c>
      <c r="E131" s="105" t="s">
        <v>82</v>
      </c>
      <c r="F131" s="106">
        <v>524.25</v>
      </c>
      <c r="G131" s="106">
        <v>541.13</v>
      </c>
      <c r="H131" s="106">
        <v>529.88</v>
      </c>
      <c r="I131" s="106">
        <v>544</v>
      </c>
      <c r="J131" s="106">
        <v>576.14</v>
      </c>
      <c r="K131" s="106">
        <v>637.61</v>
      </c>
      <c r="L131" s="106">
        <v>688.51</v>
      </c>
      <c r="M131" s="106">
        <v>733.29</v>
      </c>
      <c r="N131" s="106">
        <v>777.25</v>
      </c>
      <c r="O131" s="106">
        <v>846.44</v>
      </c>
      <c r="P131" s="106">
        <v>913.68</v>
      </c>
      <c r="Q131" s="106">
        <v>896.87</v>
      </c>
      <c r="R131" s="106">
        <v>917.05</v>
      </c>
      <c r="S131" s="107">
        <v>958.32</v>
      </c>
      <c r="T131" s="107">
        <v>996.12</v>
      </c>
      <c r="U131" s="107">
        <v>1030.98</v>
      </c>
      <c r="V131" s="107">
        <v>1061.3</v>
      </c>
      <c r="W131" s="107">
        <v>1077.22</v>
      </c>
      <c r="X131" s="107">
        <v>1077.22</v>
      </c>
      <c r="Y131" s="107">
        <v>1077.22</v>
      </c>
      <c r="Z131" s="107">
        <v>1077.22</v>
      </c>
      <c r="AA131" s="107">
        <v>1098.71</v>
      </c>
      <c r="AB131" s="107">
        <v>1120.46</v>
      </c>
      <c r="AC131" s="107">
        <v>1165.17</v>
      </c>
      <c r="AD131" s="107">
        <v>1211.6600000000001</v>
      </c>
      <c r="AE131" s="107">
        <v>1272.1199999999999</v>
      </c>
      <c r="AF131" s="107">
        <v>1322.88</v>
      </c>
      <c r="AG131" s="107">
        <v>1349.34</v>
      </c>
      <c r="AH131" s="107">
        <v>1383.07</v>
      </c>
      <c r="AI131" s="107">
        <v>1424.56</v>
      </c>
      <c r="AJ131" s="106">
        <v>1477.98</v>
      </c>
      <c r="AK131" s="106">
        <v>1551.73</v>
      </c>
    </row>
    <row r="132" spans="1:38" ht="15.5" customHeight="1" x14ac:dyDescent="0.2">
      <c r="A132" s="11" t="s">
        <v>559</v>
      </c>
      <c r="B132" s="105" t="s">
        <v>560</v>
      </c>
      <c r="C132" s="11" t="s">
        <v>561</v>
      </c>
      <c r="D132" s="105" t="s">
        <v>94</v>
      </c>
      <c r="E132" s="105" t="s">
        <v>88</v>
      </c>
      <c r="F132" s="106" t="s">
        <v>52</v>
      </c>
      <c r="G132" s="106" t="s">
        <v>52</v>
      </c>
      <c r="H132" s="106" t="s">
        <v>52</v>
      </c>
      <c r="I132" s="106" t="s">
        <v>52</v>
      </c>
      <c r="J132" s="106" t="s">
        <v>52</v>
      </c>
      <c r="K132" s="106" t="s">
        <v>52</v>
      </c>
      <c r="L132" s="106" t="s">
        <v>52</v>
      </c>
      <c r="M132" s="106" t="s">
        <v>52</v>
      </c>
      <c r="N132" s="106" t="s">
        <v>52</v>
      </c>
      <c r="O132" s="106" t="s">
        <v>52</v>
      </c>
      <c r="P132" s="106" t="s">
        <v>52</v>
      </c>
      <c r="Q132" s="106">
        <v>52.34</v>
      </c>
      <c r="R132" s="106">
        <v>54.95</v>
      </c>
      <c r="S132" s="107">
        <v>57.64</v>
      </c>
      <c r="T132" s="107">
        <v>60.52</v>
      </c>
      <c r="U132" s="107">
        <v>62.97</v>
      </c>
      <c r="V132" s="107">
        <v>65.52</v>
      </c>
      <c r="W132" s="107">
        <v>67.17</v>
      </c>
      <c r="X132" s="107">
        <v>67.17</v>
      </c>
      <c r="Y132" s="107">
        <v>67.17</v>
      </c>
      <c r="Z132" s="107">
        <v>67.17</v>
      </c>
      <c r="AA132" s="107">
        <v>68.45</v>
      </c>
      <c r="AB132" s="107">
        <v>69.81</v>
      </c>
      <c r="AC132" s="107">
        <v>71.180000000000007</v>
      </c>
      <c r="AD132" s="107">
        <v>72.58</v>
      </c>
      <c r="AE132" s="107">
        <v>74.739999999999995</v>
      </c>
      <c r="AF132" s="107">
        <v>76.22</v>
      </c>
      <c r="AG132" s="107">
        <v>77.73</v>
      </c>
      <c r="AH132" s="107">
        <v>79.27</v>
      </c>
      <c r="AI132" s="107">
        <v>80.84</v>
      </c>
      <c r="AJ132" s="106">
        <v>85.84</v>
      </c>
      <c r="AK132" s="106">
        <v>88.41</v>
      </c>
      <c r="AL132" s="109"/>
    </row>
    <row r="133" spans="1:38" ht="15.5" customHeight="1" x14ac:dyDescent="0.2">
      <c r="A133" s="105" t="s">
        <v>562</v>
      </c>
      <c r="B133" s="105" t="s">
        <v>563</v>
      </c>
      <c r="C133" s="105" t="s">
        <v>564</v>
      </c>
      <c r="D133" s="105" t="s">
        <v>94</v>
      </c>
      <c r="E133" s="105" t="s">
        <v>76</v>
      </c>
      <c r="F133" s="106">
        <v>77.63</v>
      </c>
      <c r="G133" s="106">
        <v>86.63</v>
      </c>
      <c r="H133" s="106">
        <v>82.13</v>
      </c>
      <c r="I133" s="106">
        <v>97.65</v>
      </c>
      <c r="J133" s="106">
        <v>106.69</v>
      </c>
      <c r="K133" s="106">
        <v>117.95</v>
      </c>
      <c r="L133" s="106">
        <v>123.2</v>
      </c>
      <c r="M133" s="106">
        <v>129.66999999999999</v>
      </c>
      <c r="N133" s="106">
        <v>136.54</v>
      </c>
      <c r="O133" s="106">
        <v>144.35</v>
      </c>
      <c r="P133" s="106">
        <v>170.6</v>
      </c>
      <c r="Q133" s="106">
        <v>179.39</v>
      </c>
      <c r="R133" s="106">
        <v>186.31</v>
      </c>
      <c r="S133" s="107">
        <v>195.87</v>
      </c>
      <c r="T133" s="107">
        <v>204.33</v>
      </c>
      <c r="U133" s="107">
        <v>214.67</v>
      </c>
      <c r="V133" s="107">
        <v>221.75</v>
      </c>
      <c r="W133" s="107">
        <v>228.78</v>
      </c>
      <c r="X133" s="107">
        <v>230.01</v>
      </c>
      <c r="Y133" s="107">
        <v>230.93</v>
      </c>
      <c r="Z133" s="107">
        <v>233.98</v>
      </c>
      <c r="AA133" s="107">
        <v>235.24</v>
      </c>
      <c r="AB133" s="107">
        <v>236.52</v>
      </c>
      <c r="AC133" s="107">
        <v>242.26</v>
      </c>
      <c r="AD133" s="107">
        <v>248.81</v>
      </c>
      <c r="AE133" s="107">
        <v>256.98</v>
      </c>
      <c r="AF133" s="107">
        <v>264.95</v>
      </c>
      <c r="AG133" s="107">
        <v>272.64</v>
      </c>
      <c r="AH133" s="107">
        <v>280.2</v>
      </c>
      <c r="AI133" s="107">
        <v>285.49</v>
      </c>
      <c r="AJ133" s="106">
        <v>294.29000000000002</v>
      </c>
      <c r="AK133" s="106">
        <v>304.32</v>
      </c>
    </row>
    <row r="134" spans="1:38" ht="15.5" customHeight="1" x14ac:dyDescent="0.2">
      <c r="A134" s="105" t="s">
        <v>565</v>
      </c>
      <c r="B134" s="105" t="s">
        <v>566</v>
      </c>
      <c r="C134" s="105" t="s">
        <v>567</v>
      </c>
      <c r="D134" s="105" t="s">
        <v>94</v>
      </c>
      <c r="E134" s="105" t="s">
        <v>86</v>
      </c>
      <c r="F134" s="106" t="s">
        <v>52</v>
      </c>
      <c r="G134" s="106" t="s">
        <v>52</v>
      </c>
      <c r="H134" s="106">
        <v>45</v>
      </c>
      <c r="I134" s="106">
        <v>45.18</v>
      </c>
      <c r="J134" s="106">
        <v>51.31</v>
      </c>
      <c r="K134" s="106">
        <v>57.3</v>
      </c>
      <c r="L134" s="106">
        <v>65.849999999999994</v>
      </c>
      <c r="M134" s="106">
        <v>71.12</v>
      </c>
      <c r="N134" s="106">
        <v>75.38</v>
      </c>
      <c r="O134" s="106">
        <v>91.96</v>
      </c>
      <c r="P134" s="106">
        <v>111.77</v>
      </c>
      <c r="Q134" s="106">
        <v>122.88</v>
      </c>
      <c r="R134" s="106">
        <v>129.02000000000001</v>
      </c>
      <c r="S134" s="107">
        <v>135.15</v>
      </c>
      <c r="T134" s="107">
        <v>141.91</v>
      </c>
      <c r="U134" s="107">
        <v>148.44</v>
      </c>
      <c r="V134" s="107">
        <v>161.32</v>
      </c>
      <c r="W134" s="107">
        <v>163.74</v>
      </c>
      <c r="X134" s="107">
        <v>163.74</v>
      </c>
      <c r="Y134" s="107">
        <v>163.74</v>
      </c>
      <c r="Z134" s="107">
        <v>166.95</v>
      </c>
      <c r="AA134" s="107">
        <v>170.22</v>
      </c>
      <c r="AB134" s="107">
        <v>173.61</v>
      </c>
      <c r="AC134" s="107">
        <v>177.07</v>
      </c>
      <c r="AD134" s="107">
        <v>180.6</v>
      </c>
      <c r="AE134" s="107">
        <v>192.6</v>
      </c>
      <c r="AF134" s="107">
        <v>216.6</v>
      </c>
      <c r="AG134" s="107">
        <v>226.6</v>
      </c>
      <c r="AH134" s="107">
        <v>241.6</v>
      </c>
      <c r="AI134" s="107">
        <v>251.6</v>
      </c>
      <c r="AJ134" s="106">
        <v>266.60000000000002</v>
      </c>
      <c r="AK134" s="106">
        <v>279.60000000000002</v>
      </c>
    </row>
    <row r="135" spans="1:38" ht="15.5" customHeight="1" x14ac:dyDescent="0.2">
      <c r="A135" s="105" t="s">
        <v>568</v>
      </c>
      <c r="B135" s="105" t="s">
        <v>569</v>
      </c>
      <c r="C135" s="105" t="s">
        <v>570</v>
      </c>
      <c r="D135" s="105" t="s">
        <v>194</v>
      </c>
      <c r="E135" s="105" t="s">
        <v>76</v>
      </c>
      <c r="F135" s="106">
        <v>239.63</v>
      </c>
      <c r="G135" s="106">
        <v>124.88</v>
      </c>
      <c r="H135" s="106">
        <v>148.5</v>
      </c>
      <c r="I135" s="106">
        <v>175.08</v>
      </c>
      <c r="J135" s="106">
        <v>195.42</v>
      </c>
      <c r="K135" s="106">
        <v>179.31</v>
      </c>
      <c r="L135" s="106">
        <v>187.34</v>
      </c>
      <c r="M135" s="106">
        <v>195.81</v>
      </c>
      <c r="N135" s="106">
        <v>206.81</v>
      </c>
      <c r="O135" s="106">
        <v>232.47</v>
      </c>
      <c r="P135" s="106">
        <v>238.18</v>
      </c>
      <c r="Q135" s="106">
        <v>244.12</v>
      </c>
      <c r="R135" s="106">
        <v>250.2</v>
      </c>
      <c r="S135" s="107">
        <v>250.34</v>
      </c>
      <c r="T135" s="107">
        <v>250.6</v>
      </c>
      <c r="U135" s="107">
        <v>250.83</v>
      </c>
      <c r="V135" s="107" t="s">
        <v>52</v>
      </c>
      <c r="W135" s="107" t="s">
        <v>52</v>
      </c>
      <c r="X135" s="107" t="s">
        <v>52</v>
      </c>
      <c r="Y135" s="107" t="s">
        <v>52</v>
      </c>
      <c r="Z135" s="107" t="s">
        <v>52</v>
      </c>
      <c r="AA135" s="107" t="s">
        <v>52</v>
      </c>
      <c r="AB135" s="107" t="s">
        <v>52</v>
      </c>
      <c r="AC135" s="107" t="s">
        <v>52</v>
      </c>
      <c r="AD135" s="107" t="s">
        <v>52</v>
      </c>
      <c r="AE135" s="107" t="s">
        <v>52</v>
      </c>
      <c r="AF135" s="107" t="s">
        <v>52</v>
      </c>
      <c r="AG135" s="107" t="s">
        <v>52</v>
      </c>
      <c r="AH135" s="107" t="s">
        <v>52</v>
      </c>
      <c r="AI135" s="107" t="s">
        <v>52</v>
      </c>
      <c r="AJ135" s="106" t="s">
        <v>52</v>
      </c>
      <c r="AK135" s="106" t="s">
        <v>52</v>
      </c>
    </row>
    <row r="136" spans="1:38" ht="15.5" customHeight="1" x14ac:dyDescent="0.2">
      <c r="A136" s="105" t="s">
        <v>571</v>
      </c>
      <c r="B136" s="11" t="s">
        <v>572</v>
      </c>
      <c r="C136" s="105" t="s">
        <v>573</v>
      </c>
      <c r="D136" s="105" t="s">
        <v>94</v>
      </c>
      <c r="E136" s="105" t="s">
        <v>82</v>
      </c>
      <c r="F136" s="106">
        <v>450</v>
      </c>
      <c r="G136" s="106">
        <v>490.5</v>
      </c>
      <c r="H136" s="106">
        <v>452.25</v>
      </c>
      <c r="I136" s="106">
        <v>452</v>
      </c>
      <c r="J136" s="106">
        <v>476</v>
      </c>
      <c r="K136" s="106">
        <v>569.01</v>
      </c>
      <c r="L136" s="106">
        <v>616.24</v>
      </c>
      <c r="M136" s="106">
        <v>651.34</v>
      </c>
      <c r="N136" s="106">
        <v>699.93</v>
      </c>
      <c r="O136" s="106">
        <v>766.44</v>
      </c>
      <c r="P136" s="106">
        <v>904.05</v>
      </c>
      <c r="Q136" s="106">
        <v>900.36</v>
      </c>
      <c r="R136" s="106">
        <v>931.86</v>
      </c>
      <c r="S136" s="107">
        <v>977.49</v>
      </c>
      <c r="T136" s="107">
        <v>1023.93</v>
      </c>
      <c r="U136" s="107">
        <v>1063.8900000000001</v>
      </c>
      <c r="V136" s="107">
        <v>1094.67</v>
      </c>
      <c r="W136" s="107">
        <v>1116.3599999999999</v>
      </c>
      <c r="X136" s="107">
        <v>1116.3599999999999</v>
      </c>
      <c r="Y136" s="107">
        <v>1116.3599999999999</v>
      </c>
      <c r="Z136" s="107">
        <v>1116.3599999999999</v>
      </c>
      <c r="AA136" s="107">
        <v>1138.5899999999999</v>
      </c>
      <c r="AB136" s="107">
        <v>1161.27</v>
      </c>
      <c r="AC136" s="107">
        <v>1207.6199999999999</v>
      </c>
      <c r="AD136" s="107">
        <v>1267.92</v>
      </c>
      <c r="AE136" s="107">
        <v>1331.19</v>
      </c>
      <c r="AF136" s="107">
        <v>1384.29</v>
      </c>
      <c r="AG136" s="107">
        <v>1439.46</v>
      </c>
      <c r="AH136" s="107">
        <v>1511.28</v>
      </c>
      <c r="AI136" s="107">
        <v>1556.46</v>
      </c>
      <c r="AJ136" s="106">
        <v>1634.13</v>
      </c>
      <c r="AK136" s="106">
        <v>1715.67</v>
      </c>
    </row>
    <row r="137" spans="1:38" ht="15.5" customHeight="1" x14ac:dyDescent="0.2">
      <c r="A137" s="105" t="s">
        <v>574</v>
      </c>
      <c r="B137" s="105" t="s">
        <v>575</v>
      </c>
      <c r="C137" s="105" t="s">
        <v>576</v>
      </c>
      <c r="D137" s="105" t="s">
        <v>94</v>
      </c>
      <c r="E137" s="105" t="s">
        <v>86</v>
      </c>
      <c r="F137" s="106" t="s">
        <v>52</v>
      </c>
      <c r="G137" s="106" t="s">
        <v>52</v>
      </c>
      <c r="H137" s="106">
        <v>46.13</v>
      </c>
      <c r="I137" s="106">
        <v>45.66</v>
      </c>
      <c r="J137" s="106">
        <v>49.79</v>
      </c>
      <c r="K137" s="106">
        <v>48.3</v>
      </c>
      <c r="L137" s="106">
        <v>53.52</v>
      </c>
      <c r="M137" s="106">
        <v>58.87</v>
      </c>
      <c r="N137" s="106">
        <v>61.81</v>
      </c>
      <c r="O137" s="106">
        <v>73.8</v>
      </c>
      <c r="P137" s="106">
        <v>103.27</v>
      </c>
      <c r="Q137" s="106">
        <v>113.39</v>
      </c>
      <c r="R137" s="106">
        <v>119.62</v>
      </c>
      <c r="S137" s="107">
        <v>125.53</v>
      </c>
      <c r="T137" s="107">
        <v>131.72999999999999</v>
      </c>
      <c r="U137" s="107">
        <v>142.19</v>
      </c>
      <c r="V137" s="107">
        <v>149.22</v>
      </c>
      <c r="W137" s="107">
        <v>156.6</v>
      </c>
      <c r="X137" s="107">
        <v>156.6</v>
      </c>
      <c r="Y137" s="107">
        <v>159.72999999999999</v>
      </c>
      <c r="Z137" s="107">
        <v>162.91999999999999</v>
      </c>
      <c r="AA137" s="107">
        <v>166.16</v>
      </c>
      <c r="AB137" s="107">
        <v>169.47</v>
      </c>
      <c r="AC137" s="107">
        <v>172.84</v>
      </c>
      <c r="AD137" s="107">
        <v>176.28</v>
      </c>
      <c r="AE137" s="107">
        <v>188.28</v>
      </c>
      <c r="AF137" s="107">
        <v>212.28</v>
      </c>
      <c r="AG137" s="107">
        <v>221.64</v>
      </c>
      <c r="AH137" s="107">
        <v>236.56</v>
      </c>
      <c r="AI137" s="107">
        <v>246.56</v>
      </c>
      <c r="AJ137" s="106">
        <v>261.56</v>
      </c>
      <c r="AK137" s="106">
        <v>274.5</v>
      </c>
    </row>
    <row r="138" spans="1:38" ht="15.5" customHeight="1" x14ac:dyDescent="0.2">
      <c r="A138" s="11" t="s">
        <v>577</v>
      </c>
      <c r="B138" s="11"/>
      <c r="C138" s="11" t="s">
        <v>578</v>
      </c>
      <c r="D138" s="105" t="s">
        <v>194</v>
      </c>
      <c r="E138" s="105" t="s">
        <v>88</v>
      </c>
      <c r="F138" s="106" t="s">
        <v>52</v>
      </c>
      <c r="G138" s="106" t="s">
        <v>52</v>
      </c>
      <c r="H138" s="106" t="s">
        <v>52</v>
      </c>
      <c r="I138" s="106" t="s">
        <v>52</v>
      </c>
      <c r="J138" s="106" t="s">
        <v>52</v>
      </c>
      <c r="K138" s="106" t="s">
        <v>52</v>
      </c>
      <c r="L138" s="106" t="s">
        <v>52</v>
      </c>
      <c r="M138" s="106" t="s">
        <v>52</v>
      </c>
      <c r="N138" s="106" t="s">
        <v>52</v>
      </c>
      <c r="O138" s="106" t="s">
        <v>52</v>
      </c>
      <c r="P138" s="106" t="s">
        <v>52</v>
      </c>
      <c r="Q138" s="106">
        <v>55.59</v>
      </c>
      <c r="R138" s="106">
        <v>58.35</v>
      </c>
      <c r="S138" s="107">
        <v>61.26</v>
      </c>
      <c r="T138" s="107" t="s">
        <v>52</v>
      </c>
      <c r="U138" s="107" t="s">
        <v>52</v>
      </c>
      <c r="V138" s="107" t="s">
        <v>52</v>
      </c>
      <c r="W138" s="107" t="s">
        <v>52</v>
      </c>
      <c r="X138" s="107" t="s">
        <v>52</v>
      </c>
      <c r="Y138" s="107" t="s">
        <v>52</v>
      </c>
      <c r="Z138" s="107" t="s">
        <v>52</v>
      </c>
      <c r="AA138" s="107" t="s">
        <v>52</v>
      </c>
      <c r="AB138" s="107" t="s">
        <v>52</v>
      </c>
      <c r="AC138" s="107" t="s">
        <v>52</v>
      </c>
      <c r="AD138" s="107" t="s">
        <v>52</v>
      </c>
      <c r="AE138" s="107" t="s">
        <v>52</v>
      </c>
      <c r="AF138" s="107" t="s">
        <v>52</v>
      </c>
      <c r="AG138" s="107" t="s">
        <v>52</v>
      </c>
      <c r="AH138" s="107" t="s">
        <v>52</v>
      </c>
      <c r="AI138" s="107" t="s">
        <v>52</v>
      </c>
      <c r="AJ138" s="106" t="s">
        <v>52</v>
      </c>
      <c r="AK138" s="106" t="s">
        <v>52</v>
      </c>
      <c r="AL138" s="109"/>
    </row>
    <row r="139" spans="1:38" ht="15.5" customHeight="1" x14ac:dyDescent="0.2">
      <c r="A139" s="105" t="s">
        <v>579</v>
      </c>
      <c r="B139" s="105" t="s">
        <v>580</v>
      </c>
      <c r="C139" s="105" t="s">
        <v>581</v>
      </c>
      <c r="D139" s="105" t="s">
        <v>94</v>
      </c>
      <c r="E139" s="105" t="s">
        <v>88</v>
      </c>
      <c r="F139" s="106" t="s">
        <v>52</v>
      </c>
      <c r="G139" s="106" t="s">
        <v>52</v>
      </c>
      <c r="H139" s="106" t="s">
        <v>52</v>
      </c>
      <c r="I139" s="106" t="s">
        <v>52</v>
      </c>
      <c r="J139" s="106" t="s">
        <v>52</v>
      </c>
      <c r="K139" s="106" t="s">
        <v>52</v>
      </c>
      <c r="L139" s="106" t="s">
        <v>52</v>
      </c>
      <c r="M139" s="106" t="s">
        <v>52</v>
      </c>
      <c r="N139" s="106" t="s">
        <v>52</v>
      </c>
      <c r="O139" s="106" t="s">
        <v>52</v>
      </c>
      <c r="P139" s="106" t="s">
        <v>52</v>
      </c>
      <c r="Q139" s="106" t="s">
        <v>52</v>
      </c>
      <c r="R139" s="106" t="s">
        <v>52</v>
      </c>
      <c r="S139" s="106" t="s">
        <v>52</v>
      </c>
      <c r="T139" s="107">
        <v>63.45</v>
      </c>
      <c r="U139" s="107">
        <v>66.58</v>
      </c>
      <c r="V139" s="107">
        <v>69.180000000000007</v>
      </c>
      <c r="W139" s="107">
        <v>71.77</v>
      </c>
      <c r="X139" s="107">
        <v>71.77</v>
      </c>
      <c r="Y139" s="107">
        <v>73.92</v>
      </c>
      <c r="Z139" s="107">
        <v>75.39</v>
      </c>
      <c r="AA139" s="107">
        <v>76.89</v>
      </c>
      <c r="AB139" s="107">
        <v>78.42</v>
      </c>
      <c r="AC139" s="107">
        <v>79.98</v>
      </c>
      <c r="AD139" s="107">
        <v>81.569999999999993</v>
      </c>
      <c r="AE139" s="107">
        <v>84.01</v>
      </c>
      <c r="AF139" s="107">
        <v>86.52</v>
      </c>
      <c r="AG139" s="107">
        <v>88.24</v>
      </c>
      <c r="AH139" s="107">
        <v>90</v>
      </c>
      <c r="AI139" s="107">
        <v>91.79</v>
      </c>
      <c r="AJ139" s="106">
        <v>96.79</v>
      </c>
      <c r="AK139" s="106">
        <v>99.68</v>
      </c>
    </row>
    <row r="140" spans="1:38" ht="15.5" customHeight="1" x14ac:dyDescent="0.2">
      <c r="A140" s="105" t="s">
        <v>582</v>
      </c>
      <c r="B140" s="105" t="s">
        <v>583</v>
      </c>
      <c r="C140" s="105" t="s">
        <v>584</v>
      </c>
      <c r="D140" s="105" t="s">
        <v>94</v>
      </c>
      <c r="E140" s="105" t="s">
        <v>74</v>
      </c>
      <c r="F140" s="106">
        <v>524.25</v>
      </c>
      <c r="G140" s="106">
        <v>500.63</v>
      </c>
      <c r="H140" s="106">
        <v>516.38</v>
      </c>
      <c r="I140" s="106">
        <v>534.20000000000005</v>
      </c>
      <c r="J140" s="106">
        <v>575.98</v>
      </c>
      <c r="K140" s="106">
        <v>630.80999999999995</v>
      </c>
      <c r="L140" s="106">
        <v>675.12</v>
      </c>
      <c r="M140" s="106">
        <v>705.52</v>
      </c>
      <c r="N140" s="106">
        <v>758.03</v>
      </c>
      <c r="O140" s="106">
        <v>802.62</v>
      </c>
      <c r="P140" s="106">
        <v>901.45</v>
      </c>
      <c r="Q140" s="106">
        <v>944.34</v>
      </c>
      <c r="R140" s="106">
        <v>945.02</v>
      </c>
      <c r="S140" s="107">
        <v>971.11</v>
      </c>
      <c r="T140" s="107">
        <v>1006.23</v>
      </c>
      <c r="U140" s="107">
        <v>1046.1300000000001</v>
      </c>
      <c r="V140" s="107">
        <v>1090.6300000000001</v>
      </c>
      <c r="W140" s="107">
        <v>1122.83</v>
      </c>
      <c r="X140" s="107">
        <v>1123.6600000000001</v>
      </c>
      <c r="Y140" s="107">
        <v>1124.44</v>
      </c>
      <c r="Z140" s="107">
        <v>1125.33</v>
      </c>
      <c r="AA140" s="107">
        <v>1147.4100000000001</v>
      </c>
      <c r="AB140" s="107">
        <v>1169.99</v>
      </c>
      <c r="AC140" s="107">
        <v>1215.6500000000001</v>
      </c>
      <c r="AD140" s="107">
        <v>1263.31</v>
      </c>
      <c r="AE140" s="107">
        <v>1314.5</v>
      </c>
      <c r="AF140" s="107">
        <v>1379.75</v>
      </c>
      <c r="AG140" s="107">
        <v>1434.55</v>
      </c>
      <c r="AH140" s="107">
        <v>1476.31</v>
      </c>
      <c r="AI140" s="107">
        <v>1541.5</v>
      </c>
      <c r="AJ140" s="106">
        <v>1605.33</v>
      </c>
      <c r="AK140" s="106">
        <v>1688.02</v>
      </c>
    </row>
    <row r="141" spans="1:38" ht="15.5" customHeight="1" x14ac:dyDescent="0.2">
      <c r="A141" s="105" t="s">
        <v>585</v>
      </c>
      <c r="B141" s="11" t="s">
        <v>586</v>
      </c>
      <c r="C141" s="105" t="s">
        <v>587</v>
      </c>
      <c r="D141" s="105" t="s">
        <v>194</v>
      </c>
      <c r="E141" s="105" t="s">
        <v>82</v>
      </c>
      <c r="F141" s="106">
        <v>432</v>
      </c>
      <c r="G141" s="106">
        <v>464.63</v>
      </c>
      <c r="H141" s="106">
        <v>427.5</v>
      </c>
      <c r="I141" s="106">
        <v>454</v>
      </c>
      <c r="J141" s="106">
        <v>556.21</v>
      </c>
      <c r="K141" s="106">
        <v>603.80999999999995</v>
      </c>
      <c r="L141" s="106">
        <v>651.69000000000005</v>
      </c>
      <c r="M141" s="106">
        <v>688.14</v>
      </c>
      <c r="N141" s="106">
        <v>725.58</v>
      </c>
      <c r="O141" s="106">
        <v>792.63</v>
      </c>
      <c r="P141" s="106">
        <v>915.57</v>
      </c>
      <c r="Q141" s="106">
        <v>918</v>
      </c>
      <c r="R141" s="106">
        <v>952.92</v>
      </c>
      <c r="S141" s="107">
        <v>999.99</v>
      </c>
      <c r="T141" s="107">
        <v>1048.95</v>
      </c>
      <c r="U141" s="107">
        <v>1096.2</v>
      </c>
      <c r="V141" s="107">
        <v>1134.54</v>
      </c>
      <c r="W141" s="107">
        <v>1168.29</v>
      </c>
      <c r="X141" s="107">
        <v>1168.29</v>
      </c>
      <c r="Y141" s="107">
        <v>1168.29</v>
      </c>
      <c r="Z141" s="107">
        <v>1168.29</v>
      </c>
      <c r="AA141" s="107">
        <v>1191.51</v>
      </c>
      <c r="AB141" s="107">
        <v>1215.27</v>
      </c>
      <c r="AC141" s="107">
        <v>1263.78</v>
      </c>
      <c r="AD141" s="107">
        <v>1326.87</v>
      </c>
      <c r="AE141" s="107">
        <v>1406.34</v>
      </c>
      <c r="AF141" s="107" t="s">
        <v>52</v>
      </c>
      <c r="AG141" s="107" t="s">
        <v>52</v>
      </c>
      <c r="AH141" s="107" t="s">
        <v>52</v>
      </c>
      <c r="AI141" s="107" t="s">
        <v>52</v>
      </c>
      <c r="AJ141" s="106" t="s">
        <v>52</v>
      </c>
      <c r="AK141" s="106" t="s">
        <v>52</v>
      </c>
    </row>
    <row r="142" spans="1:38" ht="15.5" customHeight="1" x14ac:dyDescent="0.2">
      <c r="A142" s="105" t="s">
        <v>588</v>
      </c>
      <c r="B142" s="105" t="s">
        <v>589</v>
      </c>
      <c r="C142" s="105" t="s">
        <v>590</v>
      </c>
      <c r="D142" s="105" t="s">
        <v>94</v>
      </c>
      <c r="E142" s="105" t="s">
        <v>88</v>
      </c>
      <c r="F142" s="106" t="s">
        <v>52</v>
      </c>
      <c r="G142" s="106" t="s">
        <v>52</v>
      </c>
      <c r="H142" s="106" t="s">
        <v>52</v>
      </c>
      <c r="I142" s="106" t="s">
        <v>52</v>
      </c>
      <c r="J142" s="106" t="s">
        <v>52</v>
      </c>
      <c r="K142" s="106" t="s">
        <v>52</v>
      </c>
      <c r="L142" s="106" t="s">
        <v>52</v>
      </c>
      <c r="M142" s="106" t="s">
        <v>52</v>
      </c>
      <c r="N142" s="106" t="s">
        <v>52</v>
      </c>
      <c r="O142" s="106" t="s">
        <v>52</v>
      </c>
      <c r="P142" s="106" t="s">
        <v>52</v>
      </c>
      <c r="Q142" s="106" t="s">
        <v>52</v>
      </c>
      <c r="R142" s="106" t="s">
        <v>52</v>
      </c>
      <c r="S142" s="106" t="s">
        <v>52</v>
      </c>
      <c r="T142" s="106" t="s">
        <v>52</v>
      </c>
      <c r="U142" s="106" t="s">
        <v>52</v>
      </c>
      <c r="V142" s="106" t="s">
        <v>52</v>
      </c>
      <c r="W142" s="106" t="s">
        <v>52</v>
      </c>
      <c r="X142" s="106" t="s">
        <v>52</v>
      </c>
      <c r="Y142" s="106" t="s">
        <v>52</v>
      </c>
      <c r="Z142" s="106" t="s">
        <v>52</v>
      </c>
      <c r="AA142" s="106" t="s">
        <v>52</v>
      </c>
      <c r="AB142" s="107">
        <v>67.86</v>
      </c>
      <c r="AC142" s="107">
        <v>69.209999999999994</v>
      </c>
      <c r="AD142" s="107">
        <v>70.59</v>
      </c>
      <c r="AE142" s="107">
        <v>72.7</v>
      </c>
      <c r="AF142" s="107">
        <v>74.87</v>
      </c>
      <c r="AG142" s="107">
        <v>76.36</v>
      </c>
      <c r="AH142" s="107">
        <v>77.88</v>
      </c>
      <c r="AI142" s="107">
        <v>79.430000000000007</v>
      </c>
      <c r="AJ142" s="106">
        <v>84.43</v>
      </c>
      <c r="AK142" s="106">
        <v>86.95</v>
      </c>
    </row>
    <row r="143" spans="1:38" ht="15.5" customHeight="1" x14ac:dyDescent="0.2">
      <c r="A143" s="11" t="s">
        <v>591</v>
      </c>
      <c r="B143" s="11" t="s">
        <v>592</v>
      </c>
      <c r="C143" s="11" t="s">
        <v>593</v>
      </c>
      <c r="D143" s="105" t="s">
        <v>194</v>
      </c>
      <c r="E143" s="105" t="s">
        <v>88</v>
      </c>
      <c r="F143" s="106" t="s">
        <v>52</v>
      </c>
      <c r="G143" s="106" t="s">
        <v>52</v>
      </c>
      <c r="H143" s="106" t="s">
        <v>52</v>
      </c>
      <c r="I143" s="106" t="s">
        <v>52</v>
      </c>
      <c r="J143" s="106" t="s">
        <v>52</v>
      </c>
      <c r="K143" s="106" t="s">
        <v>52</v>
      </c>
      <c r="L143" s="106" t="s">
        <v>52</v>
      </c>
      <c r="M143" s="106" t="s">
        <v>52</v>
      </c>
      <c r="N143" s="106" t="s">
        <v>52</v>
      </c>
      <c r="O143" s="106" t="s">
        <v>52</v>
      </c>
      <c r="P143" s="106" t="s">
        <v>52</v>
      </c>
      <c r="Q143" s="106">
        <v>46.53</v>
      </c>
      <c r="R143" s="106">
        <v>48.33</v>
      </c>
      <c r="S143" s="107">
        <v>50.67</v>
      </c>
      <c r="T143" s="107">
        <v>53.19</v>
      </c>
      <c r="U143" s="107">
        <v>55.8</v>
      </c>
      <c r="V143" s="107">
        <v>58.5</v>
      </c>
      <c r="W143" s="107">
        <v>60.39</v>
      </c>
      <c r="X143" s="107">
        <v>60.39</v>
      </c>
      <c r="Y143" s="107">
        <v>60.39</v>
      </c>
      <c r="Z143" s="107">
        <v>65.34</v>
      </c>
      <c r="AA143" s="107">
        <v>66.599999999999994</v>
      </c>
      <c r="AB143" s="107">
        <v>67.86</v>
      </c>
      <c r="AC143" s="107" t="s">
        <v>52</v>
      </c>
      <c r="AD143" s="107" t="s">
        <v>52</v>
      </c>
      <c r="AE143" s="107" t="s">
        <v>52</v>
      </c>
      <c r="AF143" s="107" t="s">
        <v>52</v>
      </c>
      <c r="AG143" s="107" t="s">
        <v>52</v>
      </c>
      <c r="AH143" s="107" t="s">
        <v>52</v>
      </c>
      <c r="AI143" s="107" t="s">
        <v>52</v>
      </c>
      <c r="AJ143" s="106" t="s">
        <v>52</v>
      </c>
      <c r="AK143" s="106" t="s">
        <v>52</v>
      </c>
      <c r="AL143" s="109"/>
    </row>
    <row r="144" spans="1:38" ht="15.5" customHeight="1" x14ac:dyDescent="0.2">
      <c r="A144" s="105" t="s">
        <v>594</v>
      </c>
      <c r="B144" s="105" t="s">
        <v>595</v>
      </c>
      <c r="C144" s="105" t="s">
        <v>596</v>
      </c>
      <c r="D144" s="105" t="s">
        <v>94</v>
      </c>
      <c r="E144" s="105" t="s">
        <v>78</v>
      </c>
      <c r="F144" s="106" t="s">
        <v>52</v>
      </c>
      <c r="G144" s="106" t="s">
        <v>52</v>
      </c>
      <c r="H144" s="106" t="s">
        <v>52</v>
      </c>
      <c r="I144" s="106" t="s">
        <v>52</v>
      </c>
      <c r="J144" s="106" t="s">
        <v>52</v>
      </c>
      <c r="K144" s="106" t="s">
        <v>52</v>
      </c>
      <c r="L144" s="106" t="s">
        <v>52</v>
      </c>
      <c r="M144" s="106" t="s">
        <v>52</v>
      </c>
      <c r="N144" s="106" t="s">
        <v>52</v>
      </c>
      <c r="O144" s="106" t="s">
        <v>52</v>
      </c>
      <c r="P144" s="106" t="s">
        <v>52</v>
      </c>
      <c r="Q144" s="106" t="s">
        <v>52</v>
      </c>
      <c r="R144" s="106" t="s">
        <v>52</v>
      </c>
      <c r="S144" s="107" t="s">
        <v>52</v>
      </c>
      <c r="T144" s="107" t="s">
        <v>52</v>
      </c>
      <c r="U144" s="107" t="s">
        <v>52</v>
      </c>
      <c r="V144" s="107" t="s">
        <v>52</v>
      </c>
      <c r="W144" s="107" t="s">
        <v>52</v>
      </c>
      <c r="X144" s="107" t="s">
        <v>52</v>
      </c>
      <c r="Y144" s="107" t="s">
        <v>52</v>
      </c>
      <c r="Z144" s="107" t="s">
        <v>52</v>
      </c>
      <c r="AA144" s="107" t="s">
        <v>52</v>
      </c>
      <c r="AB144" s="107" t="s">
        <v>52</v>
      </c>
      <c r="AC144" s="107" t="s">
        <v>52</v>
      </c>
      <c r="AD144" s="107" t="s">
        <v>52</v>
      </c>
      <c r="AE144" s="107" t="s">
        <v>52</v>
      </c>
      <c r="AF144" s="107">
        <v>1732.14</v>
      </c>
      <c r="AG144" s="107">
        <v>1801.92</v>
      </c>
      <c r="AH144" s="107">
        <v>1889.55</v>
      </c>
      <c r="AI144" s="107">
        <v>1945.19</v>
      </c>
      <c r="AJ144" s="106">
        <v>2022.8</v>
      </c>
      <c r="AK144" s="106">
        <v>2123.1</v>
      </c>
    </row>
    <row r="145" spans="1:38" ht="15.5" customHeight="1" x14ac:dyDescent="0.2">
      <c r="A145" s="105" t="s">
        <v>597</v>
      </c>
      <c r="B145" s="105" t="s">
        <v>598</v>
      </c>
      <c r="C145" s="105" t="s">
        <v>599</v>
      </c>
      <c r="D145" s="105" t="s">
        <v>94</v>
      </c>
      <c r="E145" s="105" t="s">
        <v>86</v>
      </c>
      <c r="F145" s="106" t="s">
        <v>52</v>
      </c>
      <c r="G145" s="106" t="s">
        <v>52</v>
      </c>
      <c r="H145" s="106">
        <v>56.25</v>
      </c>
      <c r="I145" s="106">
        <v>57.49</v>
      </c>
      <c r="J145" s="106">
        <v>63.59</v>
      </c>
      <c r="K145" s="106">
        <v>70.61</v>
      </c>
      <c r="L145" s="106">
        <v>77.13</v>
      </c>
      <c r="M145" s="106">
        <v>84.42</v>
      </c>
      <c r="N145" s="106">
        <v>92.25</v>
      </c>
      <c r="O145" s="106">
        <v>103.5</v>
      </c>
      <c r="P145" s="106">
        <v>123.39</v>
      </c>
      <c r="Q145" s="106">
        <v>135.36000000000001</v>
      </c>
      <c r="R145" s="106">
        <v>142.11000000000001</v>
      </c>
      <c r="S145" s="107">
        <v>149.13</v>
      </c>
      <c r="T145" s="107">
        <v>156.51</v>
      </c>
      <c r="U145" s="107">
        <v>164.25</v>
      </c>
      <c r="V145" s="107">
        <v>172.44</v>
      </c>
      <c r="W145" s="107">
        <v>180</v>
      </c>
      <c r="X145" s="107">
        <v>180</v>
      </c>
      <c r="Y145" s="107">
        <v>180</v>
      </c>
      <c r="Z145" s="107">
        <v>183.51</v>
      </c>
      <c r="AA145" s="107">
        <v>187.11</v>
      </c>
      <c r="AB145" s="107">
        <v>187.11</v>
      </c>
      <c r="AC145" s="107">
        <v>190.8</v>
      </c>
      <c r="AD145" s="107">
        <v>194.58</v>
      </c>
      <c r="AE145" s="107">
        <v>206.58</v>
      </c>
      <c r="AF145" s="107">
        <v>230.58</v>
      </c>
      <c r="AG145" s="107">
        <v>240.58</v>
      </c>
      <c r="AH145" s="107">
        <v>255.58</v>
      </c>
      <c r="AI145" s="107">
        <v>265.58</v>
      </c>
      <c r="AJ145" s="106">
        <v>280.58</v>
      </c>
      <c r="AK145" s="106">
        <v>293.58</v>
      </c>
    </row>
    <row r="146" spans="1:38" ht="15.5" customHeight="1" x14ac:dyDescent="0.2">
      <c r="A146" s="105" t="s">
        <v>600</v>
      </c>
      <c r="B146" s="105" t="s">
        <v>601</v>
      </c>
      <c r="C146" s="105" t="s">
        <v>602</v>
      </c>
      <c r="D146" s="105" t="s">
        <v>94</v>
      </c>
      <c r="E146" s="105" t="s">
        <v>76</v>
      </c>
      <c r="F146" s="106">
        <v>108</v>
      </c>
      <c r="G146" s="106">
        <v>103.5</v>
      </c>
      <c r="H146" s="106">
        <v>103.5</v>
      </c>
      <c r="I146" s="106">
        <v>98.42</v>
      </c>
      <c r="J146" s="106">
        <v>100.9</v>
      </c>
      <c r="K146" s="106">
        <v>107.03</v>
      </c>
      <c r="L146" s="106">
        <v>113.5</v>
      </c>
      <c r="M146" s="106">
        <v>119.5</v>
      </c>
      <c r="N146" s="106">
        <v>125.05</v>
      </c>
      <c r="O146" s="106">
        <v>135.9</v>
      </c>
      <c r="P146" s="106">
        <v>142.83000000000001</v>
      </c>
      <c r="Q146" s="106">
        <v>152.02000000000001</v>
      </c>
      <c r="R146" s="106">
        <v>159.4</v>
      </c>
      <c r="S146" s="107">
        <v>168.95</v>
      </c>
      <c r="T146" s="107">
        <v>178.44</v>
      </c>
      <c r="U146" s="107">
        <v>189.89</v>
      </c>
      <c r="V146" s="107">
        <v>198.55</v>
      </c>
      <c r="W146" s="107">
        <v>204.52</v>
      </c>
      <c r="X146" s="107">
        <v>206.65</v>
      </c>
      <c r="Y146" s="107">
        <v>214.54</v>
      </c>
      <c r="Z146" s="107">
        <v>227.29</v>
      </c>
      <c r="AA146" s="107">
        <v>228.12</v>
      </c>
      <c r="AB146" s="107">
        <v>228.77</v>
      </c>
      <c r="AC146" s="107">
        <v>234.3</v>
      </c>
      <c r="AD146" s="107">
        <v>239.95</v>
      </c>
      <c r="AE146" s="107">
        <v>245.13</v>
      </c>
      <c r="AF146" s="107">
        <v>252.49</v>
      </c>
      <c r="AG146" s="107">
        <v>260.69</v>
      </c>
      <c r="AH146" s="107">
        <v>268.27</v>
      </c>
      <c r="AI146" s="107">
        <v>278.07</v>
      </c>
      <c r="AJ146" s="106">
        <v>286.23</v>
      </c>
      <c r="AK146" s="106">
        <v>296.61</v>
      </c>
    </row>
    <row r="147" spans="1:38" ht="15.5" customHeight="1" x14ac:dyDescent="0.2">
      <c r="A147" s="105" t="s">
        <v>603</v>
      </c>
      <c r="B147" s="105" t="s">
        <v>604</v>
      </c>
      <c r="C147" s="105" t="s">
        <v>605</v>
      </c>
      <c r="D147" s="105" t="s">
        <v>94</v>
      </c>
      <c r="E147" s="105" t="s">
        <v>74</v>
      </c>
      <c r="F147" s="106">
        <v>523.13</v>
      </c>
      <c r="G147" s="106">
        <v>519.75</v>
      </c>
      <c r="H147" s="106">
        <v>544.5</v>
      </c>
      <c r="I147" s="106">
        <v>568.88</v>
      </c>
      <c r="J147" s="106">
        <v>619.16</v>
      </c>
      <c r="K147" s="106">
        <v>669.69</v>
      </c>
      <c r="L147" s="106">
        <v>699.82</v>
      </c>
      <c r="M147" s="106">
        <v>752.27</v>
      </c>
      <c r="N147" s="106">
        <v>808.72</v>
      </c>
      <c r="O147" s="106">
        <v>851.71</v>
      </c>
      <c r="P147" s="106">
        <v>900.81</v>
      </c>
      <c r="Q147" s="106">
        <v>914.46</v>
      </c>
      <c r="R147" s="106">
        <v>939.25</v>
      </c>
      <c r="S147" s="107">
        <v>962.53</v>
      </c>
      <c r="T147" s="107">
        <v>1009.23</v>
      </c>
      <c r="U147" s="107">
        <v>1057.97</v>
      </c>
      <c r="V147" s="107">
        <v>1108.6500000000001</v>
      </c>
      <c r="W147" s="107">
        <v>1125.3900000000001</v>
      </c>
      <c r="X147" s="107">
        <v>1125.3900000000001</v>
      </c>
      <c r="Y147" s="107">
        <v>1125.3800000000001</v>
      </c>
      <c r="Z147" s="107">
        <v>1125.3699999999999</v>
      </c>
      <c r="AA147" s="107">
        <v>1125.3599999999999</v>
      </c>
      <c r="AB147" s="107">
        <v>1125.3499999999999</v>
      </c>
      <c r="AC147" s="107">
        <v>1170.24</v>
      </c>
      <c r="AD147" s="107">
        <v>1216.92</v>
      </c>
      <c r="AE147" s="107">
        <v>1271.53</v>
      </c>
      <c r="AF147" s="107">
        <v>1328.6</v>
      </c>
      <c r="AG147" s="107">
        <v>1381.6</v>
      </c>
      <c r="AH147" s="107">
        <v>1450.51</v>
      </c>
      <c r="AI147" s="107">
        <v>1493.87</v>
      </c>
      <c r="AJ147" s="106">
        <v>1568.4</v>
      </c>
      <c r="AK147" s="106">
        <v>1646.71</v>
      </c>
    </row>
    <row r="148" spans="1:38" ht="15.5" customHeight="1" x14ac:dyDescent="0.2">
      <c r="A148" s="105" t="s">
        <v>606</v>
      </c>
      <c r="B148" s="105" t="s">
        <v>607</v>
      </c>
      <c r="C148" s="105" t="s">
        <v>608</v>
      </c>
      <c r="D148" s="105" t="s">
        <v>194</v>
      </c>
      <c r="E148" s="105" t="s">
        <v>82</v>
      </c>
      <c r="F148" s="106">
        <v>464.63</v>
      </c>
      <c r="G148" s="106">
        <v>460.13</v>
      </c>
      <c r="H148" s="106">
        <v>466.88</v>
      </c>
      <c r="I148" s="106">
        <v>486</v>
      </c>
      <c r="J148" s="106">
        <v>548.46</v>
      </c>
      <c r="K148" s="106">
        <v>633.87</v>
      </c>
      <c r="L148" s="106">
        <v>662.31</v>
      </c>
      <c r="M148" s="106">
        <v>692.19</v>
      </c>
      <c r="N148" s="106">
        <v>720.9</v>
      </c>
      <c r="O148" s="106">
        <v>827.55</v>
      </c>
      <c r="P148" s="106">
        <v>903.42</v>
      </c>
      <c r="Q148" s="106">
        <v>884.16</v>
      </c>
      <c r="R148" s="106">
        <v>924.84</v>
      </c>
      <c r="S148" s="107">
        <v>967.41</v>
      </c>
      <c r="T148" s="107">
        <v>995.49</v>
      </c>
      <c r="U148" s="107">
        <v>1024.3800000000001</v>
      </c>
      <c r="V148" s="107" t="s">
        <v>52</v>
      </c>
      <c r="W148" s="107" t="s">
        <v>52</v>
      </c>
      <c r="X148" s="107" t="s">
        <v>52</v>
      </c>
      <c r="Y148" s="107" t="s">
        <v>52</v>
      </c>
      <c r="Z148" s="107" t="s">
        <v>52</v>
      </c>
      <c r="AA148" s="107" t="s">
        <v>52</v>
      </c>
      <c r="AB148" s="107" t="s">
        <v>52</v>
      </c>
      <c r="AC148" s="107" t="s">
        <v>52</v>
      </c>
      <c r="AD148" s="107" t="s">
        <v>52</v>
      </c>
      <c r="AE148" s="107" t="s">
        <v>52</v>
      </c>
      <c r="AF148" s="107" t="s">
        <v>52</v>
      </c>
      <c r="AG148" s="107" t="s">
        <v>52</v>
      </c>
      <c r="AH148" s="107" t="s">
        <v>52</v>
      </c>
      <c r="AI148" s="107" t="s">
        <v>52</v>
      </c>
      <c r="AJ148" s="106" t="s">
        <v>52</v>
      </c>
      <c r="AK148" s="106" t="s">
        <v>52</v>
      </c>
    </row>
    <row r="149" spans="1:38" ht="15.5" customHeight="1" x14ac:dyDescent="0.2">
      <c r="A149" s="105" t="s">
        <v>609</v>
      </c>
      <c r="B149" s="105" t="s">
        <v>610</v>
      </c>
      <c r="C149" s="105" t="s">
        <v>611</v>
      </c>
      <c r="D149" s="105" t="s">
        <v>94</v>
      </c>
      <c r="E149" s="105" t="s">
        <v>78</v>
      </c>
      <c r="F149" s="106" t="s">
        <v>52</v>
      </c>
      <c r="G149" s="106" t="s">
        <v>52</v>
      </c>
      <c r="H149" s="106" t="s">
        <v>52</v>
      </c>
      <c r="I149" s="106" t="s">
        <v>52</v>
      </c>
      <c r="J149" s="106" t="s">
        <v>52</v>
      </c>
      <c r="K149" s="106" t="s">
        <v>52</v>
      </c>
      <c r="L149" s="106" t="s">
        <v>52</v>
      </c>
      <c r="M149" s="106" t="s">
        <v>52</v>
      </c>
      <c r="N149" s="106" t="s">
        <v>52</v>
      </c>
      <c r="O149" s="106" t="s">
        <v>52</v>
      </c>
      <c r="P149" s="106" t="s">
        <v>52</v>
      </c>
      <c r="Q149" s="106" t="s">
        <v>52</v>
      </c>
      <c r="R149" s="106" t="s">
        <v>52</v>
      </c>
      <c r="S149" s="106" t="s">
        <v>52</v>
      </c>
      <c r="T149" s="106" t="s">
        <v>52</v>
      </c>
      <c r="U149" s="106" t="s">
        <v>52</v>
      </c>
      <c r="V149" s="107">
        <v>1334.2</v>
      </c>
      <c r="W149" s="107">
        <v>1360.56</v>
      </c>
      <c r="X149" s="107">
        <v>1361.04</v>
      </c>
      <c r="Y149" s="107">
        <v>1361.75</v>
      </c>
      <c r="Z149" s="107">
        <v>1360.72</v>
      </c>
      <c r="AA149" s="107">
        <v>1389.37</v>
      </c>
      <c r="AB149" s="107">
        <v>1418.12</v>
      </c>
      <c r="AC149" s="107">
        <v>1473.66</v>
      </c>
      <c r="AD149" s="107">
        <v>1530.43</v>
      </c>
      <c r="AE149" s="107">
        <v>1605.68</v>
      </c>
      <c r="AF149" s="107">
        <v>1684.74</v>
      </c>
      <c r="AG149" s="107">
        <v>1750.33</v>
      </c>
      <c r="AH149" s="107">
        <v>1800.56</v>
      </c>
      <c r="AI149" s="107">
        <v>1853.49</v>
      </c>
      <c r="AJ149" s="106">
        <v>1946.2</v>
      </c>
      <c r="AK149" s="106">
        <v>2044.83</v>
      </c>
    </row>
    <row r="150" spans="1:38" ht="15.5" customHeight="1" x14ac:dyDescent="0.2">
      <c r="A150" s="105" t="s">
        <v>612</v>
      </c>
      <c r="B150" s="105" t="s">
        <v>52</v>
      </c>
      <c r="C150" s="105" t="s">
        <v>613</v>
      </c>
      <c r="D150" s="105" t="s">
        <v>194</v>
      </c>
      <c r="E150" s="105" t="s">
        <v>76</v>
      </c>
      <c r="F150" s="106">
        <v>95.63</v>
      </c>
      <c r="G150" s="106">
        <v>58.5</v>
      </c>
      <c r="H150" s="106">
        <v>76.5</v>
      </c>
      <c r="I150" s="106">
        <v>111.3</v>
      </c>
      <c r="J150" s="106">
        <v>125.68</v>
      </c>
      <c r="K150" s="106">
        <v>129.28</v>
      </c>
      <c r="L150" s="106">
        <v>135.1</v>
      </c>
      <c r="M150" s="106">
        <v>141.18</v>
      </c>
      <c r="N150" s="106">
        <v>149.83000000000001</v>
      </c>
      <c r="O150" s="106">
        <v>168.54</v>
      </c>
      <c r="P150" s="106">
        <v>174.02</v>
      </c>
      <c r="Q150" s="106">
        <v>185.54</v>
      </c>
      <c r="R150" s="106">
        <v>191.44</v>
      </c>
      <c r="S150" s="107">
        <v>196.18</v>
      </c>
      <c r="T150" s="107">
        <v>197.93</v>
      </c>
      <c r="U150" s="107">
        <v>203</v>
      </c>
      <c r="V150" s="107" t="s">
        <v>52</v>
      </c>
      <c r="W150" s="107" t="s">
        <v>52</v>
      </c>
      <c r="X150" s="107" t="s">
        <v>52</v>
      </c>
      <c r="Y150" s="107" t="s">
        <v>52</v>
      </c>
      <c r="Z150" s="107" t="s">
        <v>52</v>
      </c>
      <c r="AA150" s="107" t="s">
        <v>52</v>
      </c>
      <c r="AB150" s="107" t="s">
        <v>52</v>
      </c>
      <c r="AC150" s="107" t="s">
        <v>52</v>
      </c>
      <c r="AD150" s="107" t="s">
        <v>52</v>
      </c>
      <c r="AE150" s="107" t="s">
        <v>52</v>
      </c>
      <c r="AF150" s="107" t="s">
        <v>52</v>
      </c>
      <c r="AG150" s="107" t="s">
        <v>52</v>
      </c>
      <c r="AH150" s="107" t="s">
        <v>52</v>
      </c>
      <c r="AI150" s="107" t="s">
        <v>52</v>
      </c>
      <c r="AJ150" s="106" t="s">
        <v>52</v>
      </c>
      <c r="AK150" s="106" t="s">
        <v>52</v>
      </c>
    </row>
    <row r="151" spans="1:38" ht="15.5" customHeight="1" x14ac:dyDescent="0.2">
      <c r="A151" s="11" t="s">
        <v>614</v>
      </c>
      <c r="B151" s="105" t="s">
        <v>615</v>
      </c>
      <c r="C151" s="11" t="s">
        <v>616</v>
      </c>
      <c r="D151" s="105" t="s">
        <v>94</v>
      </c>
      <c r="E151" s="105" t="s">
        <v>88</v>
      </c>
      <c r="F151" s="106" t="s">
        <v>52</v>
      </c>
      <c r="G151" s="106" t="s">
        <v>52</v>
      </c>
      <c r="H151" s="106" t="s">
        <v>52</v>
      </c>
      <c r="I151" s="106" t="s">
        <v>52</v>
      </c>
      <c r="J151" s="106" t="s">
        <v>52</v>
      </c>
      <c r="K151" s="106" t="s">
        <v>52</v>
      </c>
      <c r="L151" s="106" t="s">
        <v>52</v>
      </c>
      <c r="M151" s="106" t="s">
        <v>52</v>
      </c>
      <c r="N151" s="106" t="s">
        <v>52</v>
      </c>
      <c r="O151" s="106" t="s">
        <v>52</v>
      </c>
      <c r="P151" s="106" t="s">
        <v>52</v>
      </c>
      <c r="Q151" s="106">
        <v>74.25</v>
      </c>
      <c r="R151" s="106">
        <v>73.44</v>
      </c>
      <c r="S151" s="107">
        <v>77.040000000000006</v>
      </c>
      <c r="T151" s="107">
        <v>80.28</v>
      </c>
      <c r="U151" s="107">
        <v>82.62</v>
      </c>
      <c r="V151" s="107">
        <v>85.41</v>
      </c>
      <c r="W151" s="107">
        <v>87.84</v>
      </c>
      <c r="X151" s="107">
        <v>87.84</v>
      </c>
      <c r="Y151" s="107">
        <v>90.45</v>
      </c>
      <c r="Z151" s="107">
        <v>90.45</v>
      </c>
      <c r="AA151" s="107">
        <v>92.16</v>
      </c>
      <c r="AB151" s="107">
        <v>93.96</v>
      </c>
      <c r="AC151" s="107">
        <v>95.76</v>
      </c>
      <c r="AD151" s="107">
        <v>97.65</v>
      </c>
      <c r="AE151" s="107">
        <v>100.53</v>
      </c>
      <c r="AF151" s="107">
        <v>103.5</v>
      </c>
      <c r="AG151" s="107">
        <v>105.48</v>
      </c>
      <c r="AH151" s="107">
        <v>107.55</v>
      </c>
      <c r="AI151" s="107">
        <v>109.69</v>
      </c>
      <c r="AJ151" s="106">
        <v>114.69</v>
      </c>
      <c r="AK151" s="106">
        <v>118.12</v>
      </c>
      <c r="AL151" s="109"/>
    </row>
    <row r="152" spans="1:38" ht="15.5" customHeight="1" x14ac:dyDescent="0.2">
      <c r="A152" s="105" t="s">
        <v>617</v>
      </c>
      <c r="B152" s="105" t="s">
        <v>618</v>
      </c>
      <c r="C152" s="105" t="s">
        <v>619</v>
      </c>
      <c r="D152" s="105" t="s">
        <v>94</v>
      </c>
      <c r="E152" s="105" t="s">
        <v>86</v>
      </c>
      <c r="F152" s="106" t="s">
        <v>52</v>
      </c>
      <c r="G152" s="106" t="s">
        <v>52</v>
      </c>
      <c r="H152" s="106">
        <v>45</v>
      </c>
      <c r="I152" s="106">
        <v>45.45</v>
      </c>
      <c r="J152" s="106">
        <v>52.2</v>
      </c>
      <c r="K152" s="106">
        <v>48.6</v>
      </c>
      <c r="L152" s="106">
        <v>50.4</v>
      </c>
      <c r="M152" s="106">
        <v>52.65</v>
      </c>
      <c r="N152" s="106">
        <v>56.43</v>
      </c>
      <c r="O152" s="106">
        <v>64.44</v>
      </c>
      <c r="P152" s="106">
        <v>79.56</v>
      </c>
      <c r="Q152" s="106">
        <v>91.53</v>
      </c>
      <c r="R152" s="106">
        <v>96.03</v>
      </c>
      <c r="S152" s="107">
        <v>100.8</v>
      </c>
      <c r="T152" s="107">
        <v>135.72</v>
      </c>
      <c r="U152" s="107">
        <v>142.47</v>
      </c>
      <c r="V152" s="107">
        <v>147.51</v>
      </c>
      <c r="W152" s="107">
        <v>153.41</v>
      </c>
      <c r="X152" s="107">
        <v>153.41</v>
      </c>
      <c r="Y152" s="107">
        <v>153.41</v>
      </c>
      <c r="Z152" s="107">
        <v>156.47</v>
      </c>
      <c r="AA152" s="107">
        <v>159.57</v>
      </c>
      <c r="AB152" s="107">
        <v>162.72999999999999</v>
      </c>
      <c r="AC152" s="107">
        <v>165.95</v>
      </c>
      <c r="AD152" s="107">
        <v>169.24</v>
      </c>
      <c r="AE152" s="107">
        <v>181.24</v>
      </c>
      <c r="AF152" s="107">
        <v>205.24</v>
      </c>
      <c r="AG152" s="107">
        <v>215.24</v>
      </c>
      <c r="AH152" s="107">
        <v>230.24</v>
      </c>
      <c r="AI152" s="107">
        <v>240.24</v>
      </c>
      <c r="AJ152" s="106">
        <v>255.24</v>
      </c>
      <c r="AK152" s="106">
        <v>268.24</v>
      </c>
    </row>
    <row r="153" spans="1:38" ht="15.5" customHeight="1" x14ac:dyDescent="0.2">
      <c r="A153" s="105" t="s">
        <v>620</v>
      </c>
      <c r="B153" s="105" t="s">
        <v>621</v>
      </c>
      <c r="C153" s="105" t="s">
        <v>622</v>
      </c>
      <c r="D153" s="105" t="s">
        <v>94</v>
      </c>
      <c r="E153" s="105" t="s">
        <v>227</v>
      </c>
      <c r="F153" s="106">
        <v>424.13</v>
      </c>
      <c r="G153" s="106">
        <v>317.25</v>
      </c>
      <c r="H153" s="106">
        <v>450</v>
      </c>
      <c r="I153" s="106">
        <v>461.65</v>
      </c>
      <c r="J153" s="106">
        <v>503.24</v>
      </c>
      <c r="K153" s="106">
        <v>546.67999999999995</v>
      </c>
      <c r="L153" s="106">
        <v>598.39</v>
      </c>
      <c r="M153" s="106">
        <v>633.16999999999996</v>
      </c>
      <c r="N153" s="106">
        <v>672.57</v>
      </c>
      <c r="O153" s="106">
        <v>711.12</v>
      </c>
      <c r="P153" s="106">
        <v>889.6</v>
      </c>
      <c r="Q153" s="106">
        <v>950.31</v>
      </c>
      <c r="R153" s="106">
        <v>996</v>
      </c>
      <c r="S153" s="107">
        <v>1020.81</v>
      </c>
      <c r="T153" s="107">
        <v>1040.22</v>
      </c>
      <c r="U153" s="107">
        <v>1059.93</v>
      </c>
      <c r="V153" s="107">
        <v>1059.93</v>
      </c>
      <c r="W153" s="107">
        <v>1059.93</v>
      </c>
      <c r="X153" s="107">
        <v>1059.93</v>
      </c>
      <c r="Y153" s="107">
        <v>1059.93</v>
      </c>
      <c r="Z153" s="107">
        <v>1059.93</v>
      </c>
      <c r="AA153" s="107">
        <v>1059.93</v>
      </c>
      <c r="AB153" s="107">
        <v>1059.93</v>
      </c>
      <c r="AC153" s="107">
        <v>1059.93</v>
      </c>
      <c r="AD153" s="107">
        <v>1081.1300000000001</v>
      </c>
      <c r="AE153" s="107">
        <v>1145.8900000000001</v>
      </c>
      <c r="AF153" s="107">
        <v>1191.6099999999999</v>
      </c>
      <c r="AG153" s="107">
        <v>1239.1500000000001</v>
      </c>
      <c r="AH153" s="107">
        <v>1300.99</v>
      </c>
      <c r="AI153" s="107">
        <v>1339.89</v>
      </c>
      <c r="AJ153" s="106">
        <v>1406.75</v>
      </c>
      <c r="AK153" s="106">
        <v>1476.94</v>
      </c>
    </row>
    <row r="154" spans="1:38" ht="15.5" customHeight="1" x14ac:dyDescent="0.2">
      <c r="A154" s="105" t="s">
        <v>623</v>
      </c>
      <c r="B154" s="105" t="s">
        <v>624</v>
      </c>
      <c r="C154" s="105" t="s">
        <v>625</v>
      </c>
      <c r="D154" s="105" t="s">
        <v>194</v>
      </c>
      <c r="E154" s="105" t="s">
        <v>76</v>
      </c>
      <c r="F154" s="106">
        <v>168.75</v>
      </c>
      <c r="G154" s="106">
        <v>165.38</v>
      </c>
      <c r="H154" s="106">
        <v>184.5</v>
      </c>
      <c r="I154" s="106">
        <v>215.98</v>
      </c>
      <c r="J154" s="106">
        <v>212.63</v>
      </c>
      <c r="K154" s="106">
        <v>231.98</v>
      </c>
      <c r="L154" s="106">
        <v>237.9</v>
      </c>
      <c r="M154" s="106">
        <v>251.93</v>
      </c>
      <c r="N154" s="106">
        <v>263.76</v>
      </c>
      <c r="O154" s="106">
        <v>279.27</v>
      </c>
      <c r="P154" s="106">
        <v>288.98</v>
      </c>
      <c r="Q154" s="106">
        <v>299.39999999999998</v>
      </c>
      <c r="R154" s="106">
        <v>309.20999999999998</v>
      </c>
      <c r="S154" s="107">
        <v>317.79000000000002</v>
      </c>
      <c r="T154" s="107">
        <v>327.14999999999998</v>
      </c>
      <c r="U154" s="107">
        <v>337.24</v>
      </c>
      <c r="V154" s="107" t="s">
        <v>52</v>
      </c>
      <c r="W154" s="107" t="s">
        <v>52</v>
      </c>
      <c r="X154" s="107" t="s">
        <v>52</v>
      </c>
      <c r="Y154" s="107" t="s">
        <v>52</v>
      </c>
      <c r="Z154" s="107" t="s">
        <v>52</v>
      </c>
      <c r="AA154" s="107" t="s">
        <v>52</v>
      </c>
      <c r="AB154" s="107" t="s">
        <v>52</v>
      </c>
      <c r="AC154" s="107" t="s">
        <v>52</v>
      </c>
      <c r="AD154" s="107" t="s">
        <v>52</v>
      </c>
      <c r="AE154" s="107" t="s">
        <v>52</v>
      </c>
      <c r="AF154" s="107" t="s">
        <v>52</v>
      </c>
      <c r="AG154" s="107" t="s">
        <v>52</v>
      </c>
      <c r="AH154" s="107" t="s">
        <v>52</v>
      </c>
      <c r="AI154" s="107" t="s">
        <v>52</v>
      </c>
      <c r="AJ154" s="106" t="s">
        <v>52</v>
      </c>
      <c r="AK154" s="106" t="s">
        <v>52</v>
      </c>
    </row>
    <row r="155" spans="1:38" ht="15.5" customHeight="1" x14ac:dyDescent="0.2">
      <c r="A155" s="105" t="s">
        <v>626</v>
      </c>
      <c r="B155" s="105" t="s">
        <v>627</v>
      </c>
      <c r="C155" s="105" t="s">
        <v>628</v>
      </c>
      <c r="D155" s="105" t="s">
        <v>94</v>
      </c>
      <c r="E155" s="105" t="s">
        <v>76</v>
      </c>
      <c r="F155" s="106">
        <v>21.38</v>
      </c>
      <c r="G155" s="106">
        <v>22.5</v>
      </c>
      <c r="H155" s="106">
        <v>48.38</v>
      </c>
      <c r="I155" s="106">
        <v>47.93</v>
      </c>
      <c r="J155" s="106">
        <v>47.65</v>
      </c>
      <c r="K155" s="106">
        <v>78.64</v>
      </c>
      <c r="L155" s="106">
        <v>80.900000000000006</v>
      </c>
      <c r="M155" s="106">
        <v>87</v>
      </c>
      <c r="N155" s="106">
        <v>91.99</v>
      </c>
      <c r="O155" s="106">
        <v>132.55000000000001</v>
      </c>
      <c r="P155" s="106">
        <v>142.19999999999999</v>
      </c>
      <c r="Q155" s="106">
        <v>149</v>
      </c>
      <c r="R155" s="106">
        <v>153.88999999999999</v>
      </c>
      <c r="S155" s="107">
        <v>160.02000000000001</v>
      </c>
      <c r="T155" s="107">
        <v>165.62</v>
      </c>
      <c r="U155" s="107">
        <v>171.6</v>
      </c>
      <c r="V155" s="107">
        <v>180.02</v>
      </c>
      <c r="W155" s="107">
        <v>185.59</v>
      </c>
      <c r="X155" s="107">
        <v>188.28</v>
      </c>
      <c r="Y155" s="107">
        <v>191.27</v>
      </c>
      <c r="Z155" s="107">
        <v>199.32</v>
      </c>
      <c r="AA155" s="107">
        <v>200.03</v>
      </c>
      <c r="AB155" s="107">
        <v>200.81</v>
      </c>
      <c r="AC155" s="107">
        <v>208.12</v>
      </c>
      <c r="AD155" s="107">
        <v>209.08</v>
      </c>
      <c r="AE155" s="107">
        <v>214.37</v>
      </c>
      <c r="AF155" s="107">
        <v>218.02</v>
      </c>
      <c r="AG155" s="107">
        <v>223.96</v>
      </c>
      <c r="AH155" s="107">
        <v>226.38</v>
      </c>
      <c r="AI155" s="107">
        <v>230.19</v>
      </c>
      <c r="AJ155" s="106">
        <v>236.01</v>
      </c>
      <c r="AK155" s="106">
        <v>241.35</v>
      </c>
    </row>
    <row r="156" spans="1:38" ht="15.5" customHeight="1" x14ac:dyDescent="0.2">
      <c r="A156" s="105" t="s">
        <v>629</v>
      </c>
      <c r="B156" s="105" t="s">
        <v>630</v>
      </c>
      <c r="C156" s="105" t="s">
        <v>631</v>
      </c>
      <c r="D156" s="105" t="s">
        <v>94</v>
      </c>
      <c r="E156" s="105" t="s">
        <v>76</v>
      </c>
      <c r="F156" s="106">
        <v>46.13</v>
      </c>
      <c r="G156" s="106">
        <v>67.5</v>
      </c>
      <c r="H156" s="106">
        <v>66.38</v>
      </c>
      <c r="I156" s="106">
        <v>74.75</v>
      </c>
      <c r="J156" s="106">
        <v>80.86</v>
      </c>
      <c r="K156" s="106">
        <v>91.68</v>
      </c>
      <c r="L156" s="106">
        <v>91.31</v>
      </c>
      <c r="M156" s="106">
        <v>94.79</v>
      </c>
      <c r="N156" s="106">
        <v>99.35</v>
      </c>
      <c r="O156" s="106">
        <v>106.44</v>
      </c>
      <c r="P156" s="106">
        <v>113.08</v>
      </c>
      <c r="Q156" s="106">
        <v>119.68</v>
      </c>
      <c r="R156" s="106">
        <v>127.54</v>
      </c>
      <c r="S156" s="107">
        <v>131.80000000000001</v>
      </c>
      <c r="T156" s="107">
        <v>137.80000000000001</v>
      </c>
      <c r="U156" s="107">
        <v>145.02000000000001</v>
      </c>
      <c r="V156" s="107">
        <v>146.59</v>
      </c>
      <c r="W156" s="107">
        <v>153.88</v>
      </c>
      <c r="X156" s="107">
        <v>155.77000000000001</v>
      </c>
      <c r="Y156" s="107">
        <v>157.16999999999999</v>
      </c>
      <c r="Z156" s="107">
        <v>158.88999999999999</v>
      </c>
      <c r="AA156" s="107">
        <v>160.68</v>
      </c>
      <c r="AB156" s="107">
        <v>163.86</v>
      </c>
      <c r="AC156" s="107">
        <v>175.35</v>
      </c>
      <c r="AD156" s="107">
        <v>189.1</v>
      </c>
      <c r="AE156" s="107">
        <v>201.79</v>
      </c>
      <c r="AF156" s="107">
        <v>209.96</v>
      </c>
      <c r="AG156" s="107">
        <v>217.59</v>
      </c>
      <c r="AH156" s="107">
        <v>224.27</v>
      </c>
      <c r="AI156" s="107">
        <v>234.69</v>
      </c>
      <c r="AJ156" s="106">
        <v>243.23</v>
      </c>
      <c r="AK156" s="106">
        <v>258.35000000000002</v>
      </c>
    </row>
    <row r="157" spans="1:38" ht="15.5" customHeight="1" x14ac:dyDescent="0.2">
      <c r="A157" s="105" t="s">
        <v>632</v>
      </c>
      <c r="B157" s="105" t="s">
        <v>633</v>
      </c>
      <c r="C157" s="105" t="s">
        <v>634</v>
      </c>
      <c r="D157" s="105" t="s">
        <v>194</v>
      </c>
      <c r="E157" s="105" t="s">
        <v>76</v>
      </c>
      <c r="F157" s="106">
        <v>83.25</v>
      </c>
      <c r="G157" s="106">
        <v>84.38</v>
      </c>
      <c r="H157" s="106">
        <v>85.5</v>
      </c>
      <c r="I157" s="106">
        <v>91.19</v>
      </c>
      <c r="J157" s="106">
        <v>96.56</v>
      </c>
      <c r="K157" s="106">
        <v>109.3</v>
      </c>
      <c r="L157" s="106">
        <v>115.19</v>
      </c>
      <c r="M157" s="106">
        <v>115.58</v>
      </c>
      <c r="N157" s="106">
        <v>126.33</v>
      </c>
      <c r="O157" s="106">
        <v>149.33000000000001</v>
      </c>
      <c r="P157" s="106">
        <v>155.5</v>
      </c>
      <c r="Q157" s="106">
        <v>172.57</v>
      </c>
      <c r="R157" s="106">
        <v>181.1</v>
      </c>
      <c r="S157" s="107">
        <v>189.92</v>
      </c>
      <c r="T157" s="107">
        <v>200.49</v>
      </c>
      <c r="U157" s="107">
        <v>212.46</v>
      </c>
      <c r="V157" s="107">
        <v>222.68</v>
      </c>
      <c r="W157" s="107">
        <v>228.87</v>
      </c>
      <c r="X157" s="107">
        <v>229.82</v>
      </c>
      <c r="Y157" s="107">
        <v>230.21</v>
      </c>
      <c r="Z157" s="107">
        <v>235.36</v>
      </c>
      <c r="AA157" s="107">
        <v>242.58</v>
      </c>
      <c r="AB157" s="107">
        <v>250.04</v>
      </c>
      <c r="AC157" s="107">
        <v>258.55</v>
      </c>
      <c r="AD157" s="107">
        <v>268.75</v>
      </c>
      <c r="AE157" s="107">
        <v>276.97000000000003</v>
      </c>
      <c r="AF157" s="107" t="s">
        <v>52</v>
      </c>
      <c r="AG157" s="107" t="s">
        <v>52</v>
      </c>
      <c r="AH157" s="107" t="s">
        <v>52</v>
      </c>
      <c r="AI157" s="107" t="s">
        <v>52</v>
      </c>
      <c r="AJ157" s="106" t="s">
        <v>52</v>
      </c>
      <c r="AK157" s="106" t="s">
        <v>52</v>
      </c>
    </row>
    <row r="158" spans="1:38" ht="15.5" customHeight="1" x14ac:dyDescent="0.2">
      <c r="A158" s="105" t="s">
        <v>635</v>
      </c>
      <c r="B158" s="105" t="s">
        <v>636</v>
      </c>
      <c r="C158" s="105" t="s">
        <v>637</v>
      </c>
      <c r="D158" s="105" t="s">
        <v>94</v>
      </c>
      <c r="E158" s="105" t="s">
        <v>76</v>
      </c>
      <c r="F158" s="106">
        <v>109.13</v>
      </c>
      <c r="G158" s="106">
        <v>100.13</v>
      </c>
      <c r="H158" s="106">
        <v>100.13</v>
      </c>
      <c r="I158" s="106">
        <v>102.71</v>
      </c>
      <c r="J158" s="106">
        <v>113.52</v>
      </c>
      <c r="K158" s="106">
        <v>127.86</v>
      </c>
      <c r="L158" s="106">
        <v>136.49</v>
      </c>
      <c r="M158" s="106">
        <v>139.75</v>
      </c>
      <c r="N158" s="106">
        <v>143.52000000000001</v>
      </c>
      <c r="O158" s="106">
        <v>147.99</v>
      </c>
      <c r="P158" s="106">
        <v>154.78</v>
      </c>
      <c r="Q158" s="106">
        <v>161.21</v>
      </c>
      <c r="R158" s="106">
        <v>168.49</v>
      </c>
      <c r="S158" s="107">
        <v>173.72</v>
      </c>
      <c r="T158" s="107">
        <v>176.49</v>
      </c>
      <c r="U158" s="107">
        <v>179.69</v>
      </c>
      <c r="V158" s="107">
        <v>181.45</v>
      </c>
      <c r="W158" s="107">
        <v>186.11</v>
      </c>
      <c r="X158" s="107">
        <v>187.15</v>
      </c>
      <c r="Y158" s="107">
        <v>193.89</v>
      </c>
      <c r="Z158" s="107">
        <v>199.81</v>
      </c>
      <c r="AA158" s="107">
        <v>202.08</v>
      </c>
      <c r="AB158" s="107">
        <v>201.9</v>
      </c>
      <c r="AC158" s="107">
        <v>200.22</v>
      </c>
      <c r="AD158" s="107">
        <v>201.62</v>
      </c>
      <c r="AE158" s="107">
        <v>205.37</v>
      </c>
      <c r="AF158" s="107">
        <v>207.81</v>
      </c>
      <c r="AG158" s="107">
        <v>217.56</v>
      </c>
      <c r="AH158" s="107">
        <v>222.71</v>
      </c>
      <c r="AI158" s="107">
        <v>228.81</v>
      </c>
      <c r="AJ158" s="106">
        <v>236.11</v>
      </c>
      <c r="AK158" s="106">
        <v>246.13</v>
      </c>
    </row>
    <row r="159" spans="1:38" ht="15.5" customHeight="1" x14ac:dyDescent="0.2">
      <c r="A159" s="105" t="s">
        <v>638</v>
      </c>
      <c r="B159" s="105" t="s">
        <v>639</v>
      </c>
      <c r="C159" s="105" t="s">
        <v>640</v>
      </c>
      <c r="D159" s="105" t="s">
        <v>94</v>
      </c>
      <c r="E159" s="105" t="s">
        <v>76</v>
      </c>
      <c r="F159" s="106">
        <v>88.88</v>
      </c>
      <c r="G159" s="106">
        <v>59.63</v>
      </c>
      <c r="H159" s="106">
        <v>64.13</v>
      </c>
      <c r="I159" s="106">
        <v>78.75</v>
      </c>
      <c r="J159" s="106">
        <v>82.28</v>
      </c>
      <c r="K159" s="106">
        <v>95.78</v>
      </c>
      <c r="L159" s="106">
        <v>100.07</v>
      </c>
      <c r="M159" s="106">
        <v>111.27</v>
      </c>
      <c r="N159" s="106">
        <v>123.95</v>
      </c>
      <c r="O159" s="106">
        <v>138.91999999999999</v>
      </c>
      <c r="P159" s="106">
        <v>155.84</v>
      </c>
      <c r="Q159" s="106">
        <v>166.65</v>
      </c>
      <c r="R159" s="106">
        <v>177.99</v>
      </c>
      <c r="S159" s="107">
        <v>189.78</v>
      </c>
      <c r="T159" s="107">
        <v>201.03</v>
      </c>
      <c r="U159" s="107">
        <v>208.82</v>
      </c>
      <c r="V159" s="107">
        <v>215.23</v>
      </c>
      <c r="W159" s="107">
        <v>219.94</v>
      </c>
      <c r="X159" s="107">
        <v>219.79</v>
      </c>
      <c r="Y159" s="107">
        <v>219.52</v>
      </c>
      <c r="Z159" s="107">
        <v>219.46</v>
      </c>
      <c r="AA159" s="107">
        <v>220.49</v>
      </c>
      <c r="AB159" s="107">
        <v>219.13</v>
      </c>
      <c r="AC159" s="107">
        <v>220.06</v>
      </c>
      <c r="AD159" s="107">
        <v>224.13</v>
      </c>
      <c r="AE159" s="107">
        <v>230.86</v>
      </c>
      <c r="AF159" s="107">
        <v>237.96</v>
      </c>
      <c r="AG159" s="107">
        <v>252.13</v>
      </c>
      <c r="AH159" s="107">
        <v>258.33999999999997</v>
      </c>
      <c r="AI159" s="107">
        <v>264.91000000000003</v>
      </c>
      <c r="AJ159" s="106">
        <v>273.33</v>
      </c>
      <c r="AK159" s="106">
        <v>288.5</v>
      </c>
    </row>
    <row r="160" spans="1:38" ht="15.5" customHeight="1" x14ac:dyDescent="0.2">
      <c r="A160" s="105" t="s">
        <v>641</v>
      </c>
      <c r="B160" s="105" t="s">
        <v>642</v>
      </c>
      <c r="C160" s="105" t="s">
        <v>643</v>
      </c>
      <c r="D160" s="105" t="s">
        <v>94</v>
      </c>
      <c r="E160" s="105" t="s">
        <v>76</v>
      </c>
      <c r="F160" s="106">
        <v>33.75</v>
      </c>
      <c r="G160" s="106">
        <v>65.25</v>
      </c>
      <c r="H160" s="106">
        <v>66.38</v>
      </c>
      <c r="I160" s="106">
        <v>75.14</v>
      </c>
      <c r="J160" s="106">
        <v>86.19</v>
      </c>
      <c r="K160" s="106">
        <v>90.96</v>
      </c>
      <c r="L160" s="106">
        <v>91.85</v>
      </c>
      <c r="M160" s="106">
        <v>95.32</v>
      </c>
      <c r="N160" s="106">
        <v>99.42</v>
      </c>
      <c r="O160" s="106">
        <v>107.97</v>
      </c>
      <c r="P160" s="106">
        <v>111.6</v>
      </c>
      <c r="Q160" s="106">
        <v>114.63</v>
      </c>
      <c r="R160" s="106">
        <v>118.54</v>
      </c>
      <c r="S160" s="107">
        <v>121.46</v>
      </c>
      <c r="T160" s="107">
        <v>126.63</v>
      </c>
      <c r="U160" s="107">
        <v>133.58000000000001</v>
      </c>
      <c r="V160" s="107">
        <v>137.9</v>
      </c>
      <c r="W160" s="107">
        <v>142.58000000000001</v>
      </c>
      <c r="X160" s="107">
        <v>142.96</v>
      </c>
      <c r="Y160" s="107">
        <v>144.08000000000001</v>
      </c>
      <c r="Z160" s="107">
        <v>150.79</v>
      </c>
      <c r="AA160" s="107">
        <v>155.41</v>
      </c>
      <c r="AB160" s="107">
        <v>159.38</v>
      </c>
      <c r="AC160" s="107">
        <v>170.83</v>
      </c>
      <c r="AD160" s="107">
        <v>184.22</v>
      </c>
      <c r="AE160" s="107">
        <v>192.54</v>
      </c>
      <c r="AF160" s="107">
        <v>201.75</v>
      </c>
      <c r="AG160" s="107">
        <v>211.62</v>
      </c>
      <c r="AH160" s="107">
        <v>219.21</v>
      </c>
      <c r="AI160" s="107">
        <v>226.7</v>
      </c>
      <c r="AJ160" s="106">
        <v>235.81</v>
      </c>
      <c r="AK160" s="106">
        <v>245.78</v>
      </c>
    </row>
    <row r="161" spans="1:38" ht="15.5" customHeight="1" x14ac:dyDescent="0.2">
      <c r="A161" s="105" t="s">
        <v>644</v>
      </c>
      <c r="B161" s="105" t="s">
        <v>645</v>
      </c>
      <c r="C161" s="105" t="s">
        <v>646</v>
      </c>
      <c r="D161" s="105" t="s">
        <v>194</v>
      </c>
      <c r="E161" s="105" t="s">
        <v>76</v>
      </c>
      <c r="F161" s="106">
        <v>58.5</v>
      </c>
      <c r="G161" s="106">
        <v>90</v>
      </c>
      <c r="H161" s="106">
        <v>91.13</v>
      </c>
      <c r="I161" s="106">
        <v>94.55</v>
      </c>
      <c r="J161" s="106">
        <v>101.16</v>
      </c>
      <c r="K161" s="106">
        <v>108.57</v>
      </c>
      <c r="L161" s="106">
        <v>109.78</v>
      </c>
      <c r="M161" s="106">
        <v>119.52</v>
      </c>
      <c r="N161" s="106">
        <v>123.47</v>
      </c>
      <c r="O161" s="106">
        <v>129.19</v>
      </c>
      <c r="P161" s="106">
        <v>139.62</v>
      </c>
      <c r="Q161" s="106">
        <v>148.88</v>
      </c>
      <c r="R161" s="106">
        <v>155.4</v>
      </c>
      <c r="S161" s="107">
        <v>160.53</v>
      </c>
      <c r="T161" s="107">
        <v>165.03</v>
      </c>
      <c r="U161" s="107">
        <v>173.7</v>
      </c>
      <c r="V161" s="107">
        <v>181.95</v>
      </c>
      <c r="W161" s="107">
        <v>188.09</v>
      </c>
      <c r="X161" s="107">
        <v>189.54</v>
      </c>
      <c r="Y161" s="107">
        <v>196.26</v>
      </c>
      <c r="Z161" s="107">
        <v>206.31</v>
      </c>
      <c r="AA161" s="107">
        <v>210.62</v>
      </c>
      <c r="AB161" s="107">
        <v>211.83</v>
      </c>
      <c r="AC161" s="107">
        <v>220.92</v>
      </c>
      <c r="AD161" s="107">
        <v>230.45</v>
      </c>
      <c r="AE161" s="107">
        <v>247.53</v>
      </c>
      <c r="AF161" s="107">
        <v>260.5</v>
      </c>
      <c r="AG161" s="107">
        <v>273.27999999999997</v>
      </c>
      <c r="AH161" s="107" t="s">
        <v>52</v>
      </c>
      <c r="AI161" s="107" t="s">
        <v>52</v>
      </c>
      <c r="AJ161" s="106" t="s">
        <v>52</v>
      </c>
      <c r="AK161" s="106" t="s">
        <v>52</v>
      </c>
    </row>
    <row r="162" spans="1:38" ht="15.5" customHeight="1" x14ac:dyDescent="0.2">
      <c r="A162" s="105" t="s">
        <v>647</v>
      </c>
      <c r="B162" s="105" t="s">
        <v>648</v>
      </c>
      <c r="C162" s="105" t="s">
        <v>649</v>
      </c>
      <c r="D162" s="105" t="s">
        <v>94</v>
      </c>
      <c r="E162" s="105" t="s">
        <v>78</v>
      </c>
      <c r="F162" s="106" t="s">
        <v>52</v>
      </c>
      <c r="G162" s="106" t="s">
        <v>52</v>
      </c>
      <c r="H162" s="106" t="s">
        <v>52</v>
      </c>
      <c r="I162" s="106">
        <v>696.05</v>
      </c>
      <c r="J162" s="106">
        <v>729.7</v>
      </c>
      <c r="K162" s="106">
        <v>770.91</v>
      </c>
      <c r="L162" s="106">
        <v>802.56</v>
      </c>
      <c r="M162" s="106">
        <v>863.54</v>
      </c>
      <c r="N162" s="106">
        <v>906.19</v>
      </c>
      <c r="O162" s="106">
        <v>957.92</v>
      </c>
      <c r="P162" s="106">
        <v>995.88</v>
      </c>
      <c r="Q162" s="106">
        <v>992.24</v>
      </c>
      <c r="R162" s="106">
        <v>1041.27</v>
      </c>
      <c r="S162" s="107">
        <v>1092.54</v>
      </c>
      <c r="T162" s="107">
        <v>1135.57</v>
      </c>
      <c r="U162" s="107">
        <v>1191.97</v>
      </c>
      <c r="V162" s="107">
        <v>1237.8</v>
      </c>
      <c r="W162" s="107">
        <v>1255.52</v>
      </c>
      <c r="X162" s="107">
        <v>1256</v>
      </c>
      <c r="Y162" s="107">
        <v>1257.06</v>
      </c>
      <c r="Z162" s="107">
        <v>1258.7</v>
      </c>
      <c r="AA162" s="107">
        <v>1259.3800000000001</v>
      </c>
      <c r="AB162" s="107">
        <v>1260.3599999999999</v>
      </c>
      <c r="AC162" s="107">
        <v>1310.17</v>
      </c>
      <c r="AD162" s="107">
        <v>1375.34</v>
      </c>
      <c r="AE162" s="107">
        <v>1455.23</v>
      </c>
      <c r="AF162" s="107">
        <v>1499.3</v>
      </c>
      <c r="AG162" s="107">
        <v>1560.01</v>
      </c>
      <c r="AH162" s="107">
        <v>1613.41</v>
      </c>
      <c r="AI162" s="107">
        <v>1677.59</v>
      </c>
      <c r="AJ162" s="106">
        <v>1760.71</v>
      </c>
      <c r="AK162" s="106">
        <v>1851.27</v>
      </c>
    </row>
    <row r="163" spans="1:38" ht="15.5" customHeight="1" x14ac:dyDescent="0.2">
      <c r="A163" s="105" t="s">
        <v>650</v>
      </c>
      <c r="B163" s="105" t="s">
        <v>651</v>
      </c>
      <c r="C163" s="105" t="s">
        <v>652</v>
      </c>
      <c r="D163" s="105" t="s">
        <v>94</v>
      </c>
      <c r="E163" s="105" t="s">
        <v>76</v>
      </c>
      <c r="F163" s="106">
        <v>86.63</v>
      </c>
      <c r="G163" s="106">
        <v>94.5</v>
      </c>
      <c r="H163" s="106">
        <v>92.25</v>
      </c>
      <c r="I163" s="106">
        <v>110.91</v>
      </c>
      <c r="J163" s="106">
        <v>118.63</v>
      </c>
      <c r="K163" s="106">
        <v>124.82</v>
      </c>
      <c r="L163" s="106">
        <v>130.74</v>
      </c>
      <c r="M163" s="106">
        <v>139.80000000000001</v>
      </c>
      <c r="N163" s="106">
        <v>149.32</v>
      </c>
      <c r="O163" s="106">
        <v>158.15</v>
      </c>
      <c r="P163" s="106">
        <v>167.8</v>
      </c>
      <c r="Q163" s="106">
        <v>178.56</v>
      </c>
      <c r="R163" s="106">
        <v>187.63</v>
      </c>
      <c r="S163" s="107">
        <v>193.49</v>
      </c>
      <c r="T163" s="107">
        <v>198.81</v>
      </c>
      <c r="U163" s="107">
        <v>205.3</v>
      </c>
      <c r="V163" s="107">
        <v>210.72</v>
      </c>
      <c r="W163" s="107">
        <v>217.18</v>
      </c>
      <c r="X163" s="107">
        <v>210.51</v>
      </c>
      <c r="Y163" s="107">
        <v>213.97</v>
      </c>
      <c r="Z163" s="107">
        <v>213.37</v>
      </c>
      <c r="AA163" s="107">
        <v>210.76</v>
      </c>
      <c r="AB163" s="107">
        <v>209.84</v>
      </c>
      <c r="AC163" s="107">
        <v>209.57</v>
      </c>
      <c r="AD163" s="107">
        <v>209.58</v>
      </c>
      <c r="AE163" s="107">
        <v>210.06</v>
      </c>
      <c r="AF163" s="107">
        <v>215.92</v>
      </c>
      <c r="AG163" s="107">
        <v>221.45</v>
      </c>
      <c r="AH163" s="107">
        <v>226.21</v>
      </c>
      <c r="AI163" s="107">
        <v>232.08</v>
      </c>
      <c r="AJ163" s="106">
        <v>238</v>
      </c>
      <c r="AK163" s="106">
        <v>246.41</v>
      </c>
    </row>
    <row r="164" spans="1:38" ht="15.5" customHeight="1" x14ac:dyDescent="0.2">
      <c r="A164" s="105" t="s">
        <v>653</v>
      </c>
      <c r="B164" s="105" t="s">
        <v>654</v>
      </c>
      <c r="C164" s="105" t="s">
        <v>655</v>
      </c>
      <c r="D164" s="105" t="s">
        <v>94</v>
      </c>
      <c r="E164" s="105" t="s">
        <v>76</v>
      </c>
      <c r="F164" s="106" t="s">
        <v>52</v>
      </c>
      <c r="G164" s="106" t="s">
        <v>52</v>
      </c>
      <c r="H164" s="106" t="s">
        <v>52</v>
      </c>
      <c r="I164" s="106" t="s">
        <v>52</v>
      </c>
      <c r="J164" s="106" t="s">
        <v>52</v>
      </c>
      <c r="K164" s="106" t="s">
        <v>52</v>
      </c>
      <c r="L164" s="106" t="s">
        <v>52</v>
      </c>
      <c r="M164" s="106" t="s">
        <v>52</v>
      </c>
      <c r="N164" s="106" t="s">
        <v>52</v>
      </c>
      <c r="O164" s="106" t="s">
        <v>52</v>
      </c>
      <c r="P164" s="106" t="s">
        <v>52</v>
      </c>
      <c r="Q164" s="106" t="s">
        <v>52</v>
      </c>
      <c r="R164" s="106" t="s">
        <v>52</v>
      </c>
      <c r="S164" s="107" t="s">
        <v>52</v>
      </c>
      <c r="T164" s="107" t="s">
        <v>52</v>
      </c>
      <c r="U164" s="107" t="s">
        <v>52</v>
      </c>
      <c r="V164" s="107" t="s">
        <v>52</v>
      </c>
      <c r="W164" s="107" t="s">
        <v>52</v>
      </c>
      <c r="X164" s="107" t="s">
        <v>52</v>
      </c>
      <c r="Y164" s="107" t="s">
        <v>52</v>
      </c>
      <c r="Z164" s="107" t="s">
        <v>52</v>
      </c>
      <c r="AA164" s="107" t="s">
        <v>52</v>
      </c>
      <c r="AB164" s="107" t="s">
        <v>52</v>
      </c>
      <c r="AC164" s="107" t="s">
        <v>52</v>
      </c>
      <c r="AD164" s="107" t="s">
        <v>52</v>
      </c>
      <c r="AE164" s="107" t="s">
        <v>52</v>
      </c>
      <c r="AF164" s="107">
        <v>236.25</v>
      </c>
      <c r="AG164" s="107">
        <v>243.87</v>
      </c>
      <c r="AH164" s="107">
        <v>244.52</v>
      </c>
      <c r="AI164" s="107">
        <v>252.03</v>
      </c>
      <c r="AJ164" s="106">
        <v>259.7</v>
      </c>
      <c r="AK164" s="106">
        <v>270.99</v>
      </c>
    </row>
    <row r="165" spans="1:38" ht="15.5" customHeight="1" x14ac:dyDescent="0.2">
      <c r="A165" s="105" t="s">
        <v>656</v>
      </c>
      <c r="B165" s="11" t="s">
        <v>657</v>
      </c>
      <c r="C165" s="105" t="s">
        <v>658</v>
      </c>
      <c r="D165" s="105" t="s">
        <v>94</v>
      </c>
      <c r="E165" s="105" t="s">
        <v>82</v>
      </c>
      <c r="F165" s="106">
        <v>439.88</v>
      </c>
      <c r="G165" s="106">
        <v>488.25</v>
      </c>
      <c r="H165" s="106">
        <v>444.38</v>
      </c>
      <c r="I165" s="106">
        <v>484</v>
      </c>
      <c r="J165" s="106">
        <v>528.39</v>
      </c>
      <c r="K165" s="106">
        <v>574.15</v>
      </c>
      <c r="L165" s="106">
        <v>621.92999999999995</v>
      </c>
      <c r="M165" s="106">
        <v>674.98</v>
      </c>
      <c r="N165" s="106">
        <v>741.38</v>
      </c>
      <c r="O165" s="106">
        <v>777.69</v>
      </c>
      <c r="P165" s="106">
        <v>930.43</v>
      </c>
      <c r="Q165" s="106">
        <v>919.92</v>
      </c>
      <c r="R165" s="106">
        <v>958.95</v>
      </c>
      <c r="S165" s="107">
        <v>1004.1</v>
      </c>
      <c r="T165" s="107">
        <v>1047.69</v>
      </c>
      <c r="U165" s="107">
        <v>1089</v>
      </c>
      <c r="V165" s="107">
        <v>1127.49</v>
      </c>
      <c r="W165" s="107">
        <v>1158.3</v>
      </c>
      <c r="X165" s="107">
        <v>1158.3</v>
      </c>
      <c r="Y165" s="107">
        <v>1158.3</v>
      </c>
      <c r="Z165" s="107">
        <v>1158.3</v>
      </c>
      <c r="AA165" s="107">
        <v>1180.8900000000001</v>
      </c>
      <c r="AB165" s="107">
        <v>1203.93</v>
      </c>
      <c r="AC165" s="107">
        <v>1251.9000000000001</v>
      </c>
      <c r="AD165" s="107">
        <v>1314.36</v>
      </c>
      <c r="AE165" s="107">
        <v>1393.11</v>
      </c>
      <c r="AF165" s="107">
        <v>1434.78</v>
      </c>
      <c r="AG165" s="107">
        <v>1492.02</v>
      </c>
      <c r="AH165" s="107">
        <v>1544.04</v>
      </c>
      <c r="AI165" s="107">
        <v>1613.34</v>
      </c>
      <c r="AJ165" s="106">
        <v>1693.8</v>
      </c>
      <c r="AK165" s="106">
        <v>1778.31</v>
      </c>
    </row>
    <row r="166" spans="1:38" ht="15.5" customHeight="1" x14ac:dyDescent="0.2">
      <c r="A166" s="11" t="s">
        <v>659</v>
      </c>
      <c r="B166" s="105" t="s">
        <v>660</v>
      </c>
      <c r="C166" s="11" t="s">
        <v>661</v>
      </c>
      <c r="D166" s="105" t="s">
        <v>94</v>
      </c>
      <c r="E166" s="105" t="s">
        <v>88</v>
      </c>
      <c r="F166" s="106" t="s">
        <v>52</v>
      </c>
      <c r="G166" s="106" t="s">
        <v>52</v>
      </c>
      <c r="H166" s="106" t="s">
        <v>52</v>
      </c>
      <c r="I166" s="106" t="s">
        <v>52</v>
      </c>
      <c r="J166" s="106" t="s">
        <v>52</v>
      </c>
      <c r="K166" s="106" t="s">
        <v>52</v>
      </c>
      <c r="L166" s="106" t="s">
        <v>52</v>
      </c>
      <c r="M166" s="106" t="s">
        <v>52</v>
      </c>
      <c r="N166" s="106" t="s">
        <v>52</v>
      </c>
      <c r="O166" s="106" t="s">
        <v>52</v>
      </c>
      <c r="P166" s="106" t="s">
        <v>52</v>
      </c>
      <c r="Q166" s="106">
        <v>63.8</v>
      </c>
      <c r="R166" s="106">
        <v>66.95</v>
      </c>
      <c r="S166" s="107">
        <v>70.260000000000005</v>
      </c>
      <c r="T166" s="107">
        <v>73.7</v>
      </c>
      <c r="U166" s="107">
        <v>77.06</v>
      </c>
      <c r="V166" s="107">
        <v>80.08</v>
      </c>
      <c r="W166" s="107">
        <v>81.86</v>
      </c>
      <c r="X166" s="107">
        <v>81.86</v>
      </c>
      <c r="Y166" s="107">
        <v>81.86</v>
      </c>
      <c r="Z166" s="107">
        <v>81.86</v>
      </c>
      <c r="AA166" s="107">
        <v>83.45</v>
      </c>
      <c r="AB166" s="107">
        <v>85.07</v>
      </c>
      <c r="AC166" s="107">
        <v>86.72</v>
      </c>
      <c r="AD166" s="107">
        <v>88.4</v>
      </c>
      <c r="AE166" s="107">
        <v>91</v>
      </c>
      <c r="AF166" s="107">
        <v>93.67</v>
      </c>
      <c r="AG166" s="107">
        <v>95.53</v>
      </c>
      <c r="AH166" s="107">
        <v>97.43</v>
      </c>
      <c r="AI166" s="107">
        <v>99.37</v>
      </c>
      <c r="AJ166" s="106">
        <v>104.37</v>
      </c>
      <c r="AK166" s="106">
        <v>107.49</v>
      </c>
      <c r="AL166" s="109"/>
    </row>
    <row r="167" spans="1:38" ht="15.5" customHeight="1" x14ac:dyDescent="0.2">
      <c r="A167" s="105" t="s">
        <v>662</v>
      </c>
      <c r="B167" s="105" t="s">
        <v>52</v>
      </c>
      <c r="C167" s="105" t="s">
        <v>663</v>
      </c>
      <c r="D167" s="105" t="s">
        <v>194</v>
      </c>
      <c r="E167" s="105" t="s">
        <v>76</v>
      </c>
      <c r="F167" s="106">
        <v>36</v>
      </c>
      <c r="G167" s="106">
        <v>49.5</v>
      </c>
      <c r="H167" s="106">
        <v>64.13</v>
      </c>
      <c r="I167" s="106" t="s">
        <v>52</v>
      </c>
      <c r="J167" s="106" t="s">
        <v>52</v>
      </c>
      <c r="K167" s="106" t="s">
        <v>52</v>
      </c>
      <c r="L167" s="106" t="s">
        <v>52</v>
      </c>
      <c r="M167" s="106" t="s">
        <v>52</v>
      </c>
      <c r="N167" s="106" t="s">
        <v>52</v>
      </c>
      <c r="O167" s="106" t="s">
        <v>52</v>
      </c>
      <c r="P167" s="106" t="s">
        <v>52</v>
      </c>
      <c r="Q167" s="106" t="s">
        <v>52</v>
      </c>
      <c r="R167" s="106" t="s">
        <v>52</v>
      </c>
      <c r="S167" s="107" t="s">
        <v>52</v>
      </c>
      <c r="T167" s="107" t="s">
        <v>52</v>
      </c>
      <c r="U167" s="107" t="s">
        <v>52</v>
      </c>
      <c r="V167" s="107" t="s">
        <v>52</v>
      </c>
      <c r="W167" s="107" t="s">
        <v>52</v>
      </c>
      <c r="X167" s="107" t="s">
        <v>52</v>
      </c>
      <c r="Y167" s="107" t="s">
        <v>52</v>
      </c>
      <c r="Z167" s="107" t="s">
        <v>52</v>
      </c>
      <c r="AA167" s="107" t="s">
        <v>52</v>
      </c>
      <c r="AB167" s="107" t="s">
        <v>52</v>
      </c>
      <c r="AC167" s="107" t="s">
        <v>52</v>
      </c>
      <c r="AD167" s="107" t="s">
        <v>52</v>
      </c>
      <c r="AE167" s="107" t="s">
        <v>52</v>
      </c>
      <c r="AF167" s="107" t="s">
        <v>52</v>
      </c>
      <c r="AG167" s="107" t="s">
        <v>52</v>
      </c>
      <c r="AH167" s="107" t="s">
        <v>52</v>
      </c>
      <c r="AI167" s="107" t="s">
        <v>52</v>
      </c>
      <c r="AJ167" s="106" t="s">
        <v>52</v>
      </c>
      <c r="AK167" s="106" t="s">
        <v>52</v>
      </c>
    </row>
    <row r="168" spans="1:38" ht="15.5" customHeight="1" x14ac:dyDescent="0.2">
      <c r="A168" s="105" t="s">
        <v>664</v>
      </c>
      <c r="B168" s="105" t="s">
        <v>665</v>
      </c>
      <c r="C168" s="105" t="s">
        <v>666</v>
      </c>
      <c r="D168" s="105" t="s">
        <v>94</v>
      </c>
      <c r="E168" s="105" t="s">
        <v>76</v>
      </c>
      <c r="F168" s="106">
        <v>151.88</v>
      </c>
      <c r="G168" s="106">
        <v>119.25</v>
      </c>
      <c r="H168" s="106">
        <v>117</v>
      </c>
      <c r="I168" s="106">
        <v>108.86</v>
      </c>
      <c r="J168" s="106">
        <v>105.15</v>
      </c>
      <c r="K168" s="106">
        <v>109.09</v>
      </c>
      <c r="L168" s="106">
        <v>114.22</v>
      </c>
      <c r="M168" s="106">
        <v>121.01</v>
      </c>
      <c r="N168" s="106">
        <v>125.51</v>
      </c>
      <c r="O168" s="106">
        <v>131.13999999999999</v>
      </c>
      <c r="P168" s="106">
        <v>181.32</v>
      </c>
      <c r="Q168" s="106">
        <v>190.2</v>
      </c>
      <c r="R168" s="106">
        <v>194</v>
      </c>
      <c r="S168" s="107">
        <v>198.85</v>
      </c>
      <c r="T168" s="107">
        <v>203.82</v>
      </c>
      <c r="U168" s="107">
        <v>211.57</v>
      </c>
      <c r="V168" s="107">
        <v>218.85</v>
      </c>
      <c r="W168" s="107">
        <v>224.19</v>
      </c>
      <c r="X168" s="107">
        <v>224.19</v>
      </c>
      <c r="Y168" s="107">
        <v>224.19</v>
      </c>
      <c r="Z168" s="107">
        <v>224.19</v>
      </c>
      <c r="AA168" s="107">
        <v>224.19</v>
      </c>
      <c r="AB168" s="107">
        <v>224.19</v>
      </c>
      <c r="AC168" s="107">
        <v>228.51</v>
      </c>
      <c r="AD168" s="107">
        <v>232.92</v>
      </c>
      <c r="AE168" s="107">
        <v>239.67</v>
      </c>
      <c r="AF168" s="107">
        <v>246.77</v>
      </c>
      <c r="AG168" s="107">
        <v>251.71</v>
      </c>
      <c r="AH168" s="107">
        <v>256.74</v>
      </c>
      <c r="AI168" s="107">
        <v>261.85000000000002</v>
      </c>
      <c r="AJ168" s="106">
        <v>269.68</v>
      </c>
      <c r="AK168" s="106">
        <v>277.74</v>
      </c>
    </row>
    <row r="169" spans="1:38" ht="15.5" customHeight="1" x14ac:dyDescent="0.2">
      <c r="A169" s="105" t="s">
        <v>667</v>
      </c>
      <c r="B169" s="105" t="s">
        <v>668</v>
      </c>
      <c r="C169" s="105" t="s">
        <v>669</v>
      </c>
      <c r="D169" s="105" t="s">
        <v>94</v>
      </c>
      <c r="E169" s="105" t="s">
        <v>76</v>
      </c>
      <c r="F169" s="106">
        <v>121.5</v>
      </c>
      <c r="G169" s="106">
        <v>61.88</v>
      </c>
      <c r="H169" s="106">
        <v>69.75</v>
      </c>
      <c r="I169" s="106">
        <v>92.09</v>
      </c>
      <c r="J169" s="106">
        <v>119.51</v>
      </c>
      <c r="K169" s="106">
        <v>124.7</v>
      </c>
      <c r="L169" s="106">
        <v>130.56</v>
      </c>
      <c r="M169" s="106">
        <v>131.51</v>
      </c>
      <c r="N169" s="106">
        <v>142.31</v>
      </c>
      <c r="O169" s="106">
        <v>151.44</v>
      </c>
      <c r="P169" s="106">
        <v>158.32</v>
      </c>
      <c r="Q169" s="106">
        <v>163.1</v>
      </c>
      <c r="R169" s="106">
        <v>165.81</v>
      </c>
      <c r="S169" s="107">
        <v>169.05</v>
      </c>
      <c r="T169" s="107">
        <v>173.94</v>
      </c>
      <c r="U169" s="107">
        <v>178.6</v>
      </c>
      <c r="V169" s="107">
        <v>182.4</v>
      </c>
      <c r="W169" s="107">
        <v>188.34</v>
      </c>
      <c r="X169" s="107">
        <v>188.3</v>
      </c>
      <c r="Y169" s="107">
        <v>188.11</v>
      </c>
      <c r="Z169" s="107">
        <v>188.42</v>
      </c>
      <c r="AA169" s="107">
        <v>188.75</v>
      </c>
      <c r="AB169" s="107">
        <v>193.24</v>
      </c>
      <c r="AC169" s="107">
        <v>193.43</v>
      </c>
      <c r="AD169" s="107">
        <v>194.77</v>
      </c>
      <c r="AE169" s="107">
        <v>196.05</v>
      </c>
      <c r="AF169" s="107">
        <v>199.16</v>
      </c>
      <c r="AG169" s="107">
        <v>201.02</v>
      </c>
      <c r="AH169" s="107">
        <v>202.16</v>
      </c>
      <c r="AI169" s="107">
        <v>208.33</v>
      </c>
      <c r="AJ169" s="106">
        <v>228.99</v>
      </c>
      <c r="AK169" s="106">
        <v>240.41</v>
      </c>
      <c r="AL169" s="112"/>
    </row>
    <row r="170" spans="1:38" ht="15.5" customHeight="1" x14ac:dyDescent="0.2">
      <c r="A170" s="105" t="s">
        <v>670</v>
      </c>
      <c r="B170" s="105" t="s">
        <v>671</v>
      </c>
      <c r="C170" s="105" t="s">
        <v>672</v>
      </c>
      <c r="D170" s="105" t="s">
        <v>194</v>
      </c>
      <c r="E170" s="105" t="s">
        <v>76</v>
      </c>
      <c r="F170" s="106">
        <v>73.13</v>
      </c>
      <c r="G170" s="106">
        <v>66.38</v>
      </c>
      <c r="H170" s="106">
        <v>85.5</v>
      </c>
      <c r="I170" s="106">
        <v>101.73</v>
      </c>
      <c r="J170" s="106">
        <v>106.51</v>
      </c>
      <c r="K170" s="106">
        <v>116.11</v>
      </c>
      <c r="L170" s="106">
        <v>119.01</v>
      </c>
      <c r="M170" s="106">
        <v>124.37</v>
      </c>
      <c r="N170" s="106">
        <v>129.96</v>
      </c>
      <c r="O170" s="106">
        <v>136.84</v>
      </c>
      <c r="P170" s="106">
        <v>143.86000000000001</v>
      </c>
      <c r="Q170" s="106">
        <v>148.61000000000001</v>
      </c>
      <c r="R170" s="106">
        <v>154.5</v>
      </c>
      <c r="S170" s="107">
        <v>162.07</v>
      </c>
      <c r="T170" s="107">
        <v>171.42</v>
      </c>
      <c r="U170" s="107">
        <v>180.16</v>
      </c>
      <c r="V170" s="107">
        <v>188.61</v>
      </c>
      <c r="W170" s="107">
        <v>194.73</v>
      </c>
      <c r="X170" s="107">
        <v>195.88</v>
      </c>
      <c r="Y170" s="107">
        <v>196.96</v>
      </c>
      <c r="Z170" s="107">
        <v>201.8</v>
      </c>
      <c r="AA170" s="107">
        <v>206.07</v>
      </c>
      <c r="AB170" s="107">
        <v>216.45</v>
      </c>
      <c r="AC170" s="107">
        <v>225.27</v>
      </c>
      <c r="AD170" s="107">
        <v>236.31</v>
      </c>
      <c r="AE170" s="107">
        <v>241.23</v>
      </c>
      <c r="AF170" s="107">
        <v>243.95</v>
      </c>
      <c r="AG170" s="107">
        <v>251.7</v>
      </c>
      <c r="AH170" s="107">
        <v>257.99</v>
      </c>
      <c r="AI170" s="107">
        <v>258.58</v>
      </c>
      <c r="AJ170" s="106" t="s">
        <v>52</v>
      </c>
      <c r="AK170" s="106" t="s">
        <v>52</v>
      </c>
    </row>
    <row r="171" spans="1:38" ht="15.5" customHeight="1" x14ac:dyDescent="0.2">
      <c r="A171" s="105" t="s">
        <v>673</v>
      </c>
      <c r="B171" s="105" t="s">
        <v>674</v>
      </c>
      <c r="C171" s="105" t="s">
        <v>675</v>
      </c>
      <c r="D171" s="105" t="s">
        <v>194</v>
      </c>
      <c r="E171" s="105" t="s">
        <v>76</v>
      </c>
      <c r="F171" s="106">
        <v>91.13</v>
      </c>
      <c r="G171" s="106">
        <v>90</v>
      </c>
      <c r="H171" s="106">
        <v>90</v>
      </c>
      <c r="I171" s="106">
        <v>104.34</v>
      </c>
      <c r="J171" s="106">
        <v>123.62</v>
      </c>
      <c r="K171" s="106">
        <v>116.9</v>
      </c>
      <c r="L171" s="106">
        <v>122.16</v>
      </c>
      <c r="M171" s="106">
        <v>127.66</v>
      </c>
      <c r="N171" s="106">
        <v>133.9</v>
      </c>
      <c r="O171" s="106">
        <v>143.94</v>
      </c>
      <c r="P171" s="106">
        <v>149.12</v>
      </c>
      <c r="Q171" s="106">
        <v>155.83000000000001</v>
      </c>
      <c r="R171" s="106">
        <v>161.91</v>
      </c>
      <c r="S171" s="107">
        <v>168.22</v>
      </c>
      <c r="T171" s="107">
        <v>174.27</v>
      </c>
      <c r="U171" s="107">
        <v>177.7</v>
      </c>
      <c r="V171" s="107" t="s">
        <v>52</v>
      </c>
      <c r="W171" s="107" t="s">
        <v>52</v>
      </c>
      <c r="X171" s="107" t="s">
        <v>52</v>
      </c>
      <c r="Y171" s="107" t="s">
        <v>52</v>
      </c>
      <c r="Z171" s="107" t="s">
        <v>52</v>
      </c>
      <c r="AA171" s="107" t="s">
        <v>52</v>
      </c>
      <c r="AB171" s="107" t="s">
        <v>52</v>
      </c>
      <c r="AC171" s="107" t="s">
        <v>52</v>
      </c>
      <c r="AD171" s="107" t="s">
        <v>52</v>
      </c>
      <c r="AE171" s="107" t="s">
        <v>52</v>
      </c>
      <c r="AF171" s="107" t="s">
        <v>52</v>
      </c>
      <c r="AG171" s="107" t="s">
        <v>52</v>
      </c>
      <c r="AH171" s="107" t="s">
        <v>52</v>
      </c>
      <c r="AI171" s="107" t="s">
        <v>52</v>
      </c>
      <c r="AJ171" s="106" t="s">
        <v>52</v>
      </c>
      <c r="AK171" s="106" t="s">
        <v>52</v>
      </c>
    </row>
    <row r="172" spans="1:38" ht="15.5" customHeight="1" x14ac:dyDescent="0.2">
      <c r="A172" s="105" t="s">
        <v>676</v>
      </c>
      <c r="B172" s="105" t="s">
        <v>677</v>
      </c>
      <c r="C172" s="105" t="s">
        <v>678</v>
      </c>
      <c r="D172" s="105" t="s">
        <v>94</v>
      </c>
      <c r="E172" s="105" t="s">
        <v>76</v>
      </c>
      <c r="F172" s="106">
        <v>157.5</v>
      </c>
      <c r="G172" s="106">
        <v>119.25</v>
      </c>
      <c r="H172" s="106">
        <v>105.75</v>
      </c>
      <c r="I172" s="106">
        <v>109.59</v>
      </c>
      <c r="J172" s="106">
        <v>113.48</v>
      </c>
      <c r="K172" s="106">
        <v>115.25</v>
      </c>
      <c r="L172" s="106">
        <v>118.13</v>
      </c>
      <c r="M172" s="106">
        <v>118.4</v>
      </c>
      <c r="N172" s="106">
        <v>124.6</v>
      </c>
      <c r="O172" s="106">
        <v>136.41999999999999</v>
      </c>
      <c r="P172" s="106">
        <v>163.65</v>
      </c>
      <c r="Q172" s="106">
        <v>174.99</v>
      </c>
      <c r="R172" s="106">
        <v>183.01</v>
      </c>
      <c r="S172" s="107">
        <v>190.68</v>
      </c>
      <c r="T172" s="107">
        <v>190.67</v>
      </c>
      <c r="U172" s="107">
        <v>190.66</v>
      </c>
      <c r="V172" s="107">
        <v>199.96</v>
      </c>
      <c r="W172" s="107">
        <v>199.97</v>
      </c>
      <c r="X172" s="107">
        <v>199.96</v>
      </c>
      <c r="Y172" s="107">
        <v>199.94</v>
      </c>
      <c r="Z172" s="107">
        <v>203.84</v>
      </c>
      <c r="AA172" s="107">
        <v>203.84</v>
      </c>
      <c r="AB172" s="107">
        <v>203.84</v>
      </c>
      <c r="AC172" s="107">
        <v>207.77</v>
      </c>
      <c r="AD172" s="107">
        <v>211.77</v>
      </c>
      <c r="AE172" s="107">
        <v>215.76</v>
      </c>
      <c r="AF172" s="107">
        <v>222.06</v>
      </c>
      <c r="AG172" s="107">
        <v>227.06</v>
      </c>
      <c r="AH172" s="107">
        <v>232.06</v>
      </c>
      <c r="AI172" s="107">
        <v>237.07</v>
      </c>
      <c r="AJ172" s="106">
        <v>244.11</v>
      </c>
      <c r="AK172" s="106">
        <v>251.48</v>
      </c>
    </row>
    <row r="173" spans="1:38" ht="15.5" customHeight="1" x14ac:dyDescent="0.2">
      <c r="A173" s="105" t="s">
        <v>679</v>
      </c>
      <c r="B173" s="105" t="s">
        <v>680</v>
      </c>
      <c r="C173" s="105" t="s">
        <v>681</v>
      </c>
      <c r="D173" s="105" t="s">
        <v>94</v>
      </c>
      <c r="E173" s="105" t="s">
        <v>227</v>
      </c>
      <c r="F173" s="106">
        <v>442.13</v>
      </c>
      <c r="G173" s="106">
        <v>427.5</v>
      </c>
      <c r="H173" s="106">
        <v>518.63</v>
      </c>
      <c r="I173" s="106">
        <v>546.53</v>
      </c>
      <c r="J173" s="106">
        <v>556.12</v>
      </c>
      <c r="K173" s="106">
        <v>583.67999999999995</v>
      </c>
      <c r="L173" s="106">
        <v>627.6</v>
      </c>
      <c r="M173" s="106">
        <v>674.32</v>
      </c>
      <c r="N173" s="106">
        <v>733.85</v>
      </c>
      <c r="O173" s="106">
        <v>781.1</v>
      </c>
      <c r="P173" s="106">
        <v>898.28</v>
      </c>
      <c r="Q173" s="106">
        <v>951.66</v>
      </c>
      <c r="R173" s="106">
        <v>974.25</v>
      </c>
      <c r="S173" s="107">
        <v>998.55</v>
      </c>
      <c r="T173" s="107">
        <v>1033.02</v>
      </c>
      <c r="U173" s="107">
        <v>1073.7</v>
      </c>
      <c r="V173" s="107">
        <v>1100.3399999999999</v>
      </c>
      <c r="W173" s="107">
        <v>1100.3399999999999</v>
      </c>
      <c r="X173" s="107">
        <v>1100.3399999999999</v>
      </c>
      <c r="Y173" s="107">
        <v>1100.3399999999999</v>
      </c>
      <c r="Z173" s="107">
        <v>1100.3399999999999</v>
      </c>
      <c r="AA173" s="107">
        <v>1100.3399999999999</v>
      </c>
      <c r="AB173" s="107">
        <v>1100.3399999999999</v>
      </c>
      <c r="AC173" s="107">
        <v>1144.17</v>
      </c>
      <c r="AD173" s="107">
        <v>1201.23</v>
      </c>
      <c r="AE173" s="107">
        <v>1261.17</v>
      </c>
      <c r="AF173" s="107">
        <v>1311.48</v>
      </c>
      <c r="AG173" s="107">
        <v>1363.77</v>
      </c>
      <c r="AH173" s="107">
        <v>1431.81</v>
      </c>
      <c r="AI173" s="107">
        <v>1446.12</v>
      </c>
      <c r="AJ173" s="106">
        <v>1518.3</v>
      </c>
      <c r="AK173" s="106">
        <v>1594.08</v>
      </c>
    </row>
    <row r="174" spans="1:38" ht="15.5" customHeight="1" x14ac:dyDescent="0.2">
      <c r="A174" s="105" t="s">
        <v>682</v>
      </c>
      <c r="B174" s="105" t="s">
        <v>683</v>
      </c>
      <c r="C174" s="105" t="s">
        <v>684</v>
      </c>
      <c r="D174" s="105" t="s">
        <v>94</v>
      </c>
      <c r="E174" s="105" t="s">
        <v>76</v>
      </c>
      <c r="F174" s="106">
        <v>103.5</v>
      </c>
      <c r="G174" s="106">
        <v>43.88</v>
      </c>
      <c r="H174" s="106">
        <v>85.5</v>
      </c>
      <c r="I174" s="106">
        <v>88.86</v>
      </c>
      <c r="J174" s="106">
        <v>97.85</v>
      </c>
      <c r="K174" s="106">
        <v>107.8</v>
      </c>
      <c r="L174" s="106">
        <v>112.6</v>
      </c>
      <c r="M174" s="106">
        <v>119.13</v>
      </c>
      <c r="N174" s="106">
        <v>133.01</v>
      </c>
      <c r="O174" s="106">
        <v>145.78</v>
      </c>
      <c r="P174" s="106">
        <v>162.9</v>
      </c>
      <c r="Q174" s="106">
        <v>169.33</v>
      </c>
      <c r="R174" s="106">
        <v>176.27</v>
      </c>
      <c r="S174" s="107">
        <v>183.32</v>
      </c>
      <c r="T174" s="107">
        <v>191.35</v>
      </c>
      <c r="U174" s="107">
        <v>195.4</v>
      </c>
      <c r="V174" s="107">
        <v>200.92</v>
      </c>
      <c r="W174" s="107">
        <v>205.2</v>
      </c>
      <c r="X174" s="107">
        <v>205.66</v>
      </c>
      <c r="Y174" s="107">
        <v>206.45</v>
      </c>
      <c r="Z174" s="107">
        <v>208.36</v>
      </c>
      <c r="AA174" s="107">
        <v>209.49</v>
      </c>
      <c r="AB174" s="107">
        <v>210.49</v>
      </c>
      <c r="AC174" s="107">
        <v>211.42</v>
      </c>
      <c r="AD174" s="107">
        <v>212.15</v>
      </c>
      <c r="AE174" s="107">
        <v>217.45</v>
      </c>
      <c r="AF174" s="107">
        <v>219.87</v>
      </c>
      <c r="AG174" s="107">
        <v>222.08</v>
      </c>
      <c r="AH174" s="107">
        <v>222.14</v>
      </c>
      <c r="AI174" s="107">
        <v>228.31</v>
      </c>
      <c r="AJ174" s="106">
        <v>238.34</v>
      </c>
      <c r="AK174" s="106">
        <v>249.1</v>
      </c>
    </row>
    <row r="175" spans="1:38" ht="15.5" customHeight="1" x14ac:dyDescent="0.2">
      <c r="A175" s="105" t="s">
        <v>685</v>
      </c>
      <c r="B175" s="105" t="s">
        <v>686</v>
      </c>
      <c r="C175" s="105" t="s">
        <v>687</v>
      </c>
      <c r="D175" s="105" t="s">
        <v>94</v>
      </c>
      <c r="E175" s="105" t="s">
        <v>76</v>
      </c>
      <c r="F175" s="106">
        <v>69.75</v>
      </c>
      <c r="G175" s="106">
        <v>52.88</v>
      </c>
      <c r="H175" s="106">
        <v>58.5</v>
      </c>
      <c r="I175" s="106">
        <v>71.7</v>
      </c>
      <c r="J175" s="106">
        <v>75.62</v>
      </c>
      <c r="K175" s="106">
        <v>81.44</v>
      </c>
      <c r="L175" s="106">
        <v>86.42</v>
      </c>
      <c r="M175" s="106">
        <v>102.4</v>
      </c>
      <c r="N175" s="106">
        <v>110.08</v>
      </c>
      <c r="O175" s="106">
        <v>116.68</v>
      </c>
      <c r="P175" s="106">
        <v>121.35</v>
      </c>
      <c r="Q175" s="106">
        <v>127.11</v>
      </c>
      <c r="R175" s="106">
        <v>133.34</v>
      </c>
      <c r="S175" s="107">
        <v>139.87</v>
      </c>
      <c r="T175" s="107">
        <v>146.51</v>
      </c>
      <c r="U175" s="107">
        <v>153.1</v>
      </c>
      <c r="V175" s="107">
        <v>159.07</v>
      </c>
      <c r="W175" s="107">
        <v>163.05000000000001</v>
      </c>
      <c r="X175" s="107">
        <v>163.05000000000001</v>
      </c>
      <c r="Y175" s="107">
        <v>167.13</v>
      </c>
      <c r="Z175" s="107">
        <v>170.46</v>
      </c>
      <c r="AA175" s="107">
        <v>173.7</v>
      </c>
      <c r="AB175" s="107">
        <v>177.12</v>
      </c>
      <c r="AC175" s="107">
        <v>182.07</v>
      </c>
      <c r="AD175" s="107">
        <v>187.02</v>
      </c>
      <c r="AE175" s="107">
        <v>192.6</v>
      </c>
      <c r="AF175" s="107">
        <v>198.36</v>
      </c>
      <c r="AG175" s="107">
        <v>203.31</v>
      </c>
      <c r="AH175" s="107">
        <v>208.26</v>
      </c>
      <c r="AI175" s="107">
        <v>213.21</v>
      </c>
      <c r="AJ175" s="106">
        <v>219.6</v>
      </c>
      <c r="AK175" s="106">
        <v>226.17</v>
      </c>
    </row>
    <row r="176" spans="1:38" ht="15.5" customHeight="1" x14ac:dyDescent="0.2">
      <c r="A176" s="105" t="s">
        <v>688</v>
      </c>
      <c r="B176" s="105" t="s">
        <v>689</v>
      </c>
      <c r="C176" s="105" t="s">
        <v>690</v>
      </c>
      <c r="D176" s="105" t="s">
        <v>94</v>
      </c>
      <c r="E176" s="105" t="s">
        <v>76</v>
      </c>
      <c r="F176" s="106">
        <v>70.88</v>
      </c>
      <c r="G176" s="106">
        <v>76.5</v>
      </c>
      <c r="H176" s="106">
        <v>82.13</v>
      </c>
      <c r="I176" s="106">
        <v>77.87</v>
      </c>
      <c r="J176" s="106">
        <v>96.39</v>
      </c>
      <c r="K176" s="106">
        <v>98.03</v>
      </c>
      <c r="L176" s="106">
        <v>102.93</v>
      </c>
      <c r="M176" s="106">
        <v>111.71</v>
      </c>
      <c r="N176" s="106">
        <v>121.22</v>
      </c>
      <c r="O176" s="106">
        <v>128.4</v>
      </c>
      <c r="P176" s="106">
        <v>132.37</v>
      </c>
      <c r="Q176" s="106">
        <v>142.58000000000001</v>
      </c>
      <c r="R176" s="106">
        <v>149.47</v>
      </c>
      <c r="S176" s="107">
        <v>157.02000000000001</v>
      </c>
      <c r="T176" s="107">
        <v>160.87</v>
      </c>
      <c r="U176" s="107">
        <v>167.01</v>
      </c>
      <c r="V176" s="107">
        <v>171.4</v>
      </c>
      <c r="W176" s="107">
        <v>171.54</v>
      </c>
      <c r="X176" s="107">
        <v>171.55</v>
      </c>
      <c r="Y176" s="107">
        <v>172.16</v>
      </c>
      <c r="Z176" s="107">
        <v>173.26</v>
      </c>
      <c r="AA176" s="107">
        <v>173.46</v>
      </c>
      <c r="AB176" s="107">
        <v>173.56</v>
      </c>
      <c r="AC176" s="107">
        <v>179.31</v>
      </c>
      <c r="AD176" s="107">
        <v>184.74</v>
      </c>
      <c r="AE176" s="107">
        <v>191.4</v>
      </c>
      <c r="AF176" s="107">
        <v>197.27</v>
      </c>
      <c r="AG176" s="107">
        <v>203.53</v>
      </c>
      <c r="AH176" s="107">
        <v>208.87</v>
      </c>
      <c r="AI176" s="107">
        <v>215.29</v>
      </c>
      <c r="AJ176" s="106">
        <v>223.78</v>
      </c>
      <c r="AK176" s="106">
        <v>235.38</v>
      </c>
    </row>
    <row r="177" spans="1:38" ht="15.5" customHeight="1" x14ac:dyDescent="0.2">
      <c r="A177" s="105" t="s">
        <v>691</v>
      </c>
      <c r="B177" s="11" t="s">
        <v>692</v>
      </c>
      <c r="C177" s="105" t="s">
        <v>693</v>
      </c>
      <c r="D177" s="105" t="s">
        <v>94</v>
      </c>
      <c r="E177" s="105" t="s">
        <v>82</v>
      </c>
      <c r="F177" s="106">
        <v>432</v>
      </c>
      <c r="G177" s="106">
        <v>448.88</v>
      </c>
      <c r="H177" s="106">
        <v>432</v>
      </c>
      <c r="I177" s="106">
        <v>460</v>
      </c>
      <c r="J177" s="106">
        <v>486</v>
      </c>
      <c r="K177" s="106">
        <v>558.36</v>
      </c>
      <c r="L177" s="106">
        <v>598.5</v>
      </c>
      <c r="M177" s="106">
        <v>648</v>
      </c>
      <c r="N177" s="106">
        <v>699.48</v>
      </c>
      <c r="O177" s="106">
        <v>767.88</v>
      </c>
      <c r="P177" s="106">
        <v>896.4</v>
      </c>
      <c r="Q177" s="106">
        <v>891.54</v>
      </c>
      <c r="R177" s="106">
        <v>917.73</v>
      </c>
      <c r="S177" s="107">
        <v>960.39</v>
      </c>
      <c r="T177" s="107">
        <v>1003.95</v>
      </c>
      <c r="U177" s="107">
        <v>1046.6099999999999</v>
      </c>
      <c r="V177" s="107">
        <v>1066.5</v>
      </c>
      <c r="W177" s="107">
        <v>1086.75</v>
      </c>
      <c r="X177" s="107">
        <v>1086.75</v>
      </c>
      <c r="Y177" s="107">
        <v>1086.75</v>
      </c>
      <c r="Z177" s="107">
        <v>1086.75</v>
      </c>
      <c r="AA177" s="107">
        <v>1086.75</v>
      </c>
      <c r="AB177" s="107">
        <v>1086.75</v>
      </c>
      <c r="AC177" s="107">
        <v>1130.1300000000001</v>
      </c>
      <c r="AD177" s="107">
        <v>1163.7</v>
      </c>
      <c r="AE177" s="107">
        <v>1221.75</v>
      </c>
      <c r="AF177" s="107">
        <v>1270.44</v>
      </c>
      <c r="AG177" s="107">
        <v>1321.11</v>
      </c>
      <c r="AH177" s="107">
        <v>1340.91</v>
      </c>
      <c r="AI177" s="107">
        <v>1401.12</v>
      </c>
      <c r="AJ177" s="106">
        <v>1450.17</v>
      </c>
      <c r="AK177" s="106">
        <v>1522.53</v>
      </c>
    </row>
    <row r="178" spans="1:38" ht="15.5" customHeight="1" x14ac:dyDescent="0.2">
      <c r="A178" s="11" t="s">
        <v>694</v>
      </c>
      <c r="B178" s="105" t="s">
        <v>695</v>
      </c>
      <c r="C178" s="11" t="s">
        <v>696</v>
      </c>
      <c r="D178" s="105" t="s">
        <v>94</v>
      </c>
      <c r="E178" s="105" t="s">
        <v>88</v>
      </c>
      <c r="F178" s="106" t="s">
        <v>52</v>
      </c>
      <c r="G178" s="106" t="s">
        <v>52</v>
      </c>
      <c r="H178" s="106" t="s">
        <v>52</v>
      </c>
      <c r="I178" s="106" t="s">
        <v>52</v>
      </c>
      <c r="J178" s="106" t="s">
        <v>52</v>
      </c>
      <c r="K178" s="106" t="s">
        <v>52</v>
      </c>
      <c r="L178" s="106" t="s">
        <v>52</v>
      </c>
      <c r="M178" s="106" t="s">
        <v>52</v>
      </c>
      <c r="N178" s="106" t="s">
        <v>52</v>
      </c>
      <c r="O178" s="106" t="s">
        <v>52</v>
      </c>
      <c r="P178" s="106" t="s">
        <v>52</v>
      </c>
      <c r="Q178" s="106">
        <v>56.43</v>
      </c>
      <c r="R178" s="106">
        <v>57.15</v>
      </c>
      <c r="S178" s="107">
        <v>58.23</v>
      </c>
      <c r="T178" s="107">
        <v>59.94</v>
      </c>
      <c r="U178" s="107">
        <v>62.28</v>
      </c>
      <c r="V178" s="107">
        <v>64.62</v>
      </c>
      <c r="W178" s="107">
        <v>66.42</v>
      </c>
      <c r="X178" s="107">
        <v>66.42</v>
      </c>
      <c r="Y178" s="107">
        <v>66.42</v>
      </c>
      <c r="Z178" s="107">
        <v>66.42</v>
      </c>
      <c r="AA178" s="107">
        <v>66.42</v>
      </c>
      <c r="AB178" s="107">
        <v>66.42</v>
      </c>
      <c r="AC178" s="107">
        <v>67.680000000000007</v>
      </c>
      <c r="AD178" s="107">
        <v>69.03</v>
      </c>
      <c r="AE178" s="107">
        <v>70.38</v>
      </c>
      <c r="AF178" s="107">
        <v>72.45</v>
      </c>
      <c r="AG178" s="107">
        <v>73.89</v>
      </c>
      <c r="AH178" s="107">
        <v>73.89</v>
      </c>
      <c r="AI178" s="107">
        <v>75.33</v>
      </c>
      <c r="AJ178" s="106">
        <v>80.28</v>
      </c>
      <c r="AK178" s="106">
        <v>82.62</v>
      </c>
      <c r="AL178" s="109"/>
    </row>
    <row r="179" spans="1:38" ht="15.5" customHeight="1" x14ac:dyDescent="0.2">
      <c r="A179" s="105" t="s">
        <v>697</v>
      </c>
      <c r="B179" s="105" t="s">
        <v>698</v>
      </c>
      <c r="C179" s="105" t="s">
        <v>699</v>
      </c>
      <c r="D179" s="105" t="s">
        <v>94</v>
      </c>
      <c r="E179" s="105" t="s">
        <v>86</v>
      </c>
      <c r="F179" s="106" t="s">
        <v>52</v>
      </c>
      <c r="G179" s="106" t="s">
        <v>52</v>
      </c>
      <c r="H179" s="106">
        <v>47.25</v>
      </c>
      <c r="I179" s="106">
        <v>48.42</v>
      </c>
      <c r="J179" s="106">
        <v>54.09</v>
      </c>
      <c r="K179" s="106">
        <v>62.28</v>
      </c>
      <c r="L179" s="106">
        <v>65.069999999999993</v>
      </c>
      <c r="M179" s="106">
        <v>67.95</v>
      </c>
      <c r="N179" s="106">
        <v>71.010000000000005</v>
      </c>
      <c r="O179" s="106">
        <v>77.67</v>
      </c>
      <c r="P179" s="106">
        <v>92.97</v>
      </c>
      <c r="Q179" s="106">
        <v>99.27</v>
      </c>
      <c r="R179" s="106">
        <v>104.76</v>
      </c>
      <c r="S179" s="107">
        <v>110.97</v>
      </c>
      <c r="T179" s="107">
        <v>116.46</v>
      </c>
      <c r="U179" s="107">
        <v>122.22</v>
      </c>
      <c r="V179" s="107">
        <v>128.25</v>
      </c>
      <c r="W179" s="107">
        <v>132.12</v>
      </c>
      <c r="X179" s="107">
        <v>132.12</v>
      </c>
      <c r="Y179" s="107">
        <v>136.71</v>
      </c>
      <c r="Z179" s="107">
        <v>141.47999999999999</v>
      </c>
      <c r="AA179" s="107">
        <v>144.27000000000001</v>
      </c>
      <c r="AB179" s="107">
        <v>147.15</v>
      </c>
      <c r="AC179" s="107">
        <v>152.1</v>
      </c>
      <c r="AD179" s="107">
        <v>157.05000000000001</v>
      </c>
      <c r="AE179" s="107">
        <v>169.02</v>
      </c>
      <c r="AF179" s="107">
        <v>192.96</v>
      </c>
      <c r="AG179" s="107">
        <v>198.63</v>
      </c>
      <c r="AH179" s="107">
        <v>208.53</v>
      </c>
      <c r="AI179" s="107">
        <v>218.52</v>
      </c>
      <c r="AJ179" s="106">
        <v>233.46</v>
      </c>
      <c r="AK179" s="106">
        <v>246.42</v>
      </c>
    </row>
    <row r="180" spans="1:38" ht="15.5" customHeight="1" x14ac:dyDescent="0.2">
      <c r="A180" s="105" t="s">
        <v>700</v>
      </c>
      <c r="B180" s="105" t="s">
        <v>701</v>
      </c>
      <c r="C180" s="105" t="s">
        <v>702</v>
      </c>
      <c r="D180" s="105" t="s">
        <v>94</v>
      </c>
      <c r="E180" s="105" t="s">
        <v>76</v>
      </c>
      <c r="F180" s="106">
        <v>93.38</v>
      </c>
      <c r="G180" s="106">
        <v>72</v>
      </c>
      <c r="H180" s="106">
        <v>72</v>
      </c>
      <c r="I180" s="106">
        <v>65.05</v>
      </c>
      <c r="J180" s="106">
        <v>69.19</v>
      </c>
      <c r="K180" s="106">
        <v>67.47</v>
      </c>
      <c r="L180" s="106">
        <v>79.41</v>
      </c>
      <c r="M180" s="106">
        <v>82.51</v>
      </c>
      <c r="N180" s="106">
        <v>86.22</v>
      </c>
      <c r="O180" s="106">
        <v>92.69</v>
      </c>
      <c r="P180" s="106">
        <v>97.94</v>
      </c>
      <c r="Q180" s="106">
        <v>102.74</v>
      </c>
      <c r="R180" s="106">
        <v>104.32</v>
      </c>
      <c r="S180" s="107">
        <v>106.93</v>
      </c>
      <c r="T180" s="107">
        <v>110.03</v>
      </c>
      <c r="U180" s="107">
        <v>114.98</v>
      </c>
      <c r="V180" s="107">
        <v>119.46</v>
      </c>
      <c r="W180" s="107">
        <v>124.84</v>
      </c>
      <c r="X180" s="107">
        <v>124.84</v>
      </c>
      <c r="Y180" s="107">
        <v>124.84</v>
      </c>
      <c r="Z180" s="107">
        <v>129.84</v>
      </c>
      <c r="AA180" s="107">
        <v>132.41999999999999</v>
      </c>
      <c r="AB180" s="107">
        <v>135.05000000000001</v>
      </c>
      <c r="AC180" s="107">
        <v>140.05000000000001</v>
      </c>
      <c r="AD180" s="107">
        <v>145.05000000000001</v>
      </c>
      <c r="AE180" s="107">
        <v>150.05000000000001</v>
      </c>
      <c r="AF180" s="107">
        <v>155.05000000000001</v>
      </c>
      <c r="AG180" s="107">
        <v>160.05000000000001</v>
      </c>
      <c r="AH180" s="107">
        <v>165.05</v>
      </c>
      <c r="AI180" s="107">
        <v>170.05</v>
      </c>
      <c r="AJ180" s="106">
        <v>175.13</v>
      </c>
      <c r="AK180" s="106">
        <v>180.37</v>
      </c>
    </row>
    <row r="181" spans="1:38" ht="15.5" customHeight="1" x14ac:dyDescent="0.2">
      <c r="A181" s="105" t="s">
        <v>703</v>
      </c>
      <c r="B181" s="105" t="s">
        <v>704</v>
      </c>
      <c r="C181" s="105" t="s">
        <v>705</v>
      </c>
      <c r="D181" s="105" t="s">
        <v>94</v>
      </c>
      <c r="E181" s="105" t="s">
        <v>76</v>
      </c>
      <c r="F181" s="106">
        <v>74.25</v>
      </c>
      <c r="G181" s="106">
        <v>74.25</v>
      </c>
      <c r="H181" s="106">
        <v>82.13</v>
      </c>
      <c r="I181" s="106">
        <v>86.31</v>
      </c>
      <c r="J181" s="106">
        <v>90.27</v>
      </c>
      <c r="K181" s="106">
        <v>95.04</v>
      </c>
      <c r="L181" s="106">
        <v>99.27</v>
      </c>
      <c r="M181" s="106">
        <v>102.42</v>
      </c>
      <c r="N181" s="106">
        <v>105.39</v>
      </c>
      <c r="O181" s="106">
        <v>110.61</v>
      </c>
      <c r="P181" s="106">
        <v>120.24</v>
      </c>
      <c r="Q181" s="106">
        <v>123.3</v>
      </c>
      <c r="R181" s="106">
        <v>126.27</v>
      </c>
      <c r="S181" s="107">
        <v>128.69999999999999</v>
      </c>
      <c r="T181" s="107">
        <v>132.57</v>
      </c>
      <c r="U181" s="107">
        <v>136.53</v>
      </c>
      <c r="V181" s="107">
        <v>140.22</v>
      </c>
      <c r="W181" s="107">
        <v>140.22</v>
      </c>
      <c r="X181" s="107">
        <v>140.22</v>
      </c>
      <c r="Y181" s="107">
        <v>140.22</v>
      </c>
      <c r="Z181" s="107">
        <v>140.22</v>
      </c>
      <c r="AA181" s="107">
        <v>140.22</v>
      </c>
      <c r="AB181" s="107">
        <v>140.22</v>
      </c>
      <c r="AC181" s="107">
        <v>145.22</v>
      </c>
      <c r="AD181" s="107">
        <v>150.22</v>
      </c>
      <c r="AE181" s="107">
        <v>155.22</v>
      </c>
      <c r="AF181" s="107">
        <v>160.22</v>
      </c>
      <c r="AG181" s="107">
        <v>165.22</v>
      </c>
      <c r="AH181" s="107">
        <v>170.22</v>
      </c>
      <c r="AI181" s="107">
        <v>175.22</v>
      </c>
      <c r="AJ181" s="106">
        <v>180.46</v>
      </c>
      <c r="AK181" s="106">
        <v>185.86</v>
      </c>
    </row>
    <row r="182" spans="1:38" ht="15.5" customHeight="1" x14ac:dyDescent="0.2">
      <c r="A182" s="105" t="s">
        <v>706</v>
      </c>
      <c r="B182" s="105" t="s">
        <v>707</v>
      </c>
      <c r="C182" s="105" t="s">
        <v>708</v>
      </c>
      <c r="D182" s="105" t="s">
        <v>94</v>
      </c>
      <c r="E182" s="105" t="s">
        <v>76</v>
      </c>
      <c r="F182" s="106">
        <v>73.13</v>
      </c>
      <c r="G182" s="106">
        <v>52.88</v>
      </c>
      <c r="H182" s="106">
        <v>76.5</v>
      </c>
      <c r="I182" s="106">
        <v>85.62</v>
      </c>
      <c r="J182" s="106">
        <v>92.24</v>
      </c>
      <c r="K182" s="106">
        <v>99.84</v>
      </c>
      <c r="L182" s="106">
        <v>104.27</v>
      </c>
      <c r="M182" s="106">
        <v>111.53</v>
      </c>
      <c r="N182" s="106">
        <v>118.38</v>
      </c>
      <c r="O182" s="106">
        <v>145.97999999999999</v>
      </c>
      <c r="P182" s="106">
        <v>195.33</v>
      </c>
      <c r="Q182" s="106">
        <v>211.17</v>
      </c>
      <c r="R182" s="106">
        <v>218.9</v>
      </c>
      <c r="S182" s="107">
        <v>226.04</v>
      </c>
      <c r="T182" s="107">
        <v>235.98</v>
      </c>
      <c r="U182" s="107">
        <v>245.85</v>
      </c>
      <c r="V182" s="107">
        <v>256.86</v>
      </c>
      <c r="W182" s="107">
        <v>264.33</v>
      </c>
      <c r="X182" s="107">
        <v>265.38</v>
      </c>
      <c r="Y182" s="107">
        <v>267.72000000000003</v>
      </c>
      <c r="Z182" s="107">
        <v>274.83</v>
      </c>
      <c r="AA182" s="107">
        <v>277.91000000000003</v>
      </c>
      <c r="AB182" s="107">
        <v>281.37</v>
      </c>
      <c r="AC182" s="107">
        <v>293.19</v>
      </c>
      <c r="AD182" s="107">
        <v>299.8</v>
      </c>
      <c r="AE182" s="107">
        <v>307.43</v>
      </c>
      <c r="AF182" s="107">
        <v>306.87</v>
      </c>
      <c r="AG182" s="107">
        <v>308.92</v>
      </c>
      <c r="AH182" s="107">
        <v>308.51</v>
      </c>
      <c r="AI182" s="107">
        <v>308.94</v>
      </c>
      <c r="AJ182" s="106">
        <v>306.41000000000003</v>
      </c>
      <c r="AK182" s="106">
        <v>307.54000000000002</v>
      </c>
    </row>
    <row r="183" spans="1:38" ht="15.5" customHeight="1" x14ac:dyDescent="0.2">
      <c r="A183" s="105" t="s">
        <v>709</v>
      </c>
      <c r="B183" s="105" t="s">
        <v>710</v>
      </c>
      <c r="C183" s="105" t="s">
        <v>711</v>
      </c>
      <c r="D183" s="105" t="s">
        <v>94</v>
      </c>
      <c r="E183" s="105" t="s">
        <v>76</v>
      </c>
      <c r="F183" s="106">
        <v>126</v>
      </c>
      <c r="G183" s="106">
        <v>119.25</v>
      </c>
      <c r="H183" s="106">
        <v>124.88</v>
      </c>
      <c r="I183" s="106">
        <v>118.52</v>
      </c>
      <c r="J183" s="106">
        <v>118.52</v>
      </c>
      <c r="K183" s="106">
        <v>125.73</v>
      </c>
      <c r="L183" s="106">
        <v>125.73</v>
      </c>
      <c r="M183" s="106">
        <v>136.91</v>
      </c>
      <c r="N183" s="106">
        <v>144.99</v>
      </c>
      <c r="O183" s="106">
        <v>157.9</v>
      </c>
      <c r="P183" s="106">
        <v>172.9</v>
      </c>
      <c r="Q183" s="106">
        <v>207.35</v>
      </c>
      <c r="R183" s="106">
        <v>227.39</v>
      </c>
      <c r="S183" s="107">
        <v>238.97</v>
      </c>
      <c r="T183" s="107">
        <v>248.37</v>
      </c>
      <c r="U183" s="107">
        <v>260.18</v>
      </c>
      <c r="V183" s="107">
        <v>272.60000000000002</v>
      </c>
      <c r="W183" s="107">
        <v>280.85000000000002</v>
      </c>
      <c r="X183" s="107">
        <v>280.73</v>
      </c>
      <c r="Y183" s="107">
        <v>283.33</v>
      </c>
      <c r="Z183" s="107">
        <v>289.42</v>
      </c>
      <c r="AA183" s="107">
        <v>287.73</v>
      </c>
      <c r="AB183" s="107">
        <v>285.12</v>
      </c>
      <c r="AC183" s="107">
        <v>295.89999999999998</v>
      </c>
      <c r="AD183" s="107">
        <v>305.76</v>
      </c>
      <c r="AE183" s="107">
        <v>318</v>
      </c>
      <c r="AF183" s="107">
        <v>322.56</v>
      </c>
      <c r="AG183" s="107">
        <v>333.54</v>
      </c>
      <c r="AH183" s="107">
        <v>341.13</v>
      </c>
      <c r="AI183" s="107">
        <v>346.97</v>
      </c>
      <c r="AJ183" s="106">
        <v>357.44</v>
      </c>
      <c r="AK183" s="106">
        <v>369.94</v>
      </c>
    </row>
    <row r="184" spans="1:38" ht="15.5" customHeight="1" x14ac:dyDescent="0.2">
      <c r="A184" s="105" t="s">
        <v>712</v>
      </c>
      <c r="B184" s="105" t="s">
        <v>713</v>
      </c>
      <c r="C184" s="105" t="s">
        <v>714</v>
      </c>
      <c r="D184" s="105" t="s">
        <v>194</v>
      </c>
      <c r="E184" s="105" t="s">
        <v>76</v>
      </c>
      <c r="F184" s="106">
        <v>31.5</v>
      </c>
      <c r="G184" s="106">
        <v>34.880000000000003</v>
      </c>
      <c r="H184" s="106">
        <v>25.88</v>
      </c>
      <c r="I184" s="106">
        <v>54.69</v>
      </c>
      <c r="J184" s="106">
        <v>69.900000000000006</v>
      </c>
      <c r="K184" s="106">
        <v>89.18</v>
      </c>
      <c r="L184" s="106">
        <v>88.81</v>
      </c>
      <c r="M184" s="106">
        <v>114.2</v>
      </c>
      <c r="N184" s="106">
        <v>131.36000000000001</v>
      </c>
      <c r="O184" s="106">
        <v>143.29</v>
      </c>
      <c r="P184" s="106">
        <v>155.75</v>
      </c>
      <c r="Q184" s="106">
        <v>168.27</v>
      </c>
      <c r="R184" s="106">
        <v>176.58</v>
      </c>
      <c r="S184" s="107">
        <v>181.22</v>
      </c>
      <c r="T184" s="107">
        <v>186.64</v>
      </c>
      <c r="U184" s="107">
        <v>192.59</v>
      </c>
      <c r="V184" s="107">
        <v>201.82</v>
      </c>
      <c r="W184" s="107">
        <v>210.21</v>
      </c>
      <c r="X184" s="107">
        <v>211.5</v>
      </c>
      <c r="Y184" s="107">
        <v>217.14</v>
      </c>
      <c r="Z184" s="107">
        <v>216.23</v>
      </c>
      <c r="AA184" s="107">
        <v>221.16</v>
      </c>
      <c r="AB184" s="107">
        <v>223.17</v>
      </c>
      <c r="AC184" s="107">
        <v>222.96</v>
      </c>
      <c r="AD184" s="107">
        <v>229.43</v>
      </c>
      <c r="AE184" s="107">
        <v>236.56</v>
      </c>
      <c r="AF184" s="107" t="s">
        <v>52</v>
      </c>
      <c r="AG184" s="107" t="s">
        <v>52</v>
      </c>
      <c r="AH184" s="107" t="s">
        <v>52</v>
      </c>
      <c r="AI184" s="107" t="s">
        <v>52</v>
      </c>
      <c r="AJ184" s="106" t="s">
        <v>52</v>
      </c>
      <c r="AK184" s="106" t="s">
        <v>52</v>
      </c>
    </row>
    <row r="185" spans="1:38" ht="15.5" customHeight="1" x14ac:dyDescent="0.2">
      <c r="A185" s="105" t="s">
        <v>715</v>
      </c>
      <c r="B185" s="105" t="s">
        <v>716</v>
      </c>
      <c r="C185" s="105" t="s">
        <v>717</v>
      </c>
      <c r="D185" s="105" t="s">
        <v>94</v>
      </c>
      <c r="E185" s="105" t="s">
        <v>76</v>
      </c>
      <c r="F185" s="106">
        <v>120.38</v>
      </c>
      <c r="G185" s="106">
        <v>126</v>
      </c>
      <c r="H185" s="106">
        <v>102.38</v>
      </c>
      <c r="I185" s="106">
        <v>125.01</v>
      </c>
      <c r="J185" s="106">
        <v>129.16</v>
      </c>
      <c r="K185" s="106">
        <v>136.68</v>
      </c>
      <c r="L185" s="106">
        <v>141</v>
      </c>
      <c r="M185" s="106">
        <v>152.11000000000001</v>
      </c>
      <c r="N185" s="106">
        <v>157.68</v>
      </c>
      <c r="O185" s="106">
        <v>167.44</v>
      </c>
      <c r="P185" s="106">
        <v>177.24</v>
      </c>
      <c r="Q185" s="106">
        <v>181.75</v>
      </c>
      <c r="R185" s="106">
        <v>187.46</v>
      </c>
      <c r="S185" s="107">
        <v>188.35</v>
      </c>
      <c r="T185" s="107">
        <v>192.73</v>
      </c>
      <c r="U185" s="107">
        <v>199.91</v>
      </c>
      <c r="V185" s="107">
        <v>206.08</v>
      </c>
      <c r="W185" s="107">
        <v>210.7</v>
      </c>
      <c r="X185" s="107">
        <v>214.48</v>
      </c>
      <c r="Y185" s="107">
        <v>219.22</v>
      </c>
      <c r="Z185" s="107">
        <v>222.28</v>
      </c>
      <c r="AA185" s="107">
        <v>224.35</v>
      </c>
      <c r="AB185" s="107">
        <v>226.98</v>
      </c>
      <c r="AC185" s="107">
        <v>234.7</v>
      </c>
      <c r="AD185" s="107">
        <v>242.01</v>
      </c>
      <c r="AE185" s="107">
        <v>249.67</v>
      </c>
      <c r="AF185" s="107">
        <v>259.33</v>
      </c>
      <c r="AG185" s="107">
        <v>267.39</v>
      </c>
      <c r="AH185" s="107">
        <v>275.70999999999998</v>
      </c>
      <c r="AI185" s="107">
        <v>284.99</v>
      </c>
      <c r="AJ185" s="106">
        <v>297.57</v>
      </c>
      <c r="AK185" s="106">
        <v>312.60000000000002</v>
      </c>
    </row>
    <row r="186" spans="1:38" ht="15.5" customHeight="1" x14ac:dyDescent="0.2">
      <c r="A186" s="105" t="s">
        <v>718</v>
      </c>
      <c r="B186" s="105" t="s">
        <v>719</v>
      </c>
      <c r="C186" s="105" t="s">
        <v>720</v>
      </c>
      <c r="D186" s="105" t="s">
        <v>94</v>
      </c>
      <c r="E186" s="105" t="s">
        <v>76</v>
      </c>
      <c r="F186" s="106">
        <v>65.25</v>
      </c>
      <c r="G186" s="106">
        <v>72</v>
      </c>
      <c r="H186" s="106">
        <v>74.25</v>
      </c>
      <c r="I186" s="106">
        <v>86.75</v>
      </c>
      <c r="J186" s="106">
        <v>93.04</v>
      </c>
      <c r="K186" s="106">
        <v>96.94</v>
      </c>
      <c r="L186" s="106">
        <v>97.12</v>
      </c>
      <c r="M186" s="106">
        <v>100.21</v>
      </c>
      <c r="N186" s="106">
        <v>103.56</v>
      </c>
      <c r="O186" s="106">
        <v>123.99</v>
      </c>
      <c r="P186" s="106">
        <v>129.06</v>
      </c>
      <c r="Q186" s="106">
        <v>142.03</v>
      </c>
      <c r="R186" s="106">
        <v>149.33000000000001</v>
      </c>
      <c r="S186" s="107">
        <v>157.91</v>
      </c>
      <c r="T186" s="107">
        <v>165.45</v>
      </c>
      <c r="U186" s="107">
        <v>184.14</v>
      </c>
      <c r="V186" s="107">
        <v>194.81</v>
      </c>
      <c r="W186" s="107">
        <v>203.66</v>
      </c>
      <c r="X186" s="107">
        <v>204.96</v>
      </c>
      <c r="Y186" s="107">
        <v>210.64</v>
      </c>
      <c r="Z186" s="107">
        <v>213.55</v>
      </c>
      <c r="AA186" s="107">
        <v>214.23</v>
      </c>
      <c r="AB186" s="107">
        <v>214.46</v>
      </c>
      <c r="AC186" s="107">
        <v>220.41</v>
      </c>
      <c r="AD186" s="107">
        <v>226.83</v>
      </c>
      <c r="AE186" s="107">
        <v>233.8</v>
      </c>
      <c r="AF186" s="107">
        <v>239.83</v>
      </c>
      <c r="AG186" s="107">
        <v>245.38</v>
      </c>
      <c r="AH186" s="107">
        <v>250.15</v>
      </c>
      <c r="AI186" s="107">
        <v>255.77</v>
      </c>
      <c r="AJ186" s="106">
        <v>256.54000000000002</v>
      </c>
      <c r="AK186" s="106">
        <v>268.54000000000002</v>
      </c>
    </row>
    <row r="187" spans="1:38" ht="15.5" customHeight="1" x14ac:dyDescent="0.2">
      <c r="A187" s="105" t="s">
        <v>721</v>
      </c>
      <c r="B187" s="105" t="s">
        <v>722</v>
      </c>
      <c r="C187" s="105" t="s">
        <v>723</v>
      </c>
      <c r="D187" s="105" t="s">
        <v>94</v>
      </c>
      <c r="E187" s="105" t="s">
        <v>74</v>
      </c>
      <c r="F187" s="106">
        <v>636.75</v>
      </c>
      <c r="G187" s="106">
        <v>600.75</v>
      </c>
      <c r="H187" s="106">
        <v>658.13</v>
      </c>
      <c r="I187" s="106">
        <v>713.18</v>
      </c>
      <c r="J187" s="106">
        <v>784.23</v>
      </c>
      <c r="K187" s="106">
        <v>835.1</v>
      </c>
      <c r="L187" s="106">
        <v>871.94</v>
      </c>
      <c r="M187" s="106">
        <v>911.02</v>
      </c>
      <c r="N187" s="106">
        <v>953.64</v>
      </c>
      <c r="O187" s="106">
        <v>1015.29</v>
      </c>
      <c r="P187" s="106">
        <v>1114.8699999999999</v>
      </c>
      <c r="Q187" s="106">
        <v>1170.44</v>
      </c>
      <c r="R187" s="106">
        <v>1226.98</v>
      </c>
      <c r="S187" s="107">
        <v>1278.96</v>
      </c>
      <c r="T187" s="107">
        <v>1323.71</v>
      </c>
      <c r="U187" s="107">
        <v>1375.29</v>
      </c>
      <c r="V187" s="107">
        <v>1416.41</v>
      </c>
      <c r="W187" s="107">
        <v>1443.32</v>
      </c>
      <c r="X187" s="107">
        <v>1443.33</v>
      </c>
      <c r="Y187" s="107">
        <v>1443.32</v>
      </c>
      <c r="Z187" s="107">
        <v>1443.36</v>
      </c>
      <c r="AA187" s="107">
        <v>1443.33</v>
      </c>
      <c r="AB187" s="107">
        <v>1471.47</v>
      </c>
      <c r="AC187" s="107">
        <v>1530.21</v>
      </c>
      <c r="AD187" s="107">
        <v>1606.6</v>
      </c>
      <c r="AE187" s="107">
        <v>1686.84</v>
      </c>
      <c r="AF187" s="107">
        <v>1754.14</v>
      </c>
      <c r="AG187" s="107">
        <v>1824.13</v>
      </c>
      <c r="AH187" s="107">
        <v>1915.15</v>
      </c>
      <c r="AI187" s="107">
        <v>1972.41</v>
      </c>
      <c r="AJ187" s="106">
        <v>2070.77</v>
      </c>
      <c r="AK187" s="106">
        <v>2174</v>
      </c>
    </row>
    <row r="188" spans="1:38" ht="15.5" customHeight="1" x14ac:dyDescent="0.2">
      <c r="A188" s="105" t="s">
        <v>724</v>
      </c>
      <c r="B188" s="105" t="s">
        <v>725</v>
      </c>
      <c r="C188" s="105" t="s">
        <v>726</v>
      </c>
      <c r="D188" s="105" t="s">
        <v>94</v>
      </c>
      <c r="E188" s="105" t="s">
        <v>76</v>
      </c>
      <c r="F188" s="106">
        <v>78.75</v>
      </c>
      <c r="G188" s="106">
        <v>83.25</v>
      </c>
      <c r="H188" s="106">
        <v>84.38</v>
      </c>
      <c r="I188" s="106">
        <v>85.94</v>
      </c>
      <c r="J188" s="106">
        <v>90.5</v>
      </c>
      <c r="K188" s="106">
        <v>95.25</v>
      </c>
      <c r="L188" s="106">
        <v>98.94</v>
      </c>
      <c r="M188" s="106">
        <v>102.88</v>
      </c>
      <c r="N188" s="106">
        <v>106.07</v>
      </c>
      <c r="O188" s="106">
        <v>116.08</v>
      </c>
      <c r="P188" s="106">
        <v>119.9</v>
      </c>
      <c r="Q188" s="106">
        <v>128.38999999999999</v>
      </c>
      <c r="R188" s="106">
        <v>134.37</v>
      </c>
      <c r="S188" s="107">
        <v>138.44999999999999</v>
      </c>
      <c r="T188" s="107">
        <v>142.5</v>
      </c>
      <c r="U188" s="107">
        <v>146.91999999999999</v>
      </c>
      <c r="V188" s="107">
        <v>150.52000000000001</v>
      </c>
      <c r="W188" s="107">
        <v>153.41</v>
      </c>
      <c r="X188" s="107">
        <v>154.01</v>
      </c>
      <c r="Y188" s="107">
        <v>161.21</v>
      </c>
      <c r="Z188" s="107">
        <v>166.78</v>
      </c>
      <c r="AA188" s="107">
        <v>167.94</v>
      </c>
      <c r="AB188" s="107">
        <v>168.12</v>
      </c>
      <c r="AC188" s="107">
        <v>169.25</v>
      </c>
      <c r="AD188" s="107">
        <v>175.52</v>
      </c>
      <c r="AE188" s="107">
        <v>181.43</v>
      </c>
      <c r="AF188" s="107">
        <v>182.38</v>
      </c>
      <c r="AG188" s="107">
        <v>187.85</v>
      </c>
      <c r="AH188" s="107">
        <v>193.16</v>
      </c>
      <c r="AI188" s="107">
        <v>198.85</v>
      </c>
      <c r="AJ188" s="106">
        <v>205.53</v>
      </c>
      <c r="AK188" s="106">
        <v>212.49</v>
      </c>
    </row>
    <row r="189" spans="1:38" ht="15.5" customHeight="1" x14ac:dyDescent="0.2">
      <c r="A189" s="105" t="s">
        <v>727</v>
      </c>
      <c r="B189" s="105" t="s">
        <v>52</v>
      </c>
      <c r="C189" s="105" t="s">
        <v>728</v>
      </c>
      <c r="D189" s="105" t="s">
        <v>194</v>
      </c>
      <c r="E189" s="105" t="s">
        <v>76</v>
      </c>
      <c r="F189" s="106">
        <v>73.13</v>
      </c>
      <c r="G189" s="106">
        <v>72</v>
      </c>
      <c r="H189" s="106">
        <v>65.25</v>
      </c>
      <c r="I189" s="106">
        <v>71</v>
      </c>
      <c r="J189" s="106">
        <v>77</v>
      </c>
      <c r="K189" s="106" t="s">
        <v>52</v>
      </c>
      <c r="L189" s="106" t="s">
        <v>52</v>
      </c>
      <c r="M189" s="106" t="s">
        <v>52</v>
      </c>
      <c r="N189" s="106" t="s">
        <v>52</v>
      </c>
      <c r="O189" s="106" t="s">
        <v>52</v>
      </c>
      <c r="P189" s="106" t="s">
        <v>52</v>
      </c>
      <c r="Q189" s="106" t="s">
        <v>52</v>
      </c>
      <c r="R189" s="106" t="s">
        <v>52</v>
      </c>
      <c r="S189" s="107" t="s">
        <v>52</v>
      </c>
      <c r="T189" s="107" t="s">
        <v>52</v>
      </c>
      <c r="U189" s="107" t="s">
        <v>52</v>
      </c>
      <c r="V189" s="107" t="s">
        <v>52</v>
      </c>
      <c r="W189" s="107" t="s">
        <v>52</v>
      </c>
      <c r="X189" s="107" t="s">
        <v>52</v>
      </c>
      <c r="Y189" s="107" t="s">
        <v>52</v>
      </c>
      <c r="Z189" s="107" t="s">
        <v>52</v>
      </c>
      <c r="AA189" s="107" t="s">
        <v>52</v>
      </c>
      <c r="AB189" s="107" t="s">
        <v>52</v>
      </c>
      <c r="AC189" s="107" t="s">
        <v>52</v>
      </c>
      <c r="AD189" s="107" t="s">
        <v>52</v>
      </c>
      <c r="AE189" s="107" t="s">
        <v>52</v>
      </c>
      <c r="AF189" s="107" t="s">
        <v>52</v>
      </c>
      <c r="AG189" s="107" t="s">
        <v>52</v>
      </c>
      <c r="AH189" s="107" t="s">
        <v>52</v>
      </c>
      <c r="AI189" s="107" t="s">
        <v>52</v>
      </c>
      <c r="AJ189" s="106" t="s">
        <v>52</v>
      </c>
      <c r="AK189" s="106" t="s">
        <v>52</v>
      </c>
    </row>
    <row r="190" spans="1:38" ht="15.5" customHeight="1" x14ac:dyDescent="0.2">
      <c r="A190" s="105" t="s">
        <v>729</v>
      </c>
      <c r="B190" s="105" t="s">
        <v>52</v>
      </c>
      <c r="C190" s="105" t="s">
        <v>730</v>
      </c>
      <c r="D190" s="105" t="s">
        <v>194</v>
      </c>
      <c r="E190" s="105" t="s">
        <v>76</v>
      </c>
      <c r="F190" s="106">
        <v>95.63</v>
      </c>
      <c r="G190" s="106">
        <v>93.38</v>
      </c>
      <c r="H190" s="106">
        <v>73.13</v>
      </c>
      <c r="I190" s="106" t="s">
        <v>52</v>
      </c>
      <c r="J190" s="106" t="s">
        <v>52</v>
      </c>
      <c r="K190" s="106" t="s">
        <v>52</v>
      </c>
      <c r="L190" s="106" t="s">
        <v>52</v>
      </c>
      <c r="M190" s="106" t="s">
        <v>52</v>
      </c>
      <c r="N190" s="106" t="s">
        <v>52</v>
      </c>
      <c r="O190" s="106" t="s">
        <v>52</v>
      </c>
      <c r="P190" s="106" t="s">
        <v>52</v>
      </c>
      <c r="Q190" s="106" t="s">
        <v>52</v>
      </c>
      <c r="R190" s="106" t="s">
        <v>52</v>
      </c>
      <c r="S190" s="107" t="s">
        <v>52</v>
      </c>
      <c r="T190" s="107" t="s">
        <v>52</v>
      </c>
      <c r="U190" s="107" t="s">
        <v>52</v>
      </c>
      <c r="V190" s="107" t="s">
        <v>52</v>
      </c>
      <c r="W190" s="107" t="s">
        <v>52</v>
      </c>
      <c r="X190" s="107" t="s">
        <v>52</v>
      </c>
      <c r="Y190" s="107" t="s">
        <v>52</v>
      </c>
      <c r="Z190" s="107" t="s">
        <v>52</v>
      </c>
      <c r="AA190" s="107" t="s">
        <v>52</v>
      </c>
      <c r="AB190" s="107" t="s">
        <v>52</v>
      </c>
      <c r="AC190" s="107" t="s">
        <v>52</v>
      </c>
      <c r="AD190" s="107" t="s">
        <v>52</v>
      </c>
      <c r="AE190" s="107" t="s">
        <v>52</v>
      </c>
      <c r="AF190" s="107" t="s">
        <v>52</v>
      </c>
      <c r="AG190" s="107" t="s">
        <v>52</v>
      </c>
      <c r="AH190" s="107" t="s">
        <v>52</v>
      </c>
      <c r="AI190" s="107" t="s">
        <v>52</v>
      </c>
      <c r="AJ190" s="106" t="s">
        <v>52</v>
      </c>
      <c r="AK190" s="106" t="s">
        <v>52</v>
      </c>
    </row>
    <row r="191" spans="1:38" ht="15.5" customHeight="1" x14ac:dyDescent="0.2">
      <c r="A191" s="105" t="s">
        <v>731</v>
      </c>
      <c r="B191" s="105" t="s">
        <v>732</v>
      </c>
      <c r="C191" s="105" t="s">
        <v>733</v>
      </c>
      <c r="D191" s="105" t="s">
        <v>94</v>
      </c>
      <c r="E191" s="105" t="s">
        <v>76</v>
      </c>
      <c r="F191" s="106">
        <v>76.5</v>
      </c>
      <c r="G191" s="106">
        <v>59.63</v>
      </c>
      <c r="H191" s="106">
        <v>55.13</v>
      </c>
      <c r="I191" s="106">
        <v>71.52</v>
      </c>
      <c r="J191" s="106">
        <v>91.48</v>
      </c>
      <c r="K191" s="106">
        <v>106.1</v>
      </c>
      <c r="L191" s="106">
        <v>115.1</v>
      </c>
      <c r="M191" s="106">
        <v>118.02</v>
      </c>
      <c r="N191" s="106">
        <v>126.3</v>
      </c>
      <c r="O191" s="106">
        <v>135.46</v>
      </c>
      <c r="P191" s="106">
        <v>141.76</v>
      </c>
      <c r="Q191" s="106">
        <v>152.83000000000001</v>
      </c>
      <c r="R191" s="106">
        <v>157.44999999999999</v>
      </c>
      <c r="S191" s="107">
        <v>162.38999999999999</v>
      </c>
      <c r="T191" s="107">
        <v>167.72</v>
      </c>
      <c r="U191" s="107">
        <v>174.53</v>
      </c>
      <c r="V191" s="107">
        <v>181.1</v>
      </c>
      <c r="W191" s="107">
        <v>185.63</v>
      </c>
      <c r="X191" s="107">
        <v>185.57</v>
      </c>
      <c r="Y191" s="107">
        <v>185.68</v>
      </c>
      <c r="Z191" s="107">
        <v>186.11</v>
      </c>
      <c r="AA191" s="107">
        <v>186.18</v>
      </c>
      <c r="AB191" s="107">
        <v>186.51</v>
      </c>
      <c r="AC191" s="107">
        <v>191.62</v>
      </c>
      <c r="AD191" s="107">
        <v>196.86</v>
      </c>
      <c r="AE191" s="107">
        <v>202.67</v>
      </c>
      <c r="AF191" s="107">
        <v>208.48</v>
      </c>
      <c r="AG191" s="107">
        <v>213.5</v>
      </c>
      <c r="AH191" s="107">
        <v>218.49</v>
      </c>
      <c r="AI191" s="107">
        <v>223.7</v>
      </c>
      <c r="AJ191" s="106">
        <v>230.41</v>
      </c>
      <c r="AK191" s="106">
        <v>237.4</v>
      </c>
    </row>
    <row r="192" spans="1:38" ht="15.5" customHeight="1" x14ac:dyDescent="0.2">
      <c r="A192" s="105" t="s">
        <v>734</v>
      </c>
      <c r="B192" s="11" t="s">
        <v>735</v>
      </c>
      <c r="C192" s="105" t="s">
        <v>736</v>
      </c>
      <c r="D192" s="105" t="s">
        <v>94</v>
      </c>
      <c r="E192" s="105" t="s">
        <v>82</v>
      </c>
      <c r="F192" s="106">
        <v>507.38</v>
      </c>
      <c r="G192" s="106">
        <v>497.25</v>
      </c>
      <c r="H192" s="106">
        <v>452.25</v>
      </c>
      <c r="I192" s="106">
        <v>458.63</v>
      </c>
      <c r="J192" s="106">
        <v>485.53</v>
      </c>
      <c r="K192" s="106">
        <v>537.16</v>
      </c>
      <c r="L192" s="106">
        <v>577.42999999999995</v>
      </c>
      <c r="M192" s="106">
        <v>634.14</v>
      </c>
      <c r="N192" s="106">
        <v>680.73</v>
      </c>
      <c r="O192" s="106">
        <v>746.27</v>
      </c>
      <c r="P192" s="106">
        <v>843.81</v>
      </c>
      <c r="Q192" s="106">
        <v>888.76</v>
      </c>
      <c r="R192" s="106">
        <v>923</v>
      </c>
      <c r="S192" s="107">
        <v>955.23</v>
      </c>
      <c r="T192" s="107">
        <v>988.02</v>
      </c>
      <c r="U192" s="107">
        <v>1036.3699999999999</v>
      </c>
      <c r="V192" s="107">
        <v>1065.94</v>
      </c>
      <c r="W192" s="107">
        <v>1090.5</v>
      </c>
      <c r="X192" s="107">
        <v>1090.5</v>
      </c>
      <c r="Y192" s="107">
        <v>1090.5</v>
      </c>
      <c r="Z192" s="107">
        <v>1090.5</v>
      </c>
      <c r="AA192" s="107">
        <v>1090.5</v>
      </c>
      <c r="AB192" s="107">
        <v>1090.5</v>
      </c>
      <c r="AC192" s="107">
        <v>1134.01</v>
      </c>
      <c r="AD192" s="107">
        <v>1179.26</v>
      </c>
      <c r="AE192" s="107">
        <v>1232.21</v>
      </c>
      <c r="AF192" s="107">
        <v>1293.7</v>
      </c>
      <c r="AG192" s="107">
        <v>1345.32</v>
      </c>
      <c r="AH192" s="107">
        <v>1409.22</v>
      </c>
      <c r="AI192" s="107">
        <v>1451.36</v>
      </c>
      <c r="AJ192" s="106">
        <v>1523.78</v>
      </c>
      <c r="AK192" s="106">
        <v>1599.82</v>
      </c>
    </row>
    <row r="193" spans="1:38" ht="15.5" customHeight="1" x14ac:dyDescent="0.2">
      <c r="A193" s="105" t="s">
        <v>737</v>
      </c>
      <c r="B193" s="105" t="s">
        <v>738</v>
      </c>
      <c r="C193" s="105" t="s">
        <v>739</v>
      </c>
      <c r="D193" s="105" t="s">
        <v>94</v>
      </c>
      <c r="E193" s="105" t="s">
        <v>86</v>
      </c>
      <c r="F193" s="106" t="s">
        <v>52</v>
      </c>
      <c r="G193" s="106" t="s">
        <v>52</v>
      </c>
      <c r="H193" s="106">
        <v>45</v>
      </c>
      <c r="I193" s="106">
        <v>44.96</v>
      </c>
      <c r="J193" s="106">
        <v>51.17</v>
      </c>
      <c r="K193" s="106">
        <v>57.74</v>
      </c>
      <c r="L193" s="106">
        <v>68.900000000000006</v>
      </c>
      <c r="M193" s="106">
        <v>77.98</v>
      </c>
      <c r="N193" s="106">
        <v>82.05</v>
      </c>
      <c r="O193" s="106">
        <v>94.01</v>
      </c>
      <c r="P193" s="106">
        <v>142.59</v>
      </c>
      <c r="Q193" s="106">
        <v>156.71</v>
      </c>
      <c r="R193" s="106">
        <v>162.9</v>
      </c>
      <c r="S193" s="107">
        <v>170.96</v>
      </c>
      <c r="T193" s="107">
        <v>179.49</v>
      </c>
      <c r="U193" s="107">
        <v>188.45</v>
      </c>
      <c r="V193" s="107">
        <v>193.99</v>
      </c>
      <c r="W193" s="107">
        <v>199.69</v>
      </c>
      <c r="X193" s="107">
        <v>199.69</v>
      </c>
      <c r="Y193" s="107">
        <v>199.69</v>
      </c>
      <c r="Z193" s="107">
        <v>203.68</v>
      </c>
      <c r="AA193" s="107">
        <v>207.73</v>
      </c>
      <c r="AB193" s="107">
        <v>207.73</v>
      </c>
      <c r="AC193" s="107">
        <v>210.31</v>
      </c>
      <c r="AD193" s="107">
        <v>214.49</v>
      </c>
      <c r="AE193" s="107">
        <v>226.49</v>
      </c>
      <c r="AF193" s="107">
        <v>250.49</v>
      </c>
      <c r="AG193" s="107">
        <v>257.25</v>
      </c>
      <c r="AH193" s="107">
        <v>270.08</v>
      </c>
      <c r="AI193" s="107">
        <v>280.08</v>
      </c>
      <c r="AJ193" s="106">
        <v>295.08</v>
      </c>
      <c r="AK193" s="106">
        <v>308.08</v>
      </c>
    </row>
    <row r="194" spans="1:38" ht="15.5" customHeight="1" x14ac:dyDescent="0.2">
      <c r="A194" s="105" t="s">
        <v>740</v>
      </c>
      <c r="B194" s="105" t="s">
        <v>741</v>
      </c>
      <c r="C194" s="105" t="s">
        <v>742</v>
      </c>
      <c r="D194" s="105" t="s">
        <v>94</v>
      </c>
      <c r="E194" s="105" t="s">
        <v>76</v>
      </c>
      <c r="F194" s="106">
        <v>122.63</v>
      </c>
      <c r="G194" s="106">
        <v>94.5</v>
      </c>
      <c r="H194" s="106">
        <v>100.13</v>
      </c>
      <c r="I194" s="106">
        <v>108.85</v>
      </c>
      <c r="J194" s="106">
        <v>102.8</v>
      </c>
      <c r="K194" s="106">
        <v>111.7</v>
      </c>
      <c r="L194" s="106">
        <v>122.65</v>
      </c>
      <c r="M194" s="106">
        <v>128</v>
      </c>
      <c r="N194" s="106">
        <v>140.72</v>
      </c>
      <c r="O194" s="106">
        <v>149</v>
      </c>
      <c r="P194" s="106">
        <v>156.30000000000001</v>
      </c>
      <c r="Q194" s="106">
        <v>174.33</v>
      </c>
      <c r="R194" s="106">
        <v>178.93</v>
      </c>
      <c r="S194" s="107">
        <v>183.3</v>
      </c>
      <c r="T194" s="107">
        <v>190.63</v>
      </c>
      <c r="U194" s="107">
        <v>197.87</v>
      </c>
      <c r="V194" s="107">
        <v>202.81</v>
      </c>
      <c r="W194" s="107">
        <v>202.81</v>
      </c>
      <c r="X194" s="107">
        <v>202.81</v>
      </c>
      <c r="Y194" s="107">
        <v>202.81</v>
      </c>
      <c r="Z194" s="107">
        <v>202.81</v>
      </c>
      <c r="AA194" s="107">
        <v>202.81</v>
      </c>
      <c r="AB194" s="107">
        <v>202.81</v>
      </c>
      <c r="AC194" s="107">
        <v>207.81</v>
      </c>
      <c r="AD194" s="107">
        <v>212.81</v>
      </c>
      <c r="AE194" s="107">
        <v>219.19</v>
      </c>
      <c r="AF194" s="107">
        <v>225.75</v>
      </c>
      <c r="AG194" s="107">
        <v>230.75</v>
      </c>
      <c r="AH194" s="107">
        <v>235.75</v>
      </c>
      <c r="AI194" s="107">
        <v>240.75</v>
      </c>
      <c r="AJ194" s="106">
        <v>247.95</v>
      </c>
      <c r="AK194" s="106">
        <v>255.37</v>
      </c>
    </row>
    <row r="195" spans="1:38" ht="15.5" customHeight="1" x14ac:dyDescent="0.2">
      <c r="A195" s="105" t="s">
        <v>743</v>
      </c>
      <c r="B195" s="105" t="s">
        <v>744</v>
      </c>
      <c r="C195" s="105" t="s">
        <v>745</v>
      </c>
      <c r="D195" s="105" t="s">
        <v>94</v>
      </c>
      <c r="E195" s="105" t="s">
        <v>76</v>
      </c>
      <c r="F195" s="106">
        <v>46.13</v>
      </c>
      <c r="G195" s="106">
        <v>47.25</v>
      </c>
      <c r="H195" s="106">
        <v>47.25</v>
      </c>
      <c r="I195" s="106">
        <v>47.98</v>
      </c>
      <c r="J195" s="106">
        <v>53.21</v>
      </c>
      <c r="K195" s="106">
        <v>73.41</v>
      </c>
      <c r="L195" s="106">
        <v>76.37</v>
      </c>
      <c r="M195" s="106">
        <v>85.51</v>
      </c>
      <c r="N195" s="106">
        <v>91.82</v>
      </c>
      <c r="O195" s="106">
        <v>113.81</v>
      </c>
      <c r="P195" s="106">
        <v>125.59</v>
      </c>
      <c r="Q195" s="106">
        <v>131.66999999999999</v>
      </c>
      <c r="R195" s="106">
        <v>138.46</v>
      </c>
      <c r="S195" s="107">
        <v>145.4</v>
      </c>
      <c r="T195" s="107">
        <v>152.28</v>
      </c>
      <c r="U195" s="107">
        <v>159.93</v>
      </c>
      <c r="V195" s="107">
        <v>167.56</v>
      </c>
      <c r="W195" s="107">
        <v>171.86</v>
      </c>
      <c r="X195" s="107">
        <v>172.1</v>
      </c>
      <c r="Y195" s="107">
        <v>177.88</v>
      </c>
      <c r="Z195" s="107">
        <v>182.23</v>
      </c>
      <c r="AA195" s="107">
        <v>185.7</v>
      </c>
      <c r="AB195" s="107">
        <v>189.29</v>
      </c>
      <c r="AC195" s="107">
        <v>195.28</v>
      </c>
      <c r="AD195" s="107">
        <v>200.57</v>
      </c>
      <c r="AE195" s="107">
        <v>206.79</v>
      </c>
      <c r="AF195" s="107">
        <v>213.14</v>
      </c>
      <c r="AG195" s="107">
        <v>218.8</v>
      </c>
      <c r="AH195" s="107">
        <v>224.74</v>
      </c>
      <c r="AI195" s="107">
        <v>231.53</v>
      </c>
      <c r="AJ195" s="106">
        <v>239.08</v>
      </c>
      <c r="AK195" s="106">
        <v>248.4</v>
      </c>
    </row>
    <row r="196" spans="1:38" ht="15.5" customHeight="1" x14ac:dyDescent="0.2">
      <c r="A196" s="105" t="s">
        <v>746</v>
      </c>
      <c r="B196" s="105" t="s">
        <v>52</v>
      </c>
      <c r="C196" s="105" t="s">
        <v>747</v>
      </c>
      <c r="D196" s="105" t="s">
        <v>194</v>
      </c>
      <c r="E196" s="105" t="s">
        <v>76</v>
      </c>
      <c r="F196" s="106">
        <v>162</v>
      </c>
      <c r="G196" s="106">
        <v>119.25</v>
      </c>
      <c r="H196" s="106">
        <v>133.88</v>
      </c>
      <c r="I196" s="106" t="s">
        <v>52</v>
      </c>
      <c r="J196" s="106" t="s">
        <v>52</v>
      </c>
      <c r="K196" s="106" t="s">
        <v>52</v>
      </c>
      <c r="L196" s="106" t="s">
        <v>52</v>
      </c>
      <c r="M196" s="106" t="s">
        <v>52</v>
      </c>
      <c r="N196" s="106" t="s">
        <v>52</v>
      </c>
      <c r="O196" s="106" t="s">
        <v>52</v>
      </c>
      <c r="P196" s="106" t="s">
        <v>52</v>
      </c>
      <c r="Q196" s="106" t="s">
        <v>52</v>
      </c>
      <c r="R196" s="106" t="s">
        <v>52</v>
      </c>
      <c r="S196" s="107" t="s">
        <v>52</v>
      </c>
      <c r="T196" s="107" t="s">
        <v>52</v>
      </c>
      <c r="U196" s="107" t="s">
        <v>52</v>
      </c>
      <c r="V196" s="107" t="s">
        <v>52</v>
      </c>
      <c r="W196" s="107" t="s">
        <v>52</v>
      </c>
      <c r="X196" s="107" t="s">
        <v>52</v>
      </c>
      <c r="Y196" s="107" t="s">
        <v>52</v>
      </c>
      <c r="Z196" s="107" t="s">
        <v>52</v>
      </c>
      <c r="AA196" s="107" t="s">
        <v>52</v>
      </c>
      <c r="AB196" s="107" t="s">
        <v>52</v>
      </c>
      <c r="AC196" s="107" t="s">
        <v>52</v>
      </c>
      <c r="AD196" s="107" t="s">
        <v>52</v>
      </c>
      <c r="AE196" s="107" t="s">
        <v>52</v>
      </c>
      <c r="AF196" s="107" t="s">
        <v>52</v>
      </c>
      <c r="AG196" s="107" t="s">
        <v>52</v>
      </c>
      <c r="AH196" s="107" t="s">
        <v>52</v>
      </c>
      <c r="AI196" s="107" t="s">
        <v>52</v>
      </c>
      <c r="AJ196" s="106" t="s">
        <v>52</v>
      </c>
      <c r="AK196" s="106" t="s">
        <v>52</v>
      </c>
    </row>
    <row r="197" spans="1:38" ht="15.5" customHeight="1" x14ac:dyDescent="0.2">
      <c r="A197" s="105" t="s">
        <v>748</v>
      </c>
      <c r="B197" s="105" t="s">
        <v>749</v>
      </c>
      <c r="C197" s="105" t="s">
        <v>750</v>
      </c>
      <c r="D197" s="105" t="s">
        <v>94</v>
      </c>
      <c r="E197" s="105" t="s">
        <v>76</v>
      </c>
      <c r="F197" s="106">
        <v>69.75</v>
      </c>
      <c r="G197" s="106">
        <v>57.38</v>
      </c>
      <c r="H197" s="106">
        <v>31.5</v>
      </c>
      <c r="I197" s="106">
        <v>67.28</v>
      </c>
      <c r="J197" s="106">
        <v>78.319999999999993</v>
      </c>
      <c r="K197" s="106">
        <v>83.2</v>
      </c>
      <c r="L197" s="106">
        <v>98.54</v>
      </c>
      <c r="M197" s="106">
        <v>99.4</v>
      </c>
      <c r="N197" s="106">
        <v>106.01</v>
      </c>
      <c r="O197" s="106">
        <v>109.43</v>
      </c>
      <c r="P197" s="106">
        <v>115.94</v>
      </c>
      <c r="Q197" s="106">
        <v>123.54</v>
      </c>
      <c r="R197" s="106">
        <v>129.05000000000001</v>
      </c>
      <c r="S197" s="107">
        <v>135.06</v>
      </c>
      <c r="T197" s="107">
        <v>142</v>
      </c>
      <c r="U197" s="107">
        <v>145.94</v>
      </c>
      <c r="V197" s="107">
        <v>152.82</v>
      </c>
      <c r="W197" s="107">
        <v>155.41</v>
      </c>
      <c r="X197" s="107">
        <v>155.58000000000001</v>
      </c>
      <c r="Y197" s="107">
        <v>155.94</v>
      </c>
      <c r="Z197" s="107">
        <v>156.62</v>
      </c>
      <c r="AA197" s="107">
        <v>157.9</v>
      </c>
      <c r="AB197" s="107">
        <v>158.41</v>
      </c>
      <c r="AC197" s="107">
        <v>159.72999999999999</v>
      </c>
      <c r="AD197" s="107">
        <v>164.44</v>
      </c>
      <c r="AE197" s="107">
        <v>169.95</v>
      </c>
      <c r="AF197" s="107">
        <v>176.52</v>
      </c>
      <c r="AG197" s="107">
        <v>182.97</v>
      </c>
      <c r="AH197" s="107">
        <v>189.45</v>
      </c>
      <c r="AI197" s="107">
        <v>196.79</v>
      </c>
      <c r="AJ197" s="106">
        <v>203.98</v>
      </c>
      <c r="AK197" s="113">
        <v>212.97</v>
      </c>
    </row>
    <row r="198" spans="1:38" ht="15.5" customHeight="1" x14ac:dyDescent="0.2">
      <c r="A198" s="105" t="s">
        <v>751</v>
      </c>
      <c r="B198" s="105" t="s">
        <v>752</v>
      </c>
      <c r="C198" s="105" t="s">
        <v>91</v>
      </c>
      <c r="D198" s="105" t="s">
        <v>94</v>
      </c>
      <c r="E198" s="105" t="s">
        <v>90</v>
      </c>
      <c r="F198" s="106" t="s">
        <v>52</v>
      </c>
      <c r="G198" s="106" t="s">
        <v>52</v>
      </c>
      <c r="H198" s="106" t="s">
        <v>52</v>
      </c>
      <c r="I198" s="106" t="s">
        <v>52</v>
      </c>
      <c r="J198" s="106" t="s">
        <v>52</v>
      </c>
      <c r="K198" s="106" t="s">
        <v>52</v>
      </c>
      <c r="L198" s="106" t="s">
        <v>52</v>
      </c>
      <c r="M198" s="106">
        <v>122.98</v>
      </c>
      <c r="N198" s="106">
        <v>150.88</v>
      </c>
      <c r="O198" s="106">
        <v>173.88</v>
      </c>
      <c r="P198" s="106">
        <v>224.4</v>
      </c>
      <c r="Q198" s="106">
        <v>241.33</v>
      </c>
      <c r="R198" s="106">
        <v>254.62</v>
      </c>
      <c r="S198" s="107">
        <v>288.61</v>
      </c>
      <c r="T198" s="107">
        <v>303.88</v>
      </c>
      <c r="U198" s="107">
        <v>309.82</v>
      </c>
      <c r="V198" s="107">
        <v>309.82</v>
      </c>
      <c r="W198" s="107">
        <v>309.82</v>
      </c>
      <c r="X198" s="107">
        <v>309.82</v>
      </c>
      <c r="Y198" s="107">
        <v>306.72000000000003</v>
      </c>
      <c r="Z198" s="107">
        <v>303</v>
      </c>
      <c r="AA198" s="107">
        <v>299</v>
      </c>
      <c r="AB198" s="107">
        <v>295</v>
      </c>
      <c r="AC198" s="107">
        <v>276</v>
      </c>
      <c r="AD198" s="107">
        <v>280.02000388416502</v>
      </c>
      <c r="AE198" s="107">
        <v>294.23</v>
      </c>
      <c r="AF198" s="107">
        <v>320.51</v>
      </c>
      <c r="AG198" s="107">
        <v>332.07</v>
      </c>
      <c r="AH198" s="107">
        <v>363.66</v>
      </c>
      <c r="AI198" s="107">
        <v>395.59</v>
      </c>
      <c r="AJ198" s="106">
        <v>434.14</v>
      </c>
      <c r="AK198" s="106">
        <v>471.4</v>
      </c>
    </row>
    <row r="199" spans="1:38" ht="15.5" customHeight="1" x14ac:dyDescent="0.2">
      <c r="A199" s="105" t="s">
        <v>753</v>
      </c>
      <c r="B199" s="105" t="s">
        <v>52</v>
      </c>
      <c r="C199" s="105" t="s">
        <v>754</v>
      </c>
      <c r="D199" s="105" t="s">
        <v>94</v>
      </c>
      <c r="E199" s="105" t="s">
        <v>86</v>
      </c>
      <c r="F199" s="106" t="s">
        <v>52</v>
      </c>
      <c r="G199" s="106" t="s">
        <v>52</v>
      </c>
      <c r="H199" s="106" t="s">
        <v>52</v>
      </c>
      <c r="I199" s="106" t="s">
        <v>52</v>
      </c>
      <c r="J199" s="106" t="s">
        <v>52</v>
      </c>
      <c r="K199" s="106" t="s">
        <v>52</v>
      </c>
      <c r="L199" s="106" t="s">
        <v>52</v>
      </c>
      <c r="M199" s="106" t="s">
        <v>52</v>
      </c>
      <c r="N199" s="106" t="s">
        <v>52</v>
      </c>
      <c r="O199" s="106" t="s">
        <v>52</v>
      </c>
      <c r="P199" s="106" t="s">
        <v>52</v>
      </c>
      <c r="Q199" s="106" t="s">
        <v>52</v>
      </c>
      <c r="R199" s="106" t="s">
        <v>52</v>
      </c>
      <c r="S199" s="106" t="s">
        <v>52</v>
      </c>
      <c r="T199" s="106" t="s">
        <v>52</v>
      </c>
      <c r="U199" s="106" t="s">
        <v>52</v>
      </c>
      <c r="V199" s="106" t="s">
        <v>52</v>
      </c>
      <c r="W199" s="106" t="s">
        <v>52</v>
      </c>
      <c r="X199" s="106" t="s">
        <v>52</v>
      </c>
      <c r="Y199" s="106" t="s">
        <v>52</v>
      </c>
      <c r="Z199" s="106" t="s">
        <v>52</v>
      </c>
      <c r="AA199" s="106" t="s">
        <v>52</v>
      </c>
      <c r="AB199" s="106" t="s">
        <v>52</v>
      </c>
      <c r="AC199" s="106" t="s">
        <v>52</v>
      </c>
      <c r="AD199" s="106" t="s">
        <v>52</v>
      </c>
      <c r="AE199" s="107">
        <v>174.3</v>
      </c>
      <c r="AF199" s="107">
        <v>198.3</v>
      </c>
      <c r="AG199" s="107">
        <v>208.3</v>
      </c>
      <c r="AH199" s="107">
        <v>218.3</v>
      </c>
      <c r="AI199" s="107">
        <v>228.3</v>
      </c>
      <c r="AJ199" s="106">
        <v>243.3</v>
      </c>
      <c r="AK199" s="106">
        <v>256.3</v>
      </c>
    </row>
    <row r="200" spans="1:38" ht="15.5" customHeight="1" x14ac:dyDescent="0.2">
      <c r="A200" s="105" t="s">
        <v>755</v>
      </c>
      <c r="B200" s="105" t="s">
        <v>52</v>
      </c>
      <c r="C200" s="105" t="s">
        <v>756</v>
      </c>
      <c r="D200" s="105" t="s">
        <v>94</v>
      </c>
      <c r="E200" s="105" t="s">
        <v>80</v>
      </c>
      <c r="F200" s="106" t="s">
        <v>52</v>
      </c>
      <c r="G200" s="106" t="s">
        <v>52</v>
      </c>
      <c r="H200" s="106" t="s">
        <v>52</v>
      </c>
      <c r="I200" s="106" t="s">
        <v>52</v>
      </c>
      <c r="J200" s="106" t="s">
        <v>52</v>
      </c>
      <c r="K200" s="106" t="s">
        <v>52</v>
      </c>
      <c r="L200" s="106" t="s">
        <v>52</v>
      </c>
      <c r="M200" s="106" t="s">
        <v>52</v>
      </c>
      <c r="N200" s="106" t="s">
        <v>52</v>
      </c>
      <c r="O200" s="106" t="s">
        <v>52</v>
      </c>
      <c r="P200" s="106" t="s">
        <v>52</v>
      </c>
      <c r="Q200" s="106" t="s">
        <v>52</v>
      </c>
      <c r="R200" s="106" t="s">
        <v>52</v>
      </c>
      <c r="S200" s="106" t="s">
        <v>52</v>
      </c>
      <c r="T200" s="106" t="s">
        <v>52</v>
      </c>
      <c r="U200" s="106" t="s">
        <v>52</v>
      </c>
      <c r="V200" s="106" t="s">
        <v>52</v>
      </c>
      <c r="W200" s="106" t="s">
        <v>52</v>
      </c>
      <c r="X200" s="106" t="s">
        <v>52</v>
      </c>
      <c r="Y200" s="106" t="s">
        <v>52</v>
      </c>
      <c r="Z200" s="106" t="s">
        <v>52</v>
      </c>
      <c r="AA200" s="106" t="s">
        <v>52</v>
      </c>
      <c r="AB200" s="106" t="s">
        <v>52</v>
      </c>
      <c r="AC200" s="106" t="s">
        <v>52</v>
      </c>
      <c r="AD200" s="106" t="s">
        <v>52</v>
      </c>
      <c r="AE200" s="107">
        <v>67.95</v>
      </c>
      <c r="AF200" s="107">
        <v>76.95</v>
      </c>
      <c r="AG200" s="107">
        <v>90.95</v>
      </c>
      <c r="AH200" s="107">
        <v>90.95</v>
      </c>
      <c r="AI200" s="107">
        <v>102.95</v>
      </c>
      <c r="AJ200" s="106">
        <v>107.95</v>
      </c>
      <c r="AK200" s="106">
        <v>112.95</v>
      </c>
    </row>
    <row r="201" spans="1:38" ht="15.5" customHeight="1" x14ac:dyDescent="0.2">
      <c r="A201" s="105" t="s">
        <v>757</v>
      </c>
      <c r="B201" s="105" t="s">
        <v>758</v>
      </c>
      <c r="C201" s="105" t="s">
        <v>759</v>
      </c>
      <c r="D201" s="105" t="s">
        <v>194</v>
      </c>
      <c r="E201" s="105" t="s">
        <v>84</v>
      </c>
      <c r="F201" s="106">
        <v>16.88</v>
      </c>
      <c r="G201" s="106">
        <v>18</v>
      </c>
      <c r="H201" s="106">
        <v>20.25</v>
      </c>
      <c r="I201" s="106">
        <v>25.09</v>
      </c>
      <c r="J201" s="106">
        <v>26.58</v>
      </c>
      <c r="K201" s="106">
        <v>27.29</v>
      </c>
      <c r="L201" s="106">
        <v>28.92</v>
      </c>
      <c r="M201" s="106">
        <v>29.79</v>
      </c>
      <c r="N201" s="106">
        <v>30.96</v>
      </c>
      <c r="O201" s="106">
        <v>32.49</v>
      </c>
      <c r="P201" s="106">
        <v>39.96</v>
      </c>
      <c r="Q201" s="106">
        <v>42.66</v>
      </c>
      <c r="R201" s="106">
        <v>44.73</v>
      </c>
      <c r="S201" s="107">
        <v>46.38</v>
      </c>
      <c r="T201" s="107">
        <v>48</v>
      </c>
      <c r="U201" s="107">
        <v>49.68</v>
      </c>
      <c r="V201" s="107">
        <v>51.37</v>
      </c>
      <c r="W201" s="107">
        <v>52.65</v>
      </c>
      <c r="X201" s="107">
        <v>52.65</v>
      </c>
      <c r="Y201" s="107">
        <v>52.65</v>
      </c>
      <c r="Z201" s="107">
        <v>57.64</v>
      </c>
      <c r="AA201" s="107">
        <v>57.64</v>
      </c>
      <c r="AB201" s="107">
        <v>57.64</v>
      </c>
      <c r="AC201" s="107">
        <v>58.78</v>
      </c>
      <c r="AD201" s="107">
        <v>59.95</v>
      </c>
      <c r="AE201" s="107" t="s">
        <v>52</v>
      </c>
      <c r="AF201" s="107" t="s">
        <v>52</v>
      </c>
      <c r="AG201" s="107" t="s">
        <v>52</v>
      </c>
      <c r="AH201" s="107" t="s">
        <v>52</v>
      </c>
      <c r="AI201" s="107" t="s">
        <v>52</v>
      </c>
      <c r="AJ201" s="106" t="s">
        <v>52</v>
      </c>
      <c r="AK201" s="106" t="s">
        <v>52</v>
      </c>
    </row>
    <row r="202" spans="1:38" ht="15.5" customHeight="1" x14ac:dyDescent="0.2">
      <c r="A202" s="105" t="s">
        <v>760</v>
      </c>
      <c r="B202" s="105" t="s">
        <v>761</v>
      </c>
      <c r="C202" s="105" t="s">
        <v>762</v>
      </c>
      <c r="D202" s="105" t="s">
        <v>194</v>
      </c>
      <c r="E202" s="105" t="s">
        <v>86</v>
      </c>
      <c r="F202" s="106">
        <v>41.63</v>
      </c>
      <c r="G202" s="106">
        <v>43.88</v>
      </c>
      <c r="H202" s="106">
        <v>45</v>
      </c>
      <c r="I202" s="106">
        <v>45.86</v>
      </c>
      <c r="J202" s="106">
        <v>54.1</v>
      </c>
      <c r="K202" s="106">
        <v>56.28</v>
      </c>
      <c r="L202" s="106">
        <v>60.22</v>
      </c>
      <c r="M202" s="106">
        <v>62.72</v>
      </c>
      <c r="N202" s="106">
        <v>64.66</v>
      </c>
      <c r="O202" s="106">
        <v>68.86</v>
      </c>
      <c r="P202" s="106">
        <v>91.65</v>
      </c>
      <c r="Q202" s="106">
        <v>98.52</v>
      </c>
      <c r="R202" s="106">
        <v>105.41</v>
      </c>
      <c r="S202" s="107">
        <v>110.67</v>
      </c>
      <c r="T202" s="107">
        <v>116.19</v>
      </c>
      <c r="U202" s="107">
        <v>124.9</v>
      </c>
      <c r="V202" s="107">
        <v>134.26</v>
      </c>
      <c r="W202" s="107">
        <v>144.33000000000001</v>
      </c>
      <c r="X202" s="107">
        <v>144.33000000000001</v>
      </c>
      <c r="Y202" s="107">
        <v>144.33000000000001</v>
      </c>
      <c r="Z202" s="107">
        <v>149.33000000000001</v>
      </c>
      <c r="AA202" s="107">
        <v>152.30000000000001</v>
      </c>
      <c r="AB202" s="107">
        <v>152.30000000000001</v>
      </c>
      <c r="AC202" s="107">
        <v>157.30000000000001</v>
      </c>
      <c r="AD202" s="107">
        <v>162.30000000000001</v>
      </c>
      <c r="AE202" s="107" t="s">
        <v>52</v>
      </c>
      <c r="AF202" s="107" t="s">
        <v>52</v>
      </c>
      <c r="AG202" s="107" t="s">
        <v>52</v>
      </c>
      <c r="AH202" s="107" t="s">
        <v>52</v>
      </c>
      <c r="AI202" s="107" t="s">
        <v>52</v>
      </c>
      <c r="AJ202" s="106" t="s">
        <v>52</v>
      </c>
      <c r="AK202" s="106" t="s">
        <v>52</v>
      </c>
    </row>
    <row r="203" spans="1:38" ht="15.5" customHeight="1" x14ac:dyDescent="0.2">
      <c r="A203" s="105" t="s">
        <v>763</v>
      </c>
      <c r="B203" s="105" t="s">
        <v>764</v>
      </c>
      <c r="C203" s="105" t="s">
        <v>765</v>
      </c>
      <c r="D203" s="105" t="s">
        <v>94</v>
      </c>
      <c r="E203" s="105" t="s">
        <v>401</v>
      </c>
      <c r="F203" s="106">
        <v>618.75</v>
      </c>
      <c r="G203" s="106">
        <v>460.13</v>
      </c>
      <c r="H203" s="106">
        <v>563.63</v>
      </c>
      <c r="I203" s="106">
        <v>674.24</v>
      </c>
      <c r="J203" s="106">
        <v>720.18</v>
      </c>
      <c r="K203" s="106">
        <v>769.74</v>
      </c>
      <c r="L203" s="106">
        <v>763.16</v>
      </c>
      <c r="M203" s="106">
        <v>743.53</v>
      </c>
      <c r="N203" s="106">
        <v>760.37</v>
      </c>
      <c r="O203" s="106">
        <v>779.76</v>
      </c>
      <c r="P203" s="106">
        <v>863.97</v>
      </c>
      <c r="Q203" s="106">
        <v>899.37</v>
      </c>
      <c r="R203" s="106">
        <v>925.21</v>
      </c>
      <c r="S203" s="107">
        <v>933.95</v>
      </c>
      <c r="T203" s="107">
        <v>961.97</v>
      </c>
      <c r="U203" s="107">
        <v>981.03</v>
      </c>
      <c r="V203" s="107">
        <v>981.03</v>
      </c>
      <c r="W203" s="107">
        <v>981.04</v>
      </c>
      <c r="X203" s="107">
        <v>981.04</v>
      </c>
      <c r="Y203" s="107">
        <v>981.04</v>
      </c>
      <c r="Z203" s="107">
        <v>981.04</v>
      </c>
      <c r="AA203" s="107">
        <v>981.04</v>
      </c>
      <c r="AB203" s="107">
        <v>981.04</v>
      </c>
      <c r="AC203" s="107">
        <v>1020.18</v>
      </c>
      <c r="AD203" s="107">
        <v>1071.08</v>
      </c>
      <c r="AE203" s="107">
        <v>1135.23</v>
      </c>
      <c r="AF203" s="107">
        <v>1169.17</v>
      </c>
      <c r="AG203" s="107">
        <v>1215.82</v>
      </c>
      <c r="AH203" s="107">
        <v>1276.48</v>
      </c>
      <c r="AI203" s="107">
        <v>1314.66</v>
      </c>
      <c r="AJ203" s="106">
        <v>1380.26</v>
      </c>
      <c r="AK203" s="106">
        <v>1449.13</v>
      </c>
    </row>
    <row r="204" spans="1:38" ht="15.5" customHeight="1" x14ac:dyDescent="0.2">
      <c r="A204" s="105" t="s">
        <v>766</v>
      </c>
      <c r="B204" s="105" t="s">
        <v>767</v>
      </c>
      <c r="C204" s="105" t="s">
        <v>768</v>
      </c>
      <c r="D204" s="105" t="s">
        <v>94</v>
      </c>
      <c r="E204" s="105" t="s">
        <v>76</v>
      </c>
      <c r="F204" s="106">
        <v>111.38</v>
      </c>
      <c r="G204" s="106">
        <v>82.13</v>
      </c>
      <c r="H204" s="106">
        <v>86.63</v>
      </c>
      <c r="I204" s="106">
        <v>94.66</v>
      </c>
      <c r="J204" s="106">
        <v>102.61</v>
      </c>
      <c r="K204" s="106">
        <v>108.97</v>
      </c>
      <c r="L204" s="106">
        <v>106.08</v>
      </c>
      <c r="M204" s="106">
        <v>111.86</v>
      </c>
      <c r="N204" s="106">
        <v>118.95</v>
      </c>
      <c r="O204" s="106">
        <v>129.06</v>
      </c>
      <c r="P204" s="106">
        <v>138.53</v>
      </c>
      <c r="Q204" s="106">
        <v>143.56</v>
      </c>
      <c r="R204" s="106">
        <v>148.02000000000001</v>
      </c>
      <c r="S204" s="107">
        <v>152.24</v>
      </c>
      <c r="T204" s="107">
        <v>154.63</v>
      </c>
      <c r="U204" s="107">
        <v>159.84</v>
      </c>
      <c r="V204" s="107">
        <v>163.46</v>
      </c>
      <c r="W204" s="107">
        <v>166.37</v>
      </c>
      <c r="X204" s="107">
        <v>166.52</v>
      </c>
      <c r="Y204" s="107">
        <v>166.31</v>
      </c>
      <c r="Z204" s="107">
        <v>169.72</v>
      </c>
      <c r="AA204" s="107">
        <v>173.28</v>
      </c>
      <c r="AB204" s="107">
        <v>177.47</v>
      </c>
      <c r="AC204" s="107">
        <v>183.29</v>
      </c>
      <c r="AD204" s="107">
        <v>189.65</v>
      </c>
      <c r="AE204" s="107">
        <v>195.4</v>
      </c>
      <c r="AF204" s="107">
        <v>202.47</v>
      </c>
      <c r="AG204" s="107">
        <v>209.37</v>
      </c>
      <c r="AH204" s="107">
        <v>215.68</v>
      </c>
      <c r="AI204" s="107">
        <v>221.61</v>
      </c>
      <c r="AJ204" s="106">
        <v>229.12</v>
      </c>
      <c r="AK204" s="106">
        <v>237.08</v>
      </c>
    </row>
    <row r="205" spans="1:38" ht="15.5" customHeight="1" x14ac:dyDescent="0.2">
      <c r="A205" s="105" t="s">
        <v>769</v>
      </c>
      <c r="B205" s="105" t="s">
        <v>770</v>
      </c>
      <c r="C205" s="105" t="s">
        <v>771</v>
      </c>
      <c r="D205" s="105" t="s">
        <v>94</v>
      </c>
      <c r="E205" s="105" t="s">
        <v>401</v>
      </c>
      <c r="F205" s="106">
        <v>534.38</v>
      </c>
      <c r="G205" s="106">
        <v>488.25</v>
      </c>
      <c r="H205" s="106">
        <v>693</v>
      </c>
      <c r="I205" s="106">
        <v>766.08</v>
      </c>
      <c r="J205" s="106">
        <v>695.88</v>
      </c>
      <c r="K205" s="106">
        <v>675.99</v>
      </c>
      <c r="L205" s="106">
        <v>669.41</v>
      </c>
      <c r="M205" s="106">
        <v>701.77</v>
      </c>
      <c r="N205" s="106">
        <v>771.95</v>
      </c>
      <c r="O205" s="106">
        <v>849.15</v>
      </c>
      <c r="P205" s="106">
        <v>934.07</v>
      </c>
      <c r="Q205" s="106">
        <v>979.84</v>
      </c>
      <c r="R205" s="106">
        <v>998.45</v>
      </c>
      <c r="S205" s="107">
        <v>998.45</v>
      </c>
      <c r="T205" s="107">
        <v>998.45</v>
      </c>
      <c r="U205" s="107">
        <v>998.45</v>
      </c>
      <c r="V205" s="107">
        <v>998.45</v>
      </c>
      <c r="W205" s="107">
        <v>998.45</v>
      </c>
      <c r="X205" s="107">
        <v>998.45</v>
      </c>
      <c r="Y205" s="107">
        <v>998.45</v>
      </c>
      <c r="Z205" s="107">
        <v>998.45</v>
      </c>
      <c r="AA205" s="107">
        <v>998.45</v>
      </c>
      <c r="AB205" s="107">
        <v>998.45</v>
      </c>
      <c r="AC205" s="107">
        <v>1018.42</v>
      </c>
      <c r="AD205" s="107">
        <v>1048.97</v>
      </c>
      <c r="AE205" s="107">
        <v>1080.44</v>
      </c>
      <c r="AF205" s="107">
        <v>1134.3499999999999</v>
      </c>
      <c r="AG205" s="107">
        <v>1179.6099999999999</v>
      </c>
      <c r="AH205" s="107">
        <v>1238.47</v>
      </c>
      <c r="AI205" s="107">
        <v>1275.5</v>
      </c>
      <c r="AJ205" s="106">
        <v>1339.15</v>
      </c>
      <c r="AK205" s="106">
        <v>1405.97</v>
      </c>
    </row>
    <row r="206" spans="1:38" ht="15.5" customHeight="1" x14ac:dyDescent="0.2">
      <c r="A206" s="110" t="s">
        <v>772</v>
      </c>
      <c r="B206" s="105" t="s">
        <v>52</v>
      </c>
      <c r="C206" s="110" t="s">
        <v>773</v>
      </c>
      <c r="D206" s="105" t="s">
        <v>194</v>
      </c>
      <c r="E206" s="105" t="s">
        <v>76</v>
      </c>
      <c r="F206" s="106">
        <v>120.38</v>
      </c>
      <c r="G206" s="106">
        <v>81</v>
      </c>
      <c r="H206" s="106">
        <v>72</v>
      </c>
      <c r="I206" s="106">
        <v>61</v>
      </c>
      <c r="J206" s="106">
        <v>76</v>
      </c>
      <c r="K206" s="106" t="s">
        <v>52</v>
      </c>
      <c r="L206" s="106" t="s">
        <v>52</v>
      </c>
      <c r="M206" s="106" t="s">
        <v>52</v>
      </c>
      <c r="N206" s="106" t="s">
        <v>52</v>
      </c>
      <c r="O206" s="106" t="s">
        <v>52</v>
      </c>
      <c r="P206" s="106" t="s">
        <v>52</v>
      </c>
      <c r="Q206" s="106" t="s">
        <v>52</v>
      </c>
      <c r="R206" s="106" t="s">
        <v>52</v>
      </c>
      <c r="S206" s="107" t="s">
        <v>52</v>
      </c>
      <c r="T206" s="107" t="s">
        <v>52</v>
      </c>
      <c r="U206" s="107" t="s">
        <v>52</v>
      </c>
      <c r="V206" s="107" t="s">
        <v>52</v>
      </c>
      <c r="W206" s="107" t="s">
        <v>52</v>
      </c>
      <c r="X206" s="107" t="s">
        <v>52</v>
      </c>
      <c r="Y206" s="107" t="s">
        <v>52</v>
      </c>
      <c r="Z206" s="107" t="s">
        <v>52</v>
      </c>
      <c r="AA206" s="107" t="s">
        <v>52</v>
      </c>
      <c r="AB206" s="107" t="s">
        <v>52</v>
      </c>
      <c r="AC206" s="107" t="s">
        <v>52</v>
      </c>
      <c r="AD206" s="107" t="s">
        <v>52</v>
      </c>
      <c r="AE206" s="107" t="s">
        <v>52</v>
      </c>
      <c r="AF206" s="107" t="s">
        <v>52</v>
      </c>
      <c r="AG206" s="107" t="s">
        <v>52</v>
      </c>
      <c r="AH206" s="107" t="s">
        <v>52</v>
      </c>
      <c r="AI206" s="107" t="s">
        <v>52</v>
      </c>
      <c r="AJ206" s="106" t="s">
        <v>52</v>
      </c>
      <c r="AK206" s="106" t="s">
        <v>52</v>
      </c>
      <c r="AL206" s="111"/>
    </row>
    <row r="207" spans="1:38" ht="15.5" customHeight="1" x14ac:dyDescent="0.2">
      <c r="A207" s="105" t="s">
        <v>774</v>
      </c>
      <c r="B207" s="105" t="s">
        <v>775</v>
      </c>
      <c r="C207" s="105" t="s">
        <v>776</v>
      </c>
      <c r="D207" s="105" t="s">
        <v>94</v>
      </c>
      <c r="E207" s="105" t="s">
        <v>78</v>
      </c>
      <c r="F207" s="106" t="s">
        <v>52</v>
      </c>
      <c r="G207" s="106" t="s">
        <v>52</v>
      </c>
      <c r="H207" s="106" t="s">
        <v>52</v>
      </c>
      <c r="I207" s="106" t="s">
        <v>52</v>
      </c>
      <c r="J207" s="106" t="s">
        <v>52</v>
      </c>
      <c r="K207" s="106">
        <v>590</v>
      </c>
      <c r="L207" s="106">
        <v>623.03</v>
      </c>
      <c r="M207" s="106">
        <v>676.2</v>
      </c>
      <c r="N207" s="106">
        <v>737.02</v>
      </c>
      <c r="O207" s="106">
        <v>792.29</v>
      </c>
      <c r="P207" s="106">
        <v>922.12</v>
      </c>
      <c r="Q207" s="106">
        <v>916.71</v>
      </c>
      <c r="R207" s="106">
        <v>961.61</v>
      </c>
      <c r="S207" s="107">
        <v>1004.87</v>
      </c>
      <c r="T207" s="107">
        <v>1044.17</v>
      </c>
      <c r="U207" s="107">
        <v>1080.92</v>
      </c>
      <c r="V207" s="107">
        <v>1117.8399999999999</v>
      </c>
      <c r="W207" s="107">
        <v>1139.08</v>
      </c>
      <c r="X207" s="107">
        <v>1139.25</v>
      </c>
      <c r="Y207" s="107">
        <v>1139.44</v>
      </c>
      <c r="Z207" s="107">
        <v>1161.5</v>
      </c>
      <c r="AA207" s="107">
        <v>1183.49</v>
      </c>
      <c r="AB207" s="107">
        <v>1205.94</v>
      </c>
      <c r="AC207" s="107">
        <v>1253.51</v>
      </c>
      <c r="AD207" s="107">
        <v>1314.87</v>
      </c>
      <c r="AE207" s="107">
        <v>1381.08</v>
      </c>
      <c r="AF207" s="107">
        <v>1422.46</v>
      </c>
      <c r="AG207" s="107">
        <v>1479.88</v>
      </c>
      <c r="AH207" s="107">
        <v>1553.51</v>
      </c>
      <c r="AI207" s="107">
        <v>1600.15</v>
      </c>
      <c r="AJ207" s="106">
        <v>1679.88</v>
      </c>
      <c r="AK207" s="106">
        <v>1764.77</v>
      </c>
    </row>
    <row r="208" spans="1:38" ht="15.5" customHeight="1" x14ac:dyDescent="0.2">
      <c r="A208" s="105" t="s">
        <v>777</v>
      </c>
      <c r="B208" s="105" t="s">
        <v>778</v>
      </c>
      <c r="C208" s="105" t="s">
        <v>779</v>
      </c>
      <c r="D208" s="105" t="s">
        <v>194</v>
      </c>
      <c r="E208" s="105" t="s">
        <v>76</v>
      </c>
      <c r="F208" s="106">
        <v>-11.25</v>
      </c>
      <c r="G208" s="106">
        <v>-21.38</v>
      </c>
      <c r="H208" s="106">
        <v>-20.25</v>
      </c>
      <c r="I208" s="106">
        <v>12.28</v>
      </c>
      <c r="J208" s="106">
        <v>33.26</v>
      </c>
      <c r="K208" s="106">
        <v>43.18</v>
      </c>
      <c r="L208" s="106">
        <v>54.27</v>
      </c>
      <c r="M208" s="106">
        <v>60.79</v>
      </c>
      <c r="N208" s="106">
        <v>67.2</v>
      </c>
      <c r="O208" s="106">
        <v>74.489999999999995</v>
      </c>
      <c r="P208" s="106">
        <v>82.19</v>
      </c>
      <c r="Q208" s="106">
        <v>88.9</v>
      </c>
      <c r="R208" s="106">
        <v>96.14</v>
      </c>
      <c r="S208" s="107">
        <v>99.6</v>
      </c>
      <c r="T208" s="107">
        <v>105.78</v>
      </c>
      <c r="U208" s="107">
        <v>112.81</v>
      </c>
      <c r="V208" s="107">
        <v>117.08</v>
      </c>
      <c r="W208" s="107">
        <v>119.88</v>
      </c>
      <c r="X208" s="107">
        <v>120.98</v>
      </c>
      <c r="Y208" s="107">
        <v>122.89</v>
      </c>
      <c r="Z208" s="107">
        <v>123.67</v>
      </c>
      <c r="AA208" s="107">
        <v>125.65</v>
      </c>
      <c r="AB208" s="107">
        <v>126.21</v>
      </c>
      <c r="AC208" s="107">
        <v>132.41</v>
      </c>
      <c r="AD208" s="107">
        <v>138.78</v>
      </c>
      <c r="AE208" s="107">
        <v>144.81</v>
      </c>
      <c r="AF208" s="107">
        <v>150.25</v>
      </c>
      <c r="AG208" s="107">
        <v>156.18</v>
      </c>
      <c r="AH208" s="107">
        <v>157.4</v>
      </c>
      <c r="AI208" s="107">
        <v>165.69</v>
      </c>
      <c r="AJ208" s="106" t="s">
        <v>52</v>
      </c>
      <c r="AK208" s="106" t="s">
        <v>52</v>
      </c>
    </row>
    <row r="209" spans="1:38" ht="15.5" customHeight="1" x14ac:dyDescent="0.2">
      <c r="A209" s="105" t="s">
        <v>780</v>
      </c>
      <c r="B209" s="105" t="s">
        <v>781</v>
      </c>
      <c r="C209" s="105" t="s">
        <v>782</v>
      </c>
      <c r="D209" s="105" t="s">
        <v>94</v>
      </c>
      <c r="E209" s="105" t="s">
        <v>401</v>
      </c>
      <c r="F209" s="106">
        <v>384.75</v>
      </c>
      <c r="G209" s="106">
        <v>354.38</v>
      </c>
      <c r="H209" s="106">
        <v>534.38</v>
      </c>
      <c r="I209" s="106">
        <v>635.95000000000005</v>
      </c>
      <c r="J209" s="106">
        <v>689.26</v>
      </c>
      <c r="K209" s="106">
        <v>676.39</v>
      </c>
      <c r="L209" s="106">
        <v>706.83</v>
      </c>
      <c r="M209" s="106">
        <v>738.58</v>
      </c>
      <c r="N209" s="106">
        <v>772.41</v>
      </c>
      <c r="O209" s="106">
        <v>772.41</v>
      </c>
      <c r="P209" s="106">
        <v>848.49</v>
      </c>
      <c r="Q209" s="106">
        <v>890.07</v>
      </c>
      <c r="R209" s="106">
        <v>903.42</v>
      </c>
      <c r="S209" s="107">
        <v>916.97</v>
      </c>
      <c r="T209" s="107">
        <v>889.45</v>
      </c>
      <c r="U209" s="107">
        <v>862.77</v>
      </c>
      <c r="V209" s="107">
        <v>836.89</v>
      </c>
      <c r="W209" s="107">
        <v>811.78</v>
      </c>
      <c r="X209" s="107">
        <v>811.78</v>
      </c>
      <c r="Y209" s="107">
        <v>781.34</v>
      </c>
      <c r="Z209" s="107">
        <v>757.9</v>
      </c>
      <c r="AA209" s="107">
        <v>735.16</v>
      </c>
      <c r="AB209" s="107">
        <v>727.81</v>
      </c>
      <c r="AC209" s="107">
        <v>727.81</v>
      </c>
      <c r="AD209" s="107">
        <v>727.81</v>
      </c>
      <c r="AE209" s="107">
        <v>727.81</v>
      </c>
      <c r="AF209" s="107">
        <v>762.02</v>
      </c>
      <c r="AG209" s="107">
        <v>792.42</v>
      </c>
      <c r="AH209" s="107">
        <v>831.96</v>
      </c>
      <c r="AI209" s="107">
        <v>831.96</v>
      </c>
      <c r="AJ209" s="106">
        <v>871.86</v>
      </c>
      <c r="AK209" s="106">
        <v>915.37</v>
      </c>
    </row>
    <row r="210" spans="1:38" ht="15.5" customHeight="1" x14ac:dyDescent="0.2">
      <c r="A210" s="105" t="s">
        <v>783</v>
      </c>
      <c r="B210" s="11" t="s">
        <v>784</v>
      </c>
      <c r="C210" s="105" t="s">
        <v>785</v>
      </c>
      <c r="D210" s="105" t="s">
        <v>94</v>
      </c>
      <c r="E210" s="105" t="s">
        <v>82</v>
      </c>
      <c r="F210" s="106">
        <v>369</v>
      </c>
      <c r="G210" s="106">
        <v>420.75</v>
      </c>
      <c r="H210" s="106">
        <v>434.25</v>
      </c>
      <c r="I210" s="106">
        <v>455</v>
      </c>
      <c r="J210" s="106">
        <v>503.91</v>
      </c>
      <c r="K210" s="106">
        <v>557.37</v>
      </c>
      <c r="L210" s="106">
        <v>609.66</v>
      </c>
      <c r="M210" s="106">
        <v>644.85</v>
      </c>
      <c r="N210" s="106">
        <v>680.58</v>
      </c>
      <c r="O210" s="106">
        <v>734.67</v>
      </c>
      <c r="P210" s="106">
        <v>844.56</v>
      </c>
      <c r="Q210" s="106">
        <v>840.15</v>
      </c>
      <c r="R210" s="106">
        <v>869.4</v>
      </c>
      <c r="S210" s="107">
        <v>910.62</v>
      </c>
      <c r="T210" s="107">
        <v>955.62</v>
      </c>
      <c r="U210" s="107">
        <v>999</v>
      </c>
      <c r="V210" s="107">
        <v>1018.17</v>
      </c>
      <c r="W210" s="107">
        <v>1037.8800000000001</v>
      </c>
      <c r="X210" s="107">
        <v>1037.8800000000001</v>
      </c>
      <c r="Y210" s="107">
        <v>1037.8800000000001</v>
      </c>
      <c r="Z210" s="107">
        <v>1037.8800000000001</v>
      </c>
      <c r="AA210" s="107">
        <v>1037.8800000000001</v>
      </c>
      <c r="AB210" s="107">
        <v>1037.8800000000001</v>
      </c>
      <c r="AC210" s="107">
        <v>1079.28</v>
      </c>
      <c r="AD210" s="107">
        <v>1133.0999999999999</v>
      </c>
      <c r="AE210" s="107">
        <v>1200.96</v>
      </c>
      <c r="AF210" s="107">
        <v>1236.8699999999999</v>
      </c>
      <c r="AG210" s="107">
        <v>1286.28</v>
      </c>
      <c r="AH210" s="107">
        <v>1350.45</v>
      </c>
      <c r="AI210" s="107">
        <v>1390.86</v>
      </c>
      <c r="AJ210" s="106">
        <v>1460.25</v>
      </c>
      <c r="AK210" s="106">
        <v>1533.24</v>
      </c>
    </row>
    <row r="211" spans="1:38" ht="15.5" customHeight="1" x14ac:dyDescent="0.2">
      <c r="A211" s="11" t="s">
        <v>786</v>
      </c>
      <c r="B211" s="105" t="s">
        <v>787</v>
      </c>
      <c r="C211" s="11" t="s">
        <v>788</v>
      </c>
      <c r="D211" s="105" t="s">
        <v>194</v>
      </c>
      <c r="E211" s="105" t="s">
        <v>88</v>
      </c>
      <c r="F211" s="106" t="s">
        <v>52</v>
      </c>
      <c r="G211" s="106" t="s">
        <v>52</v>
      </c>
      <c r="H211" s="106" t="s">
        <v>52</v>
      </c>
      <c r="I211" s="106" t="s">
        <v>52</v>
      </c>
      <c r="J211" s="106" t="s">
        <v>52</v>
      </c>
      <c r="K211" s="106" t="s">
        <v>52</v>
      </c>
      <c r="L211" s="106" t="s">
        <v>52</v>
      </c>
      <c r="M211" s="106" t="s">
        <v>52</v>
      </c>
      <c r="N211" s="106" t="s">
        <v>52</v>
      </c>
      <c r="O211" s="106" t="s">
        <v>52</v>
      </c>
      <c r="P211" s="106" t="s">
        <v>52</v>
      </c>
      <c r="Q211" s="106">
        <v>51.3</v>
      </c>
      <c r="R211" s="106">
        <v>52.11</v>
      </c>
      <c r="S211" s="107">
        <v>53.64</v>
      </c>
      <c r="T211" s="107">
        <v>56.07</v>
      </c>
      <c r="U211" s="107">
        <v>58.23</v>
      </c>
      <c r="V211" s="107">
        <v>60.3</v>
      </c>
      <c r="W211" s="107">
        <v>61.38</v>
      </c>
      <c r="X211" s="107">
        <v>61.38</v>
      </c>
      <c r="Y211" s="107">
        <v>61.38</v>
      </c>
      <c r="Z211" s="107">
        <v>61.38</v>
      </c>
      <c r="AA211" s="107">
        <v>61.38</v>
      </c>
      <c r="AB211" s="107">
        <v>61.38</v>
      </c>
      <c r="AC211" s="107">
        <v>62.6</v>
      </c>
      <c r="AD211" s="107">
        <v>63.84</v>
      </c>
      <c r="AE211" s="107">
        <v>65.739999999999995</v>
      </c>
      <c r="AF211" s="107">
        <v>67.709999999999994</v>
      </c>
      <c r="AG211" s="107">
        <v>69.06</v>
      </c>
      <c r="AH211" s="107" t="s">
        <v>52</v>
      </c>
      <c r="AI211" s="107" t="s">
        <v>52</v>
      </c>
      <c r="AJ211" s="106" t="s">
        <v>52</v>
      </c>
      <c r="AK211" s="106" t="s">
        <v>52</v>
      </c>
      <c r="AL211" s="109"/>
    </row>
    <row r="212" spans="1:38" ht="15.5" customHeight="1" x14ac:dyDescent="0.2">
      <c r="A212" s="11" t="s">
        <v>789</v>
      </c>
      <c r="B212" s="105" t="s">
        <v>790</v>
      </c>
      <c r="C212" s="11" t="s">
        <v>791</v>
      </c>
      <c r="D212" s="105" t="s">
        <v>94</v>
      </c>
      <c r="E212" s="105" t="s">
        <v>88</v>
      </c>
      <c r="F212" s="106" t="s">
        <v>52</v>
      </c>
      <c r="G212" s="106" t="s">
        <v>52</v>
      </c>
      <c r="H212" s="106" t="s">
        <v>52</v>
      </c>
      <c r="I212" s="106" t="s">
        <v>52</v>
      </c>
      <c r="J212" s="106" t="s">
        <v>52</v>
      </c>
      <c r="K212" s="106" t="s">
        <v>52</v>
      </c>
      <c r="L212" s="106" t="s">
        <v>52</v>
      </c>
      <c r="M212" s="106" t="s">
        <v>52</v>
      </c>
      <c r="N212" s="106" t="s">
        <v>52</v>
      </c>
      <c r="O212" s="106" t="s">
        <v>52</v>
      </c>
      <c r="P212" s="106" t="s">
        <v>52</v>
      </c>
      <c r="Q212" s="106" t="s">
        <v>52</v>
      </c>
      <c r="R212" s="106" t="s">
        <v>52</v>
      </c>
      <c r="S212" s="106" t="s">
        <v>52</v>
      </c>
      <c r="T212" s="106" t="s">
        <v>52</v>
      </c>
      <c r="U212" s="106" t="s">
        <v>52</v>
      </c>
      <c r="V212" s="106" t="s">
        <v>52</v>
      </c>
      <c r="W212" s="106" t="s">
        <v>52</v>
      </c>
      <c r="X212" s="106" t="s">
        <v>52</v>
      </c>
      <c r="Y212" s="106" t="s">
        <v>52</v>
      </c>
      <c r="Z212" s="106" t="s">
        <v>52</v>
      </c>
      <c r="AA212" s="106" t="s">
        <v>52</v>
      </c>
      <c r="AB212" s="106" t="s">
        <v>52</v>
      </c>
      <c r="AC212" s="106" t="s">
        <v>52</v>
      </c>
      <c r="AD212" s="106" t="s">
        <v>52</v>
      </c>
      <c r="AE212" s="106" t="s">
        <v>52</v>
      </c>
      <c r="AF212" s="106" t="s">
        <v>52</v>
      </c>
      <c r="AG212" s="106" t="s">
        <v>52</v>
      </c>
      <c r="AH212" s="107">
        <v>70.430000000000007</v>
      </c>
      <c r="AI212" s="107">
        <v>75.430000000000007</v>
      </c>
      <c r="AJ212" s="106">
        <v>80.430000000000007</v>
      </c>
      <c r="AK212" s="106">
        <v>82.84</v>
      </c>
      <c r="AL212" s="109"/>
    </row>
    <row r="213" spans="1:38" ht="15.5" customHeight="1" x14ac:dyDescent="0.2">
      <c r="A213" s="105" t="s">
        <v>792</v>
      </c>
      <c r="B213" s="105" t="s">
        <v>793</v>
      </c>
      <c r="C213" s="105" t="s">
        <v>794</v>
      </c>
      <c r="D213" s="105" t="s">
        <v>94</v>
      </c>
      <c r="E213" s="105" t="s">
        <v>86</v>
      </c>
      <c r="F213" s="106" t="s">
        <v>52</v>
      </c>
      <c r="G213" s="106" t="s">
        <v>52</v>
      </c>
      <c r="H213" s="106">
        <v>45</v>
      </c>
      <c r="I213" s="106">
        <v>45.81</v>
      </c>
      <c r="J213" s="106">
        <v>51.75</v>
      </c>
      <c r="K213" s="106">
        <v>50.13</v>
      </c>
      <c r="L213" s="106">
        <v>53.91</v>
      </c>
      <c r="M213" s="106">
        <v>55.08</v>
      </c>
      <c r="N213" s="106">
        <v>59.04</v>
      </c>
      <c r="O213" s="106">
        <v>75.150000000000006</v>
      </c>
      <c r="P213" s="106">
        <v>97.29</v>
      </c>
      <c r="Q213" s="106">
        <v>108.36</v>
      </c>
      <c r="R213" s="106">
        <v>113.76</v>
      </c>
      <c r="S213" s="107">
        <v>119.43</v>
      </c>
      <c r="T213" s="107">
        <v>125.37</v>
      </c>
      <c r="U213" s="107">
        <v>135.54</v>
      </c>
      <c r="V213" s="107">
        <v>142.11000000000001</v>
      </c>
      <c r="W213" s="107">
        <v>146.25</v>
      </c>
      <c r="X213" s="107">
        <v>146.25</v>
      </c>
      <c r="Y213" s="107">
        <v>146.25</v>
      </c>
      <c r="Z213" s="107">
        <v>151.25</v>
      </c>
      <c r="AA213" s="107">
        <v>154.26</v>
      </c>
      <c r="AB213" s="107">
        <v>157.33000000000001</v>
      </c>
      <c r="AC213" s="107">
        <v>160.46</v>
      </c>
      <c r="AD213" s="107">
        <v>165.46</v>
      </c>
      <c r="AE213" s="107">
        <v>177.46</v>
      </c>
      <c r="AF213" s="107">
        <v>201.46</v>
      </c>
      <c r="AG213" s="107">
        <v>211.46</v>
      </c>
      <c r="AH213" s="107">
        <v>226.46</v>
      </c>
      <c r="AI213" s="107">
        <v>236.46</v>
      </c>
      <c r="AJ213" s="106">
        <v>251.46</v>
      </c>
      <c r="AK213" s="106">
        <v>261.45999999999998</v>
      </c>
    </row>
    <row r="214" spans="1:38" ht="15.5" customHeight="1" x14ac:dyDescent="0.2">
      <c r="A214" s="105" t="s">
        <v>795</v>
      </c>
      <c r="B214" s="105" t="s">
        <v>796</v>
      </c>
      <c r="C214" s="105" t="s">
        <v>797</v>
      </c>
      <c r="D214" s="105" t="s">
        <v>94</v>
      </c>
      <c r="E214" s="105" t="s">
        <v>76</v>
      </c>
      <c r="F214" s="106">
        <v>88.88</v>
      </c>
      <c r="G214" s="106">
        <v>91.13</v>
      </c>
      <c r="H214" s="106">
        <v>94.5</v>
      </c>
      <c r="I214" s="106">
        <v>90.8</v>
      </c>
      <c r="J214" s="106">
        <v>97.37</v>
      </c>
      <c r="K214" s="106">
        <v>106.69</v>
      </c>
      <c r="L214" s="106">
        <v>116.09</v>
      </c>
      <c r="M214" s="106">
        <v>120.63</v>
      </c>
      <c r="N214" s="106">
        <v>128.44999999999999</v>
      </c>
      <c r="O214" s="106">
        <v>147.51</v>
      </c>
      <c r="P214" s="106">
        <v>158.91999999999999</v>
      </c>
      <c r="Q214" s="106">
        <v>167.87</v>
      </c>
      <c r="R214" s="106">
        <v>173.88</v>
      </c>
      <c r="S214" s="107">
        <v>180.67</v>
      </c>
      <c r="T214" s="107">
        <v>185.34</v>
      </c>
      <c r="U214" s="107">
        <v>194.05</v>
      </c>
      <c r="V214" s="107">
        <v>200.74</v>
      </c>
      <c r="W214" s="107">
        <v>205.92</v>
      </c>
      <c r="X214" s="107">
        <v>203.7</v>
      </c>
      <c r="Y214" s="107">
        <v>203.42</v>
      </c>
      <c r="Z214" s="107">
        <v>202.89</v>
      </c>
      <c r="AA214" s="107">
        <v>204.7</v>
      </c>
      <c r="AB214" s="107">
        <v>198.74</v>
      </c>
      <c r="AC214" s="107">
        <v>202.34</v>
      </c>
      <c r="AD214" s="107">
        <v>210.11</v>
      </c>
      <c r="AE214" s="107">
        <v>214.52</v>
      </c>
      <c r="AF214" s="107">
        <v>217.58</v>
      </c>
      <c r="AG214" s="107">
        <v>220.47</v>
      </c>
      <c r="AH214" s="107">
        <v>229.06</v>
      </c>
      <c r="AI214" s="107">
        <v>234.52</v>
      </c>
      <c r="AJ214" s="106">
        <v>239.03</v>
      </c>
      <c r="AK214" s="106">
        <v>243.02</v>
      </c>
    </row>
    <row r="215" spans="1:38" ht="15.5" customHeight="1" x14ac:dyDescent="0.2">
      <c r="A215" s="105" t="s">
        <v>798</v>
      </c>
      <c r="B215" s="105" t="s">
        <v>799</v>
      </c>
      <c r="C215" s="105" t="s">
        <v>800</v>
      </c>
      <c r="D215" s="105" t="s">
        <v>94</v>
      </c>
      <c r="E215" s="105" t="s">
        <v>227</v>
      </c>
      <c r="F215" s="106">
        <v>580.5</v>
      </c>
      <c r="G215" s="106">
        <v>534.38</v>
      </c>
      <c r="H215" s="106">
        <v>689.63</v>
      </c>
      <c r="I215" s="106">
        <v>709.98</v>
      </c>
      <c r="J215" s="106">
        <v>745.54</v>
      </c>
      <c r="K215" s="106">
        <v>759.68</v>
      </c>
      <c r="L215" s="106">
        <v>792.99</v>
      </c>
      <c r="M215" s="106">
        <v>809.02</v>
      </c>
      <c r="N215" s="106">
        <v>809.12</v>
      </c>
      <c r="O215" s="106">
        <v>809.12</v>
      </c>
      <c r="P215" s="106">
        <v>949.6</v>
      </c>
      <c r="Q215" s="106">
        <v>1017.97</v>
      </c>
      <c r="R215" s="106">
        <v>1068.26</v>
      </c>
      <c r="S215" s="107">
        <v>1094.98</v>
      </c>
      <c r="T215" s="107">
        <v>1127.83</v>
      </c>
      <c r="U215" s="107">
        <v>1161.6600000000001</v>
      </c>
      <c r="V215" s="107">
        <v>1184.32</v>
      </c>
      <c r="W215" s="107">
        <v>1184.32</v>
      </c>
      <c r="X215" s="107">
        <v>1184.32</v>
      </c>
      <c r="Y215" s="107">
        <v>1184.32</v>
      </c>
      <c r="Z215" s="107">
        <v>1184.32</v>
      </c>
      <c r="AA215" s="107">
        <v>1184.32</v>
      </c>
      <c r="AB215" s="107">
        <v>1184.32</v>
      </c>
      <c r="AC215" s="107">
        <v>1208.01</v>
      </c>
      <c r="AD215" s="107">
        <v>1244.25</v>
      </c>
      <c r="AE215" s="107">
        <v>1281.57</v>
      </c>
      <c r="AF215" s="107">
        <v>1319.89</v>
      </c>
      <c r="AG215" s="107">
        <v>1372.56</v>
      </c>
      <c r="AH215" s="107">
        <v>1441.04</v>
      </c>
      <c r="AI215" s="107">
        <v>1484.13</v>
      </c>
      <c r="AJ215" s="106">
        <v>1558.18</v>
      </c>
      <c r="AK215" s="106">
        <v>1635.92</v>
      </c>
    </row>
    <row r="216" spans="1:38" ht="15.5" customHeight="1" x14ac:dyDescent="0.2">
      <c r="A216" s="105" t="s">
        <v>801</v>
      </c>
      <c r="B216" s="105" t="s">
        <v>802</v>
      </c>
      <c r="C216" s="105" t="s">
        <v>803</v>
      </c>
      <c r="D216" s="105" t="s">
        <v>94</v>
      </c>
      <c r="E216" s="105" t="s">
        <v>76</v>
      </c>
      <c r="F216" s="106">
        <v>555.75</v>
      </c>
      <c r="G216" s="106">
        <v>249.75</v>
      </c>
      <c r="H216" s="106">
        <v>194.63</v>
      </c>
      <c r="I216" s="106">
        <v>196.59</v>
      </c>
      <c r="J216" s="106">
        <v>164.83</v>
      </c>
      <c r="K216" s="106">
        <v>199.93</v>
      </c>
      <c r="L216" s="106">
        <v>208.92</v>
      </c>
      <c r="M216" s="106">
        <v>208.92</v>
      </c>
      <c r="N216" s="106">
        <v>215.19</v>
      </c>
      <c r="O216" s="106">
        <v>215.19</v>
      </c>
      <c r="P216" s="106">
        <v>208.73</v>
      </c>
      <c r="Q216" s="106">
        <v>216</v>
      </c>
      <c r="R216" s="106">
        <v>224.37</v>
      </c>
      <c r="S216" s="107">
        <v>230.85</v>
      </c>
      <c r="T216" s="107">
        <v>235.26</v>
      </c>
      <c r="U216" s="107">
        <v>242.1</v>
      </c>
      <c r="V216" s="107">
        <v>251.55</v>
      </c>
      <c r="W216" s="107">
        <v>251.55</v>
      </c>
      <c r="X216" s="107">
        <v>251.55</v>
      </c>
      <c r="Y216" s="107">
        <v>251.55</v>
      </c>
      <c r="Z216" s="107">
        <v>255.33</v>
      </c>
      <c r="AA216" s="107">
        <v>259.13</v>
      </c>
      <c r="AB216" s="107">
        <v>263.02</v>
      </c>
      <c r="AC216" s="107">
        <v>266.97000000000003</v>
      </c>
      <c r="AD216" s="107">
        <v>272.27999999999997</v>
      </c>
      <c r="AE216" s="107">
        <v>272.27999999999997</v>
      </c>
      <c r="AF216" s="107">
        <v>277.73</v>
      </c>
      <c r="AG216" s="107">
        <v>283.26</v>
      </c>
      <c r="AH216" s="107">
        <v>288.89999999999998</v>
      </c>
      <c r="AI216" s="107">
        <v>288.89999999999998</v>
      </c>
      <c r="AJ216" s="106">
        <v>288.89999999999998</v>
      </c>
      <c r="AK216" s="106">
        <v>288.89999999999998</v>
      </c>
    </row>
    <row r="217" spans="1:38" ht="15.5" customHeight="1" x14ac:dyDescent="0.2">
      <c r="A217" s="105" t="s">
        <v>804</v>
      </c>
      <c r="B217" s="105" t="s">
        <v>805</v>
      </c>
      <c r="C217" s="105" t="s">
        <v>806</v>
      </c>
      <c r="D217" s="105" t="s">
        <v>194</v>
      </c>
      <c r="E217" s="105" t="s">
        <v>76</v>
      </c>
      <c r="F217" s="106">
        <v>144</v>
      </c>
      <c r="G217" s="106">
        <v>118.13</v>
      </c>
      <c r="H217" s="106">
        <v>122.63</v>
      </c>
      <c r="I217" s="106">
        <v>128.78</v>
      </c>
      <c r="J217" s="106">
        <v>131.72</v>
      </c>
      <c r="K217" s="106">
        <v>116.6</v>
      </c>
      <c r="L217" s="106">
        <v>123.59</v>
      </c>
      <c r="M217" s="106">
        <v>134.62</v>
      </c>
      <c r="N217" s="106">
        <v>148.37</v>
      </c>
      <c r="O217" s="106">
        <v>159.22999999999999</v>
      </c>
      <c r="P217" s="106">
        <v>171.81</v>
      </c>
      <c r="Q217" s="106">
        <v>184.54</v>
      </c>
      <c r="R217" s="106">
        <v>193.42</v>
      </c>
      <c r="S217" s="107">
        <v>201.92</v>
      </c>
      <c r="T217" s="107">
        <v>210.71</v>
      </c>
      <c r="U217" s="107">
        <v>219.65</v>
      </c>
      <c r="V217" s="107">
        <v>228.37</v>
      </c>
      <c r="W217" s="107">
        <v>228.46</v>
      </c>
      <c r="X217" s="107">
        <v>228.56</v>
      </c>
      <c r="Y217" s="107">
        <v>229.71</v>
      </c>
      <c r="Z217" s="107">
        <v>229.9</v>
      </c>
      <c r="AA217" s="107">
        <v>230.38</v>
      </c>
      <c r="AB217" s="107">
        <v>230.47</v>
      </c>
      <c r="AC217" s="107">
        <v>237.12</v>
      </c>
      <c r="AD217" s="107">
        <v>243.37</v>
      </c>
      <c r="AE217" s="107">
        <v>249.13</v>
      </c>
      <c r="AF217" s="107">
        <v>258.29000000000002</v>
      </c>
      <c r="AG217" s="107">
        <v>263.75</v>
      </c>
      <c r="AH217" s="107">
        <v>269.08999999999997</v>
      </c>
      <c r="AI217" s="107">
        <v>274.70999999999998</v>
      </c>
      <c r="AJ217" s="106" t="s">
        <v>52</v>
      </c>
      <c r="AK217" s="106" t="s">
        <v>52</v>
      </c>
    </row>
    <row r="218" spans="1:38" ht="15.5" customHeight="1" x14ac:dyDescent="0.2">
      <c r="A218" s="105" t="s">
        <v>807</v>
      </c>
      <c r="B218" s="105" t="s">
        <v>808</v>
      </c>
      <c r="C218" s="105" t="s">
        <v>809</v>
      </c>
      <c r="D218" s="105" t="s">
        <v>94</v>
      </c>
      <c r="E218" s="105" t="s">
        <v>227</v>
      </c>
      <c r="F218" s="106">
        <v>407.25</v>
      </c>
      <c r="G218" s="106">
        <v>396</v>
      </c>
      <c r="H218" s="106">
        <v>492.75</v>
      </c>
      <c r="I218" s="106">
        <v>509.34</v>
      </c>
      <c r="J218" s="106">
        <v>586.94000000000005</v>
      </c>
      <c r="K218" s="106">
        <v>627.19000000000005</v>
      </c>
      <c r="L218" s="106">
        <v>682.52</v>
      </c>
      <c r="M218" s="106">
        <v>729.65</v>
      </c>
      <c r="N218" s="106">
        <v>788.07</v>
      </c>
      <c r="O218" s="106">
        <v>835.38</v>
      </c>
      <c r="P218" s="106">
        <v>1001.16</v>
      </c>
      <c r="Q218" s="106">
        <v>1033.8900000000001</v>
      </c>
      <c r="R218" s="106">
        <v>1041.28</v>
      </c>
      <c r="S218" s="107">
        <v>1067.19</v>
      </c>
      <c r="T218" s="107">
        <v>1119.5</v>
      </c>
      <c r="U218" s="107">
        <v>1152.55</v>
      </c>
      <c r="V218" s="107">
        <v>1186.55</v>
      </c>
      <c r="W218" s="107">
        <v>1186.55</v>
      </c>
      <c r="X218" s="107">
        <v>1186.55</v>
      </c>
      <c r="Y218" s="107">
        <v>1186.55</v>
      </c>
      <c r="Z218" s="107">
        <v>1210.28</v>
      </c>
      <c r="AA218" s="107">
        <v>1210.28</v>
      </c>
      <c r="AB218" s="107">
        <v>1234.3599999999999</v>
      </c>
      <c r="AC218" s="107">
        <v>1283.6099999999999</v>
      </c>
      <c r="AD218" s="107">
        <v>1347.66</v>
      </c>
      <c r="AE218" s="107">
        <v>1394.69</v>
      </c>
      <c r="AF218" s="107">
        <v>1464.29</v>
      </c>
      <c r="AG218" s="107">
        <v>1522.72</v>
      </c>
      <c r="AH218" s="107">
        <v>1598.7</v>
      </c>
      <c r="AI218" s="107">
        <v>1646.5</v>
      </c>
      <c r="AJ218" s="106">
        <v>1728.66</v>
      </c>
      <c r="AK218" s="106">
        <v>1814.92</v>
      </c>
    </row>
    <row r="219" spans="1:38" ht="15.5" customHeight="1" x14ac:dyDescent="0.2">
      <c r="A219" s="105" t="s">
        <v>810</v>
      </c>
      <c r="B219" s="105" t="s">
        <v>811</v>
      </c>
      <c r="C219" s="105" t="s">
        <v>812</v>
      </c>
      <c r="D219" s="105" t="s">
        <v>94</v>
      </c>
      <c r="E219" s="105" t="s">
        <v>76</v>
      </c>
      <c r="F219" s="106">
        <v>97.88</v>
      </c>
      <c r="G219" s="106">
        <v>96.75</v>
      </c>
      <c r="H219" s="106">
        <v>88.88</v>
      </c>
      <c r="I219" s="106">
        <v>94.48</v>
      </c>
      <c r="J219" s="106">
        <v>96.95</v>
      </c>
      <c r="K219" s="106">
        <v>110.71</v>
      </c>
      <c r="L219" s="106">
        <v>115.75</v>
      </c>
      <c r="M219" s="106">
        <v>123.27</v>
      </c>
      <c r="N219" s="106">
        <v>130.96</v>
      </c>
      <c r="O219" s="106">
        <v>158.38999999999999</v>
      </c>
      <c r="P219" s="106">
        <v>162.85</v>
      </c>
      <c r="Q219" s="106">
        <v>168.56</v>
      </c>
      <c r="R219" s="106">
        <v>175.19</v>
      </c>
      <c r="S219" s="107">
        <v>179.75</v>
      </c>
      <c r="T219" s="107">
        <v>187.72</v>
      </c>
      <c r="U219" s="107">
        <v>196.19</v>
      </c>
      <c r="V219" s="107">
        <v>204.53</v>
      </c>
      <c r="W219" s="107">
        <v>210.35</v>
      </c>
      <c r="X219" s="107">
        <v>210.49</v>
      </c>
      <c r="Y219" s="107">
        <v>210.78</v>
      </c>
      <c r="Z219" s="107">
        <v>211.33</v>
      </c>
      <c r="AA219" s="107">
        <v>211.8</v>
      </c>
      <c r="AB219" s="107">
        <v>213.42</v>
      </c>
      <c r="AC219" s="107">
        <v>230.67</v>
      </c>
      <c r="AD219" s="107">
        <v>237.11</v>
      </c>
      <c r="AE219" s="107">
        <v>243.8</v>
      </c>
      <c r="AF219" s="107">
        <v>251.28</v>
      </c>
      <c r="AG219" s="107">
        <v>259.44</v>
      </c>
      <c r="AH219" s="107">
        <v>266.20999999999998</v>
      </c>
      <c r="AI219" s="107">
        <v>275.19</v>
      </c>
      <c r="AJ219" s="106">
        <v>286.37</v>
      </c>
      <c r="AK219" s="106">
        <v>296.89999999999998</v>
      </c>
    </row>
    <row r="220" spans="1:38" ht="15.5" customHeight="1" x14ac:dyDescent="0.2">
      <c r="A220" s="110" t="s">
        <v>813</v>
      </c>
      <c r="B220" s="105" t="s">
        <v>52</v>
      </c>
      <c r="C220" s="110" t="s">
        <v>814</v>
      </c>
      <c r="D220" s="105" t="s">
        <v>194</v>
      </c>
      <c r="E220" s="105" t="s">
        <v>76</v>
      </c>
      <c r="F220" s="106">
        <v>141.75</v>
      </c>
      <c r="G220" s="106">
        <v>145.13</v>
      </c>
      <c r="H220" s="106">
        <v>155.25</v>
      </c>
      <c r="I220" s="106" t="s">
        <v>52</v>
      </c>
      <c r="J220" s="106" t="s">
        <v>52</v>
      </c>
      <c r="K220" s="106" t="s">
        <v>52</v>
      </c>
      <c r="L220" s="106" t="s">
        <v>52</v>
      </c>
      <c r="M220" s="106" t="s">
        <v>52</v>
      </c>
      <c r="N220" s="106" t="s">
        <v>52</v>
      </c>
      <c r="O220" s="106" t="s">
        <v>52</v>
      </c>
      <c r="P220" s="106" t="s">
        <v>52</v>
      </c>
      <c r="Q220" s="106" t="s">
        <v>52</v>
      </c>
      <c r="R220" s="106" t="s">
        <v>52</v>
      </c>
      <c r="S220" s="107" t="s">
        <v>52</v>
      </c>
      <c r="T220" s="107" t="s">
        <v>52</v>
      </c>
      <c r="U220" s="107" t="s">
        <v>52</v>
      </c>
      <c r="V220" s="107" t="s">
        <v>52</v>
      </c>
      <c r="W220" s="107" t="s">
        <v>52</v>
      </c>
      <c r="X220" s="107" t="s">
        <v>52</v>
      </c>
      <c r="Y220" s="107" t="s">
        <v>52</v>
      </c>
      <c r="Z220" s="107" t="s">
        <v>52</v>
      </c>
      <c r="AA220" s="107" t="s">
        <v>52</v>
      </c>
      <c r="AB220" s="107" t="s">
        <v>52</v>
      </c>
      <c r="AC220" s="107" t="s">
        <v>52</v>
      </c>
      <c r="AD220" s="107" t="s">
        <v>52</v>
      </c>
      <c r="AE220" s="107" t="s">
        <v>52</v>
      </c>
      <c r="AF220" s="107" t="s">
        <v>52</v>
      </c>
      <c r="AG220" s="107" t="s">
        <v>52</v>
      </c>
      <c r="AH220" s="107" t="s">
        <v>52</v>
      </c>
      <c r="AI220" s="107" t="s">
        <v>52</v>
      </c>
      <c r="AJ220" s="106" t="s">
        <v>52</v>
      </c>
      <c r="AK220" s="106" t="s">
        <v>52</v>
      </c>
      <c r="AL220" s="111"/>
    </row>
    <row r="221" spans="1:38" ht="15.5" customHeight="1" x14ac:dyDescent="0.2">
      <c r="A221" s="105" t="s">
        <v>815</v>
      </c>
      <c r="B221" s="105" t="s">
        <v>816</v>
      </c>
      <c r="C221" s="105" t="s">
        <v>817</v>
      </c>
      <c r="D221" s="105" t="s">
        <v>94</v>
      </c>
      <c r="E221" s="105" t="s">
        <v>78</v>
      </c>
      <c r="F221" s="106" t="s">
        <v>52</v>
      </c>
      <c r="G221" s="106" t="s">
        <v>52</v>
      </c>
      <c r="H221" s="106" t="s">
        <v>52</v>
      </c>
      <c r="I221" s="106">
        <v>790.82</v>
      </c>
      <c r="J221" s="106">
        <v>830.94</v>
      </c>
      <c r="K221" s="106">
        <v>876.15</v>
      </c>
      <c r="L221" s="106">
        <v>915.57</v>
      </c>
      <c r="M221" s="106">
        <v>956.77</v>
      </c>
      <c r="N221" s="106">
        <v>999.82</v>
      </c>
      <c r="O221" s="106">
        <v>1044.81</v>
      </c>
      <c r="P221" s="106">
        <v>1091.83</v>
      </c>
      <c r="Q221" s="106">
        <v>1111.57</v>
      </c>
      <c r="R221" s="106">
        <v>1166.04</v>
      </c>
      <c r="S221" s="107">
        <v>1222.99</v>
      </c>
      <c r="T221" s="107">
        <v>1282.92</v>
      </c>
      <c r="U221" s="107">
        <v>1332.92</v>
      </c>
      <c r="V221" s="107">
        <v>1384.96</v>
      </c>
      <c r="W221" s="107">
        <v>1419.64</v>
      </c>
      <c r="X221" s="107">
        <v>1419.62</v>
      </c>
      <c r="Y221" s="107">
        <v>1419.61</v>
      </c>
      <c r="Z221" s="107">
        <v>1419.69</v>
      </c>
      <c r="AA221" s="107">
        <v>1419.69</v>
      </c>
      <c r="AB221" s="107">
        <v>1419.76</v>
      </c>
      <c r="AC221" s="107">
        <v>1475.14</v>
      </c>
      <c r="AD221" s="107">
        <v>1547.45</v>
      </c>
      <c r="AE221" s="107">
        <v>1623.38</v>
      </c>
      <c r="AF221" s="107">
        <v>1686.68</v>
      </c>
      <c r="AG221" s="107">
        <v>1752.44</v>
      </c>
      <c r="AH221" s="107">
        <v>1752.66</v>
      </c>
      <c r="AI221" s="107">
        <v>1839.08</v>
      </c>
      <c r="AJ221" s="106">
        <v>1929.42</v>
      </c>
      <c r="AK221" s="106">
        <v>1987.16</v>
      </c>
    </row>
    <row r="222" spans="1:38" ht="15.5" customHeight="1" x14ac:dyDescent="0.2">
      <c r="A222" s="105" t="s">
        <v>818</v>
      </c>
      <c r="B222" s="105" t="s">
        <v>819</v>
      </c>
      <c r="C222" s="105" t="s">
        <v>820</v>
      </c>
      <c r="D222" s="105" t="s">
        <v>94</v>
      </c>
      <c r="E222" s="105" t="s">
        <v>76</v>
      </c>
      <c r="F222" s="106">
        <v>96.75</v>
      </c>
      <c r="G222" s="106">
        <v>101.25</v>
      </c>
      <c r="H222" s="106">
        <v>97.88</v>
      </c>
      <c r="I222" s="106">
        <v>113.14</v>
      </c>
      <c r="J222" s="106">
        <v>123.76</v>
      </c>
      <c r="K222" s="106">
        <v>132.28</v>
      </c>
      <c r="L222" s="106">
        <v>138.22999999999999</v>
      </c>
      <c r="M222" s="106">
        <v>144.44999999999999</v>
      </c>
      <c r="N222" s="106">
        <v>153.12</v>
      </c>
      <c r="O222" s="106">
        <v>163.46</v>
      </c>
      <c r="P222" s="106">
        <v>187.98</v>
      </c>
      <c r="Q222" s="106">
        <v>196.44</v>
      </c>
      <c r="R222" s="106">
        <v>203.86</v>
      </c>
      <c r="S222" s="107">
        <v>208.75</v>
      </c>
      <c r="T222" s="107">
        <v>216.06</v>
      </c>
      <c r="U222" s="107">
        <v>223.62</v>
      </c>
      <c r="V222" s="107">
        <v>231.45</v>
      </c>
      <c r="W222" s="107">
        <v>235.85</v>
      </c>
      <c r="X222" s="107">
        <v>235.85</v>
      </c>
      <c r="Y222" s="107">
        <v>235.85</v>
      </c>
      <c r="Z222" s="107">
        <v>235.85</v>
      </c>
      <c r="AA222" s="107">
        <v>235.85</v>
      </c>
      <c r="AB222" s="107">
        <v>240.33</v>
      </c>
      <c r="AC222" s="107">
        <v>245.33</v>
      </c>
      <c r="AD222" s="107">
        <v>250.33</v>
      </c>
      <c r="AE222" s="107">
        <v>257.81</v>
      </c>
      <c r="AF222" s="107">
        <v>265.5</v>
      </c>
      <c r="AG222" s="107">
        <v>270.77999999999997</v>
      </c>
      <c r="AH222" s="107">
        <v>276.17</v>
      </c>
      <c r="AI222" s="107">
        <v>281.67</v>
      </c>
      <c r="AJ222" s="106">
        <v>290.08999999999997</v>
      </c>
      <c r="AK222" s="106">
        <v>298.76</v>
      </c>
    </row>
    <row r="223" spans="1:38" ht="15.5" customHeight="1" x14ac:dyDescent="0.2">
      <c r="A223" s="105" t="s">
        <v>821</v>
      </c>
      <c r="B223" s="105" t="s">
        <v>822</v>
      </c>
      <c r="C223" s="105" t="s">
        <v>823</v>
      </c>
      <c r="D223" s="105" t="s">
        <v>94</v>
      </c>
      <c r="E223" s="105" t="s">
        <v>76</v>
      </c>
      <c r="F223" s="106">
        <v>148.5</v>
      </c>
      <c r="G223" s="106">
        <v>120.38</v>
      </c>
      <c r="H223" s="106">
        <v>120.38</v>
      </c>
      <c r="I223" s="106">
        <v>113.11</v>
      </c>
      <c r="J223" s="106">
        <v>109.28</v>
      </c>
      <c r="K223" s="106">
        <v>106.73</v>
      </c>
      <c r="L223" s="106">
        <v>111.51</v>
      </c>
      <c r="M223" s="106">
        <v>116.54</v>
      </c>
      <c r="N223" s="106">
        <v>123.2</v>
      </c>
      <c r="O223" s="106">
        <v>131.69</v>
      </c>
      <c r="P223" s="106">
        <v>143.55000000000001</v>
      </c>
      <c r="Q223" s="106">
        <v>151.88</v>
      </c>
      <c r="R223" s="106">
        <v>161.77000000000001</v>
      </c>
      <c r="S223" s="107">
        <v>169.38</v>
      </c>
      <c r="T223" s="107">
        <v>176.9</v>
      </c>
      <c r="U223" s="107">
        <v>185.58</v>
      </c>
      <c r="V223" s="107">
        <v>192.78</v>
      </c>
      <c r="W223" s="107">
        <v>192.78</v>
      </c>
      <c r="X223" s="107">
        <v>192.78</v>
      </c>
      <c r="Y223" s="107">
        <v>192.78</v>
      </c>
      <c r="Z223" s="107">
        <v>192.78</v>
      </c>
      <c r="AA223" s="107">
        <v>192.78</v>
      </c>
      <c r="AB223" s="107">
        <v>192.78</v>
      </c>
      <c r="AC223" s="107">
        <v>192.78</v>
      </c>
      <c r="AD223" s="107">
        <v>192.78</v>
      </c>
      <c r="AE223" s="107">
        <v>198.54</v>
      </c>
      <c r="AF223" s="107">
        <v>204.48</v>
      </c>
      <c r="AG223" s="107">
        <v>209.48</v>
      </c>
      <c r="AH223" s="107">
        <v>214.48</v>
      </c>
      <c r="AI223" s="107">
        <v>219.48</v>
      </c>
      <c r="AJ223" s="106">
        <v>226.06</v>
      </c>
      <c r="AK223" s="106">
        <v>232.82</v>
      </c>
    </row>
    <row r="224" spans="1:38" ht="15.5" customHeight="1" x14ac:dyDescent="0.2">
      <c r="A224" s="105" t="s">
        <v>824</v>
      </c>
      <c r="B224" s="105" t="s">
        <v>825</v>
      </c>
      <c r="C224" s="105" t="s">
        <v>826</v>
      </c>
      <c r="D224" s="105" t="s">
        <v>94</v>
      </c>
      <c r="E224" s="105" t="s">
        <v>227</v>
      </c>
      <c r="F224" s="106">
        <v>389.25</v>
      </c>
      <c r="G224" s="106">
        <v>342</v>
      </c>
      <c r="H224" s="106">
        <v>482.63</v>
      </c>
      <c r="I224" s="106">
        <v>524.65</v>
      </c>
      <c r="J224" s="106">
        <v>572.24</v>
      </c>
      <c r="K224" s="106">
        <v>627.67999999999995</v>
      </c>
      <c r="L224" s="106">
        <v>684.99</v>
      </c>
      <c r="M224" s="106">
        <v>730.02</v>
      </c>
      <c r="N224" s="106">
        <v>808.12</v>
      </c>
      <c r="O224" s="106">
        <v>863.12</v>
      </c>
      <c r="P224" s="106">
        <v>991.6</v>
      </c>
      <c r="Q224" s="106">
        <v>1042.67</v>
      </c>
      <c r="R224" s="106">
        <v>1073.3800000000001</v>
      </c>
      <c r="S224" s="107">
        <v>1091.3900000000001</v>
      </c>
      <c r="T224" s="107">
        <v>1129.1199999999999</v>
      </c>
      <c r="U224" s="107">
        <v>1173.18</v>
      </c>
      <c r="V224" s="107">
        <v>1201.18</v>
      </c>
      <c r="W224" s="107">
        <v>1195.18</v>
      </c>
      <c r="X224" s="107">
        <v>1195.18</v>
      </c>
      <c r="Y224" s="107">
        <v>1195.18</v>
      </c>
      <c r="Z224" s="107">
        <v>1195.18</v>
      </c>
      <c r="AA224" s="107">
        <v>1195.18</v>
      </c>
      <c r="AB224" s="107">
        <v>1219</v>
      </c>
      <c r="AC224" s="107">
        <v>1267.6400000000001</v>
      </c>
      <c r="AD224" s="107">
        <v>1317.71</v>
      </c>
      <c r="AE224" s="107">
        <v>1363.83</v>
      </c>
      <c r="AF224" s="107">
        <v>1408.15</v>
      </c>
      <c r="AG224" s="107">
        <v>1463.77</v>
      </c>
      <c r="AH224" s="107">
        <v>1529.64</v>
      </c>
      <c r="AI224" s="107">
        <v>1575.38</v>
      </c>
      <c r="AJ224" s="106">
        <v>1653.99</v>
      </c>
      <c r="AK224" s="106">
        <v>1736.52</v>
      </c>
    </row>
    <row r="225" spans="1:38" ht="15.5" customHeight="1" x14ac:dyDescent="0.2">
      <c r="A225" s="105" t="s">
        <v>827</v>
      </c>
      <c r="B225" s="105" t="s">
        <v>52</v>
      </c>
      <c r="C225" s="105" t="s">
        <v>828</v>
      </c>
      <c r="D225" s="105" t="s">
        <v>194</v>
      </c>
      <c r="E225" s="105" t="s">
        <v>76</v>
      </c>
      <c r="F225" s="106">
        <v>66.38</v>
      </c>
      <c r="G225" s="106">
        <v>67.5</v>
      </c>
      <c r="H225" s="106">
        <v>81</v>
      </c>
      <c r="I225" s="106">
        <v>85</v>
      </c>
      <c r="J225" s="106">
        <v>92</v>
      </c>
      <c r="K225" s="106" t="s">
        <v>52</v>
      </c>
      <c r="L225" s="106" t="s">
        <v>52</v>
      </c>
      <c r="M225" s="106" t="s">
        <v>52</v>
      </c>
      <c r="N225" s="106" t="s">
        <v>52</v>
      </c>
      <c r="O225" s="106" t="s">
        <v>52</v>
      </c>
      <c r="P225" s="106" t="s">
        <v>52</v>
      </c>
      <c r="Q225" s="106" t="s">
        <v>52</v>
      </c>
      <c r="R225" s="106" t="s">
        <v>52</v>
      </c>
      <c r="S225" s="107" t="s">
        <v>52</v>
      </c>
      <c r="T225" s="107" t="s">
        <v>52</v>
      </c>
      <c r="U225" s="107" t="s">
        <v>52</v>
      </c>
      <c r="V225" s="107" t="s">
        <v>52</v>
      </c>
      <c r="W225" s="107" t="s">
        <v>52</v>
      </c>
      <c r="X225" s="107" t="s">
        <v>52</v>
      </c>
      <c r="Y225" s="107" t="s">
        <v>52</v>
      </c>
      <c r="Z225" s="107" t="s">
        <v>52</v>
      </c>
      <c r="AA225" s="107" t="s">
        <v>52</v>
      </c>
      <c r="AB225" s="107" t="s">
        <v>52</v>
      </c>
      <c r="AC225" s="107" t="s">
        <v>52</v>
      </c>
      <c r="AD225" s="107" t="s">
        <v>52</v>
      </c>
      <c r="AE225" s="107" t="s">
        <v>52</v>
      </c>
      <c r="AF225" s="107" t="s">
        <v>52</v>
      </c>
      <c r="AG225" s="107" t="s">
        <v>52</v>
      </c>
      <c r="AH225" s="107" t="s">
        <v>52</v>
      </c>
      <c r="AI225" s="107" t="s">
        <v>52</v>
      </c>
      <c r="AJ225" s="106" t="s">
        <v>52</v>
      </c>
      <c r="AK225" s="106" t="s">
        <v>52</v>
      </c>
    </row>
    <row r="226" spans="1:38" ht="15.5" customHeight="1" x14ac:dyDescent="0.2">
      <c r="A226" s="11" t="s">
        <v>829</v>
      </c>
      <c r="B226" s="105" t="s">
        <v>830</v>
      </c>
      <c r="C226" s="11" t="s">
        <v>831</v>
      </c>
      <c r="D226" s="105" t="s">
        <v>94</v>
      </c>
      <c r="E226" s="105" t="s">
        <v>88</v>
      </c>
      <c r="F226" s="106" t="s">
        <v>52</v>
      </c>
      <c r="G226" s="106" t="s">
        <v>52</v>
      </c>
      <c r="H226" s="106" t="s">
        <v>52</v>
      </c>
      <c r="I226" s="106" t="s">
        <v>52</v>
      </c>
      <c r="J226" s="106" t="s">
        <v>52</v>
      </c>
      <c r="K226" s="106" t="s">
        <v>52</v>
      </c>
      <c r="L226" s="106" t="s">
        <v>52</v>
      </c>
      <c r="M226" s="106" t="s">
        <v>52</v>
      </c>
      <c r="N226" s="106" t="s">
        <v>52</v>
      </c>
      <c r="O226" s="106" t="s">
        <v>52</v>
      </c>
      <c r="P226" s="106" t="s">
        <v>52</v>
      </c>
      <c r="Q226" s="106">
        <v>56.48</v>
      </c>
      <c r="R226" s="106">
        <v>59.05</v>
      </c>
      <c r="S226" s="107">
        <v>61.95</v>
      </c>
      <c r="T226" s="107">
        <v>65.010000000000005</v>
      </c>
      <c r="U226" s="107">
        <v>68.209999999999994</v>
      </c>
      <c r="V226" s="107">
        <v>71.569999999999993</v>
      </c>
      <c r="W226" s="107">
        <v>73.64</v>
      </c>
      <c r="X226" s="107">
        <v>73.64</v>
      </c>
      <c r="Y226" s="107">
        <v>73.64</v>
      </c>
      <c r="Z226" s="107">
        <v>73.64</v>
      </c>
      <c r="AA226" s="107">
        <v>75.06</v>
      </c>
      <c r="AB226" s="107">
        <v>76.5</v>
      </c>
      <c r="AC226" s="107">
        <v>78</v>
      </c>
      <c r="AD226" s="107">
        <v>79.53</v>
      </c>
      <c r="AE226" s="107">
        <v>81.900000000000006</v>
      </c>
      <c r="AF226" s="107">
        <v>84.34</v>
      </c>
      <c r="AG226" s="107">
        <v>85.99</v>
      </c>
      <c r="AH226" s="107">
        <v>87.68</v>
      </c>
      <c r="AI226" s="107">
        <v>89.4</v>
      </c>
      <c r="AJ226" s="106">
        <v>94.4</v>
      </c>
      <c r="AK226" s="106">
        <v>97.22</v>
      </c>
      <c r="AL226" s="109"/>
    </row>
    <row r="227" spans="1:38" ht="15.5" customHeight="1" x14ac:dyDescent="0.2">
      <c r="A227" s="105" t="s">
        <v>832</v>
      </c>
      <c r="B227" s="105" t="s">
        <v>52</v>
      </c>
      <c r="C227" s="105" t="s">
        <v>833</v>
      </c>
      <c r="D227" s="105" t="s">
        <v>194</v>
      </c>
      <c r="E227" s="105" t="s">
        <v>82</v>
      </c>
      <c r="F227" s="106">
        <v>430.88</v>
      </c>
      <c r="G227" s="106">
        <v>459</v>
      </c>
      <c r="H227" s="106">
        <v>423</v>
      </c>
      <c r="I227" s="106">
        <v>447</v>
      </c>
      <c r="J227" s="106">
        <v>465</v>
      </c>
      <c r="K227" s="106" t="s">
        <v>52</v>
      </c>
      <c r="L227" s="106" t="s">
        <v>52</v>
      </c>
      <c r="M227" s="106" t="s">
        <v>52</v>
      </c>
      <c r="N227" s="106" t="s">
        <v>52</v>
      </c>
      <c r="O227" s="106" t="s">
        <v>52</v>
      </c>
      <c r="P227" s="106" t="s">
        <v>52</v>
      </c>
      <c r="Q227" s="106" t="s">
        <v>52</v>
      </c>
      <c r="R227" s="106" t="s">
        <v>52</v>
      </c>
      <c r="S227" s="107" t="s">
        <v>52</v>
      </c>
      <c r="T227" s="107" t="s">
        <v>52</v>
      </c>
      <c r="U227" s="107" t="s">
        <v>52</v>
      </c>
      <c r="V227" s="107" t="s">
        <v>52</v>
      </c>
      <c r="W227" s="107" t="s">
        <v>52</v>
      </c>
      <c r="X227" s="107" t="s">
        <v>52</v>
      </c>
      <c r="Y227" s="107" t="s">
        <v>52</v>
      </c>
      <c r="Z227" s="107" t="s">
        <v>52</v>
      </c>
      <c r="AA227" s="107" t="s">
        <v>52</v>
      </c>
      <c r="AB227" s="107" t="s">
        <v>52</v>
      </c>
      <c r="AC227" s="107" t="s">
        <v>52</v>
      </c>
      <c r="AD227" s="107" t="s">
        <v>52</v>
      </c>
      <c r="AE227" s="107" t="s">
        <v>52</v>
      </c>
      <c r="AF227" s="107" t="s">
        <v>52</v>
      </c>
      <c r="AG227" s="107" t="s">
        <v>52</v>
      </c>
      <c r="AH227" s="107" t="s">
        <v>52</v>
      </c>
      <c r="AI227" s="107" t="s">
        <v>52</v>
      </c>
      <c r="AJ227" s="106" t="s">
        <v>52</v>
      </c>
      <c r="AK227" s="106" t="s">
        <v>52</v>
      </c>
    </row>
    <row r="228" spans="1:38" ht="15.5" customHeight="1" x14ac:dyDescent="0.2">
      <c r="A228" s="105" t="s">
        <v>834</v>
      </c>
      <c r="B228" s="11" t="s">
        <v>835</v>
      </c>
      <c r="C228" s="105" t="s">
        <v>836</v>
      </c>
      <c r="D228" s="105" t="s">
        <v>94</v>
      </c>
      <c r="E228" s="105" t="s">
        <v>78</v>
      </c>
      <c r="F228" s="106" t="s">
        <v>52</v>
      </c>
      <c r="G228" s="106" t="s">
        <v>52</v>
      </c>
      <c r="H228" s="106" t="s">
        <v>52</v>
      </c>
      <c r="I228" s="106" t="s">
        <v>52</v>
      </c>
      <c r="J228" s="106" t="s">
        <v>52</v>
      </c>
      <c r="K228" s="106">
        <v>604.53</v>
      </c>
      <c r="L228" s="106">
        <v>670.11</v>
      </c>
      <c r="M228" s="106">
        <v>700.61</v>
      </c>
      <c r="N228" s="106">
        <v>767.46</v>
      </c>
      <c r="O228" s="106">
        <v>832.36</v>
      </c>
      <c r="P228" s="106">
        <v>951.13</v>
      </c>
      <c r="Q228" s="106">
        <v>983.54</v>
      </c>
      <c r="R228" s="106">
        <v>1026.4100000000001</v>
      </c>
      <c r="S228" s="107">
        <v>1073.1199999999999</v>
      </c>
      <c r="T228" s="107">
        <v>1113.3900000000001</v>
      </c>
      <c r="U228" s="107">
        <v>1165.6199999999999</v>
      </c>
      <c r="V228" s="107">
        <v>1209.3399999999999</v>
      </c>
      <c r="W228" s="107">
        <v>1240.26</v>
      </c>
      <c r="X228" s="107">
        <v>1240.8900000000001</v>
      </c>
      <c r="Y228" s="107">
        <v>1242.56</v>
      </c>
      <c r="Z228" s="107">
        <v>1266.8800000000001</v>
      </c>
      <c r="AA228" s="107">
        <v>1295.02</v>
      </c>
      <c r="AB228" s="107">
        <v>1321.56</v>
      </c>
      <c r="AC228" s="107">
        <v>1377.19</v>
      </c>
      <c r="AD228" s="107">
        <v>1433.11</v>
      </c>
      <c r="AE228" s="107">
        <v>1506.5</v>
      </c>
      <c r="AF228" s="107">
        <v>1581.86</v>
      </c>
      <c r="AG228" s="107">
        <v>1643.58</v>
      </c>
      <c r="AH228" s="107">
        <v>1723.74</v>
      </c>
      <c r="AI228" s="107">
        <v>1774.83</v>
      </c>
      <c r="AJ228" s="106">
        <v>1862.5</v>
      </c>
      <c r="AK228" s="106">
        <v>1954.79</v>
      </c>
    </row>
    <row r="229" spans="1:38" ht="15.5" customHeight="1" x14ac:dyDescent="0.2">
      <c r="A229" s="105" t="s">
        <v>837</v>
      </c>
      <c r="B229" s="11" t="s">
        <v>838</v>
      </c>
      <c r="C229" s="105" t="s">
        <v>839</v>
      </c>
      <c r="D229" s="105" t="s">
        <v>94</v>
      </c>
      <c r="E229" s="105" t="s">
        <v>82</v>
      </c>
      <c r="F229" s="106">
        <v>445.5</v>
      </c>
      <c r="G229" s="106">
        <v>437.63</v>
      </c>
      <c r="H229" s="106">
        <v>427.5</v>
      </c>
      <c r="I229" s="106">
        <v>450.77</v>
      </c>
      <c r="J229" s="106">
        <v>471.74</v>
      </c>
      <c r="K229" s="106">
        <v>529.41999999999996</v>
      </c>
      <c r="L229" s="106">
        <v>581.4</v>
      </c>
      <c r="M229" s="106">
        <v>619.19000000000005</v>
      </c>
      <c r="N229" s="106">
        <v>656.34</v>
      </c>
      <c r="O229" s="106">
        <v>718.73</v>
      </c>
      <c r="P229" s="106">
        <v>849.74</v>
      </c>
      <c r="Q229" s="106">
        <v>894.57</v>
      </c>
      <c r="R229" s="106">
        <v>938.47</v>
      </c>
      <c r="S229" s="107">
        <v>984.95</v>
      </c>
      <c r="T229" s="107">
        <v>1034.1300000000001</v>
      </c>
      <c r="U229" s="107">
        <v>1081.1199999999999</v>
      </c>
      <c r="V229" s="107">
        <v>1118.83</v>
      </c>
      <c r="W229" s="107">
        <v>1118.83</v>
      </c>
      <c r="X229" s="107">
        <v>1118.83</v>
      </c>
      <c r="Y229" s="107">
        <v>1118.83</v>
      </c>
      <c r="Z229" s="107">
        <v>1118.83</v>
      </c>
      <c r="AA229" s="107">
        <v>1118.83</v>
      </c>
      <c r="AB229" s="107">
        <v>1141.0899999999999</v>
      </c>
      <c r="AC229" s="107">
        <v>1186.6199999999999</v>
      </c>
      <c r="AD229" s="107">
        <v>1245.83</v>
      </c>
      <c r="AE229" s="107">
        <v>1320.46</v>
      </c>
      <c r="AF229" s="107">
        <v>1359.94</v>
      </c>
      <c r="AG229" s="107">
        <v>1414.2</v>
      </c>
      <c r="AH229" s="107">
        <v>1470.63</v>
      </c>
      <c r="AI229" s="107">
        <v>1529.31</v>
      </c>
      <c r="AJ229" s="106">
        <v>1605.63</v>
      </c>
      <c r="AK229" s="106">
        <v>1685.75</v>
      </c>
    </row>
    <row r="230" spans="1:38" ht="15.5" customHeight="1" x14ac:dyDescent="0.2">
      <c r="A230" s="105" t="s">
        <v>840</v>
      </c>
      <c r="B230" s="105" t="s">
        <v>841</v>
      </c>
      <c r="C230" s="105" t="s">
        <v>842</v>
      </c>
      <c r="D230" s="105" t="s">
        <v>94</v>
      </c>
      <c r="E230" s="105" t="s">
        <v>86</v>
      </c>
      <c r="F230" s="106" t="s">
        <v>52</v>
      </c>
      <c r="G230" s="106" t="s">
        <v>52</v>
      </c>
      <c r="H230" s="106">
        <v>45</v>
      </c>
      <c r="I230" s="106">
        <v>46.02</v>
      </c>
      <c r="J230" s="106">
        <v>51.51</v>
      </c>
      <c r="K230" s="106">
        <v>58.83</v>
      </c>
      <c r="L230" s="106">
        <v>63.54</v>
      </c>
      <c r="M230" s="106">
        <v>67.989999999999995</v>
      </c>
      <c r="N230" s="106">
        <v>72.39</v>
      </c>
      <c r="O230" s="106">
        <v>81.010000000000005</v>
      </c>
      <c r="P230" s="106">
        <v>98.28</v>
      </c>
      <c r="Q230" s="106">
        <v>112.53</v>
      </c>
      <c r="R230" s="106">
        <v>118.09</v>
      </c>
      <c r="S230" s="107">
        <v>123.98</v>
      </c>
      <c r="T230" s="107">
        <v>130.16999999999999</v>
      </c>
      <c r="U230" s="107">
        <v>136.66999999999999</v>
      </c>
      <c r="V230" s="107">
        <v>142.82</v>
      </c>
      <c r="W230" s="107">
        <v>147.82</v>
      </c>
      <c r="X230" s="107">
        <v>147.82</v>
      </c>
      <c r="Y230" s="107">
        <v>147.82</v>
      </c>
      <c r="Z230" s="107">
        <v>147.82</v>
      </c>
      <c r="AA230" s="107">
        <v>147.82</v>
      </c>
      <c r="AB230" s="107">
        <v>147.82</v>
      </c>
      <c r="AC230" s="107">
        <v>147</v>
      </c>
      <c r="AD230" s="107">
        <v>152</v>
      </c>
      <c r="AE230" s="107">
        <v>164</v>
      </c>
      <c r="AF230" s="107">
        <v>188</v>
      </c>
      <c r="AG230" s="107">
        <v>198</v>
      </c>
      <c r="AH230" s="107">
        <v>213</v>
      </c>
      <c r="AI230" s="107">
        <v>223</v>
      </c>
      <c r="AJ230" s="106">
        <v>238</v>
      </c>
      <c r="AK230" s="106">
        <v>251</v>
      </c>
    </row>
    <row r="231" spans="1:38" ht="15.5" customHeight="1" x14ac:dyDescent="0.2">
      <c r="A231" s="105" t="s">
        <v>843</v>
      </c>
      <c r="B231" s="105" t="s">
        <v>844</v>
      </c>
      <c r="C231" s="105" t="s">
        <v>845</v>
      </c>
      <c r="D231" s="105" t="s">
        <v>94</v>
      </c>
      <c r="E231" s="105" t="s">
        <v>76</v>
      </c>
      <c r="F231" s="106">
        <v>103.5</v>
      </c>
      <c r="G231" s="106">
        <v>88.88</v>
      </c>
      <c r="H231" s="106">
        <v>95.63</v>
      </c>
      <c r="I231" s="106">
        <v>91.52</v>
      </c>
      <c r="J231" s="106">
        <v>90.64</v>
      </c>
      <c r="K231" s="106">
        <v>100.85</v>
      </c>
      <c r="L231" s="106">
        <v>104.39</v>
      </c>
      <c r="M231" s="106">
        <v>109.09</v>
      </c>
      <c r="N231" s="106">
        <v>113.99</v>
      </c>
      <c r="O231" s="106">
        <v>118.69</v>
      </c>
      <c r="P231" s="106">
        <v>139.38</v>
      </c>
      <c r="Q231" s="106">
        <v>146.21</v>
      </c>
      <c r="R231" s="106">
        <v>153.37</v>
      </c>
      <c r="S231" s="107">
        <v>160.74</v>
      </c>
      <c r="T231" s="107">
        <v>168.41</v>
      </c>
      <c r="U231" s="107">
        <v>175.27</v>
      </c>
      <c r="V231" s="107">
        <v>180.18</v>
      </c>
      <c r="W231" s="107">
        <v>180.18</v>
      </c>
      <c r="X231" s="107">
        <v>180.01</v>
      </c>
      <c r="Y231" s="107">
        <v>180.02</v>
      </c>
      <c r="Z231" s="107">
        <v>180.45</v>
      </c>
      <c r="AA231" s="107">
        <v>181.18</v>
      </c>
      <c r="AB231" s="107">
        <v>181.42</v>
      </c>
      <c r="AC231" s="107">
        <v>190.95</v>
      </c>
      <c r="AD231" s="107">
        <v>196.46</v>
      </c>
      <c r="AE231" s="107">
        <v>201.86</v>
      </c>
      <c r="AF231" s="107">
        <v>207.25</v>
      </c>
      <c r="AG231" s="107">
        <v>212.73</v>
      </c>
      <c r="AH231" s="107">
        <v>216.58</v>
      </c>
      <c r="AI231" s="107">
        <v>223.03</v>
      </c>
      <c r="AJ231" s="106">
        <v>232.31</v>
      </c>
      <c r="AK231" s="106">
        <v>242.44</v>
      </c>
    </row>
    <row r="232" spans="1:38" ht="15.5" customHeight="1" x14ac:dyDescent="0.2">
      <c r="A232" s="105" t="s">
        <v>846</v>
      </c>
      <c r="B232" s="105" t="s">
        <v>847</v>
      </c>
      <c r="C232" s="105" t="s">
        <v>848</v>
      </c>
      <c r="D232" s="105" t="s">
        <v>94</v>
      </c>
      <c r="E232" s="105" t="s">
        <v>76</v>
      </c>
      <c r="F232" s="106">
        <v>87.75</v>
      </c>
      <c r="G232" s="106">
        <v>93.38</v>
      </c>
      <c r="H232" s="106">
        <v>97.88</v>
      </c>
      <c r="I232" s="106">
        <v>103.7</v>
      </c>
      <c r="J232" s="106">
        <v>105.83</v>
      </c>
      <c r="K232" s="106">
        <v>106.57</v>
      </c>
      <c r="L232" s="106">
        <v>111.25</v>
      </c>
      <c r="M232" s="106">
        <v>130.78</v>
      </c>
      <c r="N232" s="106">
        <v>134.54</v>
      </c>
      <c r="O232" s="106">
        <v>141.47</v>
      </c>
      <c r="P232" s="106">
        <v>153.69</v>
      </c>
      <c r="Q232" s="106">
        <v>161.07</v>
      </c>
      <c r="R232" s="106">
        <v>167.85</v>
      </c>
      <c r="S232" s="107">
        <v>173.55</v>
      </c>
      <c r="T232" s="107">
        <v>178.78</v>
      </c>
      <c r="U232" s="107">
        <v>184.15</v>
      </c>
      <c r="V232" s="107">
        <v>188.66</v>
      </c>
      <c r="W232" s="107">
        <v>191.5</v>
      </c>
      <c r="X232" s="107">
        <v>191.6</v>
      </c>
      <c r="Y232" s="107">
        <v>191.96</v>
      </c>
      <c r="Z232" s="107">
        <v>192.72</v>
      </c>
      <c r="AA232" s="107">
        <v>192.29</v>
      </c>
      <c r="AB232" s="107">
        <v>192.33</v>
      </c>
      <c r="AC232" s="107">
        <v>195.98</v>
      </c>
      <c r="AD232" s="107">
        <v>199.78</v>
      </c>
      <c r="AE232" s="107">
        <v>205.56</v>
      </c>
      <c r="AF232" s="107">
        <v>211.38</v>
      </c>
      <c r="AG232" s="107">
        <v>215.49</v>
      </c>
      <c r="AH232" s="107">
        <v>222.64</v>
      </c>
      <c r="AI232" s="107">
        <v>229.47</v>
      </c>
      <c r="AJ232" s="106">
        <v>236.59</v>
      </c>
      <c r="AK232" s="106">
        <v>249.23</v>
      </c>
    </row>
    <row r="233" spans="1:38" ht="15.5" customHeight="1" x14ac:dyDescent="0.2">
      <c r="A233" s="105" t="s">
        <v>849</v>
      </c>
      <c r="B233" s="105" t="s">
        <v>850</v>
      </c>
      <c r="C233" s="105" t="s">
        <v>851</v>
      </c>
      <c r="D233" s="105" t="s">
        <v>94</v>
      </c>
      <c r="E233" s="105" t="s">
        <v>227</v>
      </c>
      <c r="F233" s="106">
        <v>379.13</v>
      </c>
      <c r="G233" s="106">
        <v>393.75</v>
      </c>
      <c r="H233" s="106">
        <v>504</v>
      </c>
      <c r="I233" s="106">
        <v>522.97</v>
      </c>
      <c r="J233" s="106">
        <v>545.65</v>
      </c>
      <c r="K233" s="106">
        <v>607.52</v>
      </c>
      <c r="L233" s="106">
        <v>658.65</v>
      </c>
      <c r="M233" s="106">
        <v>701.13</v>
      </c>
      <c r="N233" s="106">
        <v>760.83</v>
      </c>
      <c r="O233" s="106">
        <v>818.57</v>
      </c>
      <c r="P233" s="106">
        <v>929.27</v>
      </c>
      <c r="Q233" s="106">
        <v>974.07</v>
      </c>
      <c r="R233" s="106">
        <v>1012.11</v>
      </c>
      <c r="S233" s="107">
        <v>1041.46</v>
      </c>
      <c r="T233" s="107">
        <v>1080.51</v>
      </c>
      <c r="U233" s="107">
        <v>1112.93</v>
      </c>
      <c r="V233" s="107">
        <v>1112.93</v>
      </c>
      <c r="W233" s="107">
        <v>1112.93</v>
      </c>
      <c r="X233" s="107">
        <v>1112.93</v>
      </c>
      <c r="Y233" s="107">
        <v>1112.93</v>
      </c>
      <c r="Z233" s="107">
        <v>1112.93</v>
      </c>
      <c r="AA233" s="107">
        <v>1112.93</v>
      </c>
      <c r="AB233" s="107">
        <v>1112.93</v>
      </c>
      <c r="AC233" s="107">
        <v>1112.93</v>
      </c>
      <c r="AD233" s="107">
        <v>1112.93</v>
      </c>
      <c r="AE233" s="107">
        <v>1112.93</v>
      </c>
      <c r="AF233" s="107">
        <v>1139.6400000000001</v>
      </c>
      <c r="AG233" s="107">
        <v>1182.94</v>
      </c>
      <c r="AH233" s="107">
        <v>1239.72</v>
      </c>
      <c r="AI233" s="107">
        <v>1263.28</v>
      </c>
      <c r="AJ233" s="106">
        <v>1326.32</v>
      </c>
      <c r="AK233" s="106">
        <v>1392.51</v>
      </c>
    </row>
    <row r="234" spans="1:38" ht="15.5" customHeight="1" x14ac:dyDescent="0.2">
      <c r="A234" s="105" t="s">
        <v>852</v>
      </c>
      <c r="B234" s="105" t="s">
        <v>853</v>
      </c>
      <c r="C234" s="105" t="s">
        <v>854</v>
      </c>
      <c r="D234" s="105" t="s">
        <v>94</v>
      </c>
      <c r="E234" s="105" t="s">
        <v>76</v>
      </c>
      <c r="F234" s="106">
        <v>4.5</v>
      </c>
      <c r="G234" s="106">
        <v>30.38</v>
      </c>
      <c r="H234" s="106">
        <v>30.38</v>
      </c>
      <c r="I234" s="106">
        <v>58.33</v>
      </c>
      <c r="J234" s="106">
        <v>71.12</v>
      </c>
      <c r="K234" s="106">
        <v>73.569999999999993</v>
      </c>
      <c r="L234" s="106">
        <v>77.28</v>
      </c>
      <c r="M234" s="106">
        <v>87.04</v>
      </c>
      <c r="N234" s="106">
        <v>94.71</v>
      </c>
      <c r="O234" s="106">
        <v>101.82</v>
      </c>
      <c r="P234" s="106">
        <v>108.86</v>
      </c>
      <c r="Q234" s="106">
        <v>117.95</v>
      </c>
      <c r="R234" s="106">
        <v>125.88</v>
      </c>
      <c r="S234" s="107">
        <v>130.19999999999999</v>
      </c>
      <c r="T234" s="107">
        <v>138.9</v>
      </c>
      <c r="U234" s="107">
        <v>144.41999999999999</v>
      </c>
      <c r="V234" s="107">
        <v>148.24</v>
      </c>
      <c r="W234" s="107">
        <v>150.59</v>
      </c>
      <c r="X234" s="107">
        <v>151.66999999999999</v>
      </c>
      <c r="Y234" s="107">
        <v>152.12</v>
      </c>
      <c r="Z234" s="107">
        <v>153.6</v>
      </c>
      <c r="AA234" s="107">
        <v>153.97</v>
      </c>
      <c r="AB234" s="107">
        <v>155.22</v>
      </c>
      <c r="AC234" s="107">
        <v>164.96</v>
      </c>
      <c r="AD234" s="107">
        <v>171.89</v>
      </c>
      <c r="AE234" s="107">
        <v>179.61</v>
      </c>
      <c r="AF234" s="107">
        <v>186.22</v>
      </c>
      <c r="AG234" s="107">
        <v>190.76</v>
      </c>
      <c r="AH234" s="107">
        <v>196.91</v>
      </c>
      <c r="AI234" s="107">
        <v>203.37</v>
      </c>
      <c r="AJ234" s="106">
        <v>212.23</v>
      </c>
      <c r="AK234" s="106">
        <v>224.63</v>
      </c>
    </row>
    <row r="235" spans="1:38" ht="15.5" customHeight="1" x14ac:dyDescent="0.2">
      <c r="A235" s="105" t="s">
        <v>855</v>
      </c>
      <c r="B235" s="105" t="s">
        <v>52</v>
      </c>
      <c r="C235" s="105" t="s">
        <v>856</v>
      </c>
      <c r="D235" s="105" t="s">
        <v>194</v>
      </c>
      <c r="E235" s="105" t="s">
        <v>76</v>
      </c>
      <c r="F235" s="106">
        <v>82.13</v>
      </c>
      <c r="G235" s="106">
        <v>79.88</v>
      </c>
      <c r="H235" s="106">
        <v>83.25</v>
      </c>
      <c r="I235" s="106" t="s">
        <v>52</v>
      </c>
      <c r="J235" s="106" t="s">
        <v>52</v>
      </c>
      <c r="K235" s="106" t="s">
        <v>52</v>
      </c>
      <c r="L235" s="106" t="s">
        <v>52</v>
      </c>
      <c r="M235" s="106" t="s">
        <v>52</v>
      </c>
      <c r="N235" s="106" t="s">
        <v>52</v>
      </c>
      <c r="O235" s="106" t="s">
        <v>52</v>
      </c>
      <c r="P235" s="106" t="s">
        <v>52</v>
      </c>
      <c r="Q235" s="106" t="s">
        <v>52</v>
      </c>
      <c r="R235" s="106" t="s">
        <v>52</v>
      </c>
      <c r="S235" s="107" t="s">
        <v>52</v>
      </c>
      <c r="T235" s="107" t="s">
        <v>52</v>
      </c>
      <c r="U235" s="107" t="s">
        <v>52</v>
      </c>
      <c r="V235" s="107" t="s">
        <v>52</v>
      </c>
      <c r="W235" s="107" t="s">
        <v>52</v>
      </c>
      <c r="X235" s="107" t="s">
        <v>52</v>
      </c>
      <c r="Y235" s="107" t="s">
        <v>52</v>
      </c>
      <c r="Z235" s="107" t="s">
        <v>52</v>
      </c>
      <c r="AA235" s="107" t="s">
        <v>52</v>
      </c>
      <c r="AB235" s="107" t="s">
        <v>52</v>
      </c>
      <c r="AC235" s="107" t="s">
        <v>52</v>
      </c>
      <c r="AD235" s="107" t="s">
        <v>52</v>
      </c>
      <c r="AE235" s="107" t="s">
        <v>52</v>
      </c>
      <c r="AF235" s="107" t="s">
        <v>52</v>
      </c>
      <c r="AG235" s="107" t="s">
        <v>52</v>
      </c>
      <c r="AH235" s="107" t="s">
        <v>52</v>
      </c>
      <c r="AI235" s="107" t="s">
        <v>52</v>
      </c>
      <c r="AJ235" s="106" t="s">
        <v>52</v>
      </c>
      <c r="AK235" s="106" t="s">
        <v>52</v>
      </c>
    </row>
    <row r="236" spans="1:38" ht="15.5" customHeight="1" x14ac:dyDescent="0.2">
      <c r="A236" s="105" t="s">
        <v>857</v>
      </c>
      <c r="B236" s="105" t="s">
        <v>858</v>
      </c>
      <c r="C236" s="105" t="s">
        <v>859</v>
      </c>
      <c r="D236" s="105" t="s">
        <v>94</v>
      </c>
      <c r="E236" s="105" t="s">
        <v>76</v>
      </c>
      <c r="F236" s="106">
        <v>75.38</v>
      </c>
      <c r="G236" s="106">
        <v>74.25</v>
      </c>
      <c r="H236" s="106">
        <v>76.5</v>
      </c>
      <c r="I236" s="106">
        <v>91.5</v>
      </c>
      <c r="J236" s="106">
        <v>97.79</v>
      </c>
      <c r="K236" s="106">
        <v>103.4</v>
      </c>
      <c r="L236" s="106">
        <v>104.61</v>
      </c>
      <c r="M236" s="106">
        <v>111.92</v>
      </c>
      <c r="N236" s="106">
        <v>117.44</v>
      </c>
      <c r="O236" s="106">
        <v>129.06</v>
      </c>
      <c r="P236" s="106">
        <v>137.22</v>
      </c>
      <c r="Q236" s="106">
        <v>142.32</v>
      </c>
      <c r="R236" s="106">
        <v>150.04</v>
      </c>
      <c r="S236" s="107">
        <v>157.44</v>
      </c>
      <c r="T236" s="107">
        <v>163.19</v>
      </c>
      <c r="U236" s="107">
        <v>169.5</v>
      </c>
      <c r="V236" s="107">
        <v>174.42</v>
      </c>
      <c r="W236" s="107">
        <v>178.54</v>
      </c>
      <c r="X236" s="107">
        <v>178.76</v>
      </c>
      <c r="Y236" s="107">
        <v>179.32</v>
      </c>
      <c r="Z236" s="107">
        <v>181.31</v>
      </c>
      <c r="AA236" s="107">
        <v>182.59</v>
      </c>
      <c r="AB236" s="107">
        <v>183.35</v>
      </c>
      <c r="AC236" s="107">
        <v>187.58</v>
      </c>
      <c r="AD236" s="107">
        <v>193.78</v>
      </c>
      <c r="AE236" s="107">
        <v>203.26</v>
      </c>
      <c r="AF236" s="107">
        <v>212.2</v>
      </c>
      <c r="AG236" s="107">
        <v>218.75</v>
      </c>
      <c r="AH236" s="107">
        <v>224.84</v>
      </c>
      <c r="AI236" s="107">
        <v>228.9</v>
      </c>
      <c r="AJ236" s="106">
        <v>235.53</v>
      </c>
      <c r="AK236" s="106">
        <v>245.05</v>
      </c>
    </row>
    <row r="237" spans="1:38" ht="15.5" customHeight="1" x14ac:dyDescent="0.2">
      <c r="A237" s="105" t="s">
        <v>860</v>
      </c>
      <c r="B237" s="105" t="s">
        <v>861</v>
      </c>
      <c r="C237" s="105" t="s">
        <v>862</v>
      </c>
      <c r="D237" s="105" t="s">
        <v>94</v>
      </c>
      <c r="E237" s="105" t="s">
        <v>227</v>
      </c>
      <c r="F237" s="106">
        <v>466.88</v>
      </c>
      <c r="G237" s="106">
        <v>435.38</v>
      </c>
      <c r="H237" s="106">
        <v>549</v>
      </c>
      <c r="I237" s="106">
        <v>591.33000000000004</v>
      </c>
      <c r="J237" s="106">
        <v>609.25</v>
      </c>
      <c r="K237" s="106">
        <v>633.73</v>
      </c>
      <c r="L237" s="106">
        <v>690.42</v>
      </c>
      <c r="M237" s="106">
        <v>737.17</v>
      </c>
      <c r="N237" s="106">
        <v>803.99</v>
      </c>
      <c r="O237" s="106">
        <v>848.19</v>
      </c>
      <c r="P237" s="106">
        <v>955.63</v>
      </c>
      <c r="Q237" s="106">
        <v>1020.84</v>
      </c>
      <c r="R237" s="106">
        <v>1066</v>
      </c>
      <c r="S237" s="107">
        <v>1090.6500000000001</v>
      </c>
      <c r="T237" s="107">
        <v>1090.6500000000001</v>
      </c>
      <c r="U237" s="107">
        <v>1090.6500000000001</v>
      </c>
      <c r="V237" s="107">
        <v>1090.6500000000001</v>
      </c>
      <c r="W237" s="107">
        <v>1090.6500000000001</v>
      </c>
      <c r="X237" s="107">
        <v>1090.6500000000001</v>
      </c>
      <c r="Y237" s="107">
        <v>1090.6500000000001</v>
      </c>
      <c r="Z237" s="107">
        <v>1085.2</v>
      </c>
      <c r="AA237" s="107">
        <v>1079.77</v>
      </c>
      <c r="AB237" s="107">
        <v>1079.77</v>
      </c>
      <c r="AC237" s="107">
        <v>1079.77</v>
      </c>
      <c r="AD237" s="107">
        <v>1122.8499999999999</v>
      </c>
      <c r="AE237" s="107">
        <v>1167.76</v>
      </c>
      <c r="AF237" s="107">
        <v>1226.03</v>
      </c>
      <c r="AG237" s="107">
        <v>1274.95</v>
      </c>
      <c r="AH237" s="107">
        <v>1338.57</v>
      </c>
      <c r="AI237" s="107">
        <v>1378.59</v>
      </c>
      <c r="AJ237" s="106">
        <v>1447.38</v>
      </c>
      <c r="AK237" s="106">
        <v>1519.61</v>
      </c>
    </row>
    <row r="238" spans="1:38" ht="15.5" customHeight="1" x14ac:dyDescent="0.2">
      <c r="A238" s="105" t="s">
        <v>863</v>
      </c>
      <c r="B238" s="105" t="s">
        <v>52</v>
      </c>
      <c r="C238" s="105" t="s">
        <v>864</v>
      </c>
      <c r="D238" s="105" t="s">
        <v>194</v>
      </c>
      <c r="E238" s="105" t="s">
        <v>76</v>
      </c>
      <c r="F238" s="106">
        <v>85.5</v>
      </c>
      <c r="G238" s="106">
        <v>85.5</v>
      </c>
      <c r="H238" s="106">
        <v>86.63</v>
      </c>
      <c r="I238" s="106">
        <v>74</v>
      </c>
      <c r="J238" s="106" t="s">
        <v>52</v>
      </c>
      <c r="K238" s="106" t="s">
        <v>52</v>
      </c>
      <c r="L238" s="106" t="s">
        <v>52</v>
      </c>
      <c r="M238" s="106" t="s">
        <v>52</v>
      </c>
      <c r="N238" s="106" t="s">
        <v>52</v>
      </c>
      <c r="O238" s="106" t="s">
        <v>52</v>
      </c>
      <c r="P238" s="106" t="s">
        <v>52</v>
      </c>
      <c r="Q238" s="106" t="s">
        <v>52</v>
      </c>
      <c r="R238" s="106" t="s">
        <v>52</v>
      </c>
      <c r="S238" s="107" t="s">
        <v>52</v>
      </c>
      <c r="T238" s="107" t="s">
        <v>52</v>
      </c>
      <c r="U238" s="107" t="s">
        <v>52</v>
      </c>
      <c r="V238" s="107" t="s">
        <v>52</v>
      </c>
      <c r="W238" s="107" t="s">
        <v>52</v>
      </c>
      <c r="X238" s="107" t="s">
        <v>52</v>
      </c>
      <c r="Y238" s="107" t="s">
        <v>52</v>
      </c>
      <c r="Z238" s="107" t="s">
        <v>52</v>
      </c>
      <c r="AA238" s="107" t="s">
        <v>52</v>
      </c>
      <c r="AB238" s="107" t="s">
        <v>52</v>
      </c>
      <c r="AC238" s="107" t="s">
        <v>52</v>
      </c>
      <c r="AD238" s="107" t="s">
        <v>52</v>
      </c>
      <c r="AE238" s="107" t="s">
        <v>52</v>
      </c>
      <c r="AF238" s="107" t="s">
        <v>52</v>
      </c>
      <c r="AG238" s="107" t="s">
        <v>52</v>
      </c>
      <c r="AH238" s="107" t="s">
        <v>52</v>
      </c>
      <c r="AI238" s="107" t="s">
        <v>52</v>
      </c>
      <c r="AJ238" s="106" t="s">
        <v>52</v>
      </c>
      <c r="AK238" s="106" t="s">
        <v>52</v>
      </c>
    </row>
    <row r="239" spans="1:38" ht="15.5" customHeight="1" x14ac:dyDescent="0.2">
      <c r="A239" s="105" t="s">
        <v>865</v>
      </c>
      <c r="B239" s="105" t="s">
        <v>52</v>
      </c>
      <c r="C239" s="105" t="s">
        <v>866</v>
      </c>
      <c r="D239" s="105" t="s">
        <v>194</v>
      </c>
      <c r="E239" s="105" t="s">
        <v>82</v>
      </c>
      <c r="F239" s="106">
        <v>522</v>
      </c>
      <c r="G239" s="106" t="s">
        <v>52</v>
      </c>
      <c r="H239" s="106">
        <v>561.38</v>
      </c>
      <c r="I239" s="106" t="s">
        <v>52</v>
      </c>
      <c r="J239" s="106" t="s">
        <v>52</v>
      </c>
      <c r="K239" s="106" t="s">
        <v>52</v>
      </c>
      <c r="L239" s="106" t="s">
        <v>52</v>
      </c>
      <c r="M239" s="106" t="s">
        <v>52</v>
      </c>
      <c r="N239" s="106" t="s">
        <v>52</v>
      </c>
      <c r="O239" s="106" t="s">
        <v>52</v>
      </c>
      <c r="P239" s="106" t="s">
        <v>52</v>
      </c>
      <c r="Q239" s="106" t="s">
        <v>52</v>
      </c>
      <c r="R239" s="106" t="s">
        <v>52</v>
      </c>
      <c r="S239" s="107" t="s">
        <v>52</v>
      </c>
      <c r="T239" s="107" t="s">
        <v>52</v>
      </c>
      <c r="U239" s="107" t="s">
        <v>52</v>
      </c>
      <c r="V239" s="107" t="s">
        <v>52</v>
      </c>
      <c r="W239" s="107" t="s">
        <v>52</v>
      </c>
      <c r="X239" s="107" t="s">
        <v>52</v>
      </c>
      <c r="Y239" s="107" t="s">
        <v>52</v>
      </c>
      <c r="Z239" s="107" t="s">
        <v>52</v>
      </c>
      <c r="AA239" s="107" t="s">
        <v>52</v>
      </c>
      <c r="AB239" s="107" t="s">
        <v>52</v>
      </c>
      <c r="AC239" s="107" t="s">
        <v>52</v>
      </c>
      <c r="AD239" s="107" t="s">
        <v>52</v>
      </c>
      <c r="AE239" s="107" t="s">
        <v>52</v>
      </c>
      <c r="AF239" s="107" t="s">
        <v>52</v>
      </c>
      <c r="AG239" s="107" t="s">
        <v>52</v>
      </c>
      <c r="AH239" s="107" t="s">
        <v>52</v>
      </c>
      <c r="AI239" s="107" t="s">
        <v>52</v>
      </c>
      <c r="AJ239" s="106" t="s">
        <v>52</v>
      </c>
      <c r="AK239" s="106" t="s">
        <v>52</v>
      </c>
    </row>
    <row r="240" spans="1:38" ht="15.5" customHeight="1" x14ac:dyDescent="0.2">
      <c r="A240" s="11" t="s">
        <v>867</v>
      </c>
      <c r="B240" s="105" t="s">
        <v>868</v>
      </c>
      <c r="C240" s="11" t="s">
        <v>869</v>
      </c>
      <c r="D240" s="105" t="s">
        <v>94</v>
      </c>
      <c r="E240" s="105" t="s">
        <v>88</v>
      </c>
      <c r="F240" s="106" t="s">
        <v>52</v>
      </c>
      <c r="G240" s="106" t="s">
        <v>52</v>
      </c>
      <c r="H240" s="106" t="s">
        <v>52</v>
      </c>
      <c r="I240" s="106" t="s">
        <v>52</v>
      </c>
      <c r="J240" s="106" t="s">
        <v>52</v>
      </c>
      <c r="K240" s="106" t="s">
        <v>52</v>
      </c>
      <c r="L240" s="106" t="s">
        <v>52</v>
      </c>
      <c r="M240" s="106" t="s">
        <v>52</v>
      </c>
      <c r="N240" s="106" t="s">
        <v>52</v>
      </c>
      <c r="O240" s="106" t="s">
        <v>52</v>
      </c>
      <c r="P240" s="106" t="s">
        <v>52</v>
      </c>
      <c r="Q240" s="106">
        <v>61.23</v>
      </c>
      <c r="R240" s="106">
        <v>63.92</v>
      </c>
      <c r="S240" s="107">
        <v>67.099999999999994</v>
      </c>
      <c r="T240" s="107">
        <v>70.44</v>
      </c>
      <c r="U240" s="107">
        <v>73.78</v>
      </c>
      <c r="V240" s="107">
        <v>76.66</v>
      </c>
      <c r="W240" s="107">
        <v>77.92</v>
      </c>
      <c r="X240" s="107">
        <v>77.92</v>
      </c>
      <c r="Y240" s="107">
        <v>77.92</v>
      </c>
      <c r="Z240" s="107">
        <v>77.92</v>
      </c>
      <c r="AA240" s="107">
        <v>77.92</v>
      </c>
      <c r="AB240" s="107">
        <v>77.92</v>
      </c>
      <c r="AC240" s="107">
        <v>78.89</v>
      </c>
      <c r="AD240" s="107">
        <v>80.150000000000006</v>
      </c>
      <c r="AE240" s="107">
        <v>82.51</v>
      </c>
      <c r="AF240" s="107">
        <v>84.94</v>
      </c>
      <c r="AG240" s="107">
        <v>86.63</v>
      </c>
      <c r="AH240" s="107">
        <v>88.35</v>
      </c>
      <c r="AI240" s="107">
        <v>90.11</v>
      </c>
      <c r="AJ240" s="106">
        <v>95.1</v>
      </c>
      <c r="AK240" s="106">
        <v>97.94</v>
      </c>
      <c r="AL240" s="109"/>
    </row>
    <row r="241" spans="1:38" ht="15.5" customHeight="1" x14ac:dyDescent="0.2">
      <c r="A241" s="105" t="s">
        <v>870</v>
      </c>
      <c r="B241" s="105" t="s">
        <v>871</v>
      </c>
      <c r="C241" s="105" t="s">
        <v>872</v>
      </c>
      <c r="D241" s="105" t="s">
        <v>94</v>
      </c>
      <c r="E241" s="105" t="s">
        <v>86</v>
      </c>
      <c r="F241" s="106" t="s">
        <v>52</v>
      </c>
      <c r="G241" s="106" t="s">
        <v>52</v>
      </c>
      <c r="H241" s="106">
        <v>45</v>
      </c>
      <c r="I241" s="106">
        <v>45.72</v>
      </c>
      <c r="J241" s="106">
        <v>52.47</v>
      </c>
      <c r="K241" s="106">
        <v>52.47</v>
      </c>
      <c r="L241" s="106">
        <v>54.81</v>
      </c>
      <c r="M241" s="106">
        <v>60.3</v>
      </c>
      <c r="N241" s="106">
        <v>85.77</v>
      </c>
      <c r="O241" s="106">
        <v>95.4</v>
      </c>
      <c r="P241" s="106">
        <v>113.04</v>
      </c>
      <c r="Q241" s="106">
        <v>129.96</v>
      </c>
      <c r="R241" s="106">
        <v>135.72</v>
      </c>
      <c r="S241" s="107">
        <v>142.47</v>
      </c>
      <c r="T241" s="107">
        <v>149.58000000000001</v>
      </c>
      <c r="U241" s="107">
        <v>156.31</v>
      </c>
      <c r="V241" s="107">
        <v>162.41</v>
      </c>
      <c r="W241" s="107">
        <v>166.47</v>
      </c>
      <c r="X241" s="107">
        <v>166.47</v>
      </c>
      <c r="Y241" s="107">
        <v>173.12</v>
      </c>
      <c r="Z241" s="107">
        <v>173.12</v>
      </c>
      <c r="AA241" s="107">
        <v>176.57</v>
      </c>
      <c r="AB241" s="107">
        <v>180.08</v>
      </c>
      <c r="AC241" s="107">
        <v>183.67</v>
      </c>
      <c r="AD241" s="107">
        <v>187.33</v>
      </c>
      <c r="AE241" s="107">
        <v>199.32</v>
      </c>
      <c r="AF241" s="107">
        <v>223.31</v>
      </c>
      <c r="AG241" s="107">
        <v>228.22</v>
      </c>
      <c r="AH241" s="107">
        <v>243.21</v>
      </c>
      <c r="AI241" s="107">
        <v>253.2</v>
      </c>
      <c r="AJ241" s="106">
        <v>268.19</v>
      </c>
      <c r="AK241" s="106">
        <v>281.18</v>
      </c>
    </row>
    <row r="242" spans="1:38" ht="15.5" customHeight="1" x14ac:dyDescent="0.2">
      <c r="A242" s="105" t="s">
        <v>873</v>
      </c>
      <c r="B242" s="105" t="s">
        <v>874</v>
      </c>
      <c r="C242" s="105" t="s">
        <v>875</v>
      </c>
      <c r="D242" s="105" t="s">
        <v>94</v>
      </c>
      <c r="E242" s="105" t="s">
        <v>76</v>
      </c>
      <c r="F242" s="106">
        <v>-4.5</v>
      </c>
      <c r="G242" s="106">
        <v>19.13</v>
      </c>
      <c r="H242" s="106">
        <v>33.75</v>
      </c>
      <c r="I242" s="106">
        <v>45.88</v>
      </c>
      <c r="J242" s="106">
        <v>56.87</v>
      </c>
      <c r="K242" s="106">
        <v>89.44</v>
      </c>
      <c r="L242" s="106">
        <v>115.13</v>
      </c>
      <c r="M242" s="106">
        <v>118.81</v>
      </c>
      <c r="N242" s="106">
        <v>123.66</v>
      </c>
      <c r="O242" s="106">
        <v>127.76</v>
      </c>
      <c r="P242" s="106">
        <v>130.15</v>
      </c>
      <c r="Q242" s="106">
        <v>144.69</v>
      </c>
      <c r="R242" s="106">
        <v>154.56</v>
      </c>
      <c r="S242" s="107">
        <v>164.42</v>
      </c>
      <c r="T242" s="107">
        <v>171.81</v>
      </c>
      <c r="U242" s="107">
        <v>180.07</v>
      </c>
      <c r="V242" s="107">
        <v>188.7</v>
      </c>
      <c r="W242" s="107">
        <v>195.66</v>
      </c>
      <c r="X242" s="107">
        <v>200.41</v>
      </c>
      <c r="Y242" s="107">
        <v>206.81</v>
      </c>
      <c r="Z242" s="107">
        <v>215.66</v>
      </c>
      <c r="AA242" s="107">
        <v>217.21</v>
      </c>
      <c r="AB242" s="107">
        <v>219.42</v>
      </c>
      <c r="AC242" s="107">
        <v>225.35</v>
      </c>
      <c r="AD242" s="107">
        <v>231.18</v>
      </c>
      <c r="AE242" s="107">
        <v>236.08</v>
      </c>
      <c r="AF242" s="107">
        <v>249.88</v>
      </c>
      <c r="AG242" s="107">
        <v>261.26</v>
      </c>
      <c r="AH242" s="107">
        <v>264.92</v>
      </c>
      <c r="AI242" s="107">
        <v>273.25</v>
      </c>
      <c r="AJ242" s="106">
        <v>284.58999999999997</v>
      </c>
      <c r="AK242" s="106">
        <v>297.95</v>
      </c>
    </row>
    <row r="243" spans="1:38" ht="15.5" customHeight="1" x14ac:dyDescent="0.2">
      <c r="A243" s="105" t="s">
        <v>876</v>
      </c>
      <c r="B243" s="105" t="s">
        <v>877</v>
      </c>
      <c r="C243" s="105" t="s">
        <v>878</v>
      </c>
      <c r="D243" s="105" t="s">
        <v>94</v>
      </c>
      <c r="E243" s="105" t="s">
        <v>76</v>
      </c>
      <c r="F243" s="106">
        <v>103.5</v>
      </c>
      <c r="G243" s="106">
        <v>117</v>
      </c>
      <c r="H243" s="106">
        <v>126</v>
      </c>
      <c r="I243" s="106">
        <v>148.29</v>
      </c>
      <c r="J243" s="106">
        <v>165.54</v>
      </c>
      <c r="K243" s="106">
        <v>141.68</v>
      </c>
      <c r="L243" s="106">
        <v>151.53</v>
      </c>
      <c r="M243" s="106">
        <v>151.51</v>
      </c>
      <c r="N243" s="106">
        <v>163.41</v>
      </c>
      <c r="O243" s="106">
        <v>167.88</v>
      </c>
      <c r="P243" s="106">
        <v>174.42</v>
      </c>
      <c r="Q243" s="106">
        <v>181.22</v>
      </c>
      <c r="R243" s="106">
        <v>190.28</v>
      </c>
      <c r="S243" s="107">
        <v>199.7</v>
      </c>
      <c r="T243" s="107">
        <v>209.68</v>
      </c>
      <c r="U243" s="107">
        <v>220.07</v>
      </c>
      <c r="V243" s="107">
        <v>231.04</v>
      </c>
      <c r="W243" s="107">
        <v>231.1</v>
      </c>
      <c r="X243" s="107">
        <v>231.06</v>
      </c>
      <c r="Y243" s="107">
        <v>231.06</v>
      </c>
      <c r="Z243" s="107">
        <v>231.14</v>
      </c>
      <c r="AA243" s="107">
        <v>231.14</v>
      </c>
      <c r="AB243" s="107">
        <v>231.13</v>
      </c>
      <c r="AC243" s="107">
        <v>231.12</v>
      </c>
      <c r="AD243" s="107">
        <v>236.13</v>
      </c>
      <c r="AE243" s="107">
        <v>241.14</v>
      </c>
      <c r="AF243" s="107">
        <v>246.13</v>
      </c>
      <c r="AG243" s="107">
        <v>251.13</v>
      </c>
      <c r="AH243" s="107">
        <v>256.13</v>
      </c>
      <c r="AI243" s="107">
        <v>261.24</v>
      </c>
      <c r="AJ243" s="106">
        <v>261.24</v>
      </c>
      <c r="AK243" s="106">
        <v>269.05</v>
      </c>
    </row>
    <row r="244" spans="1:38" ht="15.5" customHeight="1" x14ac:dyDescent="0.2">
      <c r="A244" s="105" t="s">
        <v>879</v>
      </c>
      <c r="B244" s="105" t="s">
        <v>880</v>
      </c>
      <c r="C244" s="105" t="s">
        <v>881</v>
      </c>
      <c r="D244" s="105" t="s">
        <v>94</v>
      </c>
      <c r="E244" s="105" t="s">
        <v>76</v>
      </c>
      <c r="F244" s="106">
        <v>204.75</v>
      </c>
      <c r="G244" s="106">
        <v>222.75</v>
      </c>
      <c r="H244" s="106">
        <v>187.88</v>
      </c>
      <c r="I244" s="106">
        <v>159.75</v>
      </c>
      <c r="J244" s="106">
        <v>176.67</v>
      </c>
      <c r="K244" s="106">
        <v>176.67</v>
      </c>
      <c r="L244" s="106">
        <v>187.2</v>
      </c>
      <c r="M244" s="106">
        <v>196.56</v>
      </c>
      <c r="N244" s="106">
        <v>208.35</v>
      </c>
      <c r="O244" s="106">
        <v>228.89</v>
      </c>
      <c r="P244" s="106">
        <v>256.14</v>
      </c>
      <c r="Q244" s="106">
        <v>268.74</v>
      </c>
      <c r="R244" s="106">
        <v>275.22000000000003</v>
      </c>
      <c r="S244" s="107">
        <v>281.33999999999997</v>
      </c>
      <c r="T244" s="107">
        <v>289.62</v>
      </c>
      <c r="U244" s="107">
        <v>298.17</v>
      </c>
      <c r="V244" s="107">
        <v>306.89999999999998</v>
      </c>
      <c r="W244" s="107">
        <v>312.83999999999997</v>
      </c>
      <c r="X244" s="107">
        <v>309.69</v>
      </c>
      <c r="Y244" s="107">
        <v>309.69</v>
      </c>
      <c r="Z244" s="107">
        <v>315.81</v>
      </c>
      <c r="AA244" s="107">
        <v>322.11</v>
      </c>
      <c r="AB244" s="107">
        <v>328.32</v>
      </c>
      <c r="AC244" s="107">
        <v>334.8</v>
      </c>
      <c r="AD244" s="107">
        <v>341.46</v>
      </c>
      <c r="AE244" s="107">
        <v>351.63</v>
      </c>
      <c r="AF244" s="107">
        <v>362.16</v>
      </c>
      <c r="AG244" s="107">
        <v>369.36</v>
      </c>
      <c r="AH244" s="107">
        <v>376.74</v>
      </c>
      <c r="AI244" s="107">
        <v>384.21</v>
      </c>
      <c r="AJ244" s="106">
        <v>395.64</v>
      </c>
      <c r="AK244" s="106">
        <v>407.43</v>
      </c>
    </row>
    <row r="245" spans="1:38" ht="15.5" customHeight="1" x14ac:dyDescent="0.2">
      <c r="A245" s="105" t="s">
        <v>882</v>
      </c>
      <c r="B245" s="105" t="s">
        <v>883</v>
      </c>
      <c r="C245" s="105" t="s">
        <v>884</v>
      </c>
      <c r="D245" s="105" t="s">
        <v>94</v>
      </c>
      <c r="E245" s="105" t="s">
        <v>78</v>
      </c>
      <c r="F245" s="106">
        <v>460.13</v>
      </c>
      <c r="G245" s="106">
        <v>468</v>
      </c>
      <c r="H245" s="106">
        <v>543.38</v>
      </c>
      <c r="I245" s="106">
        <v>594.4</v>
      </c>
      <c r="J245" s="106">
        <v>623.72</v>
      </c>
      <c r="K245" s="106">
        <v>678.11</v>
      </c>
      <c r="L245" s="106">
        <v>739.13</v>
      </c>
      <c r="M245" s="106">
        <v>767.9</v>
      </c>
      <c r="N245" s="106">
        <v>800.2</v>
      </c>
      <c r="O245" s="106">
        <v>906.68</v>
      </c>
      <c r="P245" s="106">
        <v>1036.73</v>
      </c>
      <c r="Q245" s="106">
        <v>1086.51</v>
      </c>
      <c r="R245" s="106">
        <v>1134</v>
      </c>
      <c r="S245" s="107">
        <v>1170.2</v>
      </c>
      <c r="T245" s="107">
        <v>1193.19</v>
      </c>
      <c r="U245" s="107">
        <v>1238.99</v>
      </c>
      <c r="V245" s="107">
        <v>1282.1600000000001</v>
      </c>
      <c r="W245" s="107">
        <v>1315.42</v>
      </c>
      <c r="X245" s="107">
        <v>1320.21</v>
      </c>
      <c r="Y245" s="107">
        <v>1321.58</v>
      </c>
      <c r="Z245" s="107">
        <v>1323.83</v>
      </c>
      <c r="AA245" s="107">
        <v>1358.58</v>
      </c>
      <c r="AB245" s="107">
        <v>1390.07</v>
      </c>
      <c r="AC245" s="107">
        <v>1455.44</v>
      </c>
      <c r="AD245" s="107">
        <v>1529.99</v>
      </c>
      <c r="AE245" s="107">
        <v>1629.23</v>
      </c>
      <c r="AF245" s="107">
        <v>1687.24</v>
      </c>
      <c r="AG245" s="107">
        <v>1753.94</v>
      </c>
      <c r="AH245" s="107">
        <v>1775.18</v>
      </c>
      <c r="AI245" s="107">
        <v>1827.67</v>
      </c>
      <c r="AJ245" s="106">
        <v>1926.51</v>
      </c>
      <c r="AK245" s="106">
        <v>2029.27</v>
      </c>
      <c r="AL245" s="100" t="s">
        <v>46</v>
      </c>
    </row>
    <row r="246" spans="1:38" ht="15.5" customHeight="1" x14ac:dyDescent="0.2">
      <c r="A246" s="105" t="s">
        <v>885</v>
      </c>
      <c r="B246" s="105" t="s">
        <v>886</v>
      </c>
      <c r="C246" s="105" t="s">
        <v>887</v>
      </c>
      <c r="D246" s="105" t="s">
        <v>94</v>
      </c>
      <c r="E246" s="105" t="s">
        <v>78</v>
      </c>
      <c r="F246" s="106">
        <v>375.75</v>
      </c>
      <c r="G246" s="106">
        <v>402.75</v>
      </c>
      <c r="H246" s="106">
        <v>365.63</v>
      </c>
      <c r="I246" s="106">
        <v>387.05</v>
      </c>
      <c r="J246" s="106">
        <v>402.92</v>
      </c>
      <c r="K246" s="106">
        <v>433.14</v>
      </c>
      <c r="L246" s="106">
        <v>478.31</v>
      </c>
      <c r="M246" s="106">
        <v>507.54</v>
      </c>
      <c r="N246" s="106">
        <v>527.04999999999995</v>
      </c>
      <c r="O246" s="106">
        <v>579.75</v>
      </c>
      <c r="P246" s="106">
        <v>724.62</v>
      </c>
      <c r="Q246" s="106">
        <v>779.04</v>
      </c>
      <c r="R246" s="106">
        <v>814.1</v>
      </c>
      <c r="S246" s="107">
        <v>853.99</v>
      </c>
      <c r="T246" s="107">
        <v>895.84</v>
      </c>
      <c r="U246" s="107">
        <v>939.73</v>
      </c>
      <c r="V246" s="107">
        <v>985.78</v>
      </c>
      <c r="W246" s="107">
        <v>1030.1400000000001</v>
      </c>
      <c r="X246" s="107">
        <v>1030.1400000000001</v>
      </c>
      <c r="Y246" s="107">
        <v>1030.1400000000001</v>
      </c>
      <c r="Z246" s="107">
        <v>1030.1400000000001</v>
      </c>
      <c r="AA246" s="107">
        <v>1050.6400000000001</v>
      </c>
      <c r="AB246" s="107">
        <v>1071.55</v>
      </c>
      <c r="AC246" s="107">
        <v>1114.32</v>
      </c>
      <c r="AD246" s="107">
        <v>1169.9000000000001</v>
      </c>
      <c r="AE246" s="107">
        <v>1239.98</v>
      </c>
      <c r="AF246" s="107">
        <v>1277.06</v>
      </c>
      <c r="AG246" s="107">
        <v>1328.01</v>
      </c>
      <c r="AH246" s="107">
        <v>1394.28</v>
      </c>
      <c r="AI246" s="107">
        <v>1436</v>
      </c>
      <c r="AJ246" s="106">
        <v>1507.62</v>
      </c>
      <c r="AK246" s="106">
        <v>1582.85</v>
      </c>
    </row>
    <row r="247" spans="1:38" ht="15.5" customHeight="1" x14ac:dyDescent="0.2">
      <c r="A247" s="105" t="s">
        <v>888</v>
      </c>
      <c r="B247" s="105" t="s">
        <v>889</v>
      </c>
      <c r="C247" s="105" t="s">
        <v>890</v>
      </c>
      <c r="D247" s="105" t="s">
        <v>94</v>
      </c>
      <c r="E247" s="105" t="s">
        <v>401</v>
      </c>
      <c r="F247" s="106">
        <v>533.25</v>
      </c>
      <c r="G247" s="106">
        <v>474.75</v>
      </c>
      <c r="H247" s="106">
        <v>658.13</v>
      </c>
      <c r="I247" s="106">
        <v>764.34</v>
      </c>
      <c r="J247" s="106">
        <v>778.26</v>
      </c>
      <c r="K247" s="106">
        <v>798.39</v>
      </c>
      <c r="L247" s="106">
        <v>791.81</v>
      </c>
      <c r="M247" s="106">
        <v>747.18</v>
      </c>
      <c r="N247" s="106">
        <v>726.12</v>
      </c>
      <c r="O247" s="106">
        <v>693.12</v>
      </c>
      <c r="P247" s="106">
        <v>824.81</v>
      </c>
      <c r="Q247" s="106">
        <v>866.05</v>
      </c>
      <c r="R247" s="106">
        <v>902.13</v>
      </c>
      <c r="S247" s="107">
        <v>901.99</v>
      </c>
      <c r="T247" s="107">
        <v>915.52</v>
      </c>
      <c r="U247" s="107">
        <v>938.41</v>
      </c>
      <c r="V247" s="107">
        <v>961.87</v>
      </c>
      <c r="W247" s="107">
        <v>962.01</v>
      </c>
      <c r="X247" s="107">
        <v>962.01</v>
      </c>
      <c r="Y247" s="107">
        <v>962.01</v>
      </c>
      <c r="Z247" s="107">
        <v>962.04</v>
      </c>
      <c r="AA247" s="107">
        <v>962.06</v>
      </c>
      <c r="AB247" s="107">
        <v>981.22</v>
      </c>
      <c r="AC247" s="107">
        <v>1020.37</v>
      </c>
      <c r="AD247" s="107">
        <v>1071.28</v>
      </c>
      <c r="AE247" s="107">
        <v>1135.44</v>
      </c>
      <c r="AF247" s="107">
        <v>1169.3800000000001</v>
      </c>
      <c r="AG247" s="107">
        <v>1216.04</v>
      </c>
      <c r="AH247" s="107">
        <v>1276.72</v>
      </c>
      <c r="AI247" s="107">
        <v>1314.89</v>
      </c>
      <c r="AJ247" s="106">
        <v>1380.52</v>
      </c>
      <c r="AK247" s="106">
        <v>1449.41</v>
      </c>
    </row>
    <row r="248" spans="1:38" ht="15.5" customHeight="1" x14ac:dyDescent="0.2">
      <c r="A248" s="105" t="s">
        <v>891</v>
      </c>
      <c r="B248" s="105" t="s">
        <v>892</v>
      </c>
      <c r="C248" s="105" t="s">
        <v>893</v>
      </c>
      <c r="D248" s="105" t="s">
        <v>194</v>
      </c>
      <c r="E248" s="105" t="s">
        <v>76</v>
      </c>
      <c r="F248" s="106">
        <v>42.75</v>
      </c>
      <c r="G248" s="106">
        <v>40.5</v>
      </c>
      <c r="H248" s="106">
        <v>59.63</v>
      </c>
      <c r="I248" s="106">
        <v>70.260000000000005</v>
      </c>
      <c r="J248" s="106">
        <v>81.900000000000006</v>
      </c>
      <c r="K248" s="106">
        <v>98.17</v>
      </c>
      <c r="L248" s="106">
        <v>105.78</v>
      </c>
      <c r="M248" s="106">
        <v>108.81</v>
      </c>
      <c r="N248" s="106">
        <v>116.9</v>
      </c>
      <c r="O248" s="106">
        <v>128.04</v>
      </c>
      <c r="P248" s="106">
        <v>143.13999999999999</v>
      </c>
      <c r="Q248" s="106">
        <v>149.88</v>
      </c>
      <c r="R248" s="106">
        <v>157.44</v>
      </c>
      <c r="S248" s="107">
        <v>166.58</v>
      </c>
      <c r="T248" s="107">
        <v>176.38</v>
      </c>
      <c r="U248" s="107">
        <v>183.89</v>
      </c>
      <c r="V248" s="107" t="s">
        <v>52</v>
      </c>
      <c r="W248" s="107" t="s">
        <v>52</v>
      </c>
      <c r="X248" s="107" t="s">
        <v>52</v>
      </c>
      <c r="Y248" s="107" t="s">
        <v>52</v>
      </c>
      <c r="Z248" s="107" t="s">
        <v>52</v>
      </c>
      <c r="AA248" s="107" t="s">
        <v>52</v>
      </c>
      <c r="AB248" s="107" t="s">
        <v>52</v>
      </c>
      <c r="AC248" s="107" t="s">
        <v>52</v>
      </c>
      <c r="AD248" s="107" t="s">
        <v>52</v>
      </c>
      <c r="AE248" s="107" t="s">
        <v>52</v>
      </c>
      <c r="AF248" s="107" t="s">
        <v>52</v>
      </c>
      <c r="AG248" s="107" t="s">
        <v>52</v>
      </c>
      <c r="AH248" s="107" t="s">
        <v>52</v>
      </c>
      <c r="AI248" s="107" t="s">
        <v>52</v>
      </c>
      <c r="AJ248" s="106" t="s">
        <v>52</v>
      </c>
      <c r="AK248" s="106" t="s">
        <v>52</v>
      </c>
    </row>
    <row r="249" spans="1:38" ht="15.5" customHeight="1" x14ac:dyDescent="0.2">
      <c r="A249" s="105" t="s">
        <v>894</v>
      </c>
      <c r="B249" s="105" t="s">
        <v>895</v>
      </c>
      <c r="C249" s="105" t="s">
        <v>896</v>
      </c>
      <c r="D249" s="105" t="s">
        <v>94</v>
      </c>
      <c r="E249" s="105" t="s">
        <v>401</v>
      </c>
      <c r="F249" s="106">
        <v>331.88</v>
      </c>
      <c r="G249" s="106">
        <v>322.88</v>
      </c>
      <c r="H249" s="106">
        <v>409.5</v>
      </c>
      <c r="I249" s="106">
        <v>421.74</v>
      </c>
      <c r="J249" s="106">
        <v>425.28</v>
      </c>
      <c r="K249" s="106">
        <v>428.5</v>
      </c>
      <c r="L249" s="106">
        <v>460.53</v>
      </c>
      <c r="M249" s="106">
        <v>483.56</v>
      </c>
      <c r="N249" s="106">
        <v>546.94000000000005</v>
      </c>
      <c r="O249" s="106">
        <v>597.77</v>
      </c>
      <c r="P249" s="106">
        <v>680.84</v>
      </c>
      <c r="Q249" s="106">
        <v>712.7</v>
      </c>
      <c r="R249" s="106">
        <v>737.65</v>
      </c>
      <c r="S249" s="107">
        <v>738.47</v>
      </c>
      <c r="T249" s="107">
        <v>739.45</v>
      </c>
      <c r="U249" s="107">
        <v>758.08</v>
      </c>
      <c r="V249" s="107">
        <v>782.45</v>
      </c>
      <c r="W249" s="107">
        <v>782.61</v>
      </c>
      <c r="X249" s="107">
        <v>782.58</v>
      </c>
      <c r="Y249" s="107">
        <v>782.58</v>
      </c>
      <c r="Z249" s="107">
        <v>782.58</v>
      </c>
      <c r="AA249" s="107">
        <v>782.58</v>
      </c>
      <c r="AB249" s="107">
        <v>782.58</v>
      </c>
      <c r="AC249" s="107">
        <v>782.58</v>
      </c>
      <c r="AD249" s="107">
        <v>797.92</v>
      </c>
      <c r="AE249" s="107">
        <v>845.18</v>
      </c>
      <c r="AF249" s="107">
        <v>887.34</v>
      </c>
      <c r="AG249" s="107">
        <v>921.94</v>
      </c>
      <c r="AH249" s="107">
        <v>967.32</v>
      </c>
      <c r="AI249" s="107">
        <v>986.61</v>
      </c>
      <c r="AJ249" s="106">
        <v>1008.15</v>
      </c>
      <c r="AK249" s="106">
        <v>1058.45</v>
      </c>
    </row>
    <row r="250" spans="1:38" ht="15.5" customHeight="1" x14ac:dyDescent="0.2">
      <c r="A250" s="105" t="s">
        <v>897</v>
      </c>
      <c r="B250" s="11" t="s">
        <v>898</v>
      </c>
      <c r="C250" s="105" t="s">
        <v>899</v>
      </c>
      <c r="D250" s="105" t="s">
        <v>94</v>
      </c>
      <c r="E250" s="105" t="s">
        <v>82</v>
      </c>
      <c r="F250" s="106">
        <v>430.88</v>
      </c>
      <c r="G250" s="106">
        <v>462.38</v>
      </c>
      <c r="H250" s="106">
        <v>442.13</v>
      </c>
      <c r="I250" s="106">
        <v>467</v>
      </c>
      <c r="J250" s="106">
        <v>489</v>
      </c>
      <c r="K250" s="106">
        <v>552.77</v>
      </c>
      <c r="L250" s="106">
        <v>602.26</v>
      </c>
      <c r="M250" s="106">
        <v>652.83000000000004</v>
      </c>
      <c r="N250" s="106">
        <v>694.19</v>
      </c>
      <c r="O250" s="106">
        <v>758.07</v>
      </c>
      <c r="P250" s="106">
        <v>852.84</v>
      </c>
      <c r="Q250" s="106">
        <v>845.73</v>
      </c>
      <c r="R250" s="106">
        <v>877.05</v>
      </c>
      <c r="S250" s="107">
        <v>918.72</v>
      </c>
      <c r="T250" s="107">
        <v>964.17</v>
      </c>
      <c r="U250" s="107">
        <v>1001.79</v>
      </c>
      <c r="V250" s="107">
        <v>1026.27</v>
      </c>
      <c r="W250" s="107">
        <v>1047.78</v>
      </c>
      <c r="X250" s="107">
        <v>1047.78</v>
      </c>
      <c r="Y250" s="107">
        <v>1047.78</v>
      </c>
      <c r="Z250" s="107">
        <v>1047.78</v>
      </c>
      <c r="AA250" s="107">
        <v>1068.6600000000001</v>
      </c>
      <c r="AB250" s="107">
        <v>1089.99</v>
      </c>
      <c r="AC250" s="107">
        <v>1133.55</v>
      </c>
      <c r="AD250" s="107">
        <v>1178.82</v>
      </c>
      <c r="AE250" s="107">
        <v>1237.68</v>
      </c>
      <c r="AF250" s="107">
        <v>1299.42</v>
      </c>
      <c r="AG250" s="107">
        <v>1351.26</v>
      </c>
      <c r="AH250" s="107">
        <v>1418.76</v>
      </c>
      <c r="AI250" s="107">
        <v>1461.24</v>
      </c>
      <c r="AJ250" s="106">
        <v>1534.23</v>
      </c>
      <c r="AK250" s="106">
        <v>1610.82</v>
      </c>
    </row>
    <row r="251" spans="1:38" ht="15.5" customHeight="1" x14ac:dyDescent="0.2">
      <c r="A251" s="11" t="s">
        <v>900</v>
      </c>
      <c r="B251" s="105" t="s">
        <v>901</v>
      </c>
      <c r="C251" s="11" t="s">
        <v>902</v>
      </c>
      <c r="D251" s="105" t="s">
        <v>94</v>
      </c>
      <c r="E251" s="105" t="s">
        <v>88</v>
      </c>
      <c r="F251" s="106" t="s">
        <v>52</v>
      </c>
      <c r="G251" s="106" t="s">
        <v>52</v>
      </c>
      <c r="H251" s="106" t="s">
        <v>52</v>
      </c>
      <c r="I251" s="106" t="s">
        <v>52</v>
      </c>
      <c r="J251" s="106" t="s">
        <v>52</v>
      </c>
      <c r="K251" s="106" t="s">
        <v>52</v>
      </c>
      <c r="L251" s="106" t="s">
        <v>52</v>
      </c>
      <c r="M251" s="106" t="s">
        <v>52</v>
      </c>
      <c r="N251" s="106" t="s">
        <v>52</v>
      </c>
      <c r="O251" s="106" t="s">
        <v>52</v>
      </c>
      <c r="P251" s="106" t="s">
        <v>52</v>
      </c>
      <c r="Q251" s="106">
        <v>55.35</v>
      </c>
      <c r="R251" s="106">
        <v>57.15</v>
      </c>
      <c r="S251" s="107">
        <v>59.4</v>
      </c>
      <c r="T251" s="107">
        <v>61.65</v>
      </c>
      <c r="U251" s="107">
        <v>63.81</v>
      </c>
      <c r="V251" s="107">
        <v>66.06</v>
      </c>
      <c r="W251" s="107">
        <v>67.95</v>
      </c>
      <c r="X251" s="107">
        <v>67.95</v>
      </c>
      <c r="Y251" s="107">
        <v>67.95</v>
      </c>
      <c r="Z251" s="107">
        <v>67.95</v>
      </c>
      <c r="AA251" s="107">
        <v>69.3</v>
      </c>
      <c r="AB251" s="107">
        <v>70.650000000000006</v>
      </c>
      <c r="AC251" s="107">
        <v>72</v>
      </c>
      <c r="AD251" s="107">
        <v>73.349999999999994</v>
      </c>
      <c r="AE251" s="107">
        <v>75.510000000000005</v>
      </c>
      <c r="AF251" s="107">
        <v>77.760000000000005</v>
      </c>
      <c r="AG251" s="107">
        <v>79.290000000000006</v>
      </c>
      <c r="AH251" s="107">
        <v>80.819999999999993</v>
      </c>
      <c r="AI251" s="107">
        <v>82.35</v>
      </c>
      <c r="AJ251" s="106">
        <v>87.3</v>
      </c>
      <c r="AK251" s="106">
        <v>89.91</v>
      </c>
      <c r="AL251" s="109"/>
    </row>
    <row r="252" spans="1:38" ht="15.5" customHeight="1" x14ac:dyDescent="0.2">
      <c r="A252" s="105" t="s">
        <v>903</v>
      </c>
      <c r="B252" s="105" t="s">
        <v>904</v>
      </c>
      <c r="C252" s="105" t="s">
        <v>905</v>
      </c>
      <c r="D252" s="105" t="s">
        <v>94</v>
      </c>
      <c r="E252" s="105" t="s">
        <v>86</v>
      </c>
      <c r="F252" s="106" t="s">
        <v>52</v>
      </c>
      <c r="G252" s="106" t="s">
        <v>52</v>
      </c>
      <c r="H252" s="106">
        <v>45</v>
      </c>
      <c r="I252" s="106">
        <v>45.81</v>
      </c>
      <c r="J252" s="106">
        <v>51.59</v>
      </c>
      <c r="K252" s="106">
        <v>48.41</v>
      </c>
      <c r="L252" s="106">
        <v>52.48</v>
      </c>
      <c r="M252" s="106">
        <v>55.73</v>
      </c>
      <c r="N252" s="106">
        <v>60.26</v>
      </c>
      <c r="O252" s="106">
        <v>73.64</v>
      </c>
      <c r="P252" s="106">
        <v>94.95</v>
      </c>
      <c r="Q252" s="106">
        <v>105.66</v>
      </c>
      <c r="R252" s="106">
        <v>110.88</v>
      </c>
      <c r="S252" s="107">
        <v>116.37</v>
      </c>
      <c r="T252" s="107">
        <v>122.18</v>
      </c>
      <c r="U252" s="107">
        <v>128.25</v>
      </c>
      <c r="V252" s="107">
        <v>134.65</v>
      </c>
      <c r="W252" s="107">
        <v>138.68</v>
      </c>
      <c r="X252" s="107">
        <v>138.68</v>
      </c>
      <c r="Y252" s="107">
        <v>138.68</v>
      </c>
      <c r="Z252" s="107">
        <v>141.47</v>
      </c>
      <c r="AA252" s="107">
        <v>144.28</v>
      </c>
      <c r="AB252" s="107">
        <v>147.15</v>
      </c>
      <c r="AC252" s="107">
        <v>152.15</v>
      </c>
      <c r="AD252" s="107">
        <v>157.15</v>
      </c>
      <c r="AE252" s="107">
        <v>169.15</v>
      </c>
      <c r="AF252" s="107">
        <v>193.15</v>
      </c>
      <c r="AG252" s="107">
        <v>203.15</v>
      </c>
      <c r="AH252" s="107">
        <v>218.15</v>
      </c>
      <c r="AI252" s="107">
        <v>228.15</v>
      </c>
      <c r="AJ252" s="106">
        <v>243.15</v>
      </c>
      <c r="AK252" s="106">
        <v>256.14999999999998</v>
      </c>
    </row>
    <row r="253" spans="1:38" ht="15.5" customHeight="1" x14ac:dyDescent="0.2">
      <c r="A253" s="105" t="s">
        <v>906</v>
      </c>
      <c r="B253" s="105" t="s">
        <v>907</v>
      </c>
      <c r="C253" s="105" t="s">
        <v>908</v>
      </c>
      <c r="D253" s="105" t="s">
        <v>194</v>
      </c>
      <c r="E253" s="105" t="s">
        <v>76</v>
      </c>
      <c r="F253" s="106">
        <v>104.63</v>
      </c>
      <c r="G253" s="106">
        <v>51.75</v>
      </c>
      <c r="H253" s="106">
        <v>87.75</v>
      </c>
      <c r="I253" s="106">
        <v>105.76</v>
      </c>
      <c r="J253" s="106">
        <v>120.29</v>
      </c>
      <c r="K253" s="106">
        <v>130.25</v>
      </c>
      <c r="L253" s="106">
        <v>138.29</v>
      </c>
      <c r="M253" s="106">
        <v>144.84</v>
      </c>
      <c r="N253" s="106">
        <v>162.49</v>
      </c>
      <c r="O253" s="106">
        <v>171.45</v>
      </c>
      <c r="P253" s="106">
        <v>179.85</v>
      </c>
      <c r="Q253" s="106">
        <v>192.76</v>
      </c>
      <c r="R253" s="106">
        <v>201.08</v>
      </c>
      <c r="S253" s="107">
        <v>207.68</v>
      </c>
      <c r="T253" s="107">
        <v>214.15</v>
      </c>
      <c r="U253" s="107">
        <v>220.33</v>
      </c>
      <c r="V253" s="107" t="s">
        <v>52</v>
      </c>
      <c r="W253" s="107" t="s">
        <v>52</v>
      </c>
      <c r="X253" s="107" t="s">
        <v>52</v>
      </c>
      <c r="Y253" s="107" t="s">
        <v>52</v>
      </c>
      <c r="Z253" s="107" t="s">
        <v>52</v>
      </c>
      <c r="AA253" s="107" t="s">
        <v>52</v>
      </c>
      <c r="AB253" s="107" t="s">
        <v>52</v>
      </c>
      <c r="AC253" s="107" t="s">
        <v>52</v>
      </c>
      <c r="AD253" s="107" t="s">
        <v>52</v>
      </c>
      <c r="AE253" s="107" t="s">
        <v>52</v>
      </c>
      <c r="AF253" s="107" t="s">
        <v>52</v>
      </c>
      <c r="AG253" s="107" t="s">
        <v>52</v>
      </c>
      <c r="AH253" s="107" t="s">
        <v>52</v>
      </c>
      <c r="AI253" s="107" t="s">
        <v>52</v>
      </c>
      <c r="AJ253" s="106" t="s">
        <v>52</v>
      </c>
      <c r="AK253" s="106" t="s">
        <v>52</v>
      </c>
    </row>
    <row r="254" spans="1:38" ht="15.5" customHeight="1" x14ac:dyDescent="0.2">
      <c r="A254" s="105" t="s">
        <v>909</v>
      </c>
      <c r="B254" s="105" t="s">
        <v>910</v>
      </c>
      <c r="C254" s="105" t="s">
        <v>911</v>
      </c>
      <c r="D254" s="105" t="s">
        <v>194</v>
      </c>
      <c r="E254" s="105" t="s">
        <v>76</v>
      </c>
      <c r="F254" s="106">
        <v>75.38</v>
      </c>
      <c r="G254" s="106">
        <v>56.25</v>
      </c>
      <c r="H254" s="106">
        <v>63</v>
      </c>
      <c r="I254" s="106">
        <v>81.25</v>
      </c>
      <c r="J254" s="106">
        <v>98.91</v>
      </c>
      <c r="K254" s="106">
        <v>107.59</v>
      </c>
      <c r="L254" s="106">
        <v>111.46</v>
      </c>
      <c r="M254" s="106">
        <v>114.81</v>
      </c>
      <c r="N254" s="106">
        <v>120.38</v>
      </c>
      <c r="O254" s="106">
        <v>140.41999999999999</v>
      </c>
      <c r="P254" s="106">
        <v>144.59</v>
      </c>
      <c r="Q254" s="106">
        <v>157.57</v>
      </c>
      <c r="R254" s="106">
        <v>165.01</v>
      </c>
      <c r="S254" s="107">
        <v>173.57</v>
      </c>
      <c r="T254" s="107">
        <v>181.61</v>
      </c>
      <c r="U254" s="107">
        <v>190.32</v>
      </c>
      <c r="V254" s="107">
        <v>199.45</v>
      </c>
      <c r="W254" s="107">
        <v>206.79</v>
      </c>
      <c r="X254" s="107">
        <v>207.98</v>
      </c>
      <c r="Y254" s="107">
        <v>207.96</v>
      </c>
      <c r="Z254" s="107">
        <v>210.59</v>
      </c>
      <c r="AA254" s="107">
        <v>212.48</v>
      </c>
      <c r="AB254" s="107">
        <v>214.28</v>
      </c>
      <c r="AC254" s="107">
        <v>224.51</v>
      </c>
      <c r="AD254" s="107">
        <v>226.02</v>
      </c>
      <c r="AE254" s="107">
        <v>224.31</v>
      </c>
      <c r="AF254" s="107">
        <v>219.94</v>
      </c>
      <c r="AG254" s="107">
        <v>221.08</v>
      </c>
      <c r="AH254" s="107" t="s">
        <v>52</v>
      </c>
      <c r="AI254" s="107" t="s">
        <v>52</v>
      </c>
      <c r="AJ254" s="106" t="s">
        <v>52</v>
      </c>
      <c r="AK254" s="106" t="s">
        <v>52</v>
      </c>
    </row>
    <row r="255" spans="1:38" ht="15.5" customHeight="1" x14ac:dyDescent="0.2">
      <c r="A255" s="105" t="s">
        <v>912</v>
      </c>
      <c r="B255" s="105" t="s">
        <v>913</v>
      </c>
      <c r="C255" s="105" t="s">
        <v>914</v>
      </c>
      <c r="D255" s="105" t="s">
        <v>94</v>
      </c>
      <c r="E255" s="105" t="s">
        <v>76</v>
      </c>
      <c r="F255" s="106">
        <v>58.5</v>
      </c>
      <c r="G255" s="106">
        <v>60.75</v>
      </c>
      <c r="H255" s="106">
        <v>66.38</v>
      </c>
      <c r="I255" s="106">
        <v>76.81</v>
      </c>
      <c r="J255" s="106">
        <v>87.1</v>
      </c>
      <c r="K255" s="106">
        <v>94.49</v>
      </c>
      <c r="L255" s="106">
        <v>98.66</v>
      </c>
      <c r="M255" s="106">
        <v>104.59</v>
      </c>
      <c r="N255" s="106">
        <v>111.44</v>
      </c>
      <c r="O255" s="106">
        <v>122.5</v>
      </c>
      <c r="P255" s="106">
        <v>128.13999999999999</v>
      </c>
      <c r="Q255" s="106">
        <v>134.29</v>
      </c>
      <c r="R255" s="106">
        <v>138.11000000000001</v>
      </c>
      <c r="S255" s="107">
        <v>138.22</v>
      </c>
      <c r="T255" s="107">
        <v>140.88999999999999</v>
      </c>
      <c r="U255" s="107">
        <v>146.51</v>
      </c>
      <c r="V255" s="107">
        <v>151.58000000000001</v>
      </c>
      <c r="W255" s="107">
        <v>155.11000000000001</v>
      </c>
      <c r="X255" s="107">
        <v>155.01</v>
      </c>
      <c r="Y255" s="107">
        <v>154.97999999999999</v>
      </c>
      <c r="Z255" s="107">
        <v>158.41</v>
      </c>
      <c r="AA255" s="107">
        <v>160.84</v>
      </c>
      <c r="AB255" s="107">
        <v>162.22</v>
      </c>
      <c r="AC255" s="107">
        <v>166.34</v>
      </c>
      <c r="AD255" s="107">
        <v>173.64</v>
      </c>
      <c r="AE255" s="107">
        <v>180.85</v>
      </c>
      <c r="AF255" s="107">
        <v>189.39</v>
      </c>
      <c r="AG255" s="107">
        <v>196</v>
      </c>
      <c r="AH255" s="107">
        <v>202.27</v>
      </c>
      <c r="AI255" s="107">
        <v>209.98</v>
      </c>
      <c r="AJ255" s="106">
        <v>218.4</v>
      </c>
      <c r="AK255" s="106">
        <v>227.67</v>
      </c>
    </row>
    <row r="256" spans="1:38" ht="15.5" customHeight="1" x14ac:dyDescent="0.2">
      <c r="A256" s="110" t="s">
        <v>915</v>
      </c>
      <c r="B256" s="105" t="s">
        <v>52</v>
      </c>
      <c r="C256" s="105" t="s">
        <v>916</v>
      </c>
      <c r="D256" s="105" t="s">
        <v>194</v>
      </c>
      <c r="E256" s="105" t="s">
        <v>76</v>
      </c>
      <c r="F256" s="106">
        <v>111.38</v>
      </c>
      <c r="G256" s="106">
        <v>108</v>
      </c>
      <c r="H256" s="106">
        <v>127.13</v>
      </c>
      <c r="I256" s="106" t="s">
        <v>52</v>
      </c>
      <c r="J256" s="106" t="s">
        <v>52</v>
      </c>
      <c r="K256" s="106" t="s">
        <v>52</v>
      </c>
      <c r="L256" s="106" t="s">
        <v>52</v>
      </c>
      <c r="M256" s="106" t="s">
        <v>52</v>
      </c>
      <c r="N256" s="106" t="s">
        <v>52</v>
      </c>
      <c r="O256" s="106" t="s">
        <v>52</v>
      </c>
      <c r="P256" s="106" t="s">
        <v>52</v>
      </c>
      <c r="Q256" s="106" t="s">
        <v>52</v>
      </c>
      <c r="R256" s="106" t="s">
        <v>52</v>
      </c>
      <c r="S256" s="107" t="s">
        <v>52</v>
      </c>
      <c r="T256" s="107" t="s">
        <v>52</v>
      </c>
      <c r="U256" s="107" t="s">
        <v>52</v>
      </c>
      <c r="V256" s="107" t="s">
        <v>52</v>
      </c>
      <c r="W256" s="107" t="s">
        <v>52</v>
      </c>
      <c r="X256" s="107" t="s">
        <v>52</v>
      </c>
      <c r="Y256" s="107" t="s">
        <v>52</v>
      </c>
      <c r="Z256" s="107" t="s">
        <v>52</v>
      </c>
      <c r="AA256" s="107" t="s">
        <v>52</v>
      </c>
      <c r="AB256" s="107" t="s">
        <v>52</v>
      </c>
      <c r="AC256" s="107" t="s">
        <v>52</v>
      </c>
      <c r="AD256" s="107" t="s">
        <v>52</v>
      </c>
      <c r="AE256" s="107" t="s">
        <v>52</v>
      </c>
      <c r="AF256" s="107" t="s">
        <v>52</v>
      </c>
      <c r="AG256" s="107" t="s">
        <v>52</v>
      </c>
      <c r="AH256" s="107" t="s">
        <v>52</v>
      </c>
      <c r="AI256" s="107" t="s">
        <v>52</v>
      </c>
      <c r="AJ256" s="106" t="s">
        <v>52</v>
      </c>
      <c r="AK256" s="106" t="s">
        <v>52</v>
      </c>
      <c r="AL256" s="111"/>
    </row>
    <row r="257" spans="1:38" ht="15.5" customHeight="1" x14ac:dyDescent="0.2">
      <c r="A257" s="105" t="s">
        <v>917</v>
      </c>
      <c r="B257" s="105" t="s">
        <v>918</v>
      </c>
      <c r="C257" s="105" t="s">
        <v>919</v>
      </c>
      <c r="D257" s="105" t="s">
        <v>94</v>
      </c>
      <c r="E257" s="105" t="s">
        <v>78</v>
      </c>
      <c r="F257" s="106" t="s">
        <v>52</v>
      </c>
      <c r="G257" s="106" t="s">
        <v>52</v>
      </c>
      <c r="H257" s="106" t="s">
        <v>52</v>
      </c>
      <c r="I257" s="106">
        <v>609.57000000000005</v>
      </c>
      <c r="J257" s="106">
        <v>630.54</v>
      </c>
      <c r="K257" s="106">
        <v>704.32</v>
      </c>
      <c r="L257" s="106">
        <v>739.33</v>
      </c>
      <c r="M257" s="106">
        <v>733.84</v>
      </c>
      <c r="N257" s="106">
        <v>806.55</v>
      </c>
      <c r="O257" s="106">
        <v>842.84</v>
      </c>
      <c r="P257" s="106">
        <v>922.91</v>
      </c>
      <c r="Q257" s="106">
        <v>902.45</v>
      </c>
      <c r="R257" s="106">
        <v>943.06</v>
      </c>
      <c r="S257" s="107">
        <v>986.25</v>
      </c>
      <c r="T257" s="107">
        <v>1023.73</v>
      </c>
      <c r="U257" s="107">
        <v>1062.6300000000001</v>
      </c>
      <c r="V257" s="107">
        <v>1096.6300000000001</v>
      </c>
      <c r="W257" s="107">
        <v>1096.6300000000001</v>
      </c>
      <c r="X257" s="107">
        <v>1096.6300000000001</v>
      </c>
      <c r="Y257" s="107">
        <v>1096.6300000000001</v>
      </c>
      <c r="Z257" s="107">
        <v>1118.01</v>
      </c>
      <c r="AA257" s="107">
        <v>1139.81</v>
      </c>
      <c r="AB257" s="107">
        <v>1162.02</v>
      </c>
      <c r="AC257" s="107">
        <v>1207.9000000000001</v>
      </c>
      <c r="AD257" s="107">
        <v>1268.17</v>
      </c>
      <c r="AE257" s="107">
        <v>1331.45</v>
      </c>
      <c r="AF257" s="107">
        <v>1371.26</v>
      </c>
      <c r="AG257" s="107">
        <v>1425.97</v>
      </c>
      <c r="AH257" s="107">
        <v>1497.13</v>
      </c>
      <c r="AI257" s="107">
        <v>1541.89</v>
      </c>
      <c r="AJ257" s="106">
        <v>1618.83</v>
      </c>
      <c r="AK257" s="106">
        <v>1699.61</v>
      </c>
    </row>
    <row r="258" spans="1:38" ht="15.5" customHeight="1" x14ac:dyDescent="0.2">
      <c r="A258" s="105" t="s">
        <v>920</v>
      </c>
      <c r="B258" s="105" t="s">
        <v>921</v>
      </c>
      <c r="C258" s="105" t="s">
        <v>922</v>
      </c>
      <c r="D258" s="105" t="s">
        <v>94</v>
      </c>
      <c r="E258" s="105" t="s">
        <v>227</v>
      </c>
      <c r="F258" s="106">
        <v>376.88</v>
      </c>
      <c r="G258" s="106">
        <v>385.88</v>
      </c>
      <c r="H258" s="106">
        <v>502.88</v>
      </c>
      <c r="I258" s="106">
        <v>526.01</v>
      </c>
      <c r="J258" s="106">
        <v>559.04999999999995</v>
      </c>
      <c r="K258" s="106">
        <v>608.41</v>
      </c>
      <c r="L258" s="106">
        <v>688.95</v>
      </c>
      <c r="M258" s="106">
        <v>740.59</v>
      </c>
      <c r="N258" s="106">
        <v>796.16</v>
      </c>
      <c r="O258" s="106">
        <v>886.06</v>
      </c>
      <c r="P258" s="106">
        <v>997.72</v>
      </c>
      <c r="Q258" s="106">
        <v>1067.3599999999999</v>
      </c>
      <c r="R258" s="106">
        <v>1120.72</v>
      </c>
      <c r="S258" s="107">
        <v>1160.76</v>
      </c>
      <c r="T258" s="107">
        <v>1218.6300000000001</v>
      </c>
      <c r="U258" s="107">
        <v>1270.26</v>
      </c>
      <c r="V258" s="107">
        <v>1320.96</v>
      </c>
      <c r="W258" s="107">
        <v>1352.72</v>
      </c>
      <c r="X258" s="107">
        <v>1352.72</v>
      </c>
      <c r="Y258" s="107">
        <v>1352.72</v>
      </c>
      <c r="Z258" s="107">
        <v>1379.65</v>
      </c>
      <c r="AA258" s="107">
        <v>1379.65</v>
      </c>
      <c r="AB258" s="107">
        <v>1379.65</v>
      </c>
      <c r="AC258" s="107">
        <v>1407.24</v>
      </c>
      <c r="AD258" s="107">
        <v>1477.46</v>
      </c>
      <c r="AE258" s="107">
        <v>1477.46</v>
      </c>
      <c r="AF258" s="107">
        <v>1551.19</v>
      </c>
      <c r="AG258" s="107">
        <v>1613.08</v>
      </c>
      <c r="AH258" s="107">
        <v>1693.57</v>
      </c>
      <c r="AI258" s="107">
        <v>1727.27</v>
      </c>
      <c r="AJ258" s="106">
        <v>1813.46</v>
      </c>
      <c r="AK258" s="106">
        <v>1903.95</v>
      </c>
    </row>
    <row r="259" spans="1:38" ht="15.5" customHeight="1" x14ac:dyDescent="0.2">
      <c r="A259" s="105" t="s">
        <v>923</v>
      </c>
      <c r="B259" s="105" t="s">
        <v>52</v>
      </c>
      <c r="C259" s="105" t="s">
        <v>924</v>
      </c>
      <c r="D259" s="105" t="s">
        <v>194</v>
      </c>
      <c r="E259" s="105" t="s">
        <v>76</v>
      </c>
      <c r="F259" s="106">
        <v>74.25</v>
      </c>
      <c r="G259" s="106">
        <v>69.75</v>
      </c>
      <c r="H259" s="106">
        <v>79.88</v>
      </c>
      <c r="I259" s="106" t="s">
        <v>52</v>
      </c>
      <c r="J259" s="106" t="s">
        <v>52</v>
      </c>
      <c r="K259" s="106" t="s">
        <v>52</v>
      </c>
      <c r="L259" s="106" t="s">
        <v>52</v>
      </c>
      <c r="M259" s="106" t="s">
        <v>52</v>
      </c>
      <c r="N259" s="106" t="s">
        <v>52</v>
      </c>
      <c r="O259" s="106" t="s">
        <v>52</v>
      </c>
      <c r="P259" s="106" t="s">
        <v>52</v>
      </c>
      <c r="Q259" s="106" t="s">
        <v>52</v>
      </c>
      <c r="R259" s="106" t="s">
        <v>52</v>
      </c>
      <c r="S259" s="107" t="s">
        <v>52</v>
      </c>
      <c r="T259" s="107" t="s">
        <v>52</v>
      </c>
      <c r="U259" s="107" t="s">
        <v>52</v>
      </c>
      <c r="V259" s="107" t="s">
        <v>52</v>
      </c>
      <c r="W259" s="107" t="s">
        <v>52</v>
      </c>
      <c r="X259" s="107" t="s">
        <v>52</v>
      </c>
      <c r="Y259" s="107" t="s">
        <v>52</v>
      </c>
      <c r="Z259" s="107" t="s">
        <v>52</v>
      </c>
      <c r="AA259" s="107" t="s">
        <v>52</v>
      </c>
      <c r="AB259" s="107" t="s">
        <v>52</v>
      </c>
      <c r="AC259" s="107" t="s">
        <v>52</v>
      </c>
      <c r="AD259" s="107" t="s">
        <v>52</v>
      </c>
      <c r="AE259" s="107" t="s">
        <v>52</v>
      </c>
      <c r="AF259" s="107" t="s">
        <v>52</v>
      </c>
      <c r="AG259" s="107" t="s">
        <v>52</v>
      </c>
      <c r="AH259" s="107" t="s">
        <v>52</v>
      </c>
      <c r="AI259" s="107" t="s">
        <v>52</v>
      </c>
      <c r="AJ259" s="106" t="s">
        <v>52</v>
      </c>
      <c r="AK259" s="106" t="s">
        <v>52</v>
      </c>
    </row>
    <row r="260" spans="1:38" ht="15.5" customHeight="1" x14ac:dyDescent="0.2">
      <c r="A260" s="105" t="s">
        <v>925</v>
      </c>
      <c r="B260" s="105" t="s">
        <v>926</v>
      </c>
      <c r="C260" s="105" t="s">
        <v>927</v>
      </c>
      <c r="D260" s="105" t="s">
        <v>94</v>
      </c>
      <c r="E260" s="105" t="s">
        <v>74</v>
      </c>
      <c r="F260" s="106">
        <v>564.75</v>
      </c>
      <c r="G260" s="106">
        <v>650.25</v>
      </c>
      <c r="H260" s="106">
        <v>663.75</v>
      </c>
      <c r="I260" s="106">
        <v>695.16</v>
      </c>
      <c r="J260" s="106">
        <v>725.69</v>
      </c>
      <c r="K260" s="106">
        <v>769.4</v>
      </c>
      <c r="L260" s="106">
        <v>791.06</v>
      </c>
      <c r="M260" s="106">
        <v>826.07</v>
      </c>
      <c r="N260" s="106">
        <v>859.93</v>
      </c>
      <c r="O260" s="106">
        <v>900.63</v>
      </c>
      <c r="P260" s="106">
        <v>961.29</v>
      </c>
      <c r="Q260" s="106">
        <v>990.23</v>
      </c>
      <c r="R260" s="106">
        <v>1039.29</v>
      </c>
      <c r="S260" s="107">
        <v>1091.32</v>
      </c>
      <c r="T260" s="107">
        <v>1123.83</v>
      </c>
      <c r="U260" s="107">
        <v>1157.9100000000001</v>
      </c>
      <c r="V260" s="107">
        <v>1198.18</v>
      </c>
      <c r="W260" s="107">
        <v>1222.0899999999999</v>
      </c>
      <c r="X260" s="107">
        <v>1222.0899999999999</v>
      </c>
      <c r="Y260" s="107">
        <v>1222.1300000000001</v>
      </c>
      <c r="Z260" s="107">
        <v>1246.69</v>
      </c>
      <c r="AA260" s="107">
        <v>1246.95</v>
      </c>
      <c r="AB260" s="107">
        <v>1271.54</v>
      </c>
      <c r="AC260" s="107">
        <v>1322.12</v>
      </c>
      <c r="AD260" s="107">
        <v>1389.3</v>
      </c>
      <c r="AE260" s="107">
        <v>1472.18</v>
      </c>
      <c r="AF260" s="107">
        <v>1516.13</v>
      </c>
      <c r="AG260" s="107">
        <v>1576.49</v>
      </c>
      <c r="AH260" s="107">
        <v>1654.03</v>
      </c>
      <c r="AI260" s="107">
        <v>1703.85</v>
      </c>
      <c r="AJ260" s="106">
        <v>1788.99</v>
      </c>
      <c r="AK260" s="106">
        <v>1878.89</v>
      </c>
    </row>
    <row r="261" spans="1:38" ht="15.5" customHeight="1" x14ac:dyDescent="0.2">
      <c r="A261" s="105" t="s">
        <v>928</v>
      </c>
      <c r="B261" s="105" t="s">
        <v>929</v>
      </c>
      <c r="C261" s="105" t="s">
        <v>930</v>
      </c>
      <c r="D261" s="105" t="s">
        <v>94</v>
      </c>
      <c r="E261" s="105" t="s">
        <v>74</v>
      </c>
      <c r="F261" s="106">
        <v>613.13</v>
      </c>
      <c r="G261" s="106">
        <v>603</v>
      </c>
      <c r="H261" s="106">
        <v>636.75</v>
      </c>
      <c r="I261" s="106">
        <v>703.27</v>
      </c>
      <c r="J261" s="106">
        <v>762.38</v>
      </c>
      <c r="K261" s="106">
        <v>819.37</v>
      </c>
      <c r="L261" s="106">
        <v>855.1</v>
      </c>
      <c r="M261" s="106">
        <v>888.76</v>
      </c>
      <c r="N261" s="106">
        <v>918.4</v>
      </c>
      <c r="O261" s="106">
        <v>941.69</v>
      </c>
      <c r="P261" s="106">
        <v>963.31</v>
      </c>
      <c r="Q261" s="106">
        <v>988.33</v>
      </c>
      <c r="R261" s="106">
        <v>1027.93</v>
      </c>
      <c r="S261" s="107">
        <v>1069.31</v>
      </c>
      <c r="T261" s="107">
        <v>1111.6099999999999</v>
      </c>
      <c r="U261" s="107">
        <v>1155.9100000000001</v>
      </c>
      <c r="V261" s="107">
        <v>1213.22</v>
      </c>
      <c r="W261" s="107">
        <v>1273.3699999999999</v>
      </c>
      <c r="X261" s="107">
        <v>1273.48</v>
      </c>
      <c r="Y261" s="107">
        <v>1274.03</v>
      </c>
      <c r="Z261" s="107">
        <v>1274.98</v>
      </c>
      <c r="AA261" s="107">
        <v>1275.22</v>
      </c>
      <c r="AB261" s="107">
        <v>1275.3599999999999</v>
      </c>
      <c r="AC261" s="107">
        <v>1325.92</v>
      </c>
      <c r="AD261" s="107">
        <v>1392.59</v>
      </c>
      <c r="AE261" s="107">
        <v>1474.18</v>
      </c>
      <c r="AF261" s="107">
        <v>1518.68</v>
      </c>
      <c r="AG261" s="107">
        <v>1580.52</v>
      </c>
      <c r="AH261" s="107">
        <v>1657.85</v>
      </c>
      <c r="AI261" s="107">
        <v>1707.87</v>
      </c>
      <c r="AJ261" s="106">
        <v>1790.8</v>
      </c>
      <c r="AK261" s="106">
        <v>1880.33</v>
      </c>
    </row>
    <row r="262" spans="1:38" ht="15.5" customHeight="1" x14ac:dyDescent="0.2">
      <c r="A262" s="105" t="s">
        <v>931</v>
      </c>
      <c r="B262" s="105" t="s">
        <v>932</v>
      </c>
      <c r="C262" s="105" t="s">
        <v>933</v>
      </c>
      <c r="D262" s="105" t="s">
        <v>94</v>
      </c>
      <c r="E262" s="105" t="s">
        <v>401</v>
      </c>
      <c r="F262" s="106">
        <v>465.75</v>
      </c>
      <c r="G262" s="106">
        <v>457.88</v>
      </c>
      <c r="H262" s="106">
        <v>581.63</v>
      </c>
      <c r="I262" s="106">
        <v>575.95000000000005</v>
      </c>
      <c r="J262" s="106">
        <v>554.26</v>
      </c>
      <c r="K262" s="106">
        <v>533.39</v>
      </c>
      <c r="L262" s="106">
        <v>521.80999999999995</v>
      </c>
      <c r="M262" s="106">
        <v>516.17999999999995</v>
      </c>
      <c r="N262" s="106">
        <v>590.12</v>
      </c>
      <c r="O262" s="106">
        <v>636.12</v>
      </c>
      <c r="P262" s="106">
        <v>770.6</v>
      </c>
      <c r="Q262" s="106">
        <v>809.12</v>
      </c>
      <c r="R262" s="106">
        <v>841.34</v>
      </c>
      <c r="S262" s="107">
        <v>841.34</v>
      </c>
      <c r="T262" s="107">
        <v>883.35</v>
      </c>
      <c r="U262" s="107">
        <v>925.29</v>
      </c>
      <c r="V262" s="107">
        <v>925.29</v>
      </c>
      <c r="W262" s="107">
        <v>925.29</v>
      </c>
      <c r="X262" s="107">
        <v>925.29</v>
      </c>
      <c r="Y262" s="107">
        <v>925.29</v>
      </c>
      <c r="Z262" s="107">
        <v>925.29</v>
      </c>
      <c r="AA262" s="107">
        <v>925.29</v>
      </c>
      <c r="AB262" s="107">
        <v>943.7</v>
      </c>
      <c r="AC262" s="107">
        <v>981.35</v>
      </c>
      <c r="AD262" s="107">
        <v>1030.32</v>
      </c>
      <c r="AE262" s="107">
        <v>1092.04</v>
      </c>
      <c r="AF262" s="107">
        <v>1124.69</v>
      </c>
      <c r="AG262" s="107">
        <v>1169.57</v>
      </c>
      <c r="AH262" s="107">
        <v>1227.93</v>
      </c>
      <c r="AI262" s="107">
        <v>1264.6500000000001</v>
      </c>
      <c r="AJ262" s="106">
        <v>1327.76</v>
      </c>
      <c r="AK262" s="106">
        <v>1394.01</v>
      </c>
    </row>
    <row r="263" spans="1:38" ht="15.5" customHeight="1" x14ac:dyDescent="0.2">
      <c r="A263" s="105" t="s">
        <v>934</v>
      </c>
      <c r="B263" s="11" t="s">
        <v>935</v>
      </c>
      <c r="C263" s="105" t="s">
        <v>936</v>
      </c>
      <c r="D263" s="105" t="s">
        <v>94</v>
      </c>
      <c r="E263" s="105" t="s">
        <v>82</v>
      </c>
      <c r="F263" s="106">
        <v>531</v>
      </c>
      <c r="G263" s="106">
        <v>571.5</v>
      </c>
      <c r="H263" s="106">
        <v>528.75</v>
      </c>
      <c r="I263" s="106">
        <v>557</v>
      </c>
      <c r="J263" s="106">
        <v>588</v>
      </c>
      <c r="K263" s="106">
        <v>673.36</v>
      </c>
      <c r="L263" s="106">
        <v>730.65</v>
      </c>
      <c r="M263" s="106">
        <v>768.35</v>
      </c>
      <c r="N263" s="106">
        <v>795.18</v>
      </c>
      <c r="O263" s="106">
        <v>856.58</v>
      </c>
      <c r="P263" s="106">
        <v>937.62</v>
      </c>
      <c r="Q263" s="106">
        <v>927.11</v>
      </c>
      <c r="R263" s="106">
        <v>950.29</v>
      </c>
      <c r="S263" s="107">
        <v>996.85</v>
      </c>
      <c r="T263" s="107">
        <v>1046.2</v>
      </c>
      <c r="U263" s="107">
        <v>1077.06</v>
      </c>
      <c r="V263" s="107">
        <v>1108.3</v>
      </c>
      <c r="W263" s="107">
        <v>1108.3</v>
      </c>
      <c r="X263" s="107">
        <v>1108.3</v>
      </c>
      <c r="Y263" s="107">
        <v>1108.3</v>
      </c>
      <c r="Z263" s="107">
        <v>1086.1300000000001</v>
      </c>
      <c r="AA263" s="107">
        <v>1107.74</v>
      </c>
      <c r="AB263" s="107">
        <v>1129.78</v>
      </c>
      <c r="AC263" s="107">
        <v>1174.8599999999999</v>
      </c>
      <c r="AD263" s="107">
        <v>1221.74</v>
      </c>
      <c r="AE263" s="107">
        <v>1294.92</v>
      </c>
      <c r="AF263" s="107">
        <v>1346.59</v>
      </c>
      <c r="AG263" s="107">
        <v>1400.32</v>
      </c>
      <c r="AH263" s="107">
        <v>1456.19</v>
      </c>
      <c r="AI263" s="107">
        <v>1514.29</v>
      </c>
      <c r="AJ263" s="106">
        <v>1574.71</v>
      </c>
      <c r="AK263" s="106">
        <v>1653.29</v>
      </c>
    </row>
    <row r="264" spans="1:38" ht="15.5" customHeight="1" x14ac:dyDescent="0.2">
      <c r="A264" s="11" t="s">
        <v>937</v>
      </c>
      <c r="B264" s="105" t="s">
        <v>938</v>
      </c>
      <c r="C264" s="11" t="s">
        <v>939</v>
      </c>
      <c r="D264" s="105" t="s">
        <v>94</v>
      </c>
      <c r="E264" s="105" t="s">
        <v>88</v>
      </c>
      <c r="F264" s="106" t="s">
        <v>52</v>
      </c>
      <c r="G264" s="106" t="s">
        <v>52</v>
      </c>
      <c r="H264" s="106" t="s">
        <v>52</v>
      </c>
      <c r="I264" s="106" t="s">
        <v>52</v>
      </c>
      <c r="J264" s="106" t="s">
        <v>52</v>
      </c>
      <c r="K264" s="106" t="s">
        <v>52</v>
      </c>
      <c r="L264" s="106" t="s">
        <v>52</v>
      </c>
      <c r="M264" s="106" t="s">
        <v>52</v>
      </c>
      <c r="N264" s="106" t="s">
        <v>52</v>
      </c>
      <c r="O264" s="106" t="s">
        <v>52</v>
      </c>
      <c r="P264" s="106" t="s">
        <v>52</v>
      </c>
      <c r="Q264" s="106">
        <v>49.64</v>
      </c>
      <c r="R264" s="106">
        <v>52.1</v>
      </c>
      <c r="S264" s="107">
        <v>54.71</v>
      </c>
      <c r="T264" s="107">
        <v>57.44</v>
      </c>
      <c r="U264" s="107">
        <v>60.16</v>
      </c>
      <c r="V264" s="107">
        <v>62.41</v>
      </c>
      <c r="W264" s="107">
        <v>63.65</v>
      </c>
      <c r="X264" s="107">
        <v>63.65</v>
      </c>
      <c r="Y264" s="107">
        <v>63.65</v>
      </c>
      <c r="Z264" s="107">
        <v>63.65</v>
      </c>
      <c r="AA264" s="107">
        <v>63.65</v>
      </c>
      <c r="AB264" s="107">
        <v>64.86</v>
      </c>
      <c r="AC264" s="107">
        <v>65.5</v>
      </c>
      <c r="AD264" s="107">
        <v>65.5</v>
      </c>
      <c r="AE264" s="107">
        <v>67.459999999999994</v>
      </c>
      <c r="AF264" s="107">
        <v>69.48</v>
      </c>
      <c r="AG264" s="107">
        <v>70.86</v>
      </c>
      <c r="AH264" s="107">
        <v>72.27</v>
      </c>
      <c r="AI264" s="107">
        <v>77.27</v>
      </c>
      <c r="AJ264" s="106">
        <v>82.27</v>
      </c>
      <c r="AK264" s="106">
        <v>84.73</v>
      </c>
      <c r="AL264" s="109"/>
    </row>
    <row r="265" spans="1:38" ht="15.5" customHeight="1" x14ac:dyDescent="0.2">
      <c r="A265" s="105" t="s">
        <v>940</v>
      </c>
      <c r="B265" s="105" t="s">
        <v>941</v>
      </c>
      <c r="C265" s="105" t="s">
        <v>942</v>
      </c>
      <c r="D265" s="105" t="s">
        <v>94</v>
      </c>
      <c r="E265" s="105" t="s">
        <v>86</v>
      </c>
      <c r="F265" s="106" t="s">
        <v>52</v>
      </c>
      <c r="G265" s="106" t="s">
        <v>52</v>
      </c>
      <c r="H265" s="106">
        <v>45</v>
      </c>
      <c r="I265" s="106">
        <v>45.71</v>
      </c>
      <c r="J265" s="106">
        <v>53.25</v>
      </c>
      <c r="K265" s="106">
        <v>53.41</v>
      </c>
      <c r="L265" s="106">
        <v>57.69</v>
      </c>
      <c r="M265" s="106">
        <v>62.6</v>
      </c>
      <c r="N265" s="106">
        <v>67.89</v>
      </c>
      <c r="O265" s="106">
        <v>73.86</v>
      </c>
      <c r="P265" s="106">
        <v>87.57</v>
      </c>
      <c r="Q265" s="106">
        <v>100.7</v>
      </c>
      <c r="R265" s="106">
        <v>107.72</v>
      </c>
      <c r="S265" s="107">
        <v>113.09</v>
      </c>
      <c r="T265" s="107">
        <v>125.95</v>
      </c>
      <c r="U265" s="107">
        <v>135.96</v>
      </c>
      <c r="V265" s="107">
        <v>142.08000000000001</v>
      </c>
      <c r="W265" s="107">
        <v>146.27000000000001</v>
      </c>
      <c r="X265" s="107">
        <v>146.27000000000001</v>
      </c>
      <c r="Y265" s="107">
        <v>149.93</v>
      </c>
      <c r="Z265" s="107">
        <v>152.91999999999999</v>
      </c>
      <c r="AA265" s="107">
        <v>155.96</v>
      </c>
      <c r="AB265" s="107">
        <v>159.06</v>
      </c>
      <c r="AC265" s="107">
        <v>162.22</v>
      </c>
      <c r="AD265" s="107">
        <v>165.45</v>
      </c>
      <c r="AE265" s="107">
        <v>177.45</v>
      </c>
      <c r="AF265" s="107">
        <v>201.45</v>
      </c>
      <c r="AG265" s="107">
        <v>211.45</v>
      </c>
      <c r="AH265" s="107">
        <v>226.45</v>
      </c>
      <c r="AI265" s="107">
        <v>236.45</v>
      </c>
      <c r="AJ265" s="106">
        <v>251.45</v>
      </c>
      <c r="AK265" s="106">
        <v>263.39999999999998</v>
      </c>
    </row>
    <row r="266" spans="1:38" ht="15.5" customHeight="1" x14ac:dyDescent="0.2">
      <c r="A266" s="105" t="s">
        <v>943</v>
      </c>
      <c r="B266" s="105" t="s">
        <v>944</v>
      </c>
      <c r="C266" s="105" t="s">
        <v>945</v>
      </c>
      <c r="D266" s="105" t="s">
        <v>94</v>
      </c>
      <c r="E266" s="105" t="s">
        <v>76</v>
      </c>
      <c r="F266" s="106">
        <v>85.5</v>
      </c>
      <c r="G266" s="106">
        <v>77.63</v>
      </c>
      <c r="H266" s="106">
        <v>73.13</v>
      </c>
      <c r="I266" s="106">
        <v>86.43</v>
      </c>
      <c r="J266" s="106">
        <v>90.25</v>
      </c>
      <c r="K266" s="106">
        <v>95.61</v>
      </c>
      <c r="L266" s="106">
        <v>96.11</v>
      </c>
      <c r="M266" s="106">
        <v>109.44</v>
      </c>
      <c r="N266" s="106">
        <v>115.91</v>
      </c>
      <c r="O266" s="106">
        <v>133.58000000000001</v>
      </c>
      <c r="P266" s="106">
        <v>141.96</v>
      </c>
      <c r="Q266" s="106">
        <v>154.81</v>
      </c>
      <c r="R266" s="106">
        <v>162.35</v>
      </c>
      <c r="S266" s="107">
        <v>169.86</v>
      </c>
      <c r="T266" s="107">
        <v>176.66</v>
      </c>
      <c r="U266" s="107">
        <v>184.77</v>
      </c>
      <c r="V266" s="107">
        <v>197.22</v>
      </c>
      <c r="W266" s="107">
        <v>204.42</v>
      </c>
      <c r="X266" s="107">
        <v>204.62</v>
      </c>
      <c r="Y266" s="107">
        <v>204.7</v>
      </c>
      <c r="Z266" s="107">
        <v>209.07</v>
      </c>
      <c r="AA266" s="107">
        <v>213.35</v>
      </c>
      <c r="AB266" s="107">
        <v>217.77</v>
      </c>
      <c r="AC266" s="107">
        <v>222.71</v>
      </c>
      <c r="AD266" s="107">
        <v>228.5</v>
      </c>
      <c r="AE266" s="107">
        <v>235.37</v>
      </c>
      <c r="AF266" s="107">
        <v>242.97</v>
      </c>
      <c r="AG266" s="107">
        <v>248.46</v>
      </c>
      <c r="AH266" s="107">
        <v>256.58</v>
      </c>
      <c r="AI266" s="107">
        <v>265</v>
      </c>
      <c r="AJ266" s="106">
        <v>296.48</v>
      </c>
      <c r="AK266" s="106">
        <v>295.77</v>
      </c>
    </row>
    <row r="267" spans="1:38" ht="15.5" customHeight="1" x14ac:dyDescent="0.2">
      <c r="A267" s="105" t="s">
        <v>946</v>
      </c>
      <c r="B267" s="105" t="s">
        <v>52</v>
      </c>
      <c r="C267" s="105" t="s">
        <v>947</v>
      </c>
      <c r="D267" s="105" t="s">
        <v>194</v>
      </c>
      <c r="E267" s="105" t="s">
        <v>76</v>
      </c>
      <c r="F267" s="106">
        <v>169.88</v>
      </c>
      <c r="G267" s="106">
        <v>162</v>
      </c>
      <c r="H267" s="106">
        <v>144</v>
      </c>
      <c r="I267" s="106" t="s">
        <v>52</v>
      </c>
      <c r="J267" s="106" t="s">
        <v>52</v>
      </c>
      <c r="K267" s="106" t="s">
        <v>52</v>
      </c>
      <c r="L267" s="106" t="s">
        <v>52</v>
      </c>
      <c r="M267" s="106" t="s">
        <v>52</v>
      </c>
      <c r="N267" s="106" t="s">
        <v>52</v>
      </c>
      <c r="O267" s="106" t="s">
        <v>52</v>
      </c>
      <c r="P267" s="106" t="s">
        <v>52</v>
      </c>
      <c r="Q267" s="106" t="s">
        <v>52</v>
      </c>
      <c r="R267" s="106" t="s">
        <v>52</v>
      </c>
      <c r="S267" s="107" t="s">
        <v>52</v>
      </c>
      <c r="T267" s="107" t="s">
        <v>52</v>
      </c>
      <c r="U267" s="107" t="s">
        <v>52</v>
      </c>
      <c r="V267" s="107" t="s">
        <v>52</v>
      </c>
      <c r="W267" s="107" t="s">
        <v>52</v>
      </c>
      <c r="X267" s="107" t="s">
        <v>52</v>
      </c>
      <c r="Y267" s="107" t="s">
        <v>52</v>
      </c>
      <c r="Z267" s="107" t="s">
        <v>52</v>
      </c>
      <c r="AA267" s="107" t="s">
        <v>52</v>
      </c>
      <c r="AB267" s="107" t="s">
        <v>52</v>
      </c>
      <c r="AC267" s="107" t="s">
        <v>52</v>
      </c>
      <c r="AD267" s="107" t="s">
        <v>52</v>
      </c>
      <c r="AE267" s="107" t="s">
        <v>52</v>
      </c>
      <c r="AF267" s="107" t="s">
        <v>52</v>
      </c>
      <c r="AG267" s="107" t="s">
        <v>52</v>
      </c>
      <c r="AH267" s="107" t="s">
        <v>52</v>
      </c>
      <c r="AI267" s="107" t="s">
        <v>52</v>
      </c>
      <c r="AJ267" s="106" t="s">
        <v>52</v>
      </c>
      <c r="AK267" s="106" t="s">
        <v>52</v>
      </c>
    </row>
    <row r="268" spans="1:38" ht="15.5" customHeight="1" x14ac:dyDescent="0.2">
      <c r="A268" s="105" t="s">
        <v>948</v>
      </c>
      <c r="B268" s="105" t="s">
        <v>949</v>
      </c>
      <c r="C268" s="105" t="s">
        <v>950</v>
      </c>
      <c r="D268" s="105" t="s">
        <v>94</v>
      </c>
      <c r="E268" s="105" t="s">
        <v>74</v>
      </c>
      <c r="F268" s="106">
        <v>537.75</v>
      </c>
      <c r="G268" s="106">
        <v>536.63</v>
      </c>
      <c r="H268" s="106">
        <v>549</v>
      </c>
      <c r="I268" s="106">
        <v>571.62</v>
      </c>
      <c r="J268" s="106">
        <v>599.86</v>
      </c>
      <c r="K268" s="106">
        <v>658.97</v>
      </c>
      <c r="L268" s="106">
        <v>689.35</v>
      </c>
      <c r="M268" s="106">
        <v>720.98</v>
      </c>
      <c r="N268" s="106">
        <v>756.64</v>
      </c>
      <c r="O268" s="106">
        <v>794.2</v>
      </c>
      <c r="P268" s="106">
        <v>857.44</v>
      </c>
      <c r="Q268" s="106">
        <v>896.71</v>
      </c>
      <c r="R268" s="106">
        <v>934.88</v>
      </c>
      <c r="S268" s="107">
        <v>977.36</v>
      </c>
      <c r="T268" s="107">
        <v>1021.69</v>
      </c>
      <c r="U268" s="107">
        <v>1070.18</v>
      </c>
      <c r="V268" s="107">
        <v>1101.5899999999999</v>
      </c>
      <c r="W268" s="107">
        <v>1129.53</v>
      </c>
      <c r="X268" s="107">
        <v>1129.56</v>
      </c>
      <c r="Y268" s="107">
        <v>1129.46</v>
      </c>
      <c r="Z268" s="107">
        <v>1130.79</v>
      </c>
      <c r="AA268" s="107">
        <v>1152.92</v>
      </c>
      <c r="AB268" s="107">
        <v>1175.99</v>
      </c>
      <c r="AC268" s="107">
        <v>1223.1400000000001</v>
      </c>
      <c r="AD268" s="107">
        <v>1284.48</v>
      </c>
      <c r="AE268" s="107">
        <v>1348.43</v>
      </c>
      <c r="AF268" s="107">
        <v>1402.09</v>
      </c>
      <c r="AG268" s="107">
        <v>1457.99</v>
      </c>
      <c r="AH268" s="107">
        <v>1530.31</v>
      </c>
      <c r="AI268" s="107">
        <v>1575.84</v>
      </c>
      <c r="AJ268" s="106">
        <v>1654.92</v>
      </c>
      <c r="AK268" s="106">
        <v>1737.45</v>
      </c>
    </row>
    <row r="269" spans="1:38" ht="15.5" customHeight="1" x14ac:dyDescent="0.2">
      <c r="A269" s="110" t="s">
        <v>951</v>
      </c>
      <c r="B269" s="105" t="s">
        <v>52</v>
      </c>
      <c r="C269" s="110" t="s">
        <v>952</v>
      </c>
      <c r="D269" s="105" t="s">
        <v>194</v>
      </c>
      <c r="E269" s="105" t="s">
        <v>76</v>
      </c>
      <c r="F269" s="106">
        <v>223.88</v>
      </c>
      <c r="G269" s="106">
        <v>183.38</v>
      </c>
      <c r="H269" s="106">
        <v>141.75</v>
      </c>
      <c r="I269" s="106">
        <v>158</v>
      </c>
      <c r="J269" s="106" t="s">
        <v>52</v>
      </c>
      <c r="K269" s="106" t="s">
        <v>52</v>
      </c>
      <c r="L269" s="106" t="s">
        <v>52</v>
      </c>
      <c r="M269" s="106" t="s">
        <v>52</v>
      </c>
      <c r="N269" s="106" t="s">
        <v>52</v>
      </c>
      <c r="O269" s="106" t="s">
        <v>52</v>
      </c>
      <c r="P269" s="106" t="s">
        <v>52</v>
      </c>
      <c r="Q269" s="106" t="s">
        <v>52</v>
      </c>
      <c r="R269" s="106" t="s">
        <v>52</v>
      </c>
      <c r="S269" s="107" t="s">
        <v>52</v>
      </c>
      <c r="T269" s="107" t="s">
        <v>52</v>
      </c>
      <c r="U269" s="107" t="s">
        <v>52</v>
      </c>
      <c r="V269" s="107" t="s">
        <v>52</v>
      </c>
      <c r="W269" s="107" t="s">
        <v>52</v>
      </c>
      <c r="X269" s="107" t="s">
        <v>52</v>
      </c>
      <c r="Y269" s="107" t="s">
        <v>52</v>
      </c>
      <c r="Z269" s="107" t="s">
        <v>52</v>
      </c>
      <c r="AA269" s="107" t="s">
        <v>52</v>
      </c>
      <c r="AB269" s="107" t="s">
        <v>52</v>
      </c>
      <c r="AC269" s="107" t="s">
        <v>52</v>
      </c>
      <c r="AD269" s="107" t="s">
        <v>52</v>
      </c>
      <c r="AE269" s="107" t="s">
        <v>52</v>
      </c>
      <c r="AF269" s="107" t="s">
        <v>52</v>
      </c>
      <c r="AG269" s="107" t="s">
        <v>52</v>
      </c>
      <c r="AH269" s="107" t="s">
        <v>52</v>
      </c>
      <c r="AI269" s="107" t="s">
        <v>52</v>
      </c>
      <c r="AJ269" s="106" t="s">
        <v>52</v>
      </c>
      <c r="AK269" s="106" t="s">
        <v>52</v>
      </c>
      <c r="AL269" s="111"/>
    </row>
    <row r="270" spans="1:38" ht="15.5" customHeight="1" x14ac:dyDescent="0.2">
      <c r="A270" s="105" t="s">
        <v>953</v>
      </c>
      <c r="B270" s="105" t="s">
        <v>954</v>
      </c>
      <c r="C270" s="105" t="s">
        <v>955</v>
      </c>
      <c r="D270" s="105" t="s">
        <v>94</v>
      </c>
      <c r="E270" s="105" t="s">
        <v>78</v>
      </c>
      <c r="F270" s="106" t="s">
        <v>52</v>
      </c>
      <c r="G270" s="106" t="s">
        <v>52</v>
      </c>
      <c r="H270" s="106" t="s">
        <v>52</v>
      </c>
      <c r="I270" s="106" t="s">
        <v>52</v>
      </c>
      <c r="J270" s="106">
        <v>558.16</v>
      </c>
      <c r="K270" s="106">
        <v>703.4</v>
      </c>
      <c r="L270" s="106">
        <v>728.01</v>
      </c>
      <c r="M270" s="106">
        <v>805.68</v>
      </c>
      <c r="N270" s="106">
        <v>845.16</v>
      </c>
      <c r="O270" s="106">
        <v>889.95</v>
      </c>
      <c r="P270" s="106">
        <v>937.12</v>
      </c>
      <c r="Q270" s="106">
        <v>982.75</v>
      </c>
      <c r="R270" s="106">
        <v>1007.32</v>
      </c>
      <c r="S270" s="107">
        <v>1033.9100000000001</v>
      </c>
      <c r="T270" s="107">
        <v>1061.21</v>
      </c>
      <c r="U270" s="107">
        <v>1113.74</v>
      </c>
      <c r="V270" s="107">
        <v>1163.6500000000001</v>
      </c>
      <c r="W270" s="107">
        <v>1186.22</v>
      </c>
      <c r="X270" s="107">
        <v>1186.22</v>
      </c>
      <c r="Y270" s="107">
        <v>1227.45</v>
      </c>
      <c r="Z270" s="107">
        <v>1251.6500000000001</v>
      </c>
      <c r="AA270" s="107">
        <v>1276.55</v>
      </c>
      <c r="AB270" s="107">
        <v>1301.95</v>
      </c>
      <c r="AC270" s="107">
        <v>1354.01</v>
      </c>
      <c r="AD270" s="107">
        <v>1421.69</v>
      </c>
      <c r="AE270" s="107">
        <v>1506.98</v>
      </c>
      <c r="AF270" s="107">
        <v>1552.17</v>
      </c>
      <c r="AG270" s="107">
        <v>1614.23</v>
      </c>
      <c r="AH270" s="107">
        <v>1694.92</v>
      </c>
      <c r="AI270" s="107">
        <v>1745.74</v>
      </c>
      <c r="AJ270" s="106">
        <v>1833</v>
      </c>
      <c r="AK270" s="106">
        <v>1924.63</v>
      </c>
    </row>
    <row r="271" spans="1:38" ht="15.5" customHeight="1" x14ac:dyDescent="0.2">
      <c r="A271" s="105" t="s">
        <v>956</v>
      </c>
      <c r="B271" s="11" t="s">
        <v>957</v>
      </c>
      <c r="C271" s="105" t="s">
        <v>958</v>
      </c>
      <c r="D271" s="105" t="s">
        <v>94</v>
      </c>
      <c r="E271" s="105" t="s">
        <v>82</v>
      </c>
      <c r="F271" s="106">
        <v>426.38</v>
      </c>
      <c r="G271" s="106">
        <v>481.5</v>
      </c>
      <c r="H271" s="106">
        <v>465.75</v>
      </c>
      <c r="I271" s="106">
        <v>483</v>
      </c>
      <c r="J271" s="106">
        <v>550.6</v>
      </c>
      <c r="K271" s="106">
        <v>595.09</v>
      </c>
      <c r="L271" s="106">
        <v>628.71</v>
      </c>
      <c r="M271" s="106">
        <v>672.09</v>
      </c>
      <c r="N271" s="106">
        <v>712.01</v>
      </c>
      <c r="O271" s="106">
        <v>775.38</v>
      </c>
      <c r="P271" s="106">
        <v>847.5</v>
      </c>
      <c r="Q271" s="106">
        <v>866.99</v>
      </c>
      <c r="R271" s="106">
        <v>890.4</v>
      </c>
      <c r="S271" s="107">
        <v>930.47</v>
      </c>
      <c r="T271" s="107">
        <v>970.02</v>
      </c>
      <c r="U271" s="107">
        <v>1007.85</v>
      </c>
      <c r="V271" s="107">
        <v>1037.07</v>
      </c>
      <c r="W271" s="107">
        <v>1063</v>
      </c>
      <c r="X271" s="107">
        <v>1063</v>
      </c>
      <c r="Y271" s="107">
        <v>1063</v>
      </c>
      <c r="Z271" s="107">
        <v>1063</v>
      </c>
      <c r="AA271" s="107">
        <v>1063</v>
      </c>
      <c r="AB271" s="107">
        <v>1084.1500000000001</v>
      </c>
      <c r="AC271" s="107">
        <v>1127.4000000000001</v>
      </c>
      <c r="AD271" s="107">
        <v>1172.3800000000001</v>
      </c>
      <c r="AE271" s="107">
        <v>1242.5999999999999</v>
      </c>
      <c r="AF271" s="107">
        <v>1292.18</v>
      </c>
      <c r="AG271" s="107">
        <v>1343.73</v>
      </c>
      <c r="AH271" s="107">
        <v>1410.78</v>
      </c>
      <c r="AI271" s="107">
        <v>1452.96</v>
      </c>
      <c r="AJ271" s="106">
        <v>1525.46</v>
      </c>
      <c r="AK271" s="106">
        <v>1601.58</v>
      </c>
    </row>
    <row r="272" spans="1:38" ht="15.5" customHeight="1" x14ac:dyDescent="0.2">
      <c r="A272" s="11" t="s">
        <v>959</v>
      </c>
      <c r="B272" s="105" t="s">
        <v>960</v>
      </c>
      <c r="C272" s="11" t="s">
        <v>961</v>
      </c>
      <c r="D272" s="105" t="s">
        <v>94</v>
      </c>
      <c r="E272" s="105" t="s">
        <v>88</v>
      </c>
      <c r="F272" s="106" t="s">
        <v>52</v>
      </c>
      <c r="G272" s="106" t="s">
        <v>52</v>
      </c>
      <c r="H272" s="106" t="s">
        <v>52</v>
      </c>
      <c r="I272" s="106" t="s">
        <v>52</v>
      </c>
      <c r="J272" s="106" t="s">
        <v>52</v>
      </c>
      <c r="K272" s="106" t="s">
        <v>52</v>
      </c>
      <c r="L272" s="106" t="s">
        <v>52</v>
      </c>
      <c r="M272" s="106" t="s">
        <v>52</v>
      </c>
      <c r="N272" s="106" t="s">
        <v>52</v>
      </c>
      <c r="O272" s="106" t="s">
        <v>52</v>
      </c>
      <c r="P272" s="106" t="s">
        <v>52</v>
      </c>
      <c r="Q272" s="106">
        <v>41.08</v>
      </c>
      <c r="R272" s="106">
        <v>43.11</v>
      </c>
      <c r="S272" s="107">
        <v>45.23</v>
      </c>
      <c r="T272" s="107">
        <v>47.48</v>
      </c>
      <c r="U272" s="107">
        <v>49.83</v>
      </c>
      <c r="V272" s="107">
        <v>51.82</v>
      </c>
      <c r="W272" s="107">
        <v>53.38</v>
      </c>
      <c r="X272" s="107">
        <v>53.38</v>
      </c>
      <c r="Y272" s="107">
        <v>53.38</v>
      </c>
      <c r="Z272" s="107">
        <v>58.38</v>
      </c>
      <c r="AA272" s="107">
        <v>59.25</v>
      </c>
      <c r="AB272" s="107">
        <v>60.43</v>
      </c>
      <c r="AC272" s="107">
        <v>61.62</v>
      </c>
      <c r="AD272" s="107">
        <v>62.84</v>
      </c>
      <c r="AE272" s="107">
        <v>64.709999999999994</v>
      </c>
      <c r="AF272" s="107">
        <v>66.64</v>
      </c>
      <c r="AG272" s="107">
        <v>67.959999999999994</v>
      </c>
      <c r="AH272" s="107">
        <v>69.290000000000006</v>
      </c>
      <c r="AI272" s="107">
        <v>74.290000000000006</v>
      </c>
      <c r="AJ272" s="106">
        <v>79.290000000000006</v>
      </c>
      <c r="AK272" s="106">
        <v>81.650000000000006</v>
      </c>
      <c r="AL272" s="109"/>
    </row>
    <row r="273" spans="1:38" ht="15.5" customHeight="1" x14ac:dyDescent="0.2">
      <c r="A273" s="105" t="s">
        <v>962</v>
      </c>
      <c r="B273" s="105" t="s">
        <v>963</v>
      </c>
      <c r="C273" s="105" t="s">
        <v>964</v>
      </c>
      <c r="D273" s="105" t="s">
        <v>94</v>
      </c>
      <c r="E273" s="105" t="s">
        <v>86</v>
      </c>
      <c r="F273" s="106" t="s">
        <v>52</v>
      </c>
      <c r="G273" s="106" t="s">
        <v>52</v>
      </c>
      <c r="H273" s="106">
        <v>45</v>
      </c>
      <c r="I273" s="106">
        <v>45.32</v>
      </c>
      <c r="J273" s="106">
        <v>52.26</v>
      </c>
      <c r="K273" s="106">
        <v>61.21</v>
      </c>
      <c r="L273" s="106">
        <v>63.79</v>
      </c>
      <c r="M273" s="106">
        <v>67.8</v>
      </c>
      <c r="N273" s="106">
        <v>75.52</v>
      </c>
      <c r="O273" s="106">
        <v>95.21</v>
      </c>
      <c r="P273" s="106">
        <v>104.77</v>
      </c>
      <c r="Q273" s="106">
        <v>120.11</v>
      </c>
      <c r="R273" s="106">
        <v>126.04</v>
      </c>
      <c r="S273" s="107">
        <v>132.33000000000001</v>
      </c>
      <c r="T273" s="107">
        <v>138.96</v>
      </c>
      <c r="U273" s="107">
        <v>160.4</v>
      </c>
      <c r="V273" s="107">
        <v>165.21</v>
      </c>
      <c r="W273" s="107">
        <v>169.63</v>
      </c>
      <c r="X273" s="107">
        <v>169.63</v>
      </c>
      <c r="Y273" s="107">
        <v>173.87</v>
      </c>
      <c r="Z273" s="107">
        <v>173.87</v>
      </c>
      <c r="AA273" s="107">
        <v>176.48</v>
      </c>
      <c r="AB273" s="107">
        <v>180</v>
      </c>
      <c r="AC273" s="107">
        <v>183.58</v>
      </c>
      <c r="AD273" s="107">
        <v>187.23</v>
      </c>
      <c r="AE273" s="107">
        <v>199.23</v>
      </c>
      <c r="AF273" s="107">
        <v>223.23</v>
      </c>
      <c r="AG273" s="107">
        <v>233.23</v>
      </c>
      <c r="AH273" s="107">
        <v>248.23</v>
      </c>
      <c r="AI273" s="107">
        <v>258.23</v>
      </c>
      <c r="AJ273" s="106">
        <v>273.23</v>
      </c>
      <c r="AK273" s="106">
        <v>286.23</v>
      </c>
    </row>
    <row r="274" spans="1:38" ht="15.5" customHeight="1" x14ac:dyDescent="0.2">
      <c r="A274" s="105" t="s">
        <v>965</v>
      </c>
      <c r="B274" s="105" t="s">
        <v>52</v>
      </c>
      <c r="C274" s="105" t="s">
        <v>966</v>
      </c>
      <c r="D274" s="105" t="s">
        <v>194</v>
      </c>
      <c r="E274" s="105" t="s">
        <v>76</v>
      </c>
      <c r="F274" s="106">
        <v>78.75</v>
      </c>
      <c r="G274" s="106">
        <v>87.75</v>
      </c>
      <c r="H274" s="106">
        <v>82.13</v>
      </c>
      <c r="I274" s="106" t="s">
        <v>52</v>
      </c>
      <c r="J274" s="106" t="s">
        <v>52</v>
      </c>
      <c r="K274" s="106" t="s">
        <v>52</v>
      </c>
      <c r="L274" s="106" t="s">
        <v>52</v>
      </c>
      <c r="M274" s="106" t="s">
        <v>52</v>
      </c>
      <c r="N274" s="106" t="s">
        <v>52</v>
      </c>
      <c r="O274" s="106" t="s">
        <v>52</v>
      </c>
      <c r="P274" s="106" t="s">
        <v>52</v>
      </c>
      <c r="Q274" s="106" t="s">
        <v>52</v>
      </c>
      <c r="R274" s="106" t="s">
        <v>52</v>
      </c>
      <c r="S274" s="107" t="s">
        <v>52</v>
      </c>
      <c r="T274" s="107" t="s">
        <v>52</v>
      </c>
      <c r="U274" s="107" t="s">
        <v>52</v>
      </c>
      <c r="V274" s="107" t="s">
        <v>52</v>
      </c>
      <c r="W274" s="107" t="s">
        <v>52</v>
      </c>
      <c r="X274" s="107" t="s">
        <v>52</v>
      </c>
      <c r="Y274" s="107" t="s">
        <v>52</v>
      </c>
      <c r="Z274" s="107" t="s">
        <v>52</v>
      </c>
      <c r="AA274" s="107" t="s">
        <v>52</v>
      </c>
      <c r="AB274" s="107" t="s">
        <v>52</v>
      </c>
      <c r="AC274" s="107" t="s">
        <v>52</v>
      </c>
      <c r="AD274" s="107" t="s">
        <v>52</v>
      </c>
      <c r="AE274" s="107" t="s">
        <v>52</v>
      </c>
      <c r="AF274" s="107" t="s">
        <v>52</v>
      </c>
      <c r="AG274" s="107" t="s">
        <v>52</v>
      </c>
      <c r="AH274" s="107" t="s">
        <v>52</v>
      </c>
      <c r="AI274" s="107" t="s">
        <v>52</v>
      </c>
      <c r="AJ274" s="106" t="s">
        <v>52</v>
      </c>
      <c r="AK274" s="106" t="s">
        <v>52</v>
      </c>
    </row>
    <row r="275" spans="1:38" ht="15.5" customHeight="1" x14ac:dyDescent="0.2">
      <c r="A275" s="105" t="s">
        <v>967</v>
      </c>
      <c r="B275" s="105" t="s">
        <v>968</v>
      </c>
      <c r="C275" s="105" t="s">
        <v>969</v>
      </c>
      <c r="D275" s="105" t="s">
        <v>94</v>
      </c>
      <c r="E275" s="105" t="s">
        <v>76</v>
      </c>
      <c r="F275" s="106">
        <v>100.13</v>
      </c>
      <c r="G275" s="106">
        <v>88.88</v>
      </c>
      <c r="H275" s="106">
        <v>84.38</v>
      </c>
      <c r="I275" s="106">
        <v>102.92</v>
      </c>
      <c r="J275" s="106">
        <v>106.68</v>
      </c>
      <c r="K275" s="106">
        <v>128.44999999999999</v>
      </c>
      <c r="L275" s="106">
        <v>136.33000000000001</v>
      </c>
      <c r="M275" s="106">
        <v>148.15</v>
      </c>
      <c r="N275" s="106">
        <v>155.65</v>
      </c>
      <c r="O275" s="106">
        <v>172.82</v>
      </c>
      <c r="P275" s="106">
        <v>189.12</v>
      </c>
      <c r="Q275" s="106">
        <v>202.8</v>
      </c>
      <c r="R275" s="106">
        <v>213.62</v>
      </c>
      <c r="S275" s="107">
        <v>224.69</v>
      </c>
      <c r="T275" s="107">
        <v>235.35</v>
      </c>
      <c r="U275" s="107">
        <v>246.34</v>
      </c>
      <c r="V275" s="107">
        <v>255.59</v>
      </c>
      <c r="W275" s="107">
        <v>264.26</v>
      </c>
      <c r="X275" s="107">
        <v>264.29000000000002</v>
      </c>
      <c r="Y275" s="107">
        <v>266.3</v>
      </c>
      <c r="Z275" s="107">
        <v>266.64</v>
      </c>
      <c r="AA275" s="107">
        <v>270.5</v>
      </c>
      <c r="AB275" s="107">
        <v>269.2</v>
      </c>
      <c r="AC275" s="107">
        <v>276.39999999999998</v>
      </c>
      <c r="AD275" s="107">
        <v>285.23</v>
      </c>
      <c r="AE275" s="107">
        <v>294.23</v>
      </c>
      <c r="AF275" s="107">
        <v>305.95999999999998</v>
      </c>
      <c r="AG275" s="107">
        <v>323.58</v>
      </c>
      <c r="AH275" s="107">
        <v>332.84</v>
      </c>
      <c r="AI275" s="107">
        <v>343.81</v>
      </c>
      <c r="AJ275" s="106">
        <v>350.09</v>
      </c>
      <c r="AK275" s="106">
        <v>364.77</v>
      </c>
    </row>
    <row r="276" spans="1:38" ht="15.5" customHeight="1" x14ac:dyDescent="0.2">
      <c r="A276" s="105" t="s">
        <v>970</v>
      </c>
      <c r="B276" s="105" t="s">
        <v>971</v>
      </c>
      <c r="C276" s="105" t="s">
        <v>972</v>
      </c>
      <c r="D276" s="105" t="s">
        <v>94</v>
      </c>
      <c r="E276" s="105" t="s">
        <v>401</v>
      </c>
      <c r="F276" s="106">
        <v>352.13</v>
      </c>
      <c r="G276" s="106">
        <v>387</v>
      </c>
      <c r="H276" s="106">
        <v>509.63</v>
      </c>
      <c r="I276" s="106">
        <v>540.4</v>
      </c>
      <c r="J276" s="106">
        <v>556.97</v>
      </c>
      <c r="K276" s="106">
        <v>569.84</v>
      </c>
      <c r="L276" s="106">
        <v>607.67999999999995</v>
      </c>
      <c r="M276" s="106">
        <v>658.43</v>
      </c>
      <c r="N276" s="106">
        <v>725.89</v>
      </c>
      <c r="O276" s="106">
        <v>783.5</v>
      </c>
      <c r="P276" s="106">
        <v>857.15</v>
      </c>
      <c r="Q276" s="106">
        <v>899.96</v>
      </c>
      <c r="R276" s="106">
        <v>944.1</v>
      </c>
      <c r="S276" s="107">
        <v>967.7</v>
      </c>
      <c r="T276" s="107">
        <v>991.89</v>
      </c>
      <c r="U276" s="107">
        <v>1016.69</v>
      </c>
      <c r="V276" s="107">
        <v>1042.1099999999999</v>
      </c>
      <c r="W276" s="107">
        <v>1042.1099999999999</v>
      </c>
      <c r="X276" s="107">
        <v>1042.1099999999999</v>
      </c>
      <c r="Y276" s="107">
        <v>1042.1099999999999</v>
      </c>
      <c r="Z276" s="107">
        <v>1060.3499999999999</v>
      </c>
      <c r="AA276" s="107">
        <v>1060.3499999999999</v>
      </c>
      <c r="AB276" s="107">
        <v>1060.3499999999999</v>
      </c>
      <c r="AC276" s="107">
        <v>1102.6600000000001</v>
      </c>
      <c r="AD276" s="107">
        <v>1157.68</v>
      </c>
      <c r="AE276" s="107">
        <v>1203.8699999999999</v>
      </c>
      <c r="AF276" s="107">
        <v>1263.94</v>
      </c>
      <c r="AG276" s="107">
        <v>1314.37</v>
      </c>
      <c r="AH276" s="107">
        <v>1379.96</v>
      </c>
      <c r="AI276" s="107">
        <v>1421.22</v>
      </c>
      <c r="AJ276" s="106">
        <v>1492.13</v>
      </c>
      <c r="AK276" s="106">
        <v>1566.58</v>
      </c>
    </row>
    <row r="277" spans="1:38" ht="15.5" customHeight="1" x14ac:dyDescent="0.2">
      <c r="A277" s="105" t="s">
        <v>973</v>
      </c>
      <c r="B277" s="105" t="s">
        <v>974</v>
      </c>
      <c r="C277" s="105" t="s">
        <v>975</v>
      </c>
      <c r="D277" s="105" t="s">
        <v>94</v>
      </c>
      <c r="E277" s="105" t="s">
        <v>76</v>
      </c>
      <c r="F277" s="106">
        <v>72</v>
      </c>
      <c r="G277" s="106">
        <v>73.13</v>
      </c>
      <c r="H277" s="106">
        <v>73.13</v>
      </c>
      <c r="I277" s="106">
        <v>93.14</v>
      </c>
      <c r="J277" s="106">
        <v>95.98</v>
      </c>
      <c r="K277" s="106">
        <v>105.61</v>
      </c>
      <c r="L277" s="106">
        <v>110.83</v>
      </c>
      <c r="M277" s="106">
        <v>114.44</v>
      </c>
      <c r="N277" s="106">
        <v>122.2</v>
      </c>
      <c r="O277" s="106">
        <v>129.41</v>
      </c>
      <c r="P277" s="106">
        <v>133.4</v>
      </c>
      <c r="Q277" s="106">
        <v>141.68</v>
      </c>
      <c r="R277" s="106">
        <v>147.81</v>
      </c>
      <c r="S277" s="107">
        <v>157.19</v>
      </c>
      <c r="T277" s="107">
        <v>163.5</v>
      </c>
      <c r="U277" s="107">
        <v>169.97</v>
      </c>
      <c r="V277" s="107">
        <v>174.19</v>
      </c>
      <c r="W277" s="107">
        <v>178.92</v>
      </c>
      <c r="X277" s="107">
        <v>179.25</v>
      </c>
      <c r="Y277" s="107">
        <v>184.45</v>
      </c>
      <c r="Z277" s="107">
        <v>187.09</v>
      </c>
      <c r="AA277" s="107">
        <v>190.82</v>
      </c>
      <c r="AB277" s="107">
        <v>193.82</v>
      </c>
      <c r="AC277" s="107">
        <v>202.41</v>
      </c>
      <c r="AD277" s="107">
        <v>209.06</v>
      </c>
      <c r="AE277" s="107">
        <v>216.84</v>
      </c>
      <c r="AF277" s="107">
        <v>224.03</v>
      </c>
      <c r="AG277" s="107">
        <v>231.25</v>
      </c>
      <c r="AH277" s="107">
        <v>237.64</v>
      </c>
      <c r="AI277" s="107">
        <v>241.41</v>
      </c>
      <c r="AJ277" s="106">
        <v>241.71</v>
      </c>
      <c r="AK277" s="106">
        <v>250.22</v>
      </c>
    </row>
    <row r="278" spans="1:38" ht="15.5" customHeight="1" x14ac:dyDescent="0.2">
      <c r="A278" s="105" t="s">
        <v>976</v>
      </c>
      <c r="B278" s="105" t="s">
        <v>977</v>
      </c>
      <c r="C278" s="105" t="s">
        <v>978</v>
      </c>
      <c r="D278" s="105" t="s">
        <v>94</v>
      </c>
      <c r="E278" s="105" t="s">
        <v>76</v>
      </c>
      <c r="F278" s="106">
        <v>75.38</v>
      </c>
      <c r="G278" s="106">
        <v>81</v>
      </c>
      <c r="H278" s="106">
        <v>85.5</v>
      </c>
      <c r="I278" s="106">
        <v>88.62</v>
      </c>
      <c r="J278" s="106">
        <v>94.62</v>
      </c>
      <c r="K278" s="106">
        <v>113.43</v>
      </c>
      <c r="L278" s="106">
        <v>118.53</v>
      </c>
      <c r="M278" s="106">
        <v>130.32</v>
      </c>
      <c r="N278" s="106">
        <v>138.78</v>
      </c>
      <c r="O278" s="106">
        <v>155.43</v>
      </c>
      <c r="P278" s="106">
        <v>170.82</v>
      </c>
      <c r="Q278" s="106">
        <v>183.6</v>
      </c>
      <c r="R278" s="106">
        <v>192.69</v>
      </c>
      <c r="S278" s="107">
        <v>202.23</v>
      </c>
      <c r="T278" s="107">
        <v>212.22</v>
      </c>
      <c r="U278" s="107">
        <v>221.76</v>
      </c>
      <c r="V278" s="107">
        <v>230.49</v>
      </c>
      <c r="W278" s="107">
        <v>236.25</v>
      </c>
      <c r="X278" s="107">
        <v>236.25</v>
      </c>
      <c r="Y278" s="107">
        <v>236.25</v>
      </c>
      <c r="Z278" s="107">
        <v>240.75</v>
      </c>
      <c r="AA278" s="107">
        <v>245.07</v>
      </c>
      <c r="AB278" s="107">
        <v>249.75</v>
      </c>
      <c r="AC278" s="107">
        <v>254.52</v>
      </c>
      <c r="AD278" s="107">
        <v>259.38</v>
      </c>
      <c r="AE278" s="107">
        <v>267.02999999999997</v>
      </c>
      <c r="AF278" s="107">
        <v>274.86</v>
      </c>
      <c r="AG278" s="107">
        <v>280.08</v>
      </c>
      <c r="AH278" s="107">
        <v>285.39</v>
      </c>
      <c r="AI278" s="107">
        <v>290.79000000000002</v>
      </c>
      <c r="AJ278" s="106">
        <v>299.25</v>
      </c>
      <c r="AK278" s="106">
        <v>307.98</v>
      </c>
    </row>
    <row r="279" spans="1:38" ht="15.5" customHeight="1" x14ac:dyDescent="0.2">
      <c r="A279" s="105" t="s">
        <v>979</v>
      </c>
      <c r="B279" s="11" t="s">
        <v>980</v>
      </c>
      <c r="C279" s="105" t="s">
        <v>981</v>
      </c>
      <c r="D279" s="105" t="s">
        <v>94</v>
      </c>
      <c r="E279" s="105" t="s">
        <v>82</v>
      </c>
      <c r="F279" s="106">
        <v>450</v>
      </c>
      <c r="G279" s="106">
        <v>483.75</v>
      </c>
      <c r="H279" s="106">
        <v>450</v>
      </c>
      <c r="I279" s="106">
        <v>469.59</v>
      </c>
      <c r="J279" s="106">
        <v>492.36</v>
      </c>
      <c r="K279" s="106">
        <v>557.88</v>
      </c>
      <c r="L279" s="106">
        <v>600.15</v>
      </c>
      <c r="M279" s="106">
        <v>635.04</v>
      </c>
      <c r="N279" s="106">
        <v>672.39</v>
      </c>
      <c r="O279" s="106">
        <v>738.99</v>
      </c>
      <c r="P279" s="106">
        <v>810</v>
      </c>
      <c r="Q279" s="106">
        <v>857.79</v>
      </c>
      <c r="R279" s="106">
        <v>899.82</v>
      </c>
      <c r="S279" s="107">
        <v>944.73</v>
      </c>
      <c r="T279" s="107">
        <v>987.21</v>
      </c>
      <c r="U279" s="107">
        <v>1021.77</v>
      </c>
      <c r="V279" s="107">
        <v>1039.68</v>
      </c>
      <c r="W279" s="107">
        <v>1065.69</v>
      </c>
      <c r="X279" s="107">
        <v>1065.69</v>
      </c>
      <c r="Y279" s="107">
        <v>1065.69</v>
      </c>
      <c r="Z279" s="107">
        <v>1065.69</v>
      </c>
      <c r="AA279" s="107">
        <v>1065.69</v>
      </c>
      <c r="AB279" s="107">
        <v>1085.94</v>
      </c>
      <c r="AC279" s="107">
        <v>1128.83</v>
      </c>
      <c r="AD279" s="107">
        <v>1173.42</v>
      </c>
      <c r="AE279" s="107">
        <v>1231.47</v>
      </c>
      <c r="AF279" s="107">
        <v>1292.4000000000001</v>
      </c>
      <c r="AG279" s="107">
        <v>1337.58</v>
      </c>
      <c r="AH279" s="107">
        <v>1364.16</v>
      </c>
      <c r="AI279" s="107">
        <v>1432.17</v>
      </c>
      <c r="AJ279" s="106">
        <v>1503.63</v>
      </c>
      <c r="AK279" s="106">
        <v>1578.69</v>
      </c>
    </row>
    <row r="280" spans="1:38" ht="15.5" customHeight="1" x14ac:dyDescent="0.2">
      <c r="A280" s="105" t="s">
        <v>982</v>
      </c>
      <c r="B280" s="105" t="s">
        <v>983</v>
      </c>
      <c r="C280" s="105" t="s">
        <v>984</v>
      </c>
      <c r="D280" s="105" t="s">
        <v>94</v>
      </c>
      <c r="E280" s="105" t="s">
        <v>86</v>
      </c>
      <c r="F280" s="106" t="s">
        <v>52</v>
      </c>
      <c r="G280" s="106" t="s">
        <v>52</v>
      </c>
      <c r="H280" s="106">
        <v>61.88</v>
      </c>
      <c r="I280" s="106">
        <v>66.959999999999994</v>
      </c>
      <c r="J280" s="106">
        <v>69.03</v>
      </c>
      <c r="K280" s="106">
        <v>78.930000000000007</v>
      </c>
      <c r="L280" s="106">
        <v>81.99</v>
      </c>
      <c r="M280" s="106">
        <v>86.49</v>
      </c>
      <c r="N280" s="106">
        <v>90.36</v>
      </c>
      <c r="O280" s="106">
        <v>94.86</v>
      </c>
      <c r="P280" s="106">
        <v>104.4</v>
      </c>
      <c r="Q280" s="106">
        <v>112.23</v>
      </c>
      <c r="R280" s="106">
        <v>119.43</v>
      </c>
      <c r="S280" s="107">
        <v>125.37</v>
      </c>
      <c r="T280" s="107">
        <v>131.58000000000001</v>
      </c>
      <c r="U280" s="107">
        <v>165.78</v>
      </c>
      <c r="V280" s="107">
        <v>174.06</v>
      </c>
      <c r="W280" s="107">
        <v>179.28</v>
      </c>
      <c r="X280" s="107">
        <v>179.28</v>
      </c>
      <c r="Y280" s="107">
        <v>186.39</v>
      </c>
      <c r="Z280" s="107">
        <v>190.08</v>
      </c>
      <c r="AA280" s="107">
        <v>193.86</v>
      </c>
      <c r="AB280" s="107">
        <v>197.64</v>
      </c>
      <c r="AC280" s="107">
        <v>201.51</v>
      </c>
      <c r="AD280" s="107">
        <v>205.47</v>
      </c>
      <c r="AE280" s="107">
        <v>217.44</v>
      </c>
      <c r="AF280" s="107">
        <v>241.38</v>
      </c>
      <c r="AG280" s="107">
        <v>251.37</v>
      </c>
      <c r="AH280" s="107">
        <v>266.31</v>
      </c>
      <c r="AI280" s="107">
        <v>276.3</v>
      </c>
      <c r="AJ280" s="106">
        <v>291.24</v>
      </c>
      <c r="AK280" s="106">
        <v>304.2</v>
      </c>
    </row>
    <row r="281" spans="1:38" ht="15.5" customHeight="1" x14ac:dyDescent="0.2">
      <c r="A281" s="105" t="s">
        <v>985</v>
      </c>
      <c r="B281" s="105" t="s">
        <v>986</v>
      </c>
      <c r="C281" s="105" t="s">
        <v>987</v>
      </c>
      <c r="D281" s="105" t="s">
        <v>94</v>
      </c>
      <c r="E281" s="105" t="s">
        <v>74</v>
      </c>
      <c r="F281" s="106">
        <v>666</v>
      </c>
      <c r="G281" s="106">
        <v>798.75</v>
      </c>
      <c r="H281" s="106">
        <v>880.88</v>
      </c>
      <c r="I281" s="106">
        <v>914.73</v>
      </c>
      <c r="J281" s="106">
        <v>1009.4</v>
      </c>
      <c r="K281" s="106">
        <v>1063.56</v>
      </c>
      <c r="L281" s="106">
        <v>1056.27</v>
      </c>
      <c r="M281" s="106">
        <v>1051.83</v>
      </c>
      <c r="N281" s="106">
        <v>1047</v>
      </c>
      <c r="O281" s="106">
        <v>999.75</v>
      </c>
      <c r="P281" s="106">
        <v>1029.74</v>
      </c>
      <c r="Q281" s="106">
        <v>1060.6300000000001</v>
      </c>
      <c r="R281" s="106">
        <v>1112.48</v>
      </c>
      <c r="S281" s="107">
        <v>1151.31</v>
      </c>
      <c r="T281" s="107">
        <v>1193.9100000000001</v>
      </c>
      <c r="U281" s="107">
        <v>1252.4100000000001</v>
      </c>
      <c r="V281" s="107">
        <v>1308.1400000000001</v>
      </c>
      <c r="W281" s="107">
        <v>1308.1400000000001</v>
      </c>
      <c r="X281" s="107">
        <v>1308.1400000000001</v>
      </c>
      <c r="Y281" s="107">
        <v>1308.1400000000001</v>
      </c>
      <c r="Z281" s="107">
        <v>1331.03</v>
      </c>
      <c r="AA281" s="107">
        <v>1357.52</v>
      </c>
      <c r="AB281" s="107">
        <v>1384.53</v>
      </c>
      <c r="AC281" s="107">
        <v>1439.77</v>
      </c>
      <c r="AD281" s="107">
        <v>1511.61</v>
      </c>
      <c r="AE281" s="107">
        <v>1602.16</v>
      </c>
      <c r="AF281" s="107">
        <v>1650.06</v>
      </c>
      <c r="AG281" s="107">
        <v>1715.9</v>
      </c>
      <c r="AH281" s="107">
        <v>1801.52</v>
      </c>
      <c r="AI281" s="107">
        <v>1855.39</v>
      </c>
      <c r="AJ281" s="106">
        <v>1947.97</v>
      </c>
      <c r="AK281" s="106">
        <v>2045.17</v>
      </c>
    </row>
    <row r="282" spans="1:38" ht="15.5" customHeight="1" x14ac:dyDescent="0.2">
      <c r="A282" s="105" t="s">
        <v>988</v>
      </c>
      <c r="B282" s="105" t="s">
        <v>989</v>
      </c>
      <c r="C282" s="105" t="s">
        <v>990</v>
      </c>
      <c r="D282" s="105" t="s">
        <v>94</v>
      </c>
      <c r="E282" s="105" t="s">
        <v>80</v>
      </c>
      <c r="F282" s="106" t="s">
        <v>52</v>
      </c>
      <c r="G282" s="106" t="s">
        <v>52</v>
      </c>
      <c r="H282" s="106" t="s">
        <v>52</v>
      </c>
      <c r="I282" s="106" t="s">
        <v>52</v>
      </c>
      <c r="J282" s="106" t="s">
        <v>52</v>
      </c>
      <c r="K282" s="106" t="s">
        <v>52</v>
      </c>
      <c r="L282" s="106" t="s">
        <v>52</v>
      </c>
      <c r="M282" s="106" t="s">
        <v>52</v>
      </c>
      <c r="N282" s="106" t="s">
        <v>52</v>
      </c>
      <c r="O282" s="106" t="s">
        <v>52</v>
      </c>
      <c r="P282" s="106" t="s">
        <v>52</v>
      </c>
      <c r="Q282" s="106" t="s">
        <v>52</v>
      </c>
      <c r="R282" s="106" t="s">
        <v>52</v>
      </c>
      <c r="S282" s="107" t="s">
        <v>52</v>
      </c>
      <c r="T282" s="107" t="s">
        <v>52</v>
      </c>
      <c r="U282" s="107" t="s">
        <v>52</v>
      </c>
      <c r="V282" s="107" t="s">
        <v>52</v>
      </c>
      <c r="W282" s="107" t="s">
        <v>52</v>
      </c>
      <c r="X282" s="107" t="s">
        <v>52</v>
      </c>
      <c r="Y282" s="107" t="s">
        <v>52</v>
      </c>
      <c r="Z282" s="107" t="s">
        <v>52</v>
      </c>
      <c r="AA282" s="107" t="s">
        <v>52</v>
      </c>
      <c r="AB282" s="107" t="s">
        <v>52</v>
      </c>
      <c r="AC282" s="107" t="s">
        <v>52</v>
      </c>
      <c r="AD282" s="107" t="s">
        <v>52</v>
      </c>
      <c r="AE282" s="107">
        <v>0</v>
      </c>
      <c r="AF282" s="107">
        <v>19</v>
      </c>
      <c r="AG282" s="107">
        <v>19</v>
      </c>
      <c r="AH282" s="107">
        <v>19</v>
      </c>
      <c r="AI282" s="107">
        <v>19</v>
      </c>
      <c r="AJ282" s="106">
        <v>19</v>
      </c>
      <c r="AK282" s="106">
        <v>19</v>
      </c>
    </row>
    <row r="283" spans="1:38" ht="15.5" customHeight="1" x14ac:dyDescent="0.2">
      <c r="A283" s="110" t="s">
        <v>991</v>
      </c>
      <c r="B283" s="105" t="s">
        <v>52</v>
      </c>
      <c r="C283" s="110" t="s">
        <v>992</v>
      </c>
      <c r="D283" s="105" t="s">
        <v>194</v>
      </c>
      <c r="E283" s="105" t="s">
        <v>76</v>
      </c>
      <c r="F283" s="106">
        <v>76.5</v>
      </c>
      <c r="G283" s="106">
        <v>90</v>
      </c>
      <c r="H283" s="106">
        <v>94.5</v>
      </c>
      <c r="I283" s="106">
        <v>102</v>
      </c>
      <c r="J283" s="106" t="s">
        <v>52</v>
      </c>
      <c r="K283" s="106" t="s">
        <v>52</v>
      </c>
      <c r="L283" s="106" t="s">
        <v>52</v>
      </c>
      <c r="M283" s="106" t="s">
        <v>52</v>
      </c>
      <c r="N283" s="106" t="s">
        <v>52</v>
      </c>
      <c r="O283" s="106" t="s">
        <v>52</v>
      </c>
      <c r="P283" s="106" t="s">
        <v>52</v>
      </c>
      <c r="Q283" s="106" t="s">
        <v>52</v>
      </c>
      <c r="R283" s="106" t="s">
        <v>52</v>
      </c>
      <c r="S283" s="107" t="s">
        <v>52</v>
      </c>
      <c r="T283" s="107" t="s">
        <v>52</v>
      </c>
      <c r="U283" s="107" t="s">
        <v>52</v>
      </c>
      <c r="V283" s="107" t="s">
        <v>52</v>
      </c>
      <c r="W283" s="107" t="s">
        <v>52</v>
      </c>
      <c r="X283" s="107" t="s">
        <v>52</v>
      </c>
      <c r="Y283" s="107" t="s">
        <v>52</v>
      </c>
      <c r="Z283" s="107" t="s">
        <v>52</v>
      </c>
      <c r="AA283" s="107" t="s">
        <v>52</v>
      </c>
      <c r="AB283" s="107" t="s">
        <v>52</v>
      </c>
      <c r="AC283" s="107" t="s">
        <v>52</v>
      </c>
      <c r="AD283" s="107" t="s">
        <v>52</v>
      </c>
      <c r="AE283" s="107" t="s">
        <v>52</v>
      </c>
      <c r="AF283" s="107" t="s">
        <v>52</v>
      </c>
      <c r="AG283" s="107" t="s">
        <v>52</v>
      </c>
      <c r="AH283" s="107" t="s">
        <v>52</v>
      </c>
      <c r="AI283" s="107" t="s">
        <v>52</v>
      </c>
      <c r="AJ283" s="106" t="s">
        <v>52</v>
      </c>
      <c r="AK283" s="106" t="s">
        <v>52</v>
      </c>
      <c r="AL283" s="111"/>
    </row>
    <row r="284" spans="1:38" ht="15.5" customHeight="1" x14ac:dyDescent="0.2">
      <c r="A284" s="105" t="s">
        <v>993</v>
      </c>
      <c r="B284" s="105" t="s">
        <v>994</v>
      </c>
      <c r="C284" s="105" t="s">
        <v>995</v>
      </c>
      <c r="D284" s="105" t="s">
        <v>94</v>
      </c>
      <c r="E284" s="105" t="s">
        <v>78</v>
      </c>
      <c r="F284" s="106" t="s">
        <v>52</v>
      </c>
      <c r="G284" s="106" t="s">
        <v>52</v>
      </c>
      <c r="H284" s="106" t="s">
        <v>52</v>
      </c>
      <c r="I284" s="106" t="s">
        <v>52</v>
      </c>
      <c r="J284" s="106">
        <v>549.76</v>
      </c>
      <c r="K284" s="106">
        <v>598.14</v>
      </c>
      <c r="L284" s="106">
        <v>645.45000000000005</v>
      </c>
      <c r="M284" s="106">
        <v>693.83</v>
      </c>
      <c r="N284" s="106">
        <v>734.88</v>
      </c>
      <c r="O284" s="106">
        <v>843.27</v>
      </c>
      <c r="P284" s="106">
        <v>896.43</v>
      </c>
      <c r="Q284" s="106">
        <v>896.43</v>
      </c>
      <c r="R284" s="106">
        <v>940.71</v>
      </c>
      <c r="S284" s="107">
        <v>987.18</v>
      </c>
      <c r="T284" s="107">
        <v>1034.8800000000001</v>
      </c>
      <c r="U284" s="107">
        <v>1079.17</v>
      </c>
      <c r="V284" s="107">
        <v>1122.1199999999999</v>
      </c>
      <c r="W284" s="107">
        <v>1143.8900000000001</v>
      </c>
      <c r="X284" s="107">
        <v>1143.8900000000001</v>
      </c>
      <c r="Y284" s="107">
        <v>1183.24</v>
      </c>
      <c r="Z284" s="107">
        <v>1206.9000000000001</v>
      </c>
      <c r="AA284" s="107">
        <v>1225</v>
      </c>
      <c r="AB284" s="107">
        <v>1243.3800000000001</v>
      </c>
      <c r="AC284" s="107">
        <v>1292.49</v>
      </c>
      <c r="AD284" s="107">
        <v>1355.98</v>
      </c>
      <c r="AE284" s="107">
        <v>1435.3</v>
      </c>
      <c r="AF284" s="107">
        <v>1478.22</v>
      </c>
      <c r="AG284" s="107">
        <v>1537.2</v>
      </c>
      <c r="AH284" s="107">
        <v>1613.91</v>
      </c>
      <c r="AI284" s="107">
        <v>1662.17</v>
      </c>
      <c r="AJ284" s="106">
        <v>1745.1</v>
      </c>
      <c r="AK284" s="106">
        <v>1832.19</v>
      </c>
    </row>
    <row r="285" spans="1:38" ht="15.5" customHeight="1" x14ac:dyDescent="0.2">
      <c r="A285" s="105" t="s">
        <v>996</v>
      </c>
      <c r="B285" s="105" t="s">
        <v>997</v>
      </c>
      <c r="C285" s="105" t="s">
        <v>998</v>
      </c>
      <c r="D285" s="105" t="s">
        <v>194</v>
      </c>
      <c r="E285" s="105" t="s">
        <v>76</v>
      </c>
      <c r="F285" s="106">
        <v>63</v>
      </c>
      <c r="G285" s="106">
        <v>70.88</v>
      </c>
      <c r="H285" s="106">
        <v>77.63</v>
      </c>
      <c r="I285" s="106">
        <v>84.38</v>
      </c>
      <c r="J285" s="106">
        <v>94.01</v>
      </c>
      <c r="K285" s="106">
        <v>101.12</v>
      </c>
      <c r="L285" s="106">
        <v>104.56</v>
      </c>
      <c r="M285" s="106">
        <v>109.95</v>
      </c>
      <c r="N285" s="106">
        <v>119.87</v>
      </c>
      <c r="O285" s="106">
        <v>124.45</v>
      </c>
      <c r="P285" s="106">
        <v>136.58000000000001</v>
      </c>
      <c r="Q285" s="106">
        <v>147.87</v>
      </c>
      <c r="R285" s="106">
        <v>154.79</v>
      </c>
      <c r="S285" s="107">
        <v>160.74</v>
      </c>
      <c r="T285" s="107">
        <v>165.58</v>
      </c>
      <c r="U285" s="107">
        <v>170.03</v>
      </c>
      <c r="V285" s="107" t="s">
        <v>52</v>
      </c>
      <c r="W285" s="107" t="s">
        <v>52</v>
      </c>
      <c r="X285" s="107" t="s">
        <v>52</v>
      </c>
      <c r="Y285" s="107" t="s">
        <v>52</v>
      </c>
      <c r="Z285" s="107" t="s">
        <v>52</v>
      </c>
      <c r="AA285" s="107" t="s">
        <v>52</v>
      </c>
      <c r="AB285" s="107" t="s">
        <v>52</v>
      </c>
      <c r="AC285" s="107" t="s">
        <v>52</v>
      </c>
      <c r="AD285" s="107" t="s">
        <v>52</v>
      </c>
      <c r="AE285" s="107" t="s">
        <v>52</v>
      </c>
      <c r="AF285" s="107" t="s">
        <v>52</v>
      </c>
      <c r="AG285" s="107" t="s">
        <v>52</v>
      </c>
      <c r="AH285" s="107" t="s">
        <v>52</v>
      </c>
      <c r="AI285" s="107" t="s">
        <v>52</v>
      </c>
      <c r="AJ285" s="106" t="s">
        <v>52</v>
      </c>
      <c r="AK285" s="106" t="s">
        <v>52</v>
      </c>
    </row>
    <row r="286" spans="1:38" ht="15.5" customHeight="1" x14ac:dyDescent="0.2">
      <c r="A286" s="105" t="s">
        <v>999</v>
      </c>
      <c r="B286" s="105" t="s">
        <v>1000</v>
      </c>
      <c r="C286" s="105" t="s">
        <v>1001</v>
      </c>
      <c r="D286" s="105" t="s">
        <v>94</v>
      </c>
      <c r="E286" s="105" t="s">
        <v>76</v>
      </c>
      <c r="F286" s="106">
        <v>115.88</v>
      </c>
      <c r="G286" s="106">
        <v>114.75</v>
      </c>
      <c r="H286" s="106">
        <v>117</v>
      </c>
      <c r="I286" s="106">
        <v>121.59</v>
      </c>
      <c r="J286" s="106">
        <v>130.71</v>
      </c>
      <c r="K286" s="106">
        <v>136.49</v>
      </c>
      <c r="L286" s="106">
        <v>142.46</v>
      </c>
      <c r="M286" s="106">
        <v>149.32</v>
      </c>
      <c r="N286" s="106">
        <v>156.29</v>
      </c>
      <c r="O286" s="106">
        <v>168.07</v>
      </c>
      <c r="P286" s="106">
        <v>182.89</v>
      </c>
      <c r="Q286" s="106">
        <v>190.77</v>
      </c>
      <c r="R286" s="106">
        <v>200.36</v>
      </c>
      <c r="S286" s="107">
        <v>209.31</v>
      </c>
      <c r="T286" s="107">
        <v>215.35</v>
      </c>
      <c r="U286" s="107">
        <v>222.39</v>
      </c>
      <c r="V286" s="107">
        <v>232.31</v>
      </c>
      <c r="W286" s="107">
        <v>238.55</v>
      </c>
      <c r="X286" s="107">
        <v>239.7</v>
      </c>
      <c r="Y286" s="107">
        <v>240.69</v>
      </c>
      <c r="Z286" s="107">
        <v>248.15</v>
      </c>
      <c r="AA286" s="107">
        <v>254.25</v>
      </c>
      <c r="AB286" s="107">
        <v>260.18</v>
      </c>
      <c r="AC286" s="107">
        <v>266.27</v>
      </c>
      <c r="AD286" s="107">
        <v>273.64</v>
      </c>
      <c r="AE286" s="107">
        <v>282.63</v>
      </c>
      <c r="AF286" s="107">
        <v>291.67</v>
      </c>
      <c r="AG286" s="107">
        <v>299.20999999999998</v>
      </c>
      <c r="AH286" s="107">
        <v>306.14999999999998</v>
      </c>
      <c r="AI286" s="107">
        <v>313.35000000000002</v>
      </c>
      <c r="AJ286" s="106">
        <v>324.94</v>
      </c>
      <c r="AK286" s="106">
        <v>336.05</v>
      </c>
    </row>
    <row r="287" spans="1:38" ht="15.5" customHeight="1" x14ac:dyDescent="0.2">
      <c r="A287" s="105" t="s">
        <v>1002</v>
      </c>
      <c r="B287" s="105" t="s">
        <v>1003</v>
      </c>
      <c r="C287" s="105" t="s">
        <v>1004</v>
      </c>
      <c r="D287" s="105" t="s">
        <v>94</v>
      </c>
      <c r="E287" s="105" t="s">
        <v>76</v>
      </c>
      <c r="F287" s="106">
        <v>84.38</v>
      </c>
      <c r="G287" s="106">
        <v>67.5</v>
      </c>
      <c r="H287" s="106">
        <v>65.25</v>
      </c>
      <c r="I287" s="106">
        <v>73.5</v>
      </c>
      <c r="J287" s="106">
        <v>81.7</v>
      </c>
      <c r="K287" s="106">
        <v>96.46</v>
      </c>
      <c r="L287" s="106">
        <v>100.85</v>
      </c>
      <c r="M287" s="106">
        <v>107.97</v>
      </c>
      <c r="N287" s="106">
        <v>115.15</v>
      </c>
      <c r="O287" s="106">
        <v>136.99</v>
      </c>
      <c r="P287" s="106">
        <v>151.81</v>
      </c>
      <c r="Q287" s="106">
        <v>168.03</v>
      </c>
      <c r="R287" s="106">
        <v>178.59</v>
      </c>
      <c r="S287" s="107">
        <v>187.3</v>
      </c>
      <c r="T287" s="107">
        <v>194.39</v>
      </c>
      <c r="U287" s="107">
        <v>203.32</v>
      </c>
      <c r="V287" s="107">
        <v>205.69</v>
      </c>
      <c r="W287" s="107">
        <v>209.69</v>
      </c>
      <c r="X287" s="107">
        <v>209.66</v>
      </c>
      <c r="Y287" s="107">
        <v>212.47</v>
      </c>
      <c r="Z287" s="107">
        <v>215.76</v>
      </c>
      <c r="AA287" s="107">
        <v>221.04</v>
      </c>
      <c r="AB287" s="107">
        <v>225.49</v>
      </c>
      <c r="AC287" s="107">
        <v>236.13</v>
      </c>
      <c r="AD287" s="107">
        <v>245.33</v>
      </c>
      <c r="AE287" s="107">
        <v>252.31</v>
      </c>
      <c r="AF287" s="107">
        <v>257.02999999999997</v>
      </c>
      <c r="AG287" s="107">
        <v>264.66000000000003</v>
      </c>
      <c r="AH287" s="107">
        <v>270.33999999999997</v>
      </c>
      <c r="AI287" s="107">
        <v>275.22000000000003</v>
      </c>
      <c r="AJ287" s="106">
        <v>282.58999999999997</v>
      </c>
      <c r="AK287" s="106">
        <v>293.16000000000003</v>
      </c>
    </row>
    <row r="288" spans="1:38" ht="15.5" customHeight="1" x14ac:dyDescent="0.2">
      <c r="A288" s="105" t="s">
        <v>1005</v>
      </c>
      <c r="B288" s="105" t="s">
        <v>1006</v>
      </c>
      <c r="C288" s="105" t="s">
        <v>1007</v>
      </c>
      <c r="D288" s="105" t="s">
        <v>94</v>
      </c>
      <c r="E288" s="105" t="s">
        <v>76</v>
      </c>
      <c r="F288" s="106">
        <v>95.63</v>
      </c>
      <c r="G288" s="106">
        <v>58.5</v>
      </c>
      <c r="H288" s="106">
        <v>29.25</v>
      </c>
      <c r="I288" s="106">
        <v>81</v>
      </c>
      <c r="J288" s="106">
        <v>60</v>
      </c>
      <c r="K288" s="106">
        <v>102.75</v>
      </c>
      <c r="L288" s="106">
        <v>107.46</v>
      </c>
      <c r="M288" s="106">
        <v>115.8</v>
      </c>
      <c r="N288" s="106">
        <v>146.38</v>
      </c>
      <c r="O288" s="106">
        <v>153.44999999999999</v>
      </c>
      <c r="P288" s="106">
        <v>158.44</v>
      </c>
      <c r="Q288" s="106">
        <v>160.93</v>
      </c>
      <c r="R288" s="106">
        <v>164.45</v>
      </c>
      <c r="S288" s="107">
        <v>167.07</v>
      </c>
      <c r="T288" s="107">
        <v>170.16</v>
      </c>
      <c r="U288" s="107">
        <v>176.73</v>
      </c>
      <c r="V288" s="107">
        <v>182.02</v>
      </c>
      <c r="W288" s="107">
        <v>185.82</v>
      </c>
      <c r="X288" s="107">
        <v>186.59</v>
      </c>
      <c r="Y288" s="107">
        <v>188.09</v>
      </c>
      <c r="Z288" s="107">
        <v>191.04</v>
      </c>
      <c r="AA288" s="107">
        <v>195.04</v>
      </c>
      <c r="AB288" s="107">
        <v>196.27</v>
      </c>
      <c r="AC288" s="107">
        <v>203.58</v>
      </c>
      <c r="AD288" s="107">
        <v>213.77</v>
      </c>
      <c r="AE288" s="107">
        <v>222.51</v>
      </c>
      <c r="AF288" s="107">
        <v>229.03</v>
      </c>
      <c r="AG288" s="107">
        <v>234.99</v>
      </c>
      <c r="AH288" s="107">
        <v>241.49</v>
      </c>
      <c r="AI288" s="107">
        <v>248.06</v>
      </c>
      <c r="AJ288" s="106">
        <v>257.08999999999997</v>
      </c>
      <c r="AK288" s="106">
        <v>267.08999999999997</v>
      </c>
    </row>
    <row r="289" spans="1:38" ht="15.5" customHeight="1" x14ac:dyDescent="0.2">
      <c r="A289" s="105" t="s">
        <v>1008</v>
      </c>
      <c r="B289" s="105" t="s">
        <v>1009</v>
      </c>
      <c r="C289" s="105" t="s">
        <v>1010</v>
      </c>
      <c r="D289" s="105" t="s">
        <v>94</v>
      </c>
      <c r="E289" s="105" t="s">
        <v>74</v>
      </c>
      <c r="F289" s="106">
        <v>679.5</v>
      </c>
      <c r="G289" s="106">
        <v>715.5</v>
      </c>
      <c r="H289" s="106">
        <v>723.38</v>
      </c>
      <c r="I289" s="106">
        <v>767.41</v>
      </c>
      <c r="J289" s="106">
        <v>817.3</v>
      </c>
      <c r="K289" s="106">
        <v>865.92</v>
      </c>
      <c r="L289" s="106">
        <v>898.14</v>
      </c>
      <c r="M289" s="106">
        <v>913.53</v>
      </c>
      <c r="N289" s="106">
        <v>931.8</v>
      </c>
      <c r="O289" s="106">
        <v>950.44</v>
      </c>
      <c r="P289" s="106">
        <v>974.2</v>
      </c>
      <c r="Q289" s="106">
        <v>991.98</v>
      </c>
      <c r="R289" s="106">
        <v>1016.78</v>
      </c>
      <c r="S289" s="107">
        <v>1042.2</v>
      </c>
      <c r="T289" s="107">
        <v>1070.3399999999999</v>
      </c>
      <c r="U289" s="107">
        <v>1097.0999999999999</v>
      </c>
      <c r="V289" s="107">
        <v>1130.01</v>
      </c>
      <c r="W289" s="107">
        <v>1130.01</v>
      </c>
      <c r="X289" s="107">
        <v>1130.01</v>
      </c>
      <c r="Y289" s="107">
        <v>1130.01</v>
      </c>
      <c r="Z289" s="107">
        <v>1172.27</v>
      </c>
      <c r="AA289" s="107">
        <v>1172.27</v>
      </c>
      <c r="AB289" s="107">
        <v>1172.27</v>
      </c>
      <c r="AC289" s="107">
        <v>1219.04</v>
      </c>
      <c r="AD289" s="107">
        <v>1279.8699999999999</v>
      </c>
      <c r="AE289" s="107">
        <v>1324.54</v>
      </c>
      <c r="AF289" s="107">
        <v>1370.77</v>
      </c>
      <c r="AG289" s="107">
        <v>1425.46</v>
      </c>
      <c r="AH289" s="107">
        <v>1496.59</v>
      </c>
      <c r="AI289" s="107">
        <v>1541.34</v>
      </c>
      <c r="AJ289" s="106">
        <v>1618.25</v>
      </c>
      <c r="AK289" s="106">
        <v>1699</v>
      </c>
    </row>
    <row r="290" spans="1:38" ht="15.5" customHeight="1" x14ac:dyDescent="0.2">
      <c r="A290" s="105" t="s">
        <v>1011</v>
      </c>
      <c r="B290" s="105" t="s">
        <v>1012</v>
      </c>
      <c r="C290" s="105" t="s">
        <v>1013</v>
      </c>
      <c r="D290" s="105" t="s">
        <v>94</v>
      </c>
      <c r="E290" s="105" t="s">
        <v>76</v>
      </c>
      <c r="F290" s="106">
        <v>160.88</v>
      </c>
      <c r="G290" s="106">
        <v>96.75</v>
      </c>
      <c r="H290" s="106">
        <v>93.38</v>
      </c>
      <c r="I290" s="106">
        <v>68.12</v>
      </c>
      <c r="J290" s="106">
        <v>100.77</v>
      </c>
      <c r="K290" s="106">
        <v>100.79</v>
      </c>
      <c r="L290" s="106">
        <v>125.08</v>
      </c>
      <c r="M290" s="106">
        <v>133.91</v>
      </c>
      <c r="N290" s="106">
        <v>146.93</v>
      </c>
      <c r="O290" s="106">
        <v>154.82</v>
      </c>
      <c r="P290" s="106">
        <v>161.41</v>
      </c>
      <c r="Q290" s="106">
        <v>165.23</v>
      </c>
      <c r="R290" s="106">
        <v>168.77</v>
      </c>
      <c r="S290" s="107">
        <v>169.86</v>
      </c>
      <c r="T290" s="107">
        <v>169.86</v>
      </c>
      <c r="U290" s="107">
        <v>176.89</v>
      </c>
      <c r="V290" s="107">
        <v>182.12</v>
      </c>
      <c r="W290" s="107">
        <v>186.95</v>
      </c>
      <c r="X290" s="107">
        <v>186.93</v>
      </c>
      <c r="Y290" s="107">
        <v>187.23</v>
      </c>
      <c r="Z290" s="107">
        <v>187.16</v>
      </c>
      <c r="AA290" s="107">
        <v>187.44</v>
      </c>
      <c r="AB290" s="107">
        <v>187.36</v>
      </c>
      <c r="AC290" s="107">
        <v>187.37</v>
      </c>
      <c r="AD290" s="107">
        <v>187.82</v>
      </c>
      <c r="AE290" s="107">
        <v>188.31</v>
      </c>
      <c r="AF290" s="107">
        <v>188.3</v>
      </c>
      <c r="AG290" s="107">
        <v>193.3</v>
      </c>
      <c r="AH290" s="107">
        <v>198.27</v>
      </c>
      <c r="AI290" s="107">
        <v>198.15</v>
      </c>
      <c r="AJ290" s="106">
        <v>198.17</v>
      </c>
      <c r="AK290" s="106">
        <v>204.3</v>
      </c>
    </row>
    <row r="291" spans="1:38" ht="15.5" customHeight="1" x14ac:dyDescent="0.2">
      <c r="A291" s="105" t="s">
        <v>1014</v>
      </c>
      <c r="B291" s="105" t="s">
        <v>52</v>
      </c>
      <c r="C291" s="105" t="s">
        <v>1015</v>
      </c>
      <c r="D291" s="105" t="s">
        <v>194</v>
      </c>
      <c r="E291" s="105" t="s">
        <v>76</v>
      </c>
      <c r="F291" s="106">
        <v>77.63</v>
      </c>
      <c r="G291" s="106">
        <v>79.88</v>
      </c>
      <c r="H291" s="106" t="s">
        <v>52</v>
      </c>
      <c r="I291" s="106" t="s">
        <v>52</v>
      </c>
      <c r="J291" s="106" t="s">
        <v>52</v>
      </c>
      <c r="K291" s="106" t="s">
        <v>52</v>
      </c>
      <c r="L291" s="106" t="s">
        <v>52</v>
      </c>
      <c r="M291" s="106" t="s">
        <v>52</v>
      </c>
      <c r="N291" s="106" t="s">
        <v>52</v>
      </c>
      <c r="O291" s="106" t="s">
        <v>52</v>
      </c>
      <c r="P291" s="106" t="s">
        <v>52</v>
      </c>
      <c r="Q291" s="106" t="s">
        <v>52</v>
      </c>
      <c r="R291" s="106" t="s">
        <v>52</v>
      </c>
      <c r="S291" s="107" t="s">
        <v>52</v>
      </c>
      <c r="T291" s="107" t="s">
        <v>52</v>
      </c>
      <c r="U291" s="107" t="s">
        <v>52</v>
      </c>
      <c r="V291" s="107" t="s">
        <v>52</v>
      </c>
      <c r="W291" s="107" t="s">
        <v>52</v>
      </c>
      <c r="X291" s="107" t="s">
        <v>52</v>
      </c>
      <c r="Y291" s="107" t="s">
        <v>52</v>
      </c>
      <c r="Z291" s="107" t="s">
        <v>52</v>
      </c>
      <c r="AA291" s="107" t="s">
        <v>52</v>
      </c>
      <c r="AB291" s="107" t="s">
        <v>52</v>
      </c>
      <c r="AC291" s="107" t="s">
        <v>52</v>
      </c>
      <c r="AD291" s="107" t="s">
        <v>52</v>
      </c>
      <c r="AE291" s="107" t="s">
        <v>52</v>
      </c>
      <c r="AF291" s="107" t="s">
        <v>52</v>
      </c>
      <c r="AG291" s="107" t="s">
        <v>52</v>
      </c>
      <c r="AH291" s="107" t="s">
        <v>52</v>
      </c>
      <c r="AI291" s="107" t="s">
        <v>52</v>
      </c>
      <c r="AJ291" s="106" t="s">
        <v>52</v>
      </c>
      <c r="AK291" s="106" t="s">
        <v>52</v>
      </c>
    </row>
    <row r="292" spans="1:38" ht="15.5" customHeight="1" x14ac:dyDescent="0.2">
      <c r="A292" s="105" t="s">
        <v>1016</v>
      </c>
      <c r="B292" s="105" t="s">
        <v>1017</v>
      </c>
      <c r="C292" s="105" t="s">
        <v>1018</v>
      </c>
      <c r="D292" s="105" t="s">
        <v>94</v>
      </c>
      <c r="E292" s="105" t="s">
        <v>78</v>
      </c>
      <c r="F292" s="106" t="s">
        <v>52</v>
      </c>
      <c r="G292" s="106" t="s">
        <v>52</v>
      </c>
      <c r="H292" s="106" t="s">
        <v>52</v>
      </c>
      <c r="I292" s="106" t="s">
        <v>52</v>
      </c>
      <c r="J292" s="106" t="s">
        <v>52</v>
      </c>
      <c r="K292" s="106">
        <v>587.03</v>
      </c>
      <c r="L292" s="106">
        <v>617.99</v>
      </c>
      <c r="M292" s="106">
        <v>646.63</v>
      </c>
      <c r="N292" s="106">
        <v>686.26</v>
      </c>
      <c r="O292" s="106">
        <v>745.36</v>
      </c>
      <c r="P292" s="106">
        <v>826.2</v>
      </c>
      <c r="Q292" s="106">
        <v>853.09</v>
      </c>
      <c r="R292" s="106">
        <v>901.84</v>
      </c>
      <c r="S292" s="107">
        <v>951.56</v>
      </c>
      <c r="T292" s="107">
        <v>994.44</v>
      </c>
      <c r="U292" s="107">
        <v>1044.51</v>
      </c>
      <c r="V292" s="107">
        <v>1095.57</v>
      </c>
      <c r="W292" s="107">
        <v>1122.78</v>
      </c>
      <c r="X292" s="107">
        <v>1123.02</v>
      </c>
      <c r="Y292" s="107">
        <v>1123.21</v>
      </c>
      <c r="Z292" s="107">
        <v>1146.01</v>
      </c>
      <c r="AA292" s="107">
        <v>1168.8</v>
      </c>
      <c r="AB292" s="107">
        <v>1192.03</v>
      </c>
      <c r="AC292" s="107">
        <v>1239.58</v>
      </c>
      <c r="AD292" s="107">
        <v>1301.55</v>
      </c>
      <c r="AE292" s="107">
        <v>1379.73</v>
      </c>
      <c r="AF292" s="107">
        <v>1421.1</v>
      </c>
      <c r="AG292" s="107">
        <v>1477.82</v>
      </c>
      <c r="AH292" s="107">
        <v>1551.48</v>
      </c>
      <c r="AI292" s="107">
        <v>1598.14</v>
      </c>
      <c r="AJ292" s="106">
        <v>1678.11</v>
      </c>
      <c r="AK292" s="106">
        <v>1762.29</v>
      </c>
    </row>
    <row r="293" spans="1:38" ht="15.5" customHeight="1" x14ac:dyDescent="0.2">
      <c r="A293" s="105" t="s">
        <v>1019</v>
      </c>
      <c r="B293" s="105" t="s">
        <v>1020</v>
      </c>
      <c r="C293" s="105" t="s">
        <v>1021</v>
      </c>
      <c r="D293" s="105" t="s">
        <v>94</v>
      </c>
      <c r="E293" s="105" t="s">
        <v>76</v>
      </c>
      <c r="F293" s="106">
        <v>77.63</v>
      </c>
      <c r="G293" s="106">
        <v>78.75</v>
      </c>
      <c r="H293" s="106">
        <v>83.25</v>
      </c>
      <c r="I293" s="106">
        <v>87.73</v>
      </c>
      <c r="J293" s="106">
        <v>99.27</v>
      </c>
      <c r="K293" s="106">
        <v>102.12</v>
      </c>
      <c r="L293" s="106">
        <v>106.72</v>
      </c>
      <c r="M293" s="106">
        <v>111.49</v>
      </c>
      <c r="N293" s="106">
        <v>119.1</v>
      </c>
      <c r="O293" s="106">
        <v>137.34</v>
      </c>
      <c r="P293" s="106">
        <v>147.1</v>
      </c>
      <c r="Q293" s="106">
        <v>157.19999999999999</v>
      </c>
      <c r="R293" s="106">
        <v>164.93</v>
      </c>
      <c r="S293" s="107">
        <v>173.56</v>
      </c>
      <c r="T293" s="107">
        <v>181.57</v>
      </c>
      <c r="U293" s="107">
        <v>190.65</v>
      </c>
      <c r="V293" s="107">
        <v>195.89</v>
      </c>
      <c r="W293" s="107">
        <v>201.13</v>
      </c>
      <c r="X293" s="107">
        <v>201.36</v>
      </c>
      <c r="Y293" s="107">
        <v>202.24</v>
      </c>
      <c r="Z293" s="107">
        <v>205.16</v>
      </c>
      <c r="AA293" s="107">
        <v>206.9725</v>
      </c>
      <c r="AB293" s="107">
        <v>210.52</v>
      </c>
      <c r="AC293" s="107">
        <v>216.48</v>
      </c>
      <c r="AD293" s="107">
        <v>222.83</v>
      </c>
      <c r="AE293" s="107">
        <v>230.31</v>
      </c>
      <c r="AF293" s="107">
        <v>237.27</v>
      </c>
      <c r="AG293" s="107">
        <v>243.08</v>
      </c>
      <c r="AH293" s="107">
        <v>248.22</v>
      </c>
      <c r="AI293" s="107">
        <v>254.57</v>
      </c>
      <c r="AJ293" s="106">
        <v>262.33</v>
      </c>
      <c r="AK293" s="106">
        <v>271.82</v>
      </c>
    </row>
    <row r="294" spans="1:38" ht="15.5" customHeight="1" x14ac:dyDescent="0.2">
      <c r="A294" s="105" t="s">
        <v>1022</v>
      </c>
      <c r="B294" s="105" t="s">
        <v>1023</v>
      </c>
      <c r="C294" s="105" t="s">
        <v>1024</v>
      </c>
      <c r="D294" s="105" t="s">
        <v>194</v>
      </c>
      <c r="E294" s="105" t="s">
        <v>76</v>
      </c>
      <c r="F294" s="106">
        <v>77.63</v>
      </c>
      <c r="G294" s="106">
        <v>100.13</v>
      </c>
      <c r="H294" s="106">
        <v>86.63</v>
      </c>
      <c r="I294" s="106">
        <v>107.78</v>
      </c>
      <c r="J294" s="106">
        <v>108.14</v>
      </c>
      <c r="K294" s="106">
        <v>117.67</v>
      </c>
      <c r="L294" s="106">
        <v>123.91</v>
      </c>
      <c r="M294" s="106">
        <v>129.06</v>
      </c>
      <c r="N294" s="106">
        <v>134.85</v>
      </c>
      <c r="O294" s="106">
        <v>147.09</v>
      </c>
      <c r="P294" s="106">
        <v>155.16</v>
      </c>
      <c r="Q294" s="106">
        <v>159.72</v>
      </c>
      <c r="R294" s="106">
        <v>164.58</v>
      </c>
      <c r="S294" s="107">
        <v>170.01</v>
      </c>
      <c r="T294" s="107">
        <v>183.42</v>
      </c>
      <c r="U294" s="107">
        <v>188.64</v>
      </c>
      <c r="V294" s="107">
        <v>193.76</v>
      </c>
      <c r="W294" s="107">
        <v>196.76</v>
      </c>
      <c r="X294" s="107">
        <v>198.57</v>
      </c>
      <c r="Y294" s="107">
        <v>204.04</v>
      </c>
      <c r="Z294" s="107">
        <v>214.64</v>
      </c>
      <c r="AA294" s="107">
        <v>215.35</v>
      </c>
      <c r="AB294" s="107">
        <v>215.54</v>
      </c>
      <c r="AC294" s="107">
        <v>226.95</v>
      </c>
      <c r="AD294" s="107">
        <v>235.83</v>
      </c>
      <c r="AE294" s="107">
        <v>246.83</v>
      </c>
      <c r="AF294" s="107">
        <v>255.55</v>
      </c>
      <c r="AG294" s="107">
        <v>276.74</v>
      </c>
      <c r="AH294" s="107">
        <v>289.42</v>
      </c>
      <c r="AI294" s="107">
        <v>308.22000000000003</v>
      </c>
      <c r="AJ294" s="106" t="s">
        <v>52</v>
      </c>
      <c r="AK294" s="106" t="s">
        <v>52</v>
      </c>
    </row>
    <row r="295" spans="1:38" ht="15.5" customHeight="1" x14ac:dyDescent="0.2">
      <c r="A295" s="105" t="s">
        <v>1025</v>
      </c>
      <c r="B295" s="105" t="s">
        <v>1026</v>
      </c>
      <c r="C295" s="105" t="s">
        <v>1027</v>
      </c>
      <c r="D295" s="105" t="s">
        <v>94</v>
      </c>
      <c r="E295" s="105" t="s">
        <v>84</v>
      </c>
      <c r="F295" s="106">
        <v>16.88</v>
      </c>
      <c r="G295" s="106">
        <v>22.5</v>
      </c>
      <c r="H295" s="106">
        <v>29.25</v>
      </c>
      <c r="I295" s="106">
        <v>33.86</v>
      </c>
      <c r="J295" s="106">
        <v>34.39</v>
      </c>
      <c r="K295" s="106">
        <v>36.200000000000003</v>
      </c>
      <c r="L295" s="106">
        <v>37.83</v>
      </c>
      <c r="M295" s="106">
        <v>38.4</v>
      </c>
      <c r="N295" s="106">
        <v>39.17</v>
      </c>
      <c r="O295" s="106">
        <v>41.88</v>
      </c>
      <c r="P295" s="106">
        <v>49.59</v>
      </c>
      <c r="Q295" s="106">
        <v>52</v>
      </c>
      <c r="R295" s="106">
        <v>53.88</v>
      </c>
      <c r="S295" s="107">
        <v>55.82</v>
      </c>
      <c r="T295" s="107">
        <v>57.75</v>
      </c>
      <c r="U295" s="107">
        <v>60.06</v>
      </c>
      <c r="V295" s="107">
        <v>62.37</v>
      </c>
      <c r="W295" s="107">
        <v>64.77</v>
      </c>
      <c r="X295" s="107">
        <v>64.77</v>
      </c>
      <c r="Y295" s="107">
        <v>67.36</v>
      </c>
      <c r="Z295" s="107">
        <v>68.7</v>
      </c>
      <c r="AA295" s="107">
        <v>70.069999999999993</v>
      </c>
      <c r="AB295" s="107">
        <v>71.47</v>
      </c>
      <c r="AC295" s="107">
        <v>72.89</v>
      </c>
      <c r="AD295" s="107">
        <v>74.34</v>
      </c>
      <c r="AE295" s="107">
        <v>76.56</v>
      </c>
      <c r="AF295" s="107">
        <v>78.84</v>
      </c>
      <c r="AG295" s="107">
        <v>80.400000000000006</v>
      </c>
      <c r="AH295" s="107">
        <v>82</v>
      </c>
      <c r="AI295" s="107">
        <v>83.61</v>
      </c>
      <c r="AJ295" s="106">
        <v>88.61</v>
      </c>
      <c r="AK295" s="106">
        <v>91.25</v>
      </c>
    </row>
    <row r="296" spans="1:38" ht="15.5" customHeight="1" x14ac:dyDescent="0.2">
      <c r="A296" s="105" t="s">
        <v>1028</v>
      </c>
      <c r="B296" s="105" t="s">
        <v>1029</v>
      </c>
      <c r="C296" s="105" t="s">
        <v>1030</v>
      </c>
      <c r="D296" s="105" t="s">
        <v>94</v>
      </c>
      <c r="E296" s="105" t="s">
        <v>86</v>
      </c>
      <c r="F296" s="106">
        <v>42.75</v>
      </c>
      <c r="G296" s="106">
        <v>45</v>
      </c>
      <c r="H296" s="106">
        <v>52.88</v>
      </c>
      <c r="I296" s="106">
        <v>57.87</v>
      </c>
      <c r="J296" s="106">
        <v>66.87</v>
      </c>
      <c r="K296" s="106">
        <v>71.78</v>
      </c>
      <c r="L296" s="106">
        <v>77.44</v>
      </c>
      <c r="M296" s="106">
        <v>81.31</v>
      </c>
      <c r="N296" s="106">
        <v>85.37</v>
      </c>
      <c r="O296" s="106">
        <v>94.76</v>
      </c>
      <c r="P296" s="106">
        <v>101.54</v>
      </c>
      <c r="Q296" s="106">
        <v>110.17</v>
      </c>
      <c r="R296" s="106">
        <v>115.68</v>
      </c>
      <c r="S296" s="107">
        <v>121.46</v>
      </c>
      <c r="T296" s="107">
        <v>127.53</v>
      </c>
      <c r="U296" s="107">
        <v>133.91</v>
      </c>
      <c r="V296" s="107">
        <v>140.61000000000001</v>
      </c>
      <c r="W296" s="107">
        <v>146.22999999999999</v>
      </c>
      <c r="X296" s="107">
        <v>146.22999999999999</v>
      </c>
      <c r="Y296" s="107">
        <v>150.62</v>
      </c>
      <c r="Z296" s="107">
        <v>153.63</v>
      </c>
      <c r="AA296" s="107">
        <v>156.63</v>
      </c>
      <c r="AB296" s="107">
        <v>159.68</v>
      </c>
      <c r="AC296" s="107">
        <v>162.80000000000001</v>
      </c>
      <c r="AD296" s="107">
        <v>165.97</v>
      </c>
      <c r="AE296" s="107">
        <v>177.97</v>
      </c>
      <c r="AF296" s="107">
        <v>201.97</v>
      </c>
      <c r="AG296" s="107">
        <v>211.97</v>
      </c>
      <c r="AH296" s="107">
        <v>226.97</v>
      </c>
      <c r="AI296" s="107">
        <v>236.97</v>
      </c>
      <c r="AJ296" s="106">
        <v>251.97</v>
      </c>
      <c r="AK296" s="106">
        <v>264.97000000000003</v>
      </c>
    </row>
    <row r="297" spans="1:38" ht="15.5" customHeight="1" x14ac:dyDescent="0.2">
      <c r="A297" s="105" t="s">
        <v>1031</v>
      </c>
      <c r="B297" s="105" t="s">
        <v>1032</v>
      </c>
      <c r="C297" s="105" t="s">
        <v>1033</v>
      </c>
      <c r="D297" s="105" t="s">
        <v>94</v>
      </c>
      <c r="E297" s="105" t="s">
        <v>227</v>
      </c>
      <c r="F297" s="106">
        <v>353.25</v>
      </c>
      <c r="G297" s="106">
        <v>344.25</v>
      </c>
      <c r="H297" s="106">
        <v>544.5</v>
      </c>
      <c r="I297" s="106">
        <v>576.29999999999995</v>
      </c>
      <c r="J297" s="106">
        <v>615.74</v>
      </c>
      <c r="K297" s="106">
        <v>653.32000000000005</v>
      </c>
      <c r="L297" s="106">
        <v>681.54</v>
      </c>
      <c r="M297" s="106">
        <v>743.71</v>
      </c>
      <c r="N297" s="106">
        <v>801.11</v>
      </c>
      <c r="O297" s="106">
        <v>844.02</v>
      </c>
      <c r="P297" s="106">
        <v>919.17</v>
      </c>
      <c r="Q297" s="106">
        <v>968.11</v>
      </c>
      <c r="R297" s="106">
        <v>992.48</v>
      </c>
      <c r="S297" s="107">
        <v>1017.26</v>
      </c>
      <c r="T297" s="107">
        <v>1053.8</v>
      </c>
      <c r="U297" s="107">
        <v>1094.8800000000001</v>
      </c>
      <c r="V297" s="107">
        <v>1122.3399999999999</v>
      </c>
      <c r="W297" s="107">
        <v>1106.57</v>
      </c>
      <c r="X297" s="107">
        <v>1106.57</v>
      </c>
      <c r="Y297" s="107">
        <v>1106.56</v>
      </c>
      <c r="Z297" s="107">
        <v>1106.56</v>
      </c>
      <c r="AA297" s="107">
        <v>1106.56</v>
      </c>
      <c r="AB297" s="107">
        <v>1106.45</v>
      </c>
      <c r="AC297" s="107">
        <v>1106.45</v>
      </c>
      <c r="AD297" s="107">
        <v>1139.71</v>
      </c>
      <c r="AE297" s="107">
        <v>1173.83</v>
      </c>
      <c r="AF297" s="107">
        <v>1232.3900000000001</v>
      </c>
      <c r="AG297" s="107">
        <v>1281.56</v>
      </c>
      <c r="AH297" s="107">
        <v>1345.48</v>
      </c>
      <c r="AI297" s="107">
        <v>1385.84</v>
      </c>
      <c r="AJ297" s="106">
        <v>1455.13</v>
      </c>
      <c r="AK297" s="106">
        <v>1527.88</v>
      </c>
    </row>
    <row r="298" spans="1:38" ht="15.5" customHeight="1" x14ac:dyDescent="0.2">
      <c r="A298" s="105" t="s">
        <v>1034</v>
      </c>
      <c r="B298" s="105" t="s">
        <v>1035</v>
      </c>
      <c r="C298" s="105" t="s">
        <v>1036</v>
      </c>
      <c r="D298" s="105" t="s">
        <v>194</v>
      </c>
      <c r="E298" s="105" t="s">
        <v>76</v>
      </c>
      <c r="F298" s="106">
        <v>75.38</v>
      </c>
      <c r="G298" s="106">
        <v>64.13</v>
      </c>
      <c r="H298" s="106">
        <v>34.880000000000003</v>
      </c>
      <c r="I298" s="106">
        <v>68.38</v>
      </c>
      <c r="J298" s="106">
        <v>73.61</v>
      </c>
      <c r="K298" s="106">
        <v>96.43</v>
      </c>
      <c r="L298" s="106">
        <v>103</v>
      </c>
      <c r="M298" s="106">
        <v>123.71</v>
      </c>
      <c r="N298" s="106">
        <v>127.76</v>
      </c>
      <c r="O298" s="106">
        <v>135.08000000000001</v>
      </c>
      <c r="P298" s="106">
        <v>140.82</v>
      </c>
      <c r="Q298" s="106">
        <v>151.5</v>
      </c>
      <c r="R298" s="106">
        <v>159.06</v>
      </c>
      <c r="S298" s="107">
        <v>167.09</v>
      </c>
      <c r="T298" s="107">
        <v>174.17</v>
      </c>
      <c r="U298" s="107">
        <v>180.52</v>
      </c>
      <c r="V298" s="107" t="s">
        <v>52</v>
      </c>
      <c r="W298" s="107" t="s">
        <v>52</v>
      </c>
      <c r="X298" s="107" t="s">
        <v>52</v>
      </c>
      <c r="Y298" s="107" t="s">
        <v>52</v>
      </c>
      <c r="Z298" s="107" t="s">
        <v>52</v>
      </c>
      <c r="AA298" s="107" t="s">
        <v>52</v>
      </c>
      <c r="AB298" s="107" t="s">
        <v>52</v>
      </c>
      <c r="AC298" s="107" t="s">
        <v>52</v>
      </c>
      <c r="AD298" s="107" t="s">
        <v>52</v>
      </c>
      <c r="AE298" s="107" t="s">
        <v>52</v>
      </c>
      <c r="AF298" s="107" t="s">
        <v>52</v>
      </c>
      <c r="AG298" s="107" t="s">
        <v>52</v>
      </c>
      <c r="AH298" s="107" t="s">
        <v>52</v>
      </c>
      <c r="AI298" s="107" t="s">
        <v>52</v>
      </c>
      <c r="AJ298" s="106" t="s">
        <v>52</v>
      </c>
      <c r="AK298" s="106" t="s">
        <v>52</v>
      </c>
    </row>
    <row r="299" spans="1:38" ht="15.5" customHeight="1" x14ac:dyDescent="0.2">
      <c r="A299" s="105" t="s">
        <v>1037</v>
      </c>
      <c r="B299" s="105" t="s">
        <v>1038</v>
      </c>
      <c r="C299" s="105" t="s">
        <v>1039</v>
      </c>
      <c r="D299" s="105" t="s">
        <v>94</v>
      </c>
      <c r="E299" s="105" t="s">
        <v>76</v>
      </c>
      <c r="F299" s="106">
        <v>93.38</v>
      </c>
      <c r="G299" s="106">
        <v>94.5</v>
      </c>
      <c r="H299" s="106">
        <v>81</v>
      </c>
      <c r="I299" s="106">
        <v>88.05</v>
      </c>
      <c r="J299" s="106">
        <v>114.06</v>
      </c>
      <c r="K299" s="106">
        <v>116.59</v>
      </c>
      <c r="L299" s="106">
        <v>124.4</v>
      </c>
      <c r="M299" s="106">
        <v>129.96</v>
      </c>
      <c r="N299" s="106">
        <v>136.53</v>
      </c>
      <c r="O299" s="106">
        <v>150.51</v>
      </c>
      <c r="P299" s="106">
        <v>167.13</v>
      </c>
      <c r="Q299" s="106">
        <v>170.67</v>
      </c>
      <c r="R299" s="106">
        <v>177.97</v>
      </c>
      <c r="S299" s="107">
        <v>184.81</v>
      </c>
      <c r="T299" s="107">
        <v>193.92</v>
      </c>
      <c r="U299" s="107">
        <v>202.84</v>
      </c>
      <c r="V299" s="107">
        <v>209.24</v>
      </c>
      <c r="W299" s="107">
        <v>213.82</v>
      </c>
      <c r="X299" s="107">
        <v>215</v>
      </c>
      <c r="Y299" s="107">
        <v>215.75</v>
      </c>
      <c r="Z299" s="107">
        <v>218.41</v>
      </c>
      <c r="AA299" s="107">
        <v>219.98</v>
      </c>
      <c r="AB299" s="107">
        <v>223.81</v>
      </c>
      <c r="AC299" s="107">
        <v>234.52</v>
      </c>
      <c r="AD299" s="107">
        <v>242.64</v>
      </c>
      <c r="AE299" s="107">
        <v>252.29</v>
      </c>
      <c r="AF299" s="107">
        <v>263.81</v>
      </c>
      <c r="AG299" s="107">
        <v>272.11</v>
      </c>
      <c r="AH299" s="107">
        <v>283.22000000000003</v>
      </c>
      <c r="AI299" s="107">
        <v>290.77999999999997</v>
      </c>
      <c r="AJ299" s="106">
        <v>302.83999999999997</v>
      </c>
      <c r="AK299" s="106">
        <v>314.32</v>
      </c>
    </row>
    <row r="300" spans="1:38" ht="15.5" customHeight="1" x14ac:dyDescent="0.2">
      <c r="A300" s="105" t="s">
        <v>1040</v>
      </c>
      <c r="B300" s="105" t="s">
        <v>1041</v>
      </c>
      <c r="C300" s="105" t="s">
        <v>1042</v>
      </c>
      <c r="D300" s="105" t="s">
        <v>94</v>
      </c>
      <c r="E300" s="105" t="s">
        <v>76</v>
      </c>
      <c r="F300" s="106">
        <v>55.13</v>
      </c>
      <c r="G300" s="106">
        <v>64.13</v>
      </c>
      <c r="H300" s="106">
        <v>67.5</v>
      </c>
      <c r="I300" s="106">
        <v>96.79</v>
      </c>
      <c r="J300" s="106">
        <v>108.91</v>
      </c>
      <c r="K300" s="106">
        <v>113.37</v>
      </c>
      <c r="L300" s="106">
        <v>118.16</v>
      </c>
      <c r="M300" s="106">
        <v>122.3</v>
      </c>
      <c r="N300" s="106">
        <v>126.58</v>
      </c>
      <c r="O300" s="106">
        <v>140.62</v>
      </c>
      <c r="P300" s="106">
        <v>151.12</v>
      </c>
      <c r="Q300" s="106">
        <v>160.52000000000001</v>
      </c>
      <c r="R300" s="106">
        <v>168.4</v>
      </c>
      <c r="S300" s="107">
        <v>175.26</v>
      </c>
      <c r="T300" s="107">
        <v>182.11</v>
      </c>
      <c r="U300" s="107">
        <v>191.45</v>
      </c>
      <c r="V300" s="107">
        <v>197.7</v>
      </c>
      <c r="W300" s="107">
        <v>203.39</v>
      </c>
      <c r="X300" s="107">
        <v>205.13</v>
      </c>
      <c r="Y300" s="107">
        <v>206.8</v>
      </c>
      <c r="Z300" s="107">
        <v>209.85</v>
      </c>
      <c r="AA300" s="107">
        <v>213.38</v>
      </c>
      <c r="AB300" s="107">
        <v>217.62</v>
      </c>
      <c r="AC300" s="107">
        <v>223.58</v>
      </c>
      <c r="AD300" s="107">
        <v>228.97</v>
      </c>
      <c r="AE300" s="107">
        <v>233</v>
      </c>
      <c r="AF300" s="107">
        <v>239.35</v>
      </c>
      <c r="AG300" s="107">
        <v>245.42</v>
      </c>
      <c r="AH300" s="107">
        <v>250.16</v>
      </c>
      <c r="AI300" s="107">
        <v>254.28</v>
      </c>
      <c r="AJ300" s="106">
        <v>257.63</v>
      </c>
      <c r="AK300" s="106">
        <v>264.82</v>
      </c>
    </row>
    <row r="301" spans="1:38" ht="15.5" customHeight="1" x14ac:dyDescent="0.2">
      <c r="A301" s="105" t="s">
        <v>1043</v>
      </c>
      <c r="B301" s="105" t="s">
        <v>1044</v>
      </c>
      <c r="C301" s="105" t="s">
        <v>1045</v>
      </c>
      <c r="D301" s="105" t="s">
        <v>94</v>
      </c>
      <c r="E301" s="105" t="s">
        <v>76</v>
      </c>
      <c r="F301" s="106">
        <v>95.63</v>
      </c>
      <c r="G301" s="106">
        <v>95.63</v>
      </c>
      <c r="H301" s="106">
        <v>99</v>
      </c>
      <c r="I301" s="106">
        <v>102.23</v>
      </c>
      <c r="J301" s="106">
        <v>107.21</v>
      </c>
      <c r="K301" s="106">
        <v>118.43</v>
      </c>
      <c r="L301" s="106">
        <v>123.27</v>
      </c>
      <c r="M301" s="106">
        <v>127.18</v>
      </c>
      <c r="N301" s="106">
        <v>134.03</v>
      </c>
      <c r="O301" s="106">
        <v>143.34</v>
      </c>
      <c r="P301" s="106">
        <v>154.85</v>
      </c>
      <c r="Q301" s="106">
        <v>161.75</v>
      </c>
      <c r="R301" s="106">
        <v>169.47</v>
      </c>
      <c r="S301" s="107">
        <v>177.61</v>
      </c>
      <c r="T301" s="107">
        <v>183.34</v>
      </c>
      <c r="U301" s="107">
        <v>191.92</v>
      </c>
      <c r="V301" s="107">
        <v>199.39</v>
      </c>
      <c r="W301" s="107">
        <v>204.47</v>
      </c>
      <c r="X301" s="107">
        <v>204.51</v>
      </c>
      <c r="Y301" s="107">
        <v>205.82</v>
      </c>
      <c r="Z301" s="107">
        <v>207.46</v>
      </c>
      <c r="AA301" s="107">
        <v>208.44</v>
      </c>
      <c r="AB301" s="107">
        <v>209.44</v>
      </c>
      <c r="AC301" s="107">
        <v>214.33</v>
      </c>
      <c r="AD301" s="107">
        <v>219.58</v>
      </c>
      <c r="AE301" s="107">
        <v>229.92</v>
      </c>
      <c r="AF301" s="107">
        <v>234.89</v>
      </c>
      <c r="AG301" s="107">
        <v>244.83</v>
      </c>
      <c r="AH301" s="107">
        <v>250.47</v>
      </c>
      <c r="AI301" s="107">
        <v>257.61</v>
      </c>
      <c r="AJ301" s="106">
        <v>265.48</v>
      </c>
      <c r="AK301" s="106">
        <v>278.06</v>
      </c>
    </row>
    <row r="302" spans="1:38" ht="15.5" customHeight="1" x14ac:dyDescent="0.2">
      <c r="A302" s="110" t="s">
        <v>1046</v>
      </c>
      <c r="B302" s="105" t="s">
        <v>52</v>
      </c>
      <c r="C302" s="110" t="s">
        <v>1047</v>
      </c>
      <c r="D302" s="105" t="s">
        <v>194</v>
      </c>
      <c r="E302" s="105" t="s">
        <v>76</v>
      </c>
      <c r="F302" s="106">
        <v>124.88</v>
      </c>
      <c r="G302" s="106">
        <v>147.38</v>
      </c>
      <c r="H302" s="106">
        <v>156.38</v>
      </c>
      <c r="I302" s="106" t="s">
        <v>52</v>
      </c>
      <c r="J302" s="106" t="s">
        <v>52</v>
      </c>
      <c r="K302" s="106" t="s">
        <v>52</v>
      </c>
      <c r="L302" s="106" t="s">
        <v>52</v>
      </c>
      <c r="M302" s="106" t="s">
        <v>52</v>
      </c>
      <c r="N302" s="106" t="s">
        <v>52</v>
      </c>
      <c r="O302" s="106" t="s">
        <v>52</v>
      </c>
      <c r="P302" s="106" t="s">
        <v>52</v>
      </c>
      <c r="Q302" s="106" t="s">
        <v>52</v>
      </c>
      <c r="R302" s="106" t="s">
        <v>52</v>
      </c>
      <c r="S302" s="107" t="s">
        <v>52</v>
      </c>
      <c r="T302" s="107" t="s">
        <v>52</v>
      </c>
      <c r="U302" s="107" t="s">
        <v>52</v>
      </c>
      <c r="V302" s="107" t="s">
        <v>52</v>
      </c>
      <c r="W302" s="107" t="s">
        <v>52</v>
      </c>
      <c r="X302" s="107" t="s">
        <v>52</v>
      </c>
      <c r="Y302" s="107" t="s">
        <v>52</v>
      </c>
      <c r="Z302" s="107" t="s">
        <v>52</v>
      </c>
      <c r="AA302" s="107" t="s">
        <v>52</v>
      </c>
      <c r="AB302" s="107" t="s">
        <v>52</v>
      </c>
      <c r="AC302" s="107" t="s">
        <v>52</v>
      </c>
      <c r="AD302" s="107" t="s">
        <v>52</v>
      </c>
      <c r="AE302" s="107" t="s">
        <v>52</v>
      </c>
      <c r="AF302" s="107" t="s">
        <v>52</v>
      </c>
      <c r="AG302" s="107" t="s">
        <v>52</v>
      </c>
      <c r="AH302" s="107" t="s">
        <v>52</v>
      </c>
      <c r="AI302" s="107" t="s">
        <v>52</v>
      </c>
      <c r="AJ302" s="106" t="s">
        <v>52</v>
      </c>
      <c r="AK302" s="106" t="s">
        <v>52</v>
      </c>
      <c r="AL302" s="111"/>
    </row>
    <row r="303" spans="1:38" ht="15.5" customHeight="1" x14ac:dyDescent="0.2">
      <c r="A303" s="105" t="s">
        <v>1048</v>
      </c>
      <c r="B303" s="105" t="s">
        <v>1049</v>
      </c>
      <c r="C303" s="105" t="s">
        <v>1050</v>
      </c>
      <c r="D303" s="105" t="s">
        <v>94</v>
      </c>
      <c r="E303" s="105" t="s">
        <v>78</v>
      </c>
      <c r="F303" s="106" t="s">
        <v>52</v>
      </c>
      <c r="G303" s="106" t="s">
        <v>52</v>
      </c>
      <c r="H303" s="106" t="s">
        <v>52</v>
      </c>
      <c r="I303" s="106">
        <v>593.59</v>
      </c>
      <c r="J303" s="106">
        <v>657.15</v>
      </c>
      <c r="K303" s="106">
        <v>692.26</v>
      </c>
      <c r="L303" s="106">
        <v>743.45</v>
      </c>
      <c r="M303" s="106">
        <v>776.92</v>
      </c>
      <c r="N303" s="106">
        <v>810.72</v>
      </c>
      <c r="O303" s="106">
        <v>857.23</v>
      </c>
      <c r="P303" s="106">
        <v>965.51</v>
      </c>
      <c r="Q303" s="106">
        <v>987.46</v>
      </c>
      <c r="R303" s="106">
        <v>1034.8900000000001</v>
      </c>
      <c r="S303" s="107">
        <v>1083.4100000000001</v>
      </c>
      <c r="T303" s="107">
        <v>1122.79</v>
      </c>
      <c r="U303" s="107">
        <v>1177.79</v>
      </c>
      <c r="V303" s="107">
        <v>1231.2</v>
      </c>
      <c r="W303" s="107">
        <v>1261.98</v>
      </c>
      <c r="X303" s="107">
        <v>1262.01</v>
      </c>
      <c r="Y303" s="107">
        <v>1305.51</v>
      </c>
      <c r="Z303" s="107">
        <v>1331.19</v>
      </c>
      <c r="AA303" s="107">
        <v>1355.47</v>
      </c>
      <c r="AB303" s="107">
        <v>1380.56</v>
      </c>
      <c r="AC303" s="107">
        <v>1435.52</v>
      </c>
      <c r="AD303" s="107">
        <v>1492.34</v>
      </c>
      <c r="AE303" s="107">
        <v>1566.81</v>
      </c>
      <c r="AF303" s="107">
        <v>1644.99</v>
      </c>
      <c r="AG303" s="107">
        <v>1710.63</v>
      </c>
      <c r="AH303" s="107">
        <v>1757.67</v>
      </c>
      <c r="AI303" s="107">
        <v>1810.58</v>
      </c>
      <c r="AJ303" s="106">
        <v>1882.82</v>
      </c>
      <c r="AK303" s="106">
        <v>1976.82</v>
      </c>
    </row>
    <row r="304" spans="1:38" ht="15.5" customHeight="1" x14ac:dyDescent="0.2">
      <c r="A304" s="110" t="s">
        <v>1051</v>
      </c>
      <c r="B304" s="105" t="s">
        <v>52</v>
      </c>
      <c r="C304" s="110" t="s">
        <v>1052</v>
      </c>
      <c r="D304" s="105" t="s">
        <v>194</v>
      </c>
      <c r="E304" s="105" t="s">
        <v>76</v>
      </c>
      <c r="F304" s="106">
        <v>148.5</v>
      </c>
      <c r="G304" s="106">
        <v>144</v>
      </c>
      <c r="H304" s="106">
        <v>139.5</v>
      </c>
      <c r="I304" s="106">
        <v>146</v>
      </c>
      <c r="J304" s="106" t="s">
        <v>52</v>
      </c>
      <c r="K304" s="106" t="s">
        <v>52</v>
      </c>
      <c r="L304" s="106" t="s">
        <v>52</v>
      </c>
      <c r="M304" s="106" t="s">
        <v>52</v>
      </c>
      <c r="N304" s="106" t="s">
        <v>52</v>
      </c>
      <c r="O304" s="106" t="s">
        <v>52</v>
      </c>
      <c r="P304" s="106" t="s">
        <v>52</v>
      </c>
      <c r="Q304" s="106" t="s">
        <v>52</v>
      </c>
      <c r="R304" s="106" t="s">
        <v>52</v>
      </c>
      <c r="S304" s="107" t="s">
        <v>52</v>
      </c>
      <c r="T304" s="107" t="s">
        <v>52</v>
      </c>
      <c r="U304" s="107" t="s">
        <v>52</v>
      </c>
      <c r="V304" s="107" t="s">
        <v>52</v>
      </c>
      <c r="W304" s="107" t="s">
        <v>52</v>
      </c>
      <c r="X304" s="107" t="s">
        <v>52</v>
      </c>
      <c r="Y304" s="107" t="s">
        <v>52</v>
      </c>
      <c r="Z304" s="107" t="s">
        <v>52</v>
      </c>
      <c r="AA304" s="107" t="s">
        <v>52</v>
      </c>
      <c r="AB304" s="107" t="s">
        <v>52</v>
      </c>
      <c r="AC304" s="107" t="s">
        <v>52</v>
      </c>
      <c r="AD304" s="107" t="s">
        <v>52</v>
      </c>
      <c r="AE304" s="107" t="s">
        <v>52</v>
      </c>
      <c r="AF304" s="107" t="s">
        <v>52</v>
      </c>
      <c r="AG304" s="107" t="s">
        <v>52</v>
      </c>
      <c r="AH304" s="107" t="s">
        <v>52</v>
      </c>
      <c r="AI304" s="107" t="s">
        <v>52</v>
      </c>
      <c r="AJ304" s="106" t="s">
        <v>52</v>
      </c>
      <c r="AK304" s="106" t="s">
        <v>52</v>
      </c>
      <c r="AL304" s="111"/>
    </row>
    <row r="305" spans="1:37" ht="15.5" customHeight="1" x14ac:dyDescent="0.2">
      <c r="A305" s="105" t="s">
        <v>1053</v>
      </c>
      <c r="B305" s="105" t="s">
        <v>1054</v>
      </c>
      <c r="C305" s="105" t="s">
        <v>1055</v>
      </c>
      <c r="D305" s="105" t="s">
        <v>94</v>
      </c>
      <c r="E305" s="105" t="s">
        <v>78</v>
      </c>
      <c r="F305" s="106" t="s">
        <v>52</v>
      </c>
      <c r="G305" s="106" t="s">
        <v>52</v>
      </c>
      <c r="H305" s="106" t="s">
        <v>52</v>
      </c>
      <c r="I305" s="106" t="s">
        <v>52</v>
      </c>
      <c r="J305" s="106">
        <v>580.82000000000005</v>
      </c>
      <c r="K305" s="106">
        <v>621.69000000000005</v>
      </c>
      <c r="L305" s="106">
        <v>687.76</v>
      </c>
      <c r="M305" s="106">
        <v>725.88</v>
      </c>
      <c r="N305" s="106">
        <v>788.97</v>
      </c>
      <c r="O305" s="106">
        <v>848.23</v>
      </c>
      <c r="P305" s="106">
        <v>916.57</v>
      </c>
      <c r="Q305" s="106">
        <v>931.58</v>
      </c>
      <c r="R305" s="106">
        <v>980.32</v>
      </c>
      <c r="S305" s="107">
        <v>1029.7</v>
      </c>
      <c r="T305" s="107">
        <v>1069.48</v>
      </c>
      <c r="U305" s="107">
        <v>1112.1099999999999</v>
      </c>
      <c r="V305" s="107">
        <v>1150.8</v>
      </c>
      <c r="W305" s="107">
        <v>1175.5899999999999</v>
      </c>
      <c r="X305" s="107">
        <v>1176.57</v>
      </c>
      <c r="Y305" s="107">
        <v>1178.48</v>
      </c>
      <c r="Z305" s="107">
        <v>1200.97</v>
      </c>
      <c r="AA305" s="107">
        <v>1204.74</v>
      </c>
      <c r="AB305" s="107">
        <v>1228.67</v>
      </c>
      <c r="AC305" s="107">
        <v>1278.43</v>
      </c>
      <c r="AD305" s="107">
        <v>1348.07</v>
      </c>
      <c r="AE305" s="107">
        <v>1427.71</v>
      </c>
      <c r="AF305" s="107">
        <v>1475.78</v>
      </c>
      <c r="AG305" s="107">
        <v>1527.92</v>
      </c>
      <c r="AH305" s="107">
        <v>1570.74</v>
      </c>
      <c r="AI305" s="107">
        <v>1629.64</v>
      </c>
      <c r="AJ305" s="106">
        <v>1712.68</v>
      </c>
      <c r="AK305" s="106">
        <v>1801.72</v>
      </c>
    </row>
    <row r="306" spans="1:37" ht="15.5" customHeight="1" x14ac:dyDescent="0.2">
      <c r="A306" s="105" t="s">
        <v>1056</v>
      </c>
      <c r="B306" s="105" t="s">
        <v>1057</v>
      </c>
      <c r="C306" s="105" t="s">
        <v>1058</v>
      </c>
      <c r="D306" s="105" t="s">
        <v>94</v>
      </c>
      <c r="E306" s="105" t="s">
        <v>76</v>
      </c>
      <c r="F306" s="106">
        <v>75.38</v>
      </c>
      <c r="G306" s="106">
        <v>60.75</v>
      </c>
      <c r="H306" s="106">
        <v>63</v>
      </c>
      <c r="I306" s="106">
        <v>65.680000000000007</v>
      </c>
      <c r="J306" s="106">
        <v>67.959999999999994</v>
      </c>
      <c r="K306" s="106">
        <v>79.63</v>
      </c>
      <c r="L306" s="106">
        <v>84.25</v>
      </c>
      <c r="M306" s="106">
        <v>89.98</v>
      </c>
      <c r="N306" s="106">
        <v>97.9</v>
      </c>
      <c r="O306" s="106">
        <v>106.46</v>
      </c>
      <c r="P306" s="106">
        <v>122.04</v>
      </c>
      <c r="Q306" s="106">
        <v>128.24</v>
      </c>
      <c r="R306" s="106">
        <v>132.4</v>
      </c>
      <c r="S306" s="107">
        <v>138.34</v>
      </c>
      <c r="T306" s="107">
        <v>143.66</v>
      </c>
      <c r="U306" s="107">
        <v>147.82</v>
      </c>
      <c r="V306" s="107">
        <v>155.02000000000001</v>
      </c>
      <c r="W306" s="107">
        <v>155.26</v>
      </c>
      <c r="X306" s="107">
        <v>155.49</v>
      </c>
      <c r="Y306" s="107">
        <v>155.75</v>
      </c>
      <c r="Z306" s="107">
        <v>158.85</v>
      </c>
      <c r="AA306" s="107">
        <v>161.91</v>
      </c>
      <c r="AB306" s="107">
        <v>165.07</v>
      </c>
      <c r="AC306" s="107">
        <v>169.24</v>
      </c>
      <c r="AD306" s="107">
        <v>175.89</v>
      </c>
      <c r="AE306" s="107">
        <v>181.5</v>
      </c>
      <c r="AF306" s="107">
        <v>186.55</v>
      </c>
      <c r="AG306" s="107">
        <v>191.67</v>
      </c>
      <c r="AH306" s="107">
        <v>196.97</v>
      </c>
      <c r="AI306" s="107">
        <v>202.53</v>
      </c>
      <c r="AJ306" s="106">
        <v>208.72</v>
      </c>
      <c r="AK306" s="106">
        <v>215.08</v>
      </c>
    </row>
    <row r="307" spans="1:37" ht="15.5" customHeight="1" x14ac:dyDescent="0.2">
      <c r="A307" s="105" t="s">
        <v>1059</v>
      </c>
      <c r="B307" s="105" t="s">
        <v>1060</v>
      </c>
      <c r="C307" s="105" t="s">
        <v>1061</v>
      </c>
      <c r="D307" s="105" t="s">
        <v>94</v>
      </c>
      <c r="E307" s="105" t="s">
        <v>76</v>
      </c>
      <c r="F307" s="106">
        <v>95.63</v>
      </c>
      <c r="G307" s="106">
        <v>95.63</v>
      </c>
      <c r="H307" s="106">
        <v>97.88</v>
      </c>
      <c r="I307" s="106">
        <v>108.36</v>
      </c>
      <c r="J307" s="106">
        <v>121.66</v>
      </c>
      <c r="K307" s="106">
        <v>134.38</v>
      </c>
      <c r="L307" s="106">
        <v>135.68</v>
      </c>
      <c r="M307" s="106">
        <v>138.61000000000001</v>
      </c>
      <c r="N307" s="106">
        <v>149.16999999999999</v>
      </c>
      <c r="O307" s="106">
        <v>161.74</v>
      </c>
      <c r="P307" s="106">
        <v>169.59</v>
      </c>
      <c r="Q307" s="106">
        <v>179.65</v>
      </c>
      <c r="R307" s="106">
        <v>188.14</v>
      </c>
      <c r="S307" s="107">
        <v>195.44</v>
      </c>
      <c r="T307" s="107">
        <v>200.59</v>
      </c>
      <c r="U307" s="107">
        <v>209.03</v>
      </c>
      <c r="V307" s="107">
        <v>216.03</v>
      </c>
      <c r="W307" s="107">
        <v>220.12</v>
      </c>
      <c r="X307" s="107">
        <v>220.2</v>
      </c>
      <c r="Y307" s="107">
        <v>220.94</v>
      </c>
      <c r="Z307" s="107">
        <v>221.24</v>
      </c>
      <c r="AA307" s="107">
        <v>224.26</v>
      </c>
      <c r="AB307" s="107">
        <v>225.72</v>
      </c>
      <c r="AC307" s="107">
        <v>232.1</v>
      </c>
      <c r="AD307" s="107">
        <v>241.32</v>
      </c>
      <c r="AE307" s="107">
        <v>249.62</v>
      </c>
      <c r="AF307" s="107">
        <v>259.27999999999997</v>
      </c>
      <c r="AG307" s="107">
        <v>269.55</v>
      </c>
      <c r="AH307" s="107">
        <v>276.56</v>
      </c>
      <c r="AI307" s="107">
        <v>285.24</v>
      </c>
      <c r="AJ307" s="106">
        <v>298.42</v>
      </c>
      <c r="AK307" s="106">
        <v>315.7</v>
      </c>
    </row>
    <row r="308" spans="1:37" ht="15.5" customHeight="1" x14ac:dyDescent="0.2">
      <c r="A308" s="105" t="s">
        <v>1062</v>
      </c>
      <c r="B308" s="105" t="s">
        <v>1063</v>
      </c>
      <c r="C308" s="105" t="s">
        <v>1064</v>
      </c>
      <c r="D308" s="105" t="s">
        <v>94</v>
      </c>
      <c r="E308" s="105" t="s">
        <v>76</v>
      </c>
      <c r="F308" s="106">
        <v>113.63</v>
      </c>
      <c r="G308" s="106">
        <v>119.25</v>
      </c>
      <c r="H308" s="106">
        <v>126</v>
      </c>
      <c r="I308" s="106">
        <v>141.25</v>
      </c>
      <c r="J308" s="106">
        <v>151.02000000000001</v>
      </c>
      <c r="K308" s="106">
        <v>160.24</v>
      </c>
      <c r="L308" s="106">
        <v>159.88999999999999</v>
      </c>
      <c r="M308" s="106">
        <v>166.78</v>
      </c>
      <c r="N308" s="106">
        <v>171</v>
      </c>
      <c r="O308" s="106">
        <v>183.69</v>
      </c>
      <c r="P308" s="106">
        <v>190.51</v>
      </c>
      <c r="Q308" s="106">
        <v>195.7</v>
      </c>
      <c r="R308" s="106">
        <v>200.72</v>
      </c>
      <c r="S308" s="107">
        <v>209.04</v>
      </c>
      <c r="T308" s="107">
        <v>213.22</v>
      </c>
      <c r="U308" s="107">
        <v>222.32</v>
      </c>
      <c r="V308" s="107">
        <v>224</v>
      </c>
      <c r="W308" s="107">
        <v>227.7</v>
      </c>
      <c r="X308" s="107">
        <v>223.16</v>
      </c>
      <c r="Y308" s="107">
        <v>224.27</v>
      </c>
      <c r="Z308" s="107">
        <v>224.87</v>
      </c>
      <c r="AA308" s="107">
        <v>227.1</v>
      </c>
      <c r="AB308" s="107">
        <v>228.38</v>
      </c>
      <c r="AC308" s="107">
        <v>232.8</v>
      </c>
      <c r="AD308" s="107">
        <v>238.66</v>
      </c>
      <c r="AE308" s="107">
        <v>243.61</v>
      </c>
      <c r="AF308" s="107">
        <v>249.01</v>
      </c>
      <c r="AG308" s="107">
        <v>257.67</v>
      </c>
      <c r="AH308" s="107">
        <v>262.95999999999998</v>
      </c>
      <c r="AI308" s="107">
        <v>268.68</v>
      </c>
      <c r="AJ308" s="106">
        <v>274.64999999999998</v>
      </c>
      <c r="AK308" s="106">
        <v>286.07</v>
      </c>
    </row>
    <row r="309" spans="1:37" ht="15.5" customHeight="1" x14ac:dyDescent="0.2">
      <c r="A309" s="105" t="s">
        <v>1065</v>
      </c>
      <c r="B309" s="105" t="s">
        <v>52</v>
      </c>
      <c r="C309" s="105" t="s">
        <v>1066</v>
      </c>
      <c r="D309" s="105" t="s">
        <v>194</v>
      </c>
      <c r="E309" s="105" t="s">
        <v>76</v>
      </c>
      <c r="F309" s="106">
        <v>79.88</v>
      </c>
      <c r="G309" s="106">
        <v>84.38</v>
      </c>
      <c r="H309" s="106">
        <v>87.75</v>
      </c>
      <c r="I309" s="106">
        <v>94</v>
      </c>
      <c r="J309" s="106">
        <v>101</v>
      </c>
      <c r="K309" s="106" t="s">
        <v>52</v>
      </c>
      <c r="L309" s="106" t="s">
        <v>52</v>
      </c>
      <c r="M309" s="106" t="s">
        <v>52</v>
      </c>
      <c r="N309" s="106" t="s">
        <v>52</v>
      </c>
      <c r="O309" s="106" t="s">
        <v>52</v>
      </c>
      <c r="P309" s="106" t="s">
        <v>52</v>
      </c>
      <c r="Q309" s="106" t="s">
        <v>52</v>
      </c>
      <c r="R309" s="106" t="s">
        <v>52</v>
      </c>
      <c r="S309" s="107" t="s">
        <v>52</v>
      </c>
      <c r="T309" s="107" t="s">
        <v>52</v>
      </c>
      <c r="U309" s="107" t="s">
        <v>52</v>
      </c>
      <c r="V309" s="107" t="s">
        <v>52</v>
      </c>
      <c r="W309" s="107" t="s">
        <v>52</v>
      </c>
      <c r="X309" s="107" t="s">
        <v>52</v>
      </c>
      <c r="Y309" s="107" t="s">
        <v>52</v>
      </c>
      <c r="Z309" s="107" t="s">
        <v>52</v>
      </c>
      <c r="AA309" s="107" t="s">
        <v>52</v>
      </c>
      <c r="AB309" s="107" t="s">
        <v>52</v>
      </c>
      <c r="AC309" s="107" t="s">
        <v>52</v>
      </c>
      <c r="AD309" s="107" t="s">
        <v>52</v>
      </c>
      <c r="AE309" s="107" t="s">
        <v>52</v>
      </c>
      <c r="AF309" s="107" t="s">
        <v>52</v>
      </c>
      <c r="AG309" s="107" t="s">
        <v>52</v>
      </c>
      <c r="AH309" s="107" t="s">
        <v>52</v>
      </c>
      <c r="AI309" s="107" t="s">
        <v>52</v>
      </c>
      <c r="AJ309" s="106" t="s">
        <v>52</v>
      </c>
      <c r="AK309" s="106" t="s">
        <v>52</v>
      </c>
    </row>
    <row r="310" spans="1:37" ht="15.5" customHeight="1" x14ac:dyDescent="0.2">
      <c r="A310" s="105" t="s">
        <v>1067</v>
      </c>
      <c r="B310" s="105" t="s">
        <v>1068</v>
      </c>
      <c r="C310" s="105" t="s">
        <v>1069</v>
      </c>
      <c r="D310" s="105" t="s">
        <v>94</v>
      </c>
      <c r="E310" s="105" t="s">
        <v>74</v>
      </c>
      <c r="F310" s="106">
        <v>733.5</v>
      </c>
      <c r="G310" s="106">
        <v>711</v>
      </c>
      <c r="H310" s="106">
        <v>668.25</v>
      </c>
      <c r="I310" s="106">
        <v>702.96</v>
      </c>
      <c r="J310" s="106">
        <v>752.21</v>
      </c>
      <c r="K310" s="106">
        <v>829.4</v>
      </c>
      <c r="L310" s="106">
        <v>888.17</v>
      </c>
      <c r="M310" s="106">
        <v>907.61</v>
      </c>
      <c r="N310" s="106">
        <v>943.86</v>
      </c>
      <c r="O310" s="106">
        <v>1016.34</v>
      </c>
      <c r="P310" s="106">
        <v>1117.8599999999999</v>
      </c>
      <c r="Q310" s="106">
        <v>1173.22</v>
      </c>
      <c r="R310" s="106">
        <v>1193.26</v>
      </c>
      <c r="S310" s="107">
        <v>1217.5899999999999</v>
      </c>
      <c r="T310" s="107">
        <v>1251.51</v>
      </c>
      <c r="U310" s="107">
        <v>1298.9000000000001</v>
      </c>
      <c r="V310" s="107">
        <v>1336.11</v>
      </c>
      <c r="W310" s="107">
        <v>1355.09</v>
      </c>
      <c r="X310" s="107">
        <v>1355.07</v>
      </c>
      <c r="Y310" s="107">
        <v>1355.4</v>
      </c>
      <c r="Z310" s="107">
        <v>1355.44</v>
      </c>
      <c r="AA310" s="107">
        <v>1356.36</v>
      </c>
      <c r="AB310" s="107">
        <v>1381.91</v>
      </c>
      <c r="AC310" s="107">
        <v>1436.3</v>
      </c>
      <c r="AD310" s="107">
        <v>1507.45</v>
      </c>
      <c r="AE310" s="107">
        <v>1581.96</v>
      </c>
      <c r="AF310" s="107">
        <v>1644.45</v>
      </c>
      <c r="AG310" s="107">
        <v>1709.5</v>
      </c>
      <c r="AH310" s="107">
        <v>1794.06</v>
      </c>
      <c r="AI310" s="107">
        <v>1847.08</v>
      </c>
      <c r="AJ310" s="106">
        <v>1920.65</v>
      </c>
      <c r="AK310" s="106">
        <v>2016.64</v>
      </c>
    </row>
    <row r="311" spans="1:37" ht="15.5" customHeight="1" x14ac:dyDescent="0.2">
      <c r="A311" s="105" t="s">
        <v>1070</v>
      </c>
      <c r="B311" s="105" t="s">
        <v>1071</v>
      </c>
      <c r="C311" s="105" t="s">
        <v>1072</v>
      </c>
      <c r="D311" s="105" t="s">
        <v>94</v>
      </c>
      <c r="E311" s="105" t="s">
        <v>76</v>
      </c>
      <c r="F311" s="106">
        <v>110.25</v>
      </c>
      <c r="G311" s="106">
        <v>105.75</v>
      </c>
      <c r="H311" s="106">
        <v>87.75</v>
      </c>
      <c r="I311" s="106">
        <v>89.63</v>
      </c>
      <c r="J311" s="106">
        <v>104.83</v>
      </c>
      <c r="K311" s="106">
        <v>109.43</v>
      </c>
      <c r="L311" s="106">
        <v>114.81</v>
      </c>
      <c r="M311" s="106">
        <v>119.93</v>
      </c>
      <c r="N311" s="106">
        <v>126.72</v>
      </c>
      <c r="O311" s="106">
        <v>134.02000000000001</v>
      </c>
      <c r="P311" s="106">
        <v>144.4</v>
      </c>
      <c r="Q311" s="106">
        <v>150.34</v>
      </c>
      <c r="R311" s="106">
        <v>159.43</v>
      </c>
      <c r="S311" s="107">
        <v>166.82</v>
      </c>
      <c r="T311" s="107">
        <v>171.83</v>
      </c>
      <c r="U311" s="107">
        <v>176.84</v>
      </c>
      <c r="V311" s="107">
        <v>181.99</v>
      </c>
      <c r="W311" s="107">
        <v>186.06</v>
      </c>
      <c r="X311" s="107">
        <v>185.51</v>
      </c>
      <c r="Y311" s="107">
        <v>185.4</v>
      </c>
      <c r="Z311" s="107">
        <v>185.45</v>
      </c>
      <c r="AA311" s="107">
        <v>185.32</v>
      </c>
      <c r="AB311" s="107">
        <v>185.6</v>
      </c>
      <c r="AC311" s="107">
        <v>191.41</v>
      </c>
      <c r="AD311" s="107">
        <v>196.73</v>
      </c>
      <c r="AE311" s="107">
        <v>205.63</v>
      </c>
      <c r="AF311" s="107">
        <v>211.94</v>
      </c>
      <c r="AG311" s="107">
        <v>217.05</v>
      </c>
      <c r="AH311" s="107">
        <v>222.31</v>
      </c>
      <c r="AI311" s="107">
        <v>227.52</v>
      </c>
      <c r="AJ311" s="106">
        <v>232.85</v>
      </c>
      <c r="AK311" s="106">
        <v>238.61</v>
      </c>
    </row>
    <row r="312" spans="1:37" ht="15.5" customHeight="1" x14ac:dyDescent="0.2">
      <c r="A312" s="105" t="s">
        <v>1073</v>
      </c>
      <c r="B312" s="105" t="s">
        <v>1074</v>
      </c>
      <c r="C312" s="105" t="s">
        <v>1075</v>
      </c>
      <c r="D312" s="105" t="s">
        <v>94</v>
      </c>
      <c r="E312" s="105" t="s">
        <v>227</v>
      </c>
      <c r="F312" s="106">
        <v>453.38</v>
      </c>
      <c r="G312" s="106">
        <v>441</v>
      </c>
      <c r="H312" s="106">
        <v>509.63</v>
      </c>
      <c r="I312" s="106">
        <v>523.65</v>
      </c>
      <c r="J312" s="106">
        <v>566.24</v>
      </c>
      <c r="K312" s="106">
        <v>583.17999999999995</v>
      </c>
      <c r="L312" s="106">
        <v>599.41999999999996</v>
      </c>
      <c r="M312" s="106">
        <v>645.15</v>
      </c>
      <c r="N312" s="106">
        <v>676.78</v>
      </c>
      <c r="O312" s="106">
        <v>710.62</v>
      </c>
      <c r="P312" s="106">
        <v>780.26</v>
      </c>
      <c r="Q312" s="106">
        <v>817.71</v>
      </c>
      <c r="R312" s="106">
        <v>857.29</v>
      </c>
      <c r="S312" s="107">
        <v>873.91</v>
      </c>
      <c r="T312" s="107">
        <v>915.86</v>
      </c>
      <c r="U312" s="107">
        <v>945.63</v>
      </c>
      <c r="V312" s="107">
        <v>945.63</v>
      </c>
      <c r="W312" s="107">
        <v>945.63</v>
      </c>
      <c r="X312" s="107">
        <v>945.63</v>
      </c>
      <c r="Y312" s="107">
        <v>945.63</v>
      </c>
      <c r="Z312" s="107">
        <v>945.63</v>
      </c>
      <c r="AA312" s="107">
        <v>945.63</v>
      </c>
      <c r="AB312" s="107">
        <v>945.63</v>
      </c>
      <c r="AC312" s="107">
        <v>964.54</v>
      </c>
      <c r="AD312" s="107">
        <v>964.54</v>
      </c>
      <c r="AE312" s="107">
        <v>964.54</v>
      </c>
      <c r="AF312" s="107">
        <v>1010.87</v>
      </c>
      <c r="AG312" s="107">
        <v>1051.21</v>
      </c>
      <c r="AH312" s="107">
        <v>1103.67</v>
      </c>
      <c r="AI312" s="107">
        <v>1136.67</v>
      </c>
      <c r="AJ312" s="106">
        <v>1193.3900000000001</v>
      </c>
      <c r="AK312" s="106">
        <v>1252.94</v>
      </c>
    </row>
    <row r="313" spans="1:37" ht="15.5" customHeight="1" x14ac:dyDescent="0.2">
      <c r="A313" s="105" t="s">
        <v>1076</v>
      </c>
      <c r="B313" s="11" t="s">
        <v>1077</v>
      </c>
      <c r="C313" s="105" t="s">
        <v>1078</v>
      </c>
      <c r="D313" s="105" t="s">
        <v>94</v>
      </c>
      <c r="E313" s="105" t="s">
        <v>82</v>
      </c>
      <c r="F313" s="106">
        <v>448.88</v>
      </c>
      <c r="G313" s="106">
        <v>465.75</v>
      </c>
      <c r="H313" s="106">
        <v>455.63</v>
      </c>
      <c r="I313" s="106">
        <v>465.84</v>
      </c>
      <c r="J313" s="106">
        <v>482.22</v>
      </c>
      <c r="K313" s="106">
        <v>557.73</v>
      </c>
      <c r="L313" s="106">
        <v>612.17999999999995</v>
      </c>
      <c r="M313" s="106">
        <v>650.42999999999995</v>
      </c>
      <c r="N313" s="106">
        <v>691.11</v>
      </c>
      <c r="O313" s="106">
        <v>758.52</v>
      </c>
      <c r="P313" s="106">
        <v>879.12</v>
      </c>
      <c r="Q313" s="106">
        <v>929.7</v>
      </c>
      <c r="R313" s="106">
        <v>956.7</v>
      </c>
      <c r="S313" s="107">
        <v>1004.4</v>
      </c>
      <c r="T313" s="107">
        <v>1052.0999999999999</v>
      </c>
      <c r="U313" s="107">
        <v>1091.52</v>
      </c>
      <c r="V313" s="107">
        <v>1123.74</v>
      </c>
      <c r="W313" s="107">
        <v>1145.07</v>
      </c>
      <c r="X313" s="107">
        <v>1145.07</v>
      </c>
      <c r="Y313" s="107">
        <v>1145.07</v>
      </c>
      <c r="Z313" s="107">
        <v>1145.07</v>
      </c>
      <c r="AA313" s="107">
        <v>1145.07</v>
      </c>
      <c r="AB313" s="107">
        <v>1145.07</v>
      </c>
      <c r="AC313" s="107">
        <v>1190.79</v>
      </c>
      <c r="AD313" s="107">
        <v>1247.94</v>
      </c>
      <c r="AE313" s="107">
        <v>1322.73</v>
      </c>
      <c r="AF313" s="107">
        <v>1362.24</v>
      </c>
      <c r="AG313" s="107">
        <v>1416.51</v>
      </c>
      <c r="AH313" s="107">
        <v>1472.94</v>
      </c>
      <c r="AI313" s="107">
        <v>1516.95</v>
      </c>
      <c r="AJ313" s="106">
        <v>1592.64</v>
      </c>
      <c r="AK313" s="106">
        <v>1672.11</v>
      </c>
    </row>
    <row r="314" spans="1:37" ht="15.5" customHeight="1" x14ac:dyDescent="0.2">
      <c r="A314" s="105" t="s">
        <v>1079</v>
      </c>
      <c r="B314" s="105" t="s">
        <v>1080</v>
      </c>
      <c r="C314" s="105" t="s">
        <v>1081</v>
      </c>
      <c r="D314" s="105" t="s">
        <v>94</v>
      </c>
      <c r="E314" s="105" t="s">
        <v>86</v>
      </c>
      <c r="F314" s="106" t="s">
        <v>52</v>
      </c>
      <c r="G314" s="106" t="s">
        <v>52</v>
      </c>
      <c r="H314" s="106">
        <v>45</v>
      </c>
      <c r="I314" s="106">
        <v>44.82</v>
      </c>
      <c r="J314" s="106">
        <v>50.58</v>
      </c>
      <c r="K314" s="106">
        <v>53.64</v>
      </c>
      <c r="L314" s="106">
        <v>64.349999999999994</v>
      </c>
      <c r="M314" s="106">
        <v>72.09</v>
      </c>
      <c r="N314" s="106">
        <v>83.61</v>
      </c>
      <c r="O314" s="106">
        <v>100.35</v>
      </c>
      <c r="P314" s="106">
        <v>121.95</v>
      </c>
      <c r="Q314" s="106">
        <v>138.69</v>
      </c>
      <c r="R314" s="106">
        <v>145.53</v>
      </c>
      <c r="S314" s="107">
        <v>154.16999999999999</v>
      </c>
      <c r="T314" s="107">
        <v>164.88</v>
      </c>
      <c r="U314" s="107">
        <v>178.56</v>
      </c>
      <c r="V314" s="107">
        <v>185.58</v>
      </c>
      <c r="W314" s="107">
        <v>191.16</v>
      </c>
      <c r="X314" s="107">
        <v>191.16</v>
      </c>
      <c r="Y314" s="107">
        <v>196.92</v>
      </c>
      <c r="Z314" s="107">
        <v>200.79</v>
      </c>
      <c r="AA314" s="107">
        <v>204.75</v>
      </c>
      <c r="AB314" s="107">
        <v>208.8</v>
      </c>
      <c r="AC314" s="107">
        <v>212.94</v>
      </c>
      <c r="AD314" s="107">
        <v>217.17</v>
      </c>
      <c r="AE314" s="107">
        <v>229.14</v>
      </c>
      <c r="AF314" s="107">
        <v>253.08</v>
      </c>
      <c r="AG314" s="107">
        <v>263.07</v>
      </c>
      <c r="AH314" s="107">
        <v>278.01</v>
      </c>
      <c r="AI314" s="107">
        <v>288</v>
      </c>
      <c r="AJ314" s="106">
        <v>302.94</v>
      </c>
      <c r="AK314" s="106">
        <v>315.89999999999998</v>
      </c>
    </row>
    <row r="315" spans="1:37" ht="15.5" customHeight="1" x14ac:dyDescent="0.2">
      <c r="A315" s="105" t="s">
        <v>97</v>
      </c>
      <c r="B315" s="105" t="s">
        <v>52</v>
      </c>
      <c r="C315" s="105" t="s">
        <v>1082</v>
      </c>
      <c r="D315" s="105" t="s">
        <v>194</v>
      </c>
      <c r="E315" s="105" t="s">
        <v>76</v>
      </c>
      <c r="F315" s="106">
        <v>68.63</v>
      </c>
      <c r="G315" s="106" t="s">
        <v>52</v>
      </c>
      <c r="H315" s="106" t="s">
        <v>52</v>
      </c>
      <c r="I315" s="106" t="s">
        <v>52</v>
      </c>
      <c r="J315" s="106" t="s">
        <v>52</v>
      </c>
      <c r="K315" s="106" t="s">
        <v>52</v>
      </c>
      <c r="L315" s="106" t="s">
        <v>52</v>
      </c>
      <c r="M315" s="106" t="s">
        <v>52</v>
      </c>
      <c r="N315" s="106" t="s">
        <v>52</v>
      </c>
      <c r="O315" s="106" t="s">
        <v>52</v>
      </c>
      <c r="P315" s="106" t="s">
        <v>52</v>
      </c>
      <c r="Q315" s="106" t="s">
        <v>52</v>
      </c>
      <c r="R315" s="106" t="s">
        <v>52</v>
      </c>
      <c r="S315" s="107" t="s">
        <v>52</v>
      </c>
      <c r="T315" s="107" t="s">
        <v>52</v>
      </c>
      <c r="U315" s="107" t="s">
        <v>52</v>
      </c>
      <c r="V315" s="107" t="s">
        <v>52</v>
      </c>
      <c r="W315" s="107" t="s">
        <v>52</v>
      </c>
      <c r="X315" s="107" t="s">
        <v>52</v>
      </c>
      <c r="Y315" s="107" t="s">
        <v>52</v>
      </c>
      <c r="Z315" s="107" t="s">
        <v>52</v>
      </c>
      <c r="AA315" s="107" t="s">
        <v>52</v>
      </c>
      <c r="AB315" s="107" t="s">
        <v>52</v>
      </c>
      <c r="AC315" s="107" t="s">
        <v>52</v>
      </c>
      <c r="AD315" s="107" t="s">
        <v>52</v>
      </c>
      <c r="AE315" s="107" t="s">
        <v>52</v>
      </c>
      <c r="AF315" s="107" t="s">
        <v>52</v>
      </c>
      <c r="AG315" s="107" t="s">
        <v>52</v>
      </c>
      <c r="AH315" s="107" t="s">
        <v>52</v>
      </c>
      <c r="AI315" s="107" t="s">
        <v>52</v>
      </c>
      <c r="AJ315" s="106" t="s">
        <v>52</v>
      </c>
      <c r="AK315" s="106" t="s">
        <v>52</v>
      </c>
    </row>
    <row r="316" spans="1:37" ht="15.5" customHeight="1" x14ac:dyDescent="0.2">
      <c r="A316" s="105" t="s">
        <v>1083</v>
      </c>
      <c r="B316" s="105" t="s">
        <v>1084</v>
      </c>
      <c r="C316" s="105" t="s">
        <v>1085</v>
      </c>
      <c r="D316" s="105" t="s">
        <v>194</v>
      </c>
      <c r="E316" s="105" t="s">
        <v>76</v>
      </c>
      <c r="F316" s="106">
        <v>78.75</v>
      </c>
      <c r="G316" s="106">
        <v>86.63</v>
      </c>
      <c r="H316" s="106">
        <v>95.63</v>
      </c>
      <c r="I316" s="106">
        <v>105.32</v>
      </c>
      <c r="J316" s="106">
        <v>122.58</v>
      </c>
      <c r="K316" s="106">
        <v>133.09</v>
      </c>
      <c r="L316" s="106">
        <v>139.9</v>
      </c>
      <c r="M316" s="106">
        <v>152.41999999999999</v>
      </c>
      <c r="N316" s="106">
        <v>156.30000000000001</v>
      </c>
      <c r="O316" s="106">
        <v>172.44</v>
      </c>
      <c r="P316" s="106">
        <v>182.62</v>
      </c>
      <c r="Q316" s="106">
        <v>193.19</v>
      </c>
      <c r="R316" s="106">
        <v>201.18</v>
      </c>
      <c r="S316" s="107">
        <v>209.83</v>
      </c>
      <c r="T316" s="107">
        <v>220.07</v>
      </c>
      <c r="U316" s="107">
        <v>231.55</v>
      </c>
      <c r="V316" s="107" t="s">
        <v>52</v>
      </c>
      <c r="W316" s="107" t="s">
        <v>52</v>
      </c>
      <c r="X316" s="107" t="s">
        <v>52</v>
      </c>
      <c r="Y316" s="107" t="s">
        <v>52</v>
      </c>
      <c r="Z316" s="107" t="s">
        <v>52</v>
      </c>
      <c r="AA316" s="107" t="s">
        <v>52</v>
      </c>
      <c r="AB316" s="107" t="s">
        <v>52</v>
      </c>
      <c r="AC316" s="107" t="s">
        <v>52</v>
      </c>
      <c r="AD316" s="107" t="s">
        <v>52</v>
      </c>
      <c r="AE316" s="107" t="s">
        <v>52</v>
      </c>
      <c r="AF316" s="107" t="s">
        <v>52</v>
      </c>
      <c r="AG316" s="107" t="s">
        <v>52</v>
      </c>
      <c r="AH316" s="107" t="s">
        <v>52</v>
      </c>
      <c r="AI316" s="107" t="s">
        <v>52</v>
      </c>
      <c r="AJ316" s="106" t="s">
        <v>52</v>
      </c>
      <c r="AK316" s="106" t="s">
        <v>52</v>
      </c>
    </row>
    <row r="317" spans="1:37" ht="15.5" customHeight="1" x14ac:dyDescent="0.2">
      <c r="A317" s="105" t="s">
        <v>1086</v>
      </c>
      <c r="B317" s="105" t="s">
        <v>1087</v>
      </c>
      <c r="C317" s="105" t="s">
        <v>1088</v>
      </c>
      <c r="D317" s="105" t="s">
        <v>94</v>
      </c>
      <c r="E317" s="105" t="s">
        <v>76</v>
      </c>
      <c r="F317" s="106">
        <v>86.63</v>
      </c>
      <c r="G317" s="106">
        <v>92.25</v>
      </c>
      <c r="H317" s="106">
        <v>94.5</v>
      </c>
      <c r="I317" s="106">
        <v>84.3</v>
      </c>
      <c r="J317" s="106">
        <v>99.81</v>
      </c>
      <c r="K317" s="106">
        <v>120.17</v>
      </c>
      <c r="L317" s="106">
        <v>121.26</v>
      </c>
      <c r="M317" s="106">
        <v>128.13999999999999</v>
      </c>
      <c r="N317" s="106">
        <v>132.02000000000001</v>
      </c>
      <c r="O317" s="106">
        <v>144.91</v>
      </c>
      <c r="P317" s="106">
        <v>156.75</v>
      </c>
      <c r="Q317" s="106">
        <v>164.25</v>
      </c>
      <c r="R317" s="106">
        <v>170.34</v>
      </c>
      <c r="S317" s="107">
        <v>178.39</v>
      </c>
      <c r="T317" s="107">
        <v>185.46</v>
      </c>
      <c r="U317" s="107">
        <v>194.11</v>
      </c>
      <c r="V317" s="107">
        <v>200.4</v>
      </c>
      <c r="W317" s="107">
        <v>207.99</v>
      </c>
      <c r="X317" s="107">
        <v>208.79</v>
      </c>
      <c r="Y317" s="107">
        <v>209.63</v>
      </c>
      <c r="Z317" s="107">
        <v>212.01</v>
      </c>
      <c r="AA317" s="107">
        <v>212.22</v>
      </c>
      <c r="AB317" s="107">
        <v>213.38</v>
      </c>
      <c r="AC317" s="107">
        <v>219.97</v>
      </c>
      <c r="AD317" s="107">
        <v>227.62</v>
      </c>
      <c r="AE317" s="107">
        <v>234.63</v>
      </c>
      <c r="AF317" s="107">
        <v>243.95</v>
      </c>
      <c r="AG317" s="107">
        <v>257.08</v>
      </c>
      <c r="AH317" s="107">
        <v>264.35000000000002</v>
      </c>
      <c r="AI317" s="107">
        <v>274.95</v>
      </c>
      <c r="AJ317" s="106">
        <v>286.39999999999998</v>
      </c>
      <c r="AK317" s="106">
        <v>304.54000000000002</v>
      </c>
    </row>
    <row r="318" spans="1:37" ht="15.5" customHeight="1" x14ac:dyDescent="0.2">
      <c r="A318" s="105" t="s">
        <v>1089</v>
      </c>
      <c r="B318" s="105" t="s">
        <v>1090</v>
      </c>
      <c r="C318" s="105" t="s">
        <v>1091</v>
      </c>
      <c r="D318" s="105" t="s">
        <v>194</v>
      </c>
      <c r="E318" s="105" t="s">
        <v>76</v>
      </c>
      <c r="F318" s="106">
        <v>32.630000000000003</v>
      </c>
      <c r="G318" s="106">
        <v>37.130000000000003</v>
      </c>
      <c r="H318" s="106">
        <v>43.88</v>
      </c>
      <c r="I318" s="106">
        <v>64.52</v>
      </c>
      <c r="J318" s="106">
        <v>76.92</v>
      </c>
      <c r="K318" s="106">
        <v>77.400000000000006</v>
      </c>
      <c r="L318" s="106">
        <v>79.849999999999994</v>
      </c>
      <c r="M318" s="106">
        <v>82.34</v>
      </c>
      <c r="N318" s="106">
        <v>92.57</v>
      </c>
      <c r="O318" s="106">
        <v>101.71</v>
      </c>
      <c r="P318" s="106">
        <v>112.4</v>
      </c>
      <c r="Q318" s="106">
        <v>122.97</v>
      </c>
      <c r="R318" s="106">
        <v>131.44999999999999</v>
      </c>
      <c r="S318" s="107">
        <v>138.83000000000001</v>
      </c>
      <c r="T318" s="107">
        <v>152.31</v>
      </c>
      <c r="U318" s="107">
        <v>164.29</v>
      </c>
      <c r="V318" s="107">
        <v>171.92</v>
      </c>
      <c r="W318" s="107">
        <v>176.82</v>
      </c>
      <c r="X318" s="107">
        <v>178.88</v>
      </c>
      <c r="Y318" s="107">
        <v>179.16</v>
      </c>
      <c r="Z318" s="107">
        <v>187.39</v>
      </c>
      <c r="AA318" s="107">
        <v>198.39</v>
      </c>
      <c r="AB318" s="107">
        <v>204.5</v>
      </c>
      <c r="AC318" s="107">
        <v>215.17</v>
      </c>
      <c r="AD318" s="107">
        <v>227.85</v>
      </c>
      <c r="AE318" s="107">
        <v>239.32</v>
      </c>
      <c r="AF318" s="107" t="s">
        <v>52</v>
      </c>
      <c r="AG318" s="107" t="s">
        <v>52</v>
      </c>
      <c r="AH318" s="107" t="s">
        <v>52</v>
      </c>
      <c r="AI318" s="107" t="s">
        <v>52</v>
      </c>
      <c r="AJ318" s="106" t="s">
        <v>52</v>
      </c>
      <c r="AK318" s="106" t="s">
        <v>52</v>
      </c>
    </row>
    <row r="319" spans="1:37" ht="15.5" customHeight="1" x14ac:dyDescent="0.2">
      <c r="A319" s="105" t="s">
        <v>1092</v>
      </c>
      <c r="B319" s="105" t="s">
        <v>1093</v>
      </c>
      <c r="C319" s="105" t="s">
        <v>1094</v>
      </c>
      <c r="D319" s="105" t="s">
        <v>94</v>
      </c>
      <c r="E319" s="105" t="s">
        <v>76</v>
      </c>
      <c r="F319" s="106">
        <v>108</v>
      </c>
      <c r="G319" s="106">
        <v>106.88</v>
      </c>
      <c r="H319" s="106">
        <v>110.25</v>
      </c>
      <c r="I319" s="106">
        <v>122.77</v>
      </c>
      <c r="J319" s="106">
        <v>130.6</v>
      </c>
      <c r="K319" s="106">
        <v>144.09</v>
      </c>
      <c r="L319" s="106">
        <v>150.77000000000001</v>
      </c>
      <c r="M319" s="106">
        <v>163.62</v>
      </c>
      <c r="N319" s="106">
        <v>170.89</v>
      </c>
      <c r="O319" s="106">
        <v>185.96</v>
      </c>
      <c r="P319" s="106">
        <v>192.48</v>
      </c>
      <c r="Q319" s="106">
        <v>200.48</v>
      </c>
      <c r="R319" s="106">
        <v>211.4</v>
      </c>
      <c r="S319" s="107">
        <v>220.34</v>
      </c>
      <c r="T319" s="107">
        <v>227.14</v>
      </c>
      <c r="U319" s="107">
        <v>240.1</v>
      </c>
      <c r="V319" s="107">
        <v>248.81</v>
      </c>
      <c r="W319" s="107">
        <v>257.25</v>
      </c>
      <c r="X319" s="107">
        <v>257.83999999999997</v>
      </c>
      <c r="Y319" s="107">
        <v>262.87</v>
      </c>
      <c r="Z319" s="107">
        <v>267.64</v>
      </c>
      <c r="AA319" s="107">
        <v>270.17</v>
      </c>
      <c r="AB319" s="107">
        <v>270.72000000000003</v>
      </c>
      <c r="AC319" s="107">
        <v>274.55</v>
      </c>
      <c r="AD319" s="107">
        <v>281.01</v>
      </c>
      <c r="AE319" s="107">
        <v>285.97000000000003</v>
      </c>
      <c r="AF319" s="107">
        <v>291.07</v>
      </c>
      <c r="AG319" s="107">
        <v>295.05</v>
      </c>
      <c r="AH319" s="107">
        <v>300.33</v>
      </c>
      <c r="AI319" s="107">
        <v>306.43</v>
      </c>
      <c r="AJ319" s="106">
        <v>313.35000000000002</v>
      </c>
      <c r="AK319" s="106">
        <v>326.42</v>
      </c>
    </row>
    <row r="320" spans="1:37" ht="15.5" customHeight="1" x14ac:dyDescent="0.2">
      <c r="A320" s="105" t="s">
        <v>1095</v>
      </c>
      <c r="B320" s="105" t="s">
        <v>1096</v>
      </c>
      <c r="C320" s="105" t="s">
        <v>1097</v>
      </c>
      <c r="D320" s="105" t="s">
        <v>94</v>
      </c>
      <c r="E320" s="105" t="s">
        <v>78</v>
      </c>
      <c r="F320" s="106" t="s">
        <v>52</v>
      </c>
      <c r="G320" s="106" t="s">
        <v>52</v>
      </c>
      <c r="H320" s="106" t="s">
        <v>52</v>
      </c>
      <c r="I320" s="106">
        <v>689.76</v>
      </c>
      <c r="J320" s="106">
        <v>735.85</v>
      </c>
      <c r="K320" s="106">
        <v>776</v>
      </c>
      <c r="L320" s="106">
        <v>809.96</v>
      </c>
      <c r="M320" s="106">
        <v>856.96</v>
      </c>
      <c r="N320" s="106">
        <v>898.55</v>
      </c>
      <c r="O320" s="106">
        <v>974.56</v>
      </c>
      <c r="P320" s="106">
        <v>1061.24</v>
      </c>
      <c r="Q320" s="106">
        <v>1073.4000000000001</v>
      </c>
      <c r="R320" s="106">
        <v>1125.26</v>
      </c>
      <c r="S320" s="107">
        <v>1154.6099999999999</v>
      </c>
      <c r="T320" s="107">
        <v>1187.2</v>
      </c>
      <c r="U320" s="107">
        <v>1219.3800000000001</v>
      </c>
      <c r="V320" s="107">
        <v>1259.1400000000001</v>
      </c>
      <c r="W320" s="107">
        <v>1258.5899999999999</v>
      </c>
      <c r="X320" s="107">
        <v>1258.78</v>
      </c>
      <c r="Y320" s="107">
        <v>1258.92</v>
      </c>
      <c r="Z320" s="107">
        <v>1259.8900000000001</v>
      </c>
      <c r="AA320" s="107">
        <v>1285.69</v>
      </c>
      <c r="AB320" s="107">
        <v>1311.07</v>
      </c>
      <c r="AC320" s="107">
        <v>1363.46</v>
      </c>
      <c r="AD320" s="107">
        <v>1430.89</v>
      </c>
      <c r="AE320" s="107">
        <v>1501.48</v>
      </c>
      <c r="AF320" s="107">
        <v>1546.37</v>
      </c>
      <c r="AG320" s="107">
        <v>1607.71</v>
      </c>
      <c r="AH320" s="107">
        <v>1687.39</v>
      </c>
      <c r="AI320" s="107">
        <v>1737.16</v>
      </c>
      <c r="AJ320" s="106">
        <v>1807.1</v>
      </c>
      <c r="AK320" s="106">
        <v>1897.07</v>
      </c>
    </row>
    <row r="321" spans="1:38" ht="15.5" customHeight="1" x14ac:dyDescent="0.2">
      <c r="A321" s="105" t="s">
        <v>1098</v>
      </c>
      <c r="B321" s="105" t="s">
        <v>1099</v>
      </c>
      <c r="C321" s="105" t="s">
        <v>1100</v>
      </c>
      <c r="D321" s="105" t="s">
        <v>94</v>
      </c>
      <c r="E321" s="105" t="s">
        <v>76</v>
      </c>
      <c r="F321" s="106">
        <v>76.5</v>
      </c>
      <c r="G321" s="106">
        <v>66.38</v>
      </c>
      <c r="H321" s="106">
        <v>69.75</v>
      </c>
      <c r="I321" s="106">
        <v>88.63</v>
      </c>
      <c r="J321" s="106">
        <v>102.15</v>
      </c>
      <c r="K321" s="106">
        <v>114.68</v>
      </c>
      <c r="L321" s="106">
        <v>120.18</v>
      </c>
      <c r="M321" s="106">
        <v>121.98</v>
      </c>
      <c r="N321" s="106">
        <v>131.15</v>
      </c>
      <c r="O321" s="106">
        <v>143.71</v>
      </c>
      <c r="P321" s="106">
        <v>162.66999999999999</v>
      </c>
      <c r="Q321" s="106">
        <v>167.62</v>
      </c>
      <c r="R321" s="106">
        <v>179.18</v>
      </c>
      <c r="S321" s="107">
        <v>187.22</v>
      </c>
      <c r="T321" s="107">
        <v>197.19</v>
      </c>
      <c r="U321" s="107">
        <v>214.45</v>
      </c>
      <c r="V321" s="107">
        <v>220.61</v>
      </c>
      <c r="W321" s="107">
        <v>213.76</v>
      </c>
      <c r="X321" s="107">
        <v>214.42</v>
      </c>
      <c r="Y321" s="107">
        <v>214.91</v>
      </c>
      <c r="Z321" s="107">
        <v>218.98</v>
      </c>
      <c r="AA321" s="107">
        <v>223.72</v>
      </c>
      <c r="AB321" s="107">
        <v>228.4</v>
      </c>
      <c r="AC321" s="107">
        <v>232.91</v>
      </c>
      <c r="AD321" s="107">
        <v>238.91</v>
      </c>
      <c r="AE321" s="107">
        <v>245.75</v>
      </c>
      <c r="AF321" s="107">
        <v>253.57</v>
      </c>
      <c r="AG321" s="107">
        <v>259.14999999999998</v>
      </c>
      <c r="AH321" s="107">
        <v>265.05</v>
      </c>
      <c r="AI321" s="107">
        <v>270.69</v>
      </c>
      <c r="AJ321" s="106">
        <v>279.86</v>
      </c>
      <c r="AK321" s="106">
        <v>289.2</v>
      </c>
    </row>
    <row r="322" spans="1:38" ht="15.5" customHeight="1" x14ac:dyDescent="0.2">
      <c r="A322" s="105" t="s">
        <v>1101</v>
      </c>
      <c r="B322" s="105" t="s">
        <v>1102</v>
      </c>
      <c r="C322" s="105" t="s">
        <v>1103</v>
      </c>
      <c r="D322" s="105" t="s">
        <v>94</v>
      </c>
      <c r="E322" s="105" t="s">
        <v>76</v>
      </c>
      <c r="F322" s="106">
        <v>67.5</v>
      </c>
      <c r="G322" s="106">
        <v>75.38</v>
      </c>
      <c r="H322" s="106">
        <v>77.63</v>
      </c>
      <c r="I322" s="106">
        <v>95.56</v>
      </c>
      <c r="J322" s="106">
        <v>102.72</v>
      </c>
      <c r="K322" s="106">
        <v>110.48</v>
      </c>
      <c r="L322" s="106">
        <v>115.42</v>
      </c>
      <c r="M322" s="106">
        <v>122.57</v>
      </c>
      <c r="N322" s="106">
        <v>130.6</v>
      </c>
      <c r="O322" s="106">
        <v>142.6</v>
      </c>
      <c r="P322" s="106">
        <v>149.22999999999999</v>
      </c>
      <c r="Q322" s="106">
        <v>157.9</v>
      </c>
      <c r="R322" s="106">
        <v>164.42</v>
      </c>
      <c r="S322" s="107">
        <v>172.07</v>
      </c>
      <c r="T322" s="107">
        <v>177.74</v>
      </c>
      <c r="U322" s="107">
        <v>185.44</v>
      </c>
      <c r="V322" s="107">
        <v>192.19</v>
      </c>
      <c r="W322" s="107">
        <v>199.18</v>
      </c>
      <c r="X322" s="107">
        <v>199.41</v>
      </c>
      <c r="Y322" s="107">
        <v>201.35</v>
      </c>
      <c r="Z322" s="107">
        <v>207.64</v>
      </c>
      <c r="AA322" s="107">
        <v>213.14</v>
      </c>
      <c r="AB322" s="107">
        <v>218.3</v>
      </c>
      <c r="AC322" s="107">
        <v>226.8</v>
      </c>
      <c r="AD322" s="107">
        <v>236.69</v>
      </c>
      <c r="AE322" s="107">
        <v>245.16</v>
      </c>
      <c r="AF322" s="107">
        <v>254.58</v>
      </c>
      <c r="AG322" s="107">
        <v>264.37</v>
      </c>
      <c r="AH322" s="107">
        <v>272.95</v>
      </c>
      <c r="AI322" s="107">
        <v>281.69</v>
      </c>
      <c r="AJ322" s="106">
        <v>293.17</v>
      </c>
      <c r="AK322" s="106">
        <v>303.76</v>
      </c>
    </row>
    <row r="323" spans="1:38" ht="15.5" customHeight="1" x14ac:dyDescent="0.2">
      <c r="A323" s="105" t="s">
        <v>1104</v>
      </c>
      <c r="B323" s="105" t="s">
        <v>1105</v>
      </c>
      <c r="C323" s="105" t="s">
        <v>1106</v>
      </c>
      <c r="D323" s="105" t="s">
        <v>94</v>
      </c>
      <c r="E323" s="105" t="s">
        <v>78</v>
      </c>
      <c r="F323" s="106" t="s">
        <v>52</v>
      </c>
      <c r="G323" s="106" t="s">
        <v>52</v>
      </c>
      <c r="H323" s="106" t="s">
        <v>52</v>
      </c>
      <c r="I323" s="106">
        <v>841.1</v>
      </c>
      <c r="J323" s="106">
        <v>879.62</v>
      </c>
      <c r="K323" s="106">
        <v>921.52</v>
      </c>
      <c r="L323" s="106">
        <v>942.57</v>
      </c>
      <c r="M323" s="106">
        <v>966.44</v>
      </c>
      <c r="N323" s="106">
        <v>984.43</v>
      </c>
      <c r="O323" s="106">
        <v>1023.75</v>
      </c>
      <c r="P323" s="106">
        <v>1044</v>
      </c>
      <c r="Q323" s="106">
        <v>1046.06</v>
      </c>
      <c r="R323" s="106">
        <v>1094.5899999999999</v>
      </c>
      <c r="S323" s="107">
        <v>1146.3900000000001</v>
      </c>
      <c r="T323" s="107">
        <v>1180.19</v>
      </c>
      <c r="U323" s="107">
        <v>1226.43</v>
      </c>
      <c r="V323" s="107">
        <v>1272.92</v>
      </c>
      <c r="W323" s="107">
        <v>1310.82</v>
      </c>
      <c r="X323" s="107">
        <v>1311</v>
      </c>
      <c r="Y323" s="107">
        <v>1311.19</v>
      </c>
      <c r="Z323" s="107">
        <v>1311.06</v>
      </c>
      <c r="AA323" s="107">
        <v>1311.86</v>
      </c>
      <c r="AB323" s="107">
        <v>1312.91</v>
      </c>
      <c r="AC323" s="107">
        <v>1338.63</v>
      </c>
      <c r="AD323" s="107">
        <v>1391.12</v>
      </c>
      <c r="AE323" s="107">
        <v>1460.21</v>
      </c>
      <c r="AF323" s="107">
        <v>1502.25</v>
      </c>
      <c r="AG323" s="107">
        <v>1560.53</v>
      </c>
      <c r="AH323" s="107">
        <v>1615.1</v>
      </c>
      <c r="AI323" s="107">
        <v>1660.11</v>
      </c>
      <c r="AJ323" s="106">
        <v>1688.96</v>
      </c>
      <c r="AK323" s="106">
        <v>1753.72</v>
      </c>
    </row>
    <row r="324" spans="1:38" ht="15.5" customHeight="1" x14ac:dyDescent="0.2">
      <c r="A324" s="105" t="s">
        <v>1107</v>
      </c>
      <c r="B324" s="105" t="s">
        <v>1108</v>
      </c>
      <c r="C324" s="105" t="s">
        <v>1109</v>
      </c>
      <c r="D324" s="105" t="s">
        <v>94</v>
      </c>
      <c r="E324" s="105" t="s">
        <v>76</v>
      </c>
      <c r="F324" s="106">
        <v>46.13</v>
      </c>
      <c r="G324" s="106">
        <v>47.25</v>
      </c>
      <c r="H324" s="106">
        <v>51.75</v>
      </c>
      <c r="I324" s="106">
        <v>77.47</v>
      </c>
      <c r="J324" s="106">
        <v>88.44</v>
      </c>
      <c r="K324" s="106">
        <v>98.15</v>
      </c>
      <c r="L324" s="106">
        <v>102.51</v>
      </c>
      <c r="M324" s="106">
        <v>107.15</v>
      </c>
      <c r="N324" s="106">
        <v>111.99</v>
      </c>
      <c r="O324" s="106">
        <v>121.86</v>
      </c>
      <c r="P324" s="106">
        <v>129.79</v>
      </c>
      <c r="Q324" s="106">
        <v>138.06</v>
      </c>
      <c r="R324" s="106">
        <v>142.85</v>
      </c>
      <c r="S324" s="107">
        <v>148.79</v>
      </c>
      <c r="T324" s="107">
        <v>153.62</v>
      </c>
      <c r="U324" s="107">
        <v>160.72999999999999</v>
      </c>
      <c r="V324" s="107">
        <v>167.27</v>
      </c>
      <c r="W324" s="107">
        <v>173.54</v>
      </c>
      <c r="X324" s="107">
        <v>174.05</v>
      </c>
      <c r="Y324" s="107">
        <v>176.07</v>
      </c>
      <c r="Z324" s="107">
        <v>178.89</v>
      </c>
      <c r="AA324" s="107">
        <v>183.36</v>
      </c>
      <c r="AB324" s="107">
        <v>186.1</v>
      </c>
      <c r="AC324" s="107">
        <v>188.63</v>
      </c>
      <c r="AD324" s="107">
        <v>192.54</v>
      </c>
      <c r="AE324" s="107">
        <v>199.31</v>
      </c>
      <c r="AF324" s="107">
        <v>207.62</v>
      </c>
      <c r="AG324" s="107">
        <v>215.66</v>
      </c>
      <c r="AH324" s="107">
        <v>216.56</v>
      </c>
      <c r="AI324" s="107">
        <v>225.08</v>
      </c>
      <c r="AJ324" s="106">
        <v>233.6</v>
      </c>
      <c r="AK324" s="106">
        <v>243.97</v>
      </c>
    </row>
    <row r="325" spans="1:38" ht="15.5" customHeight="1" x14ac:dyDescent="0.2">
      <c r="A325" s="105" t="s">
        <v>1110</v>
      </c>
      <c r="B325" s="105" t="s">
        <v>1111</v>
      </c>
      <c r="C325" s="105" t="s">
        <v>1112</v>
      </c>
      <c r="D325" s="105" t="s">
        <v>94</v>
      </c>
      <c r="E325" s="105" t="s">
        <v>78</v>
      </c>
      <c r="F325" s="106" t="s">
        <v>52</v>
      </c>
      <c r="G325" s="106" t="s">
        <v>52</v>
      </c>
      <c r="H325" s="106" t="s">
        <v>52</v>
      </c>
      <c r="I325" s="106" t="s">
        <v>52</v>
      </c>
      <c r="J325" s="106" t="s">
        <v>52</v>
      </c>
      <c r="K325" s="106" t="s">
        <v>52</v>
      </c>
      <c r="L325" s="106" t="s">
        <v>52</v>
      </c>
      <c r="M325" s="106" t="s">
        <v>52</v>
      </c>
      <c r="N325" s="106" t="s">
        <v>52</v>
      </c>
      <c r="O325" s="106" t="s">
        <v>52</v>
      </c>
      <c r="P325" s="106" t="s">
        <v>52</v>
      </c>
      <c r="Q325" s="106" t="s">
        <v>52</v>
      </c>
      <c r="R325" s="106" t="s">
        <v>52</v>
      </c>
      <c r="S325" s="106" t="s">
        <v>52</v>
      </c>
      <c r="T325" s="106" t="s">
        <v>52</v>
      </c>
      <c r="U325" s="106" t="s">
        <v>52</v>
      </c>
      <c r="V325" s="106" t="s">
        <v>52</v>
      </c>
      <c r="W325" s="106" t="s">
        <v>52</v>
      </c>
      <c r="X325" s="106" t="s">
        <v>52</v>
      </c>
      <c r="Y325" s="106" t="s">
        <v>52</v>
      </c>
      <c r="Z325" s="106" t="s">
        <v>52</v>
      </c>
      <c r="AA325" s="107" t="s">
        <v>52</v>
      </c>
      <c r="AB325" s="107" t="s">
        <v>52</v>
      </c>
      <c r="AC325" s="107" t="s">
        <v>52</v>
      </c>
      <c r="AD325" s="107" t="s">
        <v>52</v>
      </c>
      <c r="AE325" s="107" t="s">
        <v>52</v>
      </c>
      <c r="AF325" s="107" t="s">
        <v>52</v>
      </c>
      <c r="AG325" s="107" t="s">
        <v>52</v>
      </c>
      <c r="AH325" s="107">
        <v>1588.24</v>
      </c>
      <c r="AI325" s="107">
        <v>1638.87</v>
      </c>
      <c r="AJ325" s="106">
        <v>1722.82</v>
      </c>
      <c r="AK325" s="106">
        <v>1809.91</v>
      </c>
    </row>
    <row r="326" spans="1:38" ht="15.5" customHeight="1" x14ac:dyDescent="0.2">
      <c r="A326" s="105" t="s">
        <v>1113</v>
      </c>
      <c r="B326" s="105" t="s">
        <v>1114</v>
      </c>
      <c r="C326" s="105" t="s">
        <v>1115</v>
      </c>
      <c r="D326" s="105" t="s">
        <v>94</v>
      </c>
      <c r="E326" s="105" t="s">
        <v>80</v>
      </c>
      <c r="F326" s="106" t="s">
        <v>52</v>
      </c>
      <c r="G326" s="106" t="s">
        <v>52</v>
      </c>
      <c r="H326" s="106" t="s">
        <v>52</v>
      </c>
      <c r="I326" s="106" t="s">
        <v>52</v>
      </c>
      <c r="J326" s="106" t="s">
        <v>52</v>
      </c>
      <c r="K326" s="106" t="s">
        <v>52</v>
      </c>
      <c r="L326" s="106" t="s">
        <v>52</v>
      </c>
      <c r="M326" s="106" t="s">
        <v>52</v>
      </c>
      <c r="N326" s="106" t="s">
        <v>52</v>
      </c>
      <c r="O326" s="106" t="s">
        <v>52</v>
      </c>
      <c r="P326" s="106" t="s">
        <v>52</v>
      </c>
      <c r="Q326" s="106" t="s">
        <v>52</v>
      </c>
      <c r="R326" s="106" t="s">
        <v>52</v>
      </c>
      <c r="S326" s="106" t="s">
        <v>52</v>
      </c>
      <c r="T326" s="106" t="s">
        <v>52</v>
      </c>
      <c r="U326" s="106" t="s">
        <v>52</v>
      </c>
      <c r="V326" s="106" t="s">
        <v>52</v>
      </c>
      <c r="W326" s="106" t="s">
        <v>52</v>
      </c>
      <c r="X326" s="106" t="s">
        <v>52</v>
      </c>
      <c r="Y326" s="106" t="s">
        <v>52</v>
      </c>
      <c r="Z326" s="106" t="s">
        <v>52</v>
      </c>
      <c r="AA326" s="106" t="s">
        <v>52</v>
      </c>
      <c r="AB326" s="106" t="s">
        <v>52</v>
      </c>
      <c r="AC326" s="106" t="s">
        <v>52</v>
      </c>
      <c r="AD326" s="106" t="s">
        <v>52</v>
      </c>
      <c r="AE326" s="106" t="s">
        <v>52</v>
      </c>
      <c r="AF326" s="106" t="s">
        <v>52</v>
      </c>
      <c r="AG326" s="107">
        <v>0</v>
      </c>
      <c r="AH326" s="107">
        <v>0</v>
      </c>
      <c r="AI326" s="107">
        <v>0</v>
      </c>
      <c r="AJ326" s="106">
        <v>0</v>
      </c>
      <c r="AK326" s="106">
        <v>0</v>
      </c>
      <c r="AL326" s="114"/>
    </row>
    <row r="327" spans="1:38" ht="15.5" customHeight="1" x14ac:dyDescent="0.2">
      <c r="A327" s="105" t="s">
        <v>1116</v>
      </c>
      <c r="B327" s="105" t="s">
        <v>1117</v>
      </c>
      <c r="C327" s="105" t="s">
        <v>1118</v>
      </c>
      <c r="D327" s="105" t="s">
        <v>194</v>
      </c>
      <c r="E327" s="105" t="s">
        <v>76</v>
      </c>
      <c r="F327" s="106">
        <v>105.75</v>
      </c>
      <c r="G327" s="106">
        <v>112.5</v>
      </c>
      <c r="H327" s="106">
        <v>111.38</v>
      </c>
      <c r="I327" s="106">
        <v>122.9</v>
      </c>
      <c r="J327" s="106">
        <v>132.97</v>
      </c>
      <c r="K327" s="106">
        <v>137.44999999999999</v>
      </c>
      <c r="L327" s="106">
        <v>142.88999999999999</v>
      </c>
      <c r="M327" s="106">
        <v>147.47</v>
      </c>
      <c r="N327" s="106">
        <v>150.30000000000001</v>
      </c>
      <c r="O327" s="106">
        <v>156.21</v>
      </c>
      <c r="P327" s="106">
        <v>168.02</v>
      </c>
      <c r="Q327" s="106">
        <v>175.88</v>
      </c>
      <c r="R327" s="106">
        <v>187.13</v>
      </c>
      <c r="S327" s="107">
        <v>192.86</v>
      </c>
      <c r="T327" s="107">
        <v>197.55</v>
      </c>
      <c r="U327" s="107">
        <v>201.85</v>
      </c>
      <c r="V327" s="107" t="s">
        <v>52</v>
      </c>
      <c r="W327" s="107" t="s">
        <v>52</v>
      </c>
      <c r="X327" s="107" t="s">
        <v>52</v>
      </c>
      <c r="Y327" s="107" t="s">
        <v>52</v>
      </c>
      <c r="Z327" s="107" t="s">
        <v>52</v>
      </c>
      <c r="AA327" s="107" t="s">
        <v>52</v>
      </c>
      <c r="AB327" s="107" t="s">
        <v>52</v>
      </c>
      <c r="AC327" s="107" t="s">
        <v>52</v>
      </c>
      <c r="AD327" s="107" t="s">
        <v>52</v>
      </c>
      <c r="AE327" s="107" t="s">
        <v>52</v>
      </c>
      <c r="AF327" s="107" t="s">
        <v>52</v>
      </c>
      <c r="AG327" s="107" t="s">
        <v>52</v>
      </c>
      <c r="AH327" s="107" t="s">
        <v>52</v>
      </c>
      <c r="AI327" s="107" t="s">
        <v>52</v>
      </c>
      <c r="AJ327" s="106" t="s">
        <v>52</v>
      </c>
      <c r="AK327" s="106" t="s">
        <v>52</v>
      </c>
    </row>
    <row r="328" spans="1:38" ht="15.5" customHeight="1" x14ac:dyDescent="0.2">
      <c r="A328" s="105" t="s">
        <v>1119</v>
      </c>
      <c r="B328" s="105" t="s">
        <v>1120</v>
      </c>
      <c r="C328" s="105" t="s">
        <v>1121</v>
      </c>
      <c r="D328" s="105" t="s">
        <v>94</v>
      </c>
      <c r="E328" s="105" t="s">
        <v>78</v>
      </c>
      <c r="F328" s="106" t="s">
        <v>52</v>
      </c>
      <c r="G328" s="106" t="s">
        <v>52</v>
      </c>
      <c r="H328" s="106" t="s">
        <v>52</v>
      </c>
      <c r="I328" s="106">
        <v>570.20000000000005</v>
      </c>
      <c r="J328" s="106">
        <v>572.80999999999995</v>
      </c>
      <c r="K328" s="106">
        <v>627.79999999999995</v>
      </c>
      <c r="L328" s="106">
        <v>679.3</v>
      </c>
      <c r="M328" s="106">
        <v>712.36</v>
      </c>
      <c r="N328" s="106">
        <v>744.96</v>
      </c>
      <c r="O328" s="106">
        <v>835.7</v>
      </c>
      <c r="P328" s="106">
        <v>964.76</v>
      </c>
      <c r="Q328" s="106">
        <v>989.58</v>
      </c>
      <c r="R328" s="106">
        <v>1035.72</v>
      </c>
      <c r="S328" s="107">
        <v>1085.78</v>
      </c>
      <c r="T328" s="107">
        <v>1118.3399999999999</v>
      </c>
      <c r="U328" s="107">
        <v>1144.1199999999999</v>
      </c>
      <c r="V328" s="107">
        <v>1171.71</v>
      </c>
      <c r="W328" s="107">
        <v>1194.9100000000001</v>
      </c>
      <c r="X328" s="107">
        <v>1194.1500000000001</v>
      </c>
      <c r="Y328" s="107">
        <v>1194.5999999999999</v>
      </c>
      <c r="Z328" s="107">
        <v>1215.1400000000001</v>
      </c>
      <c r="AA328" s="107">
        <v>1216.6500000000001</v>
      </c>
      <c r="AB328" s="107">
        <v>1217.28</v>
      </c>
      <c r="AC328" s="107">
        <v>1264.02</v>
      </c>
      <c r="AD328" s="107">
        <v>1321.96</v>
      </c>
      <c r="AE328" s="107">
        <v>1401.49</v>
      </c>
      <c r="AF328" s="107">
        <v>1439.63</v>
      </c>
      <c r="AG328" s="107">
        <v>1509.77</v>
      </c>
      <c r="AH328" s="107">
        <v>1582.59</v>
      </c>
      <c r="AI328" s="107">
        <v>1629.91</v>
      </c>
      <c r="AJ328" s="106">
        <v>1712.96</v>
      </c>
      <c r="AK328" s="106">
        <v>1800.73</v>
      </c>
    </row>
    <row r="329" spans="1:38" ht="15.5" customHeight="1" x14ac:dyDescent="0.2">
      <c r="A329" s="105" t="s">
        <v>1122</v>
      </c>
      <c r="B329" s="105" t="s">
        <v>1123</v>
      </c>
      <c r="C329" s="105" t="s">
        <v>1124</v>
      </c>
      <c r="D329" s="105" t="s">
        <v>94</v>
      </c>
      <c r="E329" s="105" t="s">
        <v>74</v>
      </c>
      <c r="F329" s="106">
        <v>648</v>
      </c>
      <c r="G329" s="106">
        <v>630</v>
      </c>
      <c r="H329" s="106">
        <v>682.88</v>
      </c>
      <c r="I329" s="106">
        <v>717.62</v>
      </c>
      <c r="J329" s="106">
        <v>730.71</v>
      </c>
      <c r="K329" s="106">
        <v>769.37</v>
      </c>
      <c r="L329" s="106">
        <v>815.17</v>
      </c>
      <c r="M329" s="106">
        <v>868.6</v>
      </c>
      <c r="N329" s="106">
        <v>903.54</v>
      </c>
      <c r="O329" s="106">
        <v>966.93</v>
      </c>
      <c r="P329" s="106">
        <v>1047.78</v>
      </c>
      <c r="Q329" s="106">
        <v>1098.51</v>
      </c>
      <c r="R329" s="106">
        <v>1124.1500000000001</v>
      </c>
      <c r="S329" s="107">
        <v>1179.32</v>
      </c>
      <c r="T329" s="107">
        <v>1222.3399999999999</v>
      </c>
      <c r="U329" s="107">
        <v>1264.8499999999999</v>
      </c>
      <c r="V329" s="107">
        <v>1296.28</v>
      </c>
      <c r="W329" s="107">
        <v>1328.06</v>
      </c>
      <c r="X329" s="107">
        <v>1328.06</v>
      </c>
      <c r="Y329" s="107">
        <v>1328.06</v>
      </c>
      <c r="Z329" s="107">
        <v>1328.04</v>
      </c>
      <c r="AA329" s="107">
        <v>1328.04</v>
      </c>
      <c r="AB329" s="107">
        <v>1328.04</v>
      </c>
      <c r="AC329" s="107">
        <v>1381.14</v>
      </c>
      <c r="AD329" s="107">
        <v>1450.17</v>
      </c>
      <c r="AE329" s="107">
        <v>1522.53</v>
      </c>
      <c r="AF329" s="107">
        <v>1568.05</v>
      </c>
      <c r="AG329" s="107">
        <v>1630.61</v>
      </c>
      <c r="AH329" s="107">
        <v>1711.98</v>
      </c>
      <c r="AI329" s="107">
        <v>1763.17</v>
      </c>
      <c r="AJ329" s="106">
        <v>1851.15</v>
      </c>
      <c r="AK329" s="106">
        <v>1943.52</v>
      </c>
    </row>
    <row r="330" spans="1:38" ht="15.5" customHeight="1" x14ac:dyDescent="0.2">
      <c r="A330" s="105" t="s">
        <v>1125</v>
      </c>
      <c r="B330" s="105" t="s">
        <v>1126</v>
      </c>
      <c r="C330" s="105" t="s">
        <v>1127</v>
      </c>
      <c r="D330" s="105" t="s">
        <v>94</v>
      </c>
      <c r="E330" s="105" t="s">
        <v>76</v>
      </c>
      <c r="F330" s="106">
        <v>159.75</v>
      </c>
      <c r="G330" s="106">
        <v>137.25</v>
      </c>
      <c r="H330" s="106">
        <v>130.5</v>
      </c>
      <c r="I330" s="106">
        <v>144.72999999999999</v>
      </c>
      <c r="J330" s="106">
        <v>152.46</v>
      </c>
      <c r="K330" s="106">
        <v>150.4</v>
      </c>
      <c r="L330" s="106">
        <v>155.99</v>
      </c>
      <c r="M330" s="106">
        <v>168.07</v>
      </c>
      <c r="N330" s="106">
        <v>178.24</v>
      </c>
      <c r="O330" s="106">
        <v>194.66</v>
      </c>
      <c r="P330" s="106">
        <v>206.8</v>
      </c>
      <c r="Q330" s="106">
        <v>213.76</v>
      </c>
      <c r="R330" s="106">
        <v>222.57</v>
      </c>
      <c r="S330" s="107">
        <v>228</v>
      </c>
      <c r="T330" s="107">
        <v>228.72</v>
      </c>
      <c r="U330" s="107">
        <v>239.28</v>
      </c>
      <c r="V330" s="107">
        <v>245.17</v>
      </c>
      <c r="W330" s="107">
        <v>251.24</v>
      </c>
      <c r="X330" s="107">
        <v>249.67</v>
      </c>
      <c r="Y330" s="107">
        <v>250.44</v>
      </c>
      <c r="Z330" s="107">
        <v>253.89</v>
      </c>
      <c r="AA330" s="107">
        <v>252.22</v>
      </c>
      <c r="AB330" s="107">
        <v>252.07</v>
      </c>
      <c r="AC330" s="107">
        <v>252.82</v>
      </c>
      <c r="AD330" s="107">
        <v>254.09</v>
      </c>
      <c r="AE330" s="107">
        <v>255.09</v>
      </c>
      <c r="AF330" s="107">
        <v>256.26</v>
      </c>
      <c r="AG330" s="107">
        <v>263.36</v>
      </c>
      <c r="AH330" s="107">
        <v>269.16000000000003</v>
      </c>
      <c r="AI330" s="107">
        <v>274.85000000000002</v>
      </c>
      <c r="AJ330" s="106">
        <v>283.41000000000003</v>
      </c>
      <c r="AK330" s="106">
        <v>293.51</v>
      </c>
    </row>
    <row r="331" spans="1:38" ht="15.5" customHeight="1" x14ac:dyDescent="0.2">
      <c r="A331" s="105" t="s">
        <v>1128</v>
      </c>
      <c r="B331" s="105" t="s">
        <v>1129</v>
      </c>
      <c r="C331" s="105" t="s">
        <v>1130</v>
      </c>
      <c r="D331" s="105" t="s">
        <v>94</v>
      </c>
      <c r="E331" s="105" t="s">
        <v>76</v>
      </c>
      <c r="F331" s="106">
        <v>92.25</v>
      </c>
      <c r="G331" s="106">
        <v>93.38</v>
      </c>
      <c r="H331" s="106">
        <v>96.75</v>
      </c>
      <c r="I331" s="106">
        <v>106.34</v>
      </c>
      <c r="J331" s="106">
        <v>113.44</v>
      </c>
      <c r="K331" s="106">
        <v>128.37</v>
      </c>
      <c r="L331" s="106">
        <v>135.01</v>
      </c>
      <c r="M331" s="106">
        <v>141.72</v>
      </c>
      <c r="N331" s="106">
        <v>149.61000000000001</v>
      </c>
      <c r="O331" s="106">
        <v>164.01</v>
      </c>
      <c r="P331" s="106">
        <v>175.25</v>
      </c>
      <c r="Q331" s="106">
        <v>182.12</v>
      </c>
      <c r="R331" s="106">
        <v>189.47</v>
      </c>
      <c r="S331" s="107">
        <v>198.96</v>
      </c>
      <c r="T331" s="107">
        <v>207.89</v>
      </c>
      <c r="U331" s="107">
        <v>212.52</v>
      </c>
      <c r="V331" s="107">
        <v>217.38</v>
      </c>
      <c r="W331" s="107">
        <v>220.03</v>
      </c>
      <c r="X331" s="107">
        <v>219.91</v>
      </c>
      <c r="Y331" s="107">
        <v>220.1</v>
      </c>
      <c r="Z331" s="107">
        <v>220.27</v>
      </c>
      <c r="AA331" s="107">
        <v>224.83</v>
      </c>
      <c r="AB331" s="107">
        <v>227.63</v>
      </c>
      <c r="AC331" s="107">
        <v>229.49</v>
      </c>
      <c r="AD331" s="107">
        <v>231.46</v>
      </c>
      <c r="AE331" s="107">
        <v>234.42</v>
      </c>
      <c r="AF331" s="107">
        <v>235.42</v>
      </c>
      <c r="AG331" s="107">
        <v>238.38</v>
      </c>
      <c r="AH331" s="107">
        <v>242.59</v>
      </c>
      <c r="AI331" s="107">
        <v>245.81</v>
      </c>
      <c r="AJ331" s="106">
        <v>252.91</v>
      </c>
      <c r="AK331" s="106">
        <v>261.19</v>
      </c>
    </row>
    <row r="332" spans="1:38" ht="15.5" customHeight="1" x14ac:dyDescent="0.2">
      <c r="A332" s="105" t="s">
        <v>1131</v>
      </c>
      <c r="B332" s="105" t="s">
        <v>1132</v>
      </c>
      <c r="C332" s="105" t="s">
        <v>1133</v>
      </c>
      <c r="D332" s="105" t="s">
        <v>194</v>
      </c>
      <c r="E332" s="105" t="s">
        <v>76</v>
      </c>
      <c r="F332" s="106">
        <v>83.25</v>
      </c>
      <c r="G332" s="106">
        <v>109.13</v>
      </c>
      <c r="H332" s="106">
        <v>112.5</v>
      </c>
      <c r="I332" s="106">
        <v>113.87</v>
      </c>
      <c r="J332" s="106">
        <v>115.54</v>
      </c>
      <c r="K332" s="106">
        <v>122.85</v>
      </c>
      <c r="L332" s="106">
        <v>126.36</v>
      </c>
      <c r="M332" s="106">
        <v>137.77000000000001</v>
      </c>
      <c r="N332" s="106">
        <v>147.38</v>
      </c>
      <c r="O332" s="106">
        <v>160.33000000000001</v>
      </c>
      <c r="P332" s="106">
        <v>170.73</v>
      </c>
      <c r="Q332" s="106">
        <v>183.22</v>
      </c>
      <c r="R332" s="106">
        <v>191.88</v>
      </c>
      <c r="S332" s="107">
        <v>202.18</v>
      </c>
      <c r="T332" s="107">
        <v>212.21</v>
      </c>
      <c r="U332" s="107">
        <v>220.55</v>
      </c>
      <c r="V332" s="107" t="s">
        <v>52</v>
      </c>
      <c r="W332" s="107" t="s">
        <v>52</v>
      </c>
      <c r="X332" s="107" t="s">
        <v>52</v>
      </c>
      <c r="Y332" s="107" t="s">
        <v>52</v>
      </c>
      <c r="Z332" s="107" t="s">
        <v>52</v>
      </c>
      <c r="AA332" s="107" t="s">
        <v>52</v>
      </c>
      <c r="AB332" s="107" t="s">
        <v>52</v>
      </c>
      <c r="AC332" s="107" t="s">
        <v>52</v>
      </c>
      <c r="AD332" s="107" t="s">
        <v>52</v>
      </c>
      <c r="AE332" s="107" t="s">
        <v>52</v>
      </c>
      <c r="AF332" s="107" t="s">
        <v>52</v>
      </c>
      <c r="AG332" s="107" t="s">
        <v>52</v>
      </c>
      <c r="AH332" s="107" t="s">
        <v>52</v>
      </c>
      <c r="AI332" s="107" t="s">
        <v>52</v>
      </c>
      <c r="AJ332" s="106" t="s">
        <v>52</v>
      </c>
      <c r="AK332" s="106" t="s">
        <v>52</v>
      </c>
    </row>
    <row r="333" spans="1:38" ht="15.5" customHeight="1" x14ac:dyDescent="0.2">
      <c r="A333" s="105" t="s">
        <v>1134</v>
      </c>
      <c r="B333" s="11" t="s">
        <v>1135</v>
      </c>
      <c r="C333" s="105" t="s">
        <v>1136</v>
      </c>
      <c r="D333" s="105" t="s">
        <v>194</v>
      </c>
      <c r="E333" s="105" t="s">
        <v>82</v>
      </c>
      <c r="F333" s="106">
        <v>435.38</v>
      </c>
      <c r="G333" s="106">
        <v>466.88</v>
      </c>
      <c r="H333" s="106">
        <v>436.5</v>
      </c>
      <c r="I333" s="106">
        <v>452.18</v>
      </c>
      <c r="J333" s="106">
        <v>473.68</v>
      </c>
      <c r="K333" s="106">
        <v>537.25</v>
      </c>
      <c r="L333" s="106">
        <v>588.82000000000005</v>
      </c>
      <c r="M333" s="106">
        <v>618.85</v>
      </c>
      <c r="N333" s="106">
        <v>667.74</v>
      </c>
      <c r="O333" s="106">
        <v>732.85</v>
      </c>
      <c r="P333" s="106">
        <v>817.13</v>
      </c>
      <c r="Q333" s="106">
        <v>817.09</v>
      </c>
      <c r="R333" s="106">
        <v>857.45</v>
      </c>
      <c r="S333" s="107">
        <v>899.47</v>
      </c>
      <c r="T333" s="107">
        <v>943.54</v>
      </c>
      <c r="U333" s="107">
        <v>988.36</v>
      </c>
      <c r="V333" s="107">
        <v>1027.3</v>
      </c>
      <c r="W333" s="107">
        <v>1057.48</v>
      </c>
      <c r="X333" s="107">
        <v>1057.48</v>
      </c>
      <c r="Y333" s="107">
        <v>1057.48</v>
      </c>
      <c r="Z333" s="107">
        <v>1057.48</v>
      </c>
      <c r="AA333" s="107">
        <v>1078.52</v>
      </c>
      <c r="AB333" s="107">
        <v>1099.98</v>
      </c>
      <c r="AC333" s="107">
        <v>1143.8599999999999</v>
      </c>
      <c r="AD333" s="107">
        <v>1189.5</v>
      </c>
      <c r="AE333" s="107">
        <v>1248.8499999999999</v>
      </c>
      <c r="AF333" s="107">
        <v>1311.16</v>
      </c>
      <c r="AG333" s="107">
        <v>1363.47</v>
      </c>
      <c r="AH333" s="107">
        <v>1411.05</v>
      </c>
      <c r="AI333" s="107">
        <v>1467.35</v>
      </c>
      <c r="AJ333" s="106" t="s">
        <v>52</v>
      </c>
      <c r="AK333" s="106" t="s">
        <v>52</v>
      </c>
    </row>
    <row r="334" spans="1:38" ht="15.5" customHeight="1" x14ac:dyDescent="0.2">
      <c r="A334" s="105" t="s">
        <v>1137</v>
      </c>
      <c r="B334" s="11" t="s">
        <v>1138</v>
      </c>
      <c r="C334" s="105" t="s">
        <v>1139</v>
      </c>
      <c r="D334" s="105" t="s">
        <v>94</v>
      </c>
      <c r="E334" s="105" t="s">
        <v>78</v>
      </c>
      <c r="F334" s="106" t="s">
        <v>52</v>
      </c>
      <c r="G334" s="106" t="s">
        <v>52</v>
      </c>
      <c r="H334" s="106" t="s">
        <v>52</v>
      </c>
      <c r="I334" s="106" t="s">
        <v>52</v>
      </c>
      <c r="J334" s="106" t="s">
        <v>52</v>
      </c>
      <c r="K334" s="106" t="s">
        <v>52</v>
      </c>
      <c r="L334" s="106" t="s">
        <v>52</v>
      </c>
      <c r="M334" s="106" t="s">
        <v>52</v>
      </c>
      <c r="N334" s="106" t="s">
        <v>52</v>
      </c>
      <c r="O334" s="106" t="s">
        <v>52</v>
      </c>
      <c r="P334" s="106" t="s">
        <v>52</v>
      </c>
      <c r="Q334" s="106" t="s">
        <v>52</v>
      </c>
      <c r="R334" s="106" t="s">
        <v>52</v>
      </c>
      <c r="S334" s="107" t="s">
        <v>52</v>
      </c>
      <c r="T334" s="107" t="s">
        <v>52</v>
      </c>
      <c r="U334" s="107" t="s">
        <v>52</v>
      </c>
      <c r="V334" s="107" t="s">
        <v>52</v>
      </c>
      <c r="W334" s="107" t="s">
        <v>52</v>
      </c>
      <c r="X334" s="107" t="s">
        <v>52</v>
      </c>
      <c r="Y334" s="107" t="s">
        <v>52</v>
      </c>
      <c r="Z334" s="107" t="s">
        <v>52</v>
      </c>
      <c r="AA334" s="107" t="s">
        <v>52</v>
      </c>
      <c r="AB334" s="107" t="s">
        <v>52</v>
      </c>
      <c r="AC334" s="107" t="s">
        <v>52</v>
      </c>
      <c r="AD334" s="107" t="s">
        <v>52</v>
      </c>
      <c r="AE334" s="107" t="s">
        <v>52</v>
      </c>
      <c r="AF334" s="107" t="s">
        <v>52</v>
      </c>
      <c r="AG334" s="107" t="s">
        <v>52</v>
      </c>
      <c r="AH334" s="107" t="s">
        <v>52</v>
      </c>
      <c r="AI334" s="107" t="s">
        <v>52</v>
      </c>
      <c r="AJ334" s="106">
        <v>1802.06</v>
      </c>
      <c r="AK334" s="106">
        <v>1893.07</v>
      </c>
    </row>
    <row r="335" spans="1:38" ht="15.5" customHeight="1" x14ac:dyDescent="0.2">
      <c r="A335" s="11" t="s">
        <v>1140</v>
      </c>
      <c r="B335" s="105" t="s">
        <v>1141</v>
      </c>
      <c r="C335" s="11" t="s">
        <v>1142</v>
      </c>
      <c r="D335" s="105" t="s">
        <v>94</v>
      </c>
      <c r="E335" s="105" t="s">
        <v>88</v>
      </c>
      <c r="F335" s="106" t="s">
        <v>52</v>
      </c>
      <c r="G335" s="106" t="s">
        <v>52</v>
      </c>
      <c r="H335" s="106" t="s">
        <v>52</v>
      </c>
      <c r="I335" s="106" t="s">
        <v>52</v>
      </c>
      <c r="J335" s="106" t="s">
        <v>52</v>
      </c>
      <c r="K335" s="106" t="s">
        <v>52</v>
      </c>
      <c r="L335" s="106" t="s">
        <v>52</v>
      </c>
      <c r="M335" s="106" t="s">
        <v>52</v>
      </c>
      <c r="N335" s="106" t="s">
        <v>52</v>
      </c>
      <c r="O335" s="106" t="s">
        <v>52</v>
      </c>
      <c r="P335" s="106" t="s">
        <v>52</v>
      </c>
      <c r="Q335" s="106">
        <v>50.54</v>
      </c>
      <c r="R335" s="106">
        <v>52.58</v>
      </c>
      <c r="S335" s="107">
        <v>53.94</v>
      </c>
      <c r="T335" s="107">
        <v>56.04</v>
      </c>
      <c r="U335" s="107">
        <v>58.56</v>
      </c>
      <c r="V335" s="107">
        <v>60.89</v>
      </c>
      <c r="W335" s="107">
        <v>62.1</v>
      </c>
      <c r="X335" s="107">
        <v>62.1</v>
      </c>
      <c r="Y335" s="107">
        <v>62.1</v>
      </c>
      <c r="Z335" s="107">
        <v>62.1</v>
      </c>
      <c r="AA335" s="107">
        <v>63.33</v>
      </c>
      <c r="AB335" s="107">
        <v>64.59</v>
      </c>
      <c r="AC335" s="107">
        <v>65.88</v>
      </c>
      <c r="AD335" s="107">
        <v>67.19</v>
      </c>
      <c r="AE335" s="107">
        <v>69.2</v>
      </c>
      <c r="AF335" s="107">
        <v>71.27</v>
      </c>
      <c r="AG335" s="107">
        <v>72.69</v>
      </c>
      <c r="AH335" s="107">
        <v>74.14</v>
      </c>
      <c r="AI335" s="107">
        <v>75.61</v>
      </c>
      <c r="AJ335" s="106">
        <v>80.61</v>
      </c>
      <c r="AK335" s="106">
        <v>83.02</v>
      </c>
      <c r="AL335" s="109"/>
    </row>
    <row r="336" spans="1:38" ht="15.5" customHeight="1" x14ac:dyDescent="0.2">
      <c r="A336" s="105" t="s">
        <v>1143</v>
      </c>
      <c r="B336" s="105" t="s">
        <v>1144</v>
      </c>
      <c r="C336" s="105" t="s">
        <v>1145</v>
      </c>
      <c r="D336" s="105" t="s">
        <v>94</v>
      </c>
      <c r="E336" s="105" t="s">
        <v>86</v>
      </c>
      <c r="F336" s="106" t="s">
        <v>52</v>
      </c>
      <c r="G336" s="106" t="s">
        <v>52</v>
      </c>
      <c r="H336" s="106">
        <v>45</v>
      </c>
      <c r="I336" s="106">
        <v>45.34</v>
      </c>
      <c r="J336" s="106">
        <v>49.72</v>
      </c>
      <c r="K336" s="106">
        <v>48.46</v>
      </c>
      <c r="L336" s="106">
        <v>52.2</v>
      </c>
      <c r="M336" s="106">
        <v>57.04</v>
      </c>
      <c r="N336" s="106">
        <v>62.59</v>
      </c>
      <c r="O336" s="106">
        <v>88.59</v>
      </c>
      <c r="P336" s="106">
        <v>156</v>
      </c>
      <c r="Q336" s="106">
        <v>171.5</v>
      </c>
      <c r="R336" s="106">
        <v>176</v>
      </c>
      <c r="S336" s="107">
        <v>180</v>
      </c>
      <c r="T336" s="107">
        <v>185.4</v>
      </c>
      <c r="U336" s="107">
        <v>193.37</v>
      </c>
      <c r="V336" s="107">
        <v>199.17</v>
      </c>
      <c r="W336" s="107">
        <v>204.55</v>
      </c>
      <c r="X336" s="107">
        <v>204.55</v>
      </c>
      <c r="Y336" s="107">
        <v>204.55</v>
      </c>
      <c r="Z336" s="107">
        <v>204.55</v>
      </c>
      <c r="AA336" s="107">
        <v>208.62</v>
      </c>
      <c r="AB336" s="107">
        <v>212.77</v>
      </c>
      <c r="AC336" s="107">
        <v>217</v>
      </c>
      <c r="AD336" s="107">
        <v>221.32</v>
      </c>
      <c r="AE336" s="107">
        <v>232.82</v>
      </c>
      <c r="AF336" s="107">
        <v>255.77</v>
      </c>
      <c r="AG336" s="107">
        <v>265.77</v>
      </c>
      <c r="AH336" s="107">
        <v>271.06</v>
      </c>
      <c r="AI336" s="107">
        <v>281.06</v>
      </c>
      <c r="AJ336" s="106">
        <v>295.08999999999997</v>
      </c>
      <c r="AK336" s="106">
        <v>306.86</v>
      </c>
    </row>
    <row r="337" spans="1:38" ht="15.5" customHeight="1" x14ac:dyDescent="0.2">
      <c r="A337" s="105" t="s">
        <v>1146</v>
      </c>
      <c r="B337" s="105" t="s">
        <v>1147</v>
      </c>
      <c r="C337" s="105" t="s">
        <v>1148</v>
      </c>
      <c r="D337" s="105" t="s">
        <v>194</v>
      </c>
      <c r="E337" s="105" t="s">
        <v>76</v>
      </c>
      <c r="F337" s="106">
        <v>102.38</v>
      </c>
      <c r="G337" s="106">
        <v>127.13</v>
      </c>
      <c r="H337" s="106">
        <v>126</v>
      </c>
      <c r="I337" s="106">
        <v>126.24</v>
      </c>
      <c r="J337" s="106">
        <v>114.57</v>
      </c>
      <c r="K337" s="106">
        <v>118.59</v>
      </c>
      <c r="L337" s="106">
        <v>127.94</v>
      </c>
      <c r="M337" s="106">
        <v>136.77000000000001</v>
      </c>
      <c r="N337" s="106">
        <v>144.84</v>
      </c>
      <c r="O337" s="106">
        <v>156.28</v>
      </c>
      <c r="P337" s="106">
        <v>167.06</v>
      </c>
      <c r="Q337" s="106">
        <v>175.25</v>
      </c>
      <c r="R337" s="106">
        <v>180.33</v>
      </c>
      <c r="S337" s="107">
        <v>189.17</v>
      </c>
      <c r="T337" s="107">
        <v>201.17</v>
      </c>
      <c r="U337" s="107">
        <v>209.63</v>
      </c>
      <c r="V337" s="107">
        <v>218.26</v>
      </c>
      <c r="W337" s="107">
        <v>223.5</v>
      </c>
      <c r="X337" s="107">
        <v>223.71</v>
      </c>
      <c r="Y337" s="107">
        <v>224.1</v>
      </c>
      <c r="Z337" s="107">
        <v>227.17</v>
      </c>
      <c r="AA337" s="107">
        <v>225.16</v>
      </c>
      <c r="AB337" s="107">
        <v>224.41</v>
      </c>
      <c r="AC337" s="107">
        <v>224.14</v>
      </c>
      <c r="AD337" s="107">
        <v>229.28</v>
      </c>
      <c r="AE337" s="107">
        <v>236.17</v>
      </c>
      <c r="AF337" s="107">
        <v>242.95</v>
      </c>
      <c r="AG337" s="107">
        <v>248.66</v>
      </c>
      <c r="AH337" s="107" t="s">
        <v>52</v>
      </c>
      <c r="AI337" s="107" t="s">
        <v>52</v>
      </c>
      <c r="AJ337" s="106" t="s">
        <v>52</v>
      </c>
      <c r="AK337" s="106" t="s">
        <v>52</v>
      </c>
    </row>
    <row r="338" spans="1:38" ht="15.5" customHeight="1" x14ac:dyDescent="0.2">
      <c r="A338" s="105" t="s">
        <v>1149</v>
      </c>
      <c r="B338" s="11" t="s">
        <v>1150</v>
      </c>
      <c r="C338" s="105" t="s">
        <v>1151</v>
      </c>
      <c r="D338" s="105" t="s">
        <v>194</v>
      </c>
      <c r="E338" s="105" t="s">
        <v>82</v>
      </c>
      <c r="F338" s="106">
        <v>439.88</v>
      </c>
      <c r="G338" s="106">
        <v>493.88</v>
      </c>
      <c r="H338" s="106">
        <v>452.25</v>
      </c>
      <c r="I338" s="106">
        <v>480.98</v>
      </c>
      <c r="J338" s="106">
        <v>494.28</v>
      </c>
      <c r="K338" s="106">
        <v>539.16</v>
      </c>
      <c r="L338" s="106">
        <v>586.4</v>
      </c>
      <c r="M338" s="106">
        <v>626.87</v>
      </c>
      <c r="N338" s="106">
        <v>657.68</v>
      </c>
      <c r="O338" s="106">
        <v>735.94</v>
      </c>
      <c r="P338" s="106">
        <v>794.24</v>
      </c>
      <c r="Q338" s="106">
        <v>833.27</v>
      </c>
      <c r="R338" s="106">
        <v>856.98</v>
      </c>
      <c r="S338" s="107">
        <v>882.68</v>
      </c>
      <c r="T338" s="107">
        <v>917.55</v>
      </c>
      <c r="U338" s="107">
        <v>956.05</v>
      </c>
      <c r="V338" s="107">
        <v>993.34</v>
      </c>
      <c r="W338" s="107">
        <v>1028.1099999999999</v>
      </c>
      <c r="X338" s="107">
        <v>1028.1099999999999</v>
      </c>
      <c r="Y338" s="107">
        <v>1028.1099999999999</v>
      </c>
      <c r="Z338" s="107">
        <v>1028.1099999999999</v>
      </c>
      <c r="AA338" s="107">
        <v>1048.57</v>
      </c>
      <c r="AB338" s="107">
        <v>1069.02</v>
      </c>
      <c r="AC338" s="107">
        <v>1111.25</v>
      </c>
      <c r="AD338" s="107">
        <v>1166.5899999999999</v>
      </c>
      <c r="AE338" s="107">
        <v>1236.3499999999999</v>
      </c>
      <c r="AF338" s="107">
        <v>1236.0999999999999</v>
      </c>
      <c r="AG338" s="107">
        <v>1285.42</v>
      </c>
      <c r="AH338" s="107" t="s">
        <v>52</v>
      </c>
      <c r="AI338" s="107" t="s">
        <v>52</v>
      </c>
      <c r="AJ338" s="106" t="s">
        <v>52</v>
      </c>
      <c r="AK338" s="106" t="s">
        <v>52</v>
      </c>
    </row>
    <row r="339" spans="1:38" ht="15.5" customHeight="1" x14ac:dyDescent="0.2">
      <c r="A339" s="105" t="s">
        <v>1152</v>
      </c>
      <c r="B339" s="105" t="s">
        <v>1153</v>
      </c>
      <c r="C339" s="105" t="s">
        <v>1154</v>
      </c>
      <c r="D339" s="105" t="s">
        <v>94</v>
      </c>
      <c r="E339" s="105" t="s">
        <v>88</v>
      </c>
      <c r="F339" s="106" t="s">
        <v>52</v>
      </c>
      <c r="G339" s="106" t="s">
        <v>52</v>
      </c>
      <c r="H339" s="106" t="s">
        <v>52</v>
      </c>
      <c r="I339" s="106" t="s">
        <v>52</v>
      </c>
      <c r="J339" s="106" t="s">
        <v>52</v>
      </c>
      <c r="K339" s="106" t="s">
        <v>52</v>
      </c>
      <c r="L339" s="106" t="s">
        <v>52</v>
      </c>
      <c r="M339" s="106" t="s">
        <v>52</v>
      </c>
      <c r="N339" s="106" t="s">
        <v>52</v>
      </c>
      <c r="O339" s="106" t="s">
        <v>52</v>
      </c>
      <c r="P339" s="106" t="s">
        <v>52</v>
      </c>
      <c r="Q339" s="106" t="s">
        <v>52</v>
      </c>
      <c r="R339" s="106" t="s">
        <v>52</v>
      </c>
      <c r="S339" s="107" t="s">
        <v>52</v>
      </c>
      <c r="T339" s="107" t="s">
        <v>52</v>
      </c>
      <c r="U339" s="107" t="s">
        <v>52</v>
      </c>
      <c r="V339" s="107" t="s">
        <v>52</v>
      </c>
      <c r="W339" s="107" t="s">
        <v>52</v>
      </c>
      <c r="X339" s="107" t="s">
        <v>52</v>
      </c>
      <c r="Y339" s="107" t="s">
        <v>52</v>
      </c>
      <c r="Z339" s="107" t="s">
        <v>52</v>
      </c>
      <c r="AA339" s="107" t="s">
        <v>52</v>
      </c>
      <c r="AB339" s="107" t="s">
        <v>52</v>
      </c>
      <c r="AC339" s="107" t="s">
        <v>52</v>
      </c>
      <c r="AD339" s="107" t="s">
        <v>52</v>
      </c>
      <c r="AE339" s="107" t="s">
        <v>52</v>
      </c>
      <c r="AF339" s="107">
        <v>60.76</v>
      </c>
      <c r="AG339" s="107">
        <v>61.97</v>
      </c>
      <c r="AH339" s="107">
        <v>63.2</v>
      </c>
      <c r="AI339" s="107">
        <v>68.2</v>
      </c>
      <c r="AJ339" s="106">
        <v>73.2</v>
      </c>
      <c r="AK339" s="106">
        <v>75.39</v>
      </c>
      <c r="AL339" s="100" t="s">
        <v>44</v>
      </c>
    </row>
    <row r="340" spans="1:38" ht="15.5" customHeight="1" x14ac:dyDescent="0.2">
      <c r="A340" s="105" t="s">
        <v>1155</v>
      </c>
      <c r="B340" s="105" t="s">
        <v>1156</v>
      </c>
      <c r="C340" s="105" t="s">
        <v>1157</v>
      </c>
      <c r="D340" s="105" t="s">
        <v>94</v>
      </c>
      <c r="E340" s="105" t="s">
        <v>86</v>
      </c>
      <c r="F340" s="106" t="s">
        <v>52</v>
      </c>
      <c r="G340" s="106" t="s">
        <v>52</v>
      </c>
      <c r="H340" s="106">
        <v>63</v>
      </c>
      <c r="I340" s="106">
        <v>64.260000000000005</v>
      </c>
      <c r="J340" s="106">
        <v>70.56</v>
      </c>
      <c r="K340" s="106">
        <v>69.290000000000006</v>
      </c>
      <c r="L340" s="106">
        <v>76.08</v>
      </c>
      <c r="M340" s="106">
        <v>79.650000000000006</v>
      </c>
      <c r="N340" s="106">
        <v>83</v>
      </c>
      <c r="O340" s="106">
        <v>105.25</v>
      </c>
      <c r="P340" s="106">
        <v>130.09</v>
      </c>
      <c r="Q340" s="106">
        <v>149.43</v>
      </c>
      <c r="R340" s="106">
        <v>154.41</v>
      </c>
      <c r="S340" s="107">
        <v>162.11000000000001</v>
      </c>
      <c r="T340" s="107">
        <v>170.21</v>
      </c>
      <c r="U340" s="107">
        <v>178.62</v>
      </c>
      <c r="V340" s="107">
        <v>186.66</v>
      </c>
      <c r="W340" s="107">
        <v>193.2</v>
      </c>
      <c r="X340" s="107">
        <v>193.2</v>
      </c>
      <c r="Y340" s="107">
        <v>193.2</v>
      </c>
      <c r="Z340" s="107">
        <v>193.2</v>
      </c>
      <c r="AA340" s="107">
        <v>197.04</v>
      </c>
      <c r="AB340" s="107">
        <v>200.96</v>
      </c>
      <c r="AC340" s="107">
        <v>204.96</v>
      </c>
      <c r="AD340" s="107">
        <v>209.04</v>
      </c>
      <c r="AE340" s="107">
        <v>221.04</v>
      </c>
      <c r="AF340" s="107">
        <v>245.04</v>
      </c>
      <c r="AG340" s="107">
        <v>255.04</v>
      </c>
      <c r="AH340" s="107">
        <v>268.04000000000002</v>
      </c>
      <c r="AI340" s="107">
        <v>278.04000000000002</v>
      </c>
      <c r="AJ340" s="106">
        <v>293.04000000000002</v>
      </c>
      <c r="AK340" s="106">
        <v>306.04000000000002</v>
      </c>
    </row>
    <row r="341" spans="1:38" ht="15.5" customHeight="1" x14ac:dyDescent="0.2">
      <c r="A341" s="105" t="s">
        <v>1158</v>
      </c>
      <c r="B341" s="105" t="s">
        <v>52</v>
      </c>
      <c r="C341" s="105" t="s">
        <v>1159</v>
      </c>
      <c r="D341" s="105" t="s">
        <v>194</v>
      </c>
      <c r="E341" s="105" t="s">
        <v>76</v>
      </c>
      <c r="F341" s="106">
        <v>104.63</v>
      </c>
      <c r="G341" s="106">
        <v>103.5</v>
      </c>
      <c r="H341" s="106">
        <v>105.75</v>
      </c>
      <c r="I341" s="106" t="s">
        <v>52</v>
      </c>
      <c r="J341" s="106" t="s">
        <v>52</v>
      </c>
      <c r="K341" s="106" t="s">
        <v>52</v>
      </c>
      <c r="L341" s="106" t="s">
        <v>52</v>
      </c>
      <c r="M341" s="106" t="s">
        <v>52</v>
      </c>
      <c r="N341" s="106" t="s">
        <v>52</v>
      </c>
      <c r="O341" s="106" t="s">
        <v>52</v>
      </c>
      <c r="P341" s="106" t="s">
        <v>52</v>
      </c>
      <c r="Q341" s="106" t="s">
        <v>52</v>
      </c>
      <c r="R341" s="106" t="s">
        <v>52</v>
      </c>
      <c r="S341" s="107" t="s">
        <v>52</v>
      </c>
      <c r="T341" s="107" t="s">
        <v>52</v>
      </c>
      <c r="U341" s="107" t="s">
        <v>52</v>
      </c>
      <c r="V341" s="107" t="s">
        <v>52</v>
      </c>
      <c r="W341" s="107" t="s">
        <v>52</v>
      </c>
      <c r="X341" s="107" t="s">
        <v>52</v>
      </c>
      <c r="Y341" s="107" t="s">
        <v>52</v>
      </c>
      <c r="Z341" s="107" t="s">
        <v>52</v>
      </c>
      <c r="AA341" s="107" t="s">
        <v>52</v>
      </c>
      <c r="AB341" s="107" t="s">
        <v>52</v>
      </c>
      <c r="AC341" s="107" t="s">
        <v>52</v>
      </c>
      <c r="AD341" s="107" t="s">
        <v>52</v>
      </c>
      <c r="AE341" s="107" t="s">
        <v>52</v>
      </c>
      <c r="AF341" s="107" t="s">
        <v>52</v>
      </c>
      <c r="AG341" s="107" t="s">
        <v>52</v>
      </c>
      <c r="AH341" s="107" t="s">
        <v>52</v>
      </c>
      <c r="AI341" s="107" t="s">
        <v>52</v>
      </c>
      <c r="AJ341" s="106" t="s">
        <v>52</v>
      </c>
      <c r="AK341" s="106" t="s">
        <v>52</v>
      </c>
    </row>
    <row r="342" spans="1:38" ht="15.5" customHeight="1" x14ac:dyDescent="0.2">
      <c r="A342" s="105" t="s">
        <v>1160</v>
      </c>
      <c r="B342" s="11" t="s">
        <v>1161</v>
      </c>
      <c r="C342" s="105" t="s">
        <v>1162</v>
      </c>
      <c r="D342" s="105" t="s">
        <v>194</v>
      </c>
      <c r="E342" s="105" t="s">
        <v>82</v>
      </c>
      <c r="F342" s="106">
        <v>491.63</v>
      </c>
      <c r="G342" s="106">
        <v>468</v>
      </c>
      <c r="H342" s="106">
        <v>509.63</v>
      </c>
      <c r="I342" s="106">
        <v>525.88</v>
      </c>
      <c r="J342" s="106">
        <v>557.9</v>
      </c>
      <c r="K342" s="106">
        <v>654.21</v>
      </c>
      <c r="L342" s="106">
        <v>716.2</v>
      </c>
      <c r="M342" s="106">
        <v>762.85</v>
      </c>
      <c r="N342" s="106">
        <v>808.19</v>
      </c>
      <c r="O342" s="106">
        <v>863.62</v>
      </c>
      <c r="P342" s="106">
        <v>974.5</v>
      </c>
      <c r="Q342" s="106">
        <v>1022.64</v>
      </c>
      <c r="R342" s="106">
        <v>1072</v>
      </c>
      <c r="S342" s="107">
        <v>1091.3</v>
      </c>
      <c r="T342" s="107">
        <v>1110.94</v>
      </c>
      <c r="U342" s="107">
        <v>1122.05</v>
      </c>
      <c r="V342" s="107" t="s">
        <v>52</v>
      </c>
      <c r="W342" s="107" t="s">
        <v>52</v>
      </c>
      <c r="X342" s="107" t="s">
        <v>52</v>
      </c>
      <c r="Y342" s="107" t="s">
        <v>52</v>
      </c>
      <c r="Z342" s="107" t="s">
        <v>52</v>
      </c>
      <c r="AA342" s="107" t="s">
        <v>52</v>
      </c>
      <c r="AB342" s="107" t="s">
        <v>52</v>
      </c>
      <c r="AC342" s="107" t="s">
        <v>52</v>
      </c>
      <c r="AD342" s="107" t="s">
        <v>52</v>
      </c>
      <c r="AE342" s="107" t="s">
        <v>52</v>
      </c>
      <c r="AF342" s="107" t="s">
        <v>52</v>
      </c>
      <c r="AG342" s="107" t="s">
        <v>52</v>
      </c>
      <c r="AH342" s="107" t="s">
        <v>52</v>
      </c>
      <c r="AI342" s="107" t="s">
        <v>52</v>
      </c>
      <c r="AJ342" s="106" t="s">
        <v>52</v>
      </c>
      <c r="AK342" s="106" t="s">
        <v>52</v>
      </c>
    </row>
    <row r="343" spans="1:38" ht="15.5" customHeight="1" x14ac:dyDescent="0.2">
      <c r="A343" s="105" t="s">
        <v>1163</v>
      </c>
      <c r="B343" s="105" t="s">
        <v>1164</v>
      </c>
      <c r="C343" s="105" t="s">
        <v>1165</v>
      </c>
      <c r="D343" s="105" t="s">
        <v>94</v>
      </c>
      <c r="E343" s="105" t="s">
        <v>78</v>
      </c>
      <c r="F343" s="106" t="s">
        <v>52</v>
      </c>
      <c r="G343" s="106" t="s">
        <v>52</v>
      </c>
      <c r="H343" s="106" t="s">
        <v>52</v>
      </c>
      <c r="I343" s="106" t="s">
        <v>52</v>
      </c>
      <c r="J343" s="106" t="s">
        <v>52</v>
      </c>
      <c r="K343" s="106" t="s">
        <v>52</v>
      </c>
      <c r="L343" s="106" t="s">
        <v>52</v>
      </c>
      <c r="M343" s="106" t="s">
        <v>52</v>
      </c>
      <c r="N343" s="106" t="s">
        <v>52</v>
      </c>
      <c r="O343" s="106" t="s">
        <v>52</v>
      </c>
      <c r="P343" s="106" t="s">
        <v>52</v>
      </c>
      <c r="Q343" s="106" t="s">
        <v>52</v>
      </c>
      <c r="R343" s="106" t="s">
        <v>52</v>
      </c>
      <c r="S343" s="106" t="s">
        <v>52</v>
      </c>
      <c r="T343" s="106" t="s">
        <v>52</v>
      </c>
      <c r="U343" s="106" t="s">
        <v>52</v>
      </c>
      <c r="V343" s="107">
        <v>1363.76</v>
      </c>
      <c r="W343" s="107">
        <v>1406.58</v>
      </c>
      <c r="X343" s="107">
        <v>1412.02</v>
      </c>
      <c r="Y343" s="107">
        <v>1420.62</v>
      </c>
      <c r="Z343" s="107">
        <v>1426.09</v>
      </c>
      <c r="AA343" s="107">
        <v>1472.41</v>
      </c>
      <c r="AB343" s="107">
        <v>1502.79</v>
      </c>
      <c r="AC343" s="107">
        <v>1563.56</v>
      </c>
      <c r="AD343" s="107">
        <v>1638.86</v>
      </c>
      <c r="AE343" s="107">
        <v>1717.06</v>
      </c>
      <c r="AF343" s="107">
        <v>1781.09</v>
      </c>
      <c r="AG343" s="107">
        <v>1848.39</v>
      </c>
      <c r="AH343" s="107">
        <v>1911.6</v>
      </c>
      <c r="AI343" s="107">
        <v>1988.3</v>
      </c>
      <c r="AJ343" s="106">
        <v>2078.79</v>
      </c>
      <c r="AK343" s="106">
        <v>2173.4699999999998</v>
      </c>
    </row>
    <row r="344" spans="1:38" ht="15.5" customHeight="1" x14ac:dyDescent="0.2">
      <c r="A344" s="105" t="s">
        <v>1166</v>
      </c>
      <c r="B344" s="105" t="s">
        <v>1167</v>
      </c>
      <c r="C344" s="105" t="s">
        <v>1168</v>
      </c>
      <c r="D344" s="105" t="s">
        <v>94</v>
      </c>
      <c r="E344" s="105" t="s">
        <v>86</v>
      </c>
      <c r="F344" s="106">
        <v>41.63</v>
      </c>
      <c r="G344" s="106">
        <v>45</v>
      </c>
      <c r="H344" s="106">
        <v>45</v>
      </c>
      <c r="I344" s="106">
        <v>45.95</v>
      </c>
      <c r="J344" s="106">
        <v>52.73</v>
      </c>
      <c r="K344" s="106">
        <v>47.67</v>
      </c>
      <c r="L344" s="106">
        <v>49.82</v>
      </c>
      <c r="M344" s="106">
        <v>52.06</v>
      </c>
      <c r="N344" s="106">
        <v>55.65</v>
      </c>
      <c r="O344" s="106">
        <v>58.15</v>
      </c>
      <c r="P344" s="106">
        <v>63.8</v>
      </c>
      <c r="Q344" s="106">
        <v>66.930000000000007</v>
      </c>
      <c r="R344" s="106">
        <v>70.03</v>
      </c>
      <c r="S344" s="107">
        <v>71.78</v>
      </c>
      <c r="T344" s="107">
        <v>74.62</v>
      </c>
      <c r="U344" s="107">
        <v>78.27</v>
      </c>
      <c r="V344" s="107">
        <v>81.319999999999993</v>
      </c>
      <c r="W344" s="107">
        <v>83.68</v>
      </c>
      <c r="X344" s="107">
        <v>83.68</v>
      </c>
      <c r="Y344" s="107">
        <v>83.68</v>
      </c>
      <c r="Z344" s="107">
        <v>86.61</v>
      </c>
      <c r="AA344" s="107">
        <v>86.61</v>
      </c>
      <c r="AB344" s="107">
        <v>88.33</v>
      </c>
      <c r="AC344" s="107">
        <v>93.33</v>
      </c>
      <c r="AD344" s="107">
        <v>98.33</v>
      </c>
      <c r="AE344" s="107">
        <v>110.33</v>
      </c>
      <c r="AF344" s="107">
        <v>134.33000000000001</v>
      </c>
      <c r="AG344" s="107">
        <v>137</v>
      </c>
      <c r="AH344" s="107">
        <v>143.84</v>
      </c>
      <c r="AI344" s="107">
        <v>153.84</v>
      </c>
      <c r="AJ344" s="106">
        <v>168.84</v>
      </c>
      <c r="AK344" s="106">
        <v>181.84</v>
      </c>
    </row>
    <row r="345" spans="1:38" ht="15.5" customHeight="1" x14ac:dyDescent="0.2">
      <c r="A345" s="105" t="s">
        <v>1169</v>
      </c>
      <c r="B345" s="105" t="s">
        <v>1170</v>
      </c>
      <c r="C345" s="105" t="s">
        <v>1171</v>
      </c>
      <c r="D345" s="105" t="s">
        <v>94</v>
      </c>
      <c r="E345" s="105" t="s">
        <v>76</v>
      </c>
      <c r="F345" s="106">
        <v>146.25</v>
      </c>
      <c r="G345" s="106">
        <v>132.75</v>
      </c>
      <c r="H345" s="106">
        <v>192.38</v>
      </c>
      <c r="I345" s="106">
        <v>130.72</v>
      </c>
      <c r="J345" s="106">
        <v>130.94999999999999</v>
      </c>
      <c r="K345" s="106">
        <v>128.57</v>
      </c>
      <c r="L345" s="106">
        <v>141.16999999999999</v>
      </c>
      <c r="M345" s="106">
        <v>149.91999999999999</v>
      </c>
      <c r="N345" s="106">
        <v>158.91999999999999</v>
      </c>
      <c r="O345" s="106">
        <v>169.92</v>
      </c>
      <c r="P345" s="106">
        <v>177.57</v>
      </c>
      <c r="Q345" s="106">
        <v>182.88</v>
      </c>
      <c r="R345" s="106">
        <v>189.27</v>
      </c>
      <c r="S345" s="107">
        <v>195.93</v>
      </c>
      <c r="T345" s="107">
        <v>205.14</v>
      </c>
      <c r="U345" s="107">
        <v>212.73</v>
      </c>
      <c r="V345" s="107">
        <v>220.93</v>
      </c>
      <c r="W345" s="107">
        <v>225.87</v>
      </c>
      <c r="X345" s="107">
        <v>225.87</v>
      </c>
      <c r="Y345" s="107">
        <v>225.87</v>
      </c>
      <c r="Z345" s="107">
        <v>230.27</v>
      </c>
      <c r="AA345" s="107">
        <v>234.76</v>
      </c>
      <c r="AB345" s="107">
        <v>239.34</v>
      </c>
      <c r="AC345" s="107">
        <v>244.01</v>
      </c>
      <c r="AD345" s="107">
        <v>249.01</v>
      </c>
      <c r="AE345" s="107">
        <v>256.45999999999998</v>
      </c>
      <c r="AF345" s="107">
        <v>264.13</v>
      </c>
      <c r="AG345" s="107">
        <v>269.38</v>
      </c>
      <c r="AH345" s="107">
        <v>274.74</v>
      </c>
      <c r="AI345" s="107">
        <v>280.20999999999998</v>
      </c>
      <c r="AJ345" s="106">
        <v>288.58999999999997</v>
      </c>
      <c r="AK345" s="106">
        <v>297.22000000000003</v>
      </c>
    </row>
    <row r="346" spans="1:38" ht="15.5" customHeight="1" x14ac:dyDescent="0.2">
      <c r="A346" s="105" t="s">
        <v>1172</v>
      </c>
      <c r="B346" s="105" t="s">
        <v>52</v>
      </c>
      <c r="C346" s="105" t="s">
        <v>1173</v>
      </c>
      <c r="D346" s="105" t="s">
        <v>194</v>
      </c>
      <c r="E346" s="105" t="s">
        <v>76</v>
      </c>
      <c r="F346" s="106">
        <v>113.63</v>
      </c>
      <c r="G346" s="106">
        <v>123.75</v>
      </c>
      <c r="H346" s="106">
        <v>132.75</v>
      </c>
      <c r="I346" s="106">
        <v>144</v>
      </c>
      <c r="J346" s="106">
        <v>152</v>
      </c>
      <c r="K346" s="106" t="s">
        <v>52</v>
      </c>
      <c r="L346" s="106" t="s">
        <v>52</v>
      </c>
      <c r="M346" s="106" t="s">
        <v>52</v>
      </c>
      <c r="N346" s="106" t="s">
        <v>52</v>
      </c>
      <c r="O346" s="106" t="s">
        <v>52</v>
      </c>
      <c r="P346" s="106" t="s">
        <v>52</v>
      </c>
      <c r="Q346" s="106" t="s">
        <v>52</v>
      </c>
      <c r="R346" s="106" t="s">
        <v>52</v>
      </c>
      <c r="S346" s="107" t="s">
        <v>52</v>
      </c>
      <c r="T346" s="107" t="s">
        <v>52</v>
      </c>
      <c r="U346" s="107" t="s">
        <v>52</v>
      </c>
      <c r="V346" s="107" t="s">
        <v>52</v>
      </c>
      <c r="W346" s="107" t="s">
        <v>52</v>
      </c>
      <c r="X346" s="107" t="s">
        <v>52</v>
      </c>
      <c r="Y346" s="107" t="s">
        <v>52</v>
      </c>
      <c r="Z346" s="107" t="s">
        <v>52</v>
      </c>
      <c r="AA346" s="107" t="s">
        <v>52</v>
      </c>
      <c r="AB346" s="107" t="s">
        <v>52</v>
      </c>
      <c r="AC346" s="107" t="s">
        <v>52</v>
      </c>
      <c r="AD346" s="107" t="s">
        <v>52</v>
      </c>
      <c r="AE346" s="107" t="s">
        <v>52</v>
      </c>
      <c r="AF346" s="107" t="s">
        <v>52</v>
      </c>
      <c r="AG346" s="107" t="s">
        <v>52</v>
      </c>
      <c r="AH346" s="107" t="s">
        <v>52</v>
      </c>
      <c r="AI346" s="107" t="s">
        <v>52</v>
      </c>
      <c r="AJ346" s="106" t="s">
        <v>52</v>
      </c>
      <c r="AK346" s="106" t="s">
        <v>52</v>
      </c>
    </row>
    <row r="347" spans="1:38" ht="15.5" customHeight="1" x14ac:dyDescent="0.2">
      <c r="A347" s="105" t="s">
        <v>1174</v>
      </c>
      <c r="B347" s="11" t="s">
        <v>1175</v>
      </c>
      <c r="C347" s="105" t="s">
        <v>1176</v>
      </c>
      <c r="D347" s="105" t="s">
        <v>94</v>
      </c>
      <c r="E347" s="105" t="s">
        <v>82</v>
      </c>
      <c r="F347" s="106">
        <v>516.38</v>
      </c>
      <c r="G347" s="106">
        <v>570.38</v>
      </c>
      <c r="H347" s="106">
        <v>561.38</v>
      </c>
      <c r="I347" s="106">
        <v>579</v>
      </c>
      <c r="J347" s="106">
        <v>607</v>
      </c>
      <c r="K347" s="106">
        <v>681.38</v>
      </c>
      <c r="L347" s="106">
        <v>748.84</v>
      </c>
      <c r="M347" s="106">
        <v>791.9</v>
      </c>
      <c r="N347" s="106">
        <v>838.62</v>
      </c>
      <c r="O347" s="106">
        <v>907.81</v>
      </c>
      <c r="P347" s="106">
        <v>994.05</v>
      </c>
      <c r="Q347" s="106">
        <v>994.11</v>
      </c>
      <c r="R347" s="106">
        <v>1032.8800000000001</v>
      </c>
      <c r="S347" s="107">
        <v>1081.43</v>
      </c>
      <c r="T347" s="107">
        <v>1124.69</v>
      </c>
      <c r="U347" s="107">
        <v>1158.43</v>
      </c>
      <c r="V347" s="107">
        <v>1193.18</v>
      </c>
      <c r="W347" s="107">
        <v>1193.18</v>
      </c>
      <c r="X347" s="107">
        <v>1193.18</v>
      </c>
      <c r="Y347" s="107">
        <v>1193.18</v>
      </c>
      <c r="Z347" s="107">
        <v>1193.18</v>
      </c>
      <c r="AA347" s="107">
        <v>1216.92</v>
      </c>
      <c r="AB347" s="107">
        <v>1241.1400000000001</v>
      </c>
      <c r="AC347" s="107">
        <v>1290.6600000000001</v>
      </c>
      <c r="AD347" s="107">
        <v>1351.97</v>
      </c>
      <c r="AE347" s="107">
        <v>1419.43</v>
      </c>
      <c r="AF347" s="107">
        <v>1476.06</v>
      </c>
      <c r="AG347" s="107">
        <v>1534.95</v>
      </c>
      <c r="AH347" s="107">
        <v>1580.85</v>
      </c>
      <c r="AI347" s="107">
        <v>1644.09</v>
      </c>
      <c r="AJ347" s="106">
        <v>1723.66</v>
      </c>
      <c r="AK347" s="106">
        <v>1807.08</v>
      </c>
    </row>
    <row r="348" spans="1:38" ht="15.5" customHeight="1" x14ac:dyDescent="0.2">
      <c r="A348" s="11" t="s">
        <v>1177</v>
      </c>
      <c r="B348" s="105" t="s">
        <v>1178</v>
      </c>
      <c r="C348" s="11" t="s">
        <v>1179</v>
      </c>
      <c r="D348" s="105" t="s">
        <v>94</v>
      </c>
      <c r="E348" s="105" t="s">
        <v>88</v>
      </c>
      <c r="F348" s="106" t="s">
        <v>52</v>
      </c>
      <c r="G348" s="106" t="s">
        <v>52</v>
      </c>
      <c r="H348" s="106" t="s">
        <v>52</v>
      </c>
      <c r="I348" s="106" t="s">
        <v>52</v>
      </c>
      <c r="J348" s="106" t="s">
        <v>52</v>
      </c>
      <c r="K348" s="106" t="s">
        <v>52</v>
      </c>
      <c r="L348" s="106" t="s">
        <v>52</v>
      </c>
      <c r="M348" s="106" t="s">
        <v>52</v>
      </c>
      <c r="N348" s="106" t="s">
        <v>52</v>
      </c>
      <c r="O348" s="106" t="s">
        <v>52</v>
      </c>
      <c r="P348" s="106" t="s">
        <v>52</v>
      </c>
      <c r="Q348" s="106">
        <v>57.08</v>
      </c>
      <c r="R348" s="106">
        <v>58.01</v>
      </c>
      <c r="S348" s="107">
        <v>60.85</v>
      </c>
      <c r="T348" s="107">
        <v>63.53</v>
      </c>
      <c r="U348" s="107">
        <v>65.44</v>
      </c>
      <c r="V348" s="107">
        <v>67.73</v>
      </c>
      <c r="W348" s="107">
        <v>69.69</v>
      </c>
      <c r="X348" s="107">
        <v>69.69</v>
      </c>
      <c r="Y348" s="107">
        <v>69.69</v>
      </c>
      <c r="Z348" s="107">
        <v>69.69</v>
      </c>
      <c r="AA348" s="107">
        <v>71.05</v>
      </c>
      <c r="AB348" s="107">
        <v>72.44</v>
      </c>
      <c r="AC348" s="107">
        <v>73.849999999999994</v>
      </c>
      <c r="AD348" s="107">
        <v>75.290000000000006</v>
      </c>
      <c r="AE348" s="107">
        <v>77.510000000000005</v>
      </c>
      <c r="AF348" s="107">
        <v>79.8</v>
      </c>
      <c r="AG348" s="107">
        <v>81.36</v>
      </c>
      <c r="AH348" s="107">
        <v>82.95</v>
      </c>
      <c r="AI348" s="107">
        <v>84.57</v>
      </c>
      <c r="AJ348" s="106">
        <v>89.57</v>
      </c>
      <c r="AK348" s="106">
        <v>92.21</v>
      </c>
      <c r="AL348" s="109"/>
    </row>
    <row r="349" spans="1:38" ht="15.5" customHeight="1" x14ac:dyDescent="0.2">
      <c r="A349" s="105" t="s">
        <v>1180</v>
      </c>
      <c r="B349" s="105" t="s">
        <v>1181</v>
      </c>
      <c r="C349" s="105" t="s">
        <v>1182</v>
      </c>
      <c r="D349" s="105" t="s">
        <v>94</v>
      </c>
      <c r="E349" s="105" t="s">
        <v>86</v>
      </c>
      <c r="F349" s="106" t="s">
        <v>52</v>
      </c>
      <c r="G349" s="106" t="s">
        <v>52</v>
      </c>
      <c r="H349" s="106">
        <v>45</v>
      </c>
      <c r="I349" s="106">
        <v>45.94</v>
      </c>
      <c r="J349" s="106">
        <v>49.78</v>
      </c>
      <c r="K349" s="106">
        <v>54.32</v>
      </c>
      <c r="L349" s="106">
        <v>61.55</v>
      </c>
      <c r="M349" s="106">
        <v>65.17</v>
      </c>
      <c r="N349" s="106">
        <v>70.17</v>
      </c>
      <c r="O349" s="106">
        <v>85.17</v>
      </c>
      <c r="P349" s="106">
        <v>109.3</v>
      </c>
      <c r="Q349" s="106">
        <v>120.12</v>
      </c>
      <c r="R349" s="106">
        <v>126.01</v>
      </c>
      <c r="S349" s="107">
        <v>132.24</v>
      </c>
      <c r="T349" s="107">
        <v>138.78</v>
      </c>
      <c r="U349" s="107">
        <v>145.62</v>
      </c>
      <c r="V349" s="107">
        <v>152.82</v>
      </c>
      <c r="W349" s="107">
        <v>160.11000000000001</v>
      </c>
      <c r="X349" s="107">
        <v>160.11000000000001</v>
      </c>
      <c r="Y349" s="107">
        <v>166.41</v>
      </c>
      <c r="Z349" s="107">
        <v>169.65</v>
      </c>
      <c r="AA349" s="107">
        <v>172.98</v>
      </c>
      <c r="AB349" s="107">
        <v>176.4</v>
      </c>
      <c r="AC349" s="107">
        <v>179.91</v>
      </c>
      <c r="AD349" s="107">
        <v>183.42</v>
      </c>
      <c r="AE349" s="107">
        <v>195.39</v>
      </c>
      <c r="AF349" s="107">
        <v>219.33</v>
      </c>
      <c r="AG349" s="107">
        <v>229.32</v>
      </c>
      <c r="AH349" s="107">
        <v>244.26</v>
      </c>
      <c r="AI349" s="107">
        <v>254.25</v>
      </c>
      <c r="AJ349" s="106">
        <v>269.19</v>
      </c>
      <c r="AK349" s="106">
        <v>282.14999999999998</v>
      </c>
    </row>
    <row r="350" spans="1:38" ht="15.5" customHeight="1" x14ac:dyDescent="0.2">
      <c r="A350" s="105" t="s">
        <v>1183</v>
      </c>
      <c r="B350" s="105" t="s">
        <v>1184</v>
      </c>
      <c r="C350" s="105" t="s">
        <v>1185</v>
      </c>
      <c r="D350" s="105" t="s">
        <v>94</v>
      </c>
      <c r="E350" s="105" t="s">
        <v>76</v>
      </c>
      <c r="F350" s="106">
        <v>157.5</v>
      </c>
      <c r="G350" s="106">
        <v>131.63</v>
      </c>
      <c r="H350" s="106">
        <v>124.88</v>
      </c>
      <c r="I350" s="106">
        <v>136.27000000000001</v>
      </c>
      <c r="J350" s="106">
        <v>141.19999999999999</v>
      </c>
      <c r="K350" s="106">
        <v>125.75</v>
      </c>
      <c r="L350" s="106">
        <v>137.38999999999999</v>
      </c>
      <c r="M350" s="106">
        <v>143.57</v>
      </c>
      <c r="N350" s="106">
        <v>151.78</v>
      </c>
      <c r="O350" s="106">
        <v>159.37</v>
      </c>
      <c r="P350" s="106">
        <v>174.11</v>
      </c>
      <c r="Q350" s="106">
        <v>182.81</v>
      </c>
      <c r="R350" s="106">
        <v>191.49</v>
      </c>
      <c r="S350" s="107">
        <v>191.49</v>
      </c>
      <c r="T350" s="107">
        <v>191.49</v>
      </c>
      <c r="U350" s="107">
        <v>197.04</v>
      </c>
      <c r="V350" s="107">
        <v>201.97</v>
      </c>
      <c r="W350" s="107">
        <v>203.99</v>
      </c>
      <c r="X350" s="107">
        <v>203.99</v>
      </c>
      <c r="Y350" s="107">
        <v>203.99</v>
      </c>
      <c r="Z350" s="107">
        <v>203.99</v>
      </c>
      <c r="AA350" s="107">
        <v>207.56</v>
      </c>
      <c r="AB350" s="107">
        <v>211.19</v>
      </c>
      <c r="AC350" s="107">
        <v>215.29</v>
      </c>
      <c r="AD350" s="107">
        <v>220.29</v>
      </c>
      <c r="AE350" s="107">
        <v>226.88</v>
      </c>
      <c r="AF350" s="107">
        <v>233.66</v>
      </c>
      <c r="AG350" s="107">
        <v>238.66</v>
      </c>
      <c r="AH350" s="107">
        <v>243.66</v>
      </c>
      <c r="AI350" s="107">
        <v>248.51</v>
      </c>
      <c r="AJ350" s="106">
        <v>255.94</v>
      </c>
      <c r="AK350" s="106">
        <v>263.58999999999997</v>
      </c>
    </row>
    <row r="351" spans="1:38" ht="15.5" customHeight="1" x14ac:dyDescent="0.2">
      <c r="A351" s="105" t="s">
        <v>1186</v>
      </c>
      <c r="B351" s="105" t="s">
        <v>1187</v>
      </c>
      <c r="C351" s="105" t="s">
        <v>1188</v>
      </c>
      <c r="D351" s="105" t="s">
        <v>94</v>
      </c>
      <c r="E351" s="105" t="s">
        <v>76</v>
      </c>
      <c r="F351" s="106">
        <v>108</v>
      </c>
      <c r="G351" s="106">
        <v>109.13</v>
      </c>
      <c r="H351" s="106">
        <v>103.5</v>
      </c>
      <c r="I351" s="106">
        <v>98.54</v>
      </c>
      <c r="J351" s="106">
        <v>99.31</v>
      </c>
      <c r="K351" s="106">
        <v>99.31</v>
      </c>
      <c r="L351" s="106">
        <v>109.08</v>
      </c>
      <c r="M351" s="106">
        <v>124.98</v>
      </c>
      <c r="N351" s="106">
        <v>137.35</v>
      </c>
      <c r="O351" s="106">
        <v>149.47</v>
      </c>
      <c r="P351" s="106">
        <v>159.77000000000001</v>
      </c>
      <c r="Q351" s="106">
        <v>169.22</v>
      </c>
      <c r="R351" s="106">
        <v>177.34</v>
      </c>
      <c r="S351" s="107">
        <v>183.55</v>
      </c>
      <c r="T351" s="107">
        <v>188.14</v>
      </c>
      <c r="U351" s="107">
        <v>192.84</v>
      </c>
      <c r="V351" s="107">
        <v>198.63</v>
      </c>
      <c r="W351" s="107">
        <v>202.6</v>
      </c>
      <c r="X351" s="107">
        <v>202.6</v>
      </c>
      <c r="Y351" s="107">
        <v>202.6</v>
      </c>
      <c r="Z351" s="107">
        <v>202.6</v>
      </c>
      <c r="AA351" s="107">
        <v>202.6</v>
      </c>
      <c r="AB351" s="107">
        <v>202.6</v>
      </c>
      <c r="AC351" s="107">
        <v>206.63</v>
      </c>
      <c r="AD351" s="107">
        <v>211.63</v>
      </c>
      <c r="AE351" s="107">
        <v>217.97</v>
      </c>
      <c r="AF351" s="107">
        <v>224.5</v>
      </c>
      <c r="AG351" s="107">
        <v>229.5</v>
      </c>
      <c r="AH351" s="107">
        <v>234.5</v>
      </c>
      <c r="AI351" s="107">
        <v>239.5</v>
      </c>
      <c r="AJ351" s="106">
        <v>246.66</v>
      </c>
      <c r="AK351" s="106">
        <v>254.04</v>
      </c>
    </row>
    <row r="352" spans="1:38" ht="15.5" customHeight="1" x14ac:dyDescent="0.2">
      <c r="A352" s="105" t="s">
        <v>1189</v>
      </c>
      <c r="B352" s="105" t="s">
        <v>1190</v>
      </c>
      <c r="C352" s="105" t="s">
        <v>1191</v>
      </c>
      <c r="D352" s="105" t="s">
        <v>94</v>
      </c>
      <c r="E352" s="105" t="s">
        <v>74</v>
      </c>
      <c r="F352" s="106">
        <v>564.75</v>
      </c>
      <c r="G352" s="106">
        <v>624.38</v>
      </c>
      <c r="H352" s="106">
        <v>671.63</v>
      </c>
      <c r="I352" s="106">
        <v>699.96</v>
      </c>
      <c r="J352" s="106">
        <v>737.28</v>
      </c>
      <c r="K352" s="106">
        <v>784.51</v>
      </c>
      <c r="L352" s="106">
        <v>839.56</v>
      </c>
      <c r="M352" s="106">
        <v>872.91</v>
      </c>
      <c r="N352" s="106">
        <v>963.36</v>
      </c>
      <c r="O352" s="106">
        <v>987.37</v>
      </c>
      <c r="P352" s="106">
        <v>1090.83</v>
      </c>
      <c r="Q352" s="106">
        <v>1142.23</v>
      </c>
      <c r="R352" s="106">
        <v>1196.08</v>
      </c>
      <c r="S352" s="107">
        <v>1255.19</v>
      </c>
      <c r="T352" s="107">
        <v>1317.06</v>
      </c>
      <c r="U352" s="107">
        <v>1306.74</v>
      </c>
      <c r="V352" s="107">
        <v>1332.71</v>
      </c>
      <c r="W352" s="107">
        <v>1350.16</v>
      </c>
      <c r="X352" s="107">
        <v>1350.16</v>
      </c>
      <c r="Y352" s="107">
        <v>1350.41</v>
      </c>
      <c r="Z352" s="107">
        <v>1397.51</v>
      </c>
      <c r="AA352" s="107">
        <v>1397.41</v>
      </c>
      <c r="AB352" s="107">
        <v>1397.43</v>
      </c>
      <c r="AC352" s="107">
        <v>1448.99</v>
      </c>
      <c r="AD352" s="107">
        <v>1506.8</v>
      </c>
      <c r="AE352" s="107">
        <v>1566.78</v>
      </c>
      <c r="AF352" s="107">
        <v>1629.26</v>
      </c>
      <c r="AG352" s="107">
        <v>1677.96</v>
      </c>
      <c r="AH352" s="107">
        <v>1728.18</v>
      </c>
      <c r="AI352" s="107">
        <v>1797.15</v>
      </c>
      <c r="AJ352" s="106">
        <v>1868.78</v>
      </c>
      <c r="AK352" s="106">
        <v>1962.1</v>
      </c>
    </row>
    <row r="353" spans="1:38" ht="15.5" customHeight="1" x14ac:dyDescent="0.2">
      <c r="A353" s="105" t="s">
        <v>1192</v>
      </c>
      <c r="B353" s="105" t="s">
        <v>1193</v>
      </c>
      <c r="C353" s="105" t="s">
        <v>1194</v>
      </c>
      <c r="D353" s="105" t="s">
        <v>194</v>
      </c>
      <c r="E353" s="105" t="s">
        <v>76</v>
      </c>
      <c r="F353" s="106">
        <v>88.88</v>
      </c>
      <c r="G353" s="106">
        <v>87.75</v>
      </c>
      <c r="H353" s="106">
        <v>90</v>
      </c>
      <c r="I353" s="106">
        <v>111.41</v>
      </c>
      <c r="J353" s="106">
        <v>120.59</v>
      </c>
      <c r="K353" s="106">
        <v>112.64</v>
      </c>
      <c r="L353" s="106">
        <v>136.54</v>
      </c>
      <c r="M353" s="106">
        <v>139.35</v>
      </c>
      <c r="N353" s="106">
        <v>151.41</v>
      </c>
      <c r="O353" s="106">
        <v>183.37</v>
      </c>
      <c r="P353" s="106">
        <v>202.61</v>
      </c>
      <c r="Q353" s="106">
        <v>214.13</v>
      </c>
      <c r="R353" s="106">
        <v>219.39</v>
      </c>
      <c r="S353" s="107">
        <v>223.83</v>
      </c>
      <c r="T353" s="107">
        <v>230.9</v>
      </c>
      <c r="U353" s="107">
        <v>233.42</v>
      </c>
      <c r="V353" s="107" t="s">
        <v>52</v>
      </c>
      <c r="W353" s="107" t="s">
        <v>52</v>
      </c>
      <c r="X353" s="107" t="s">
        <v>52</v>
      </c>
      <c r="Y353" s="107" t="s">
        <v>52</v>
      </c>
      <c r="Z353" s="107" t="s">
        <v>52</v>
      </c>
      <c r="AA353" s="107" t="s">
        <v>52</v>
      </c>
      <c r="AB353" s="107" t="s">
        <v>52</v>
      </c>
      <c r="AC353" s="107" t="s">
        <v>52</v>
      </c>
      <c r="AD353" s="107" t="s">
        <v>52</v>
      </c>
      <c r="AE353" s="107" t="s">
        <v>52</v>
      </c>
      <c r="AF353" s="107" t="s">
        <v>52</v>
      </c>
      <c r="AG353" s="107" t="s">
        <v>52</v>
      </c>
      <c r="AH353" s="107" t="s">
        <v>52</v>
      </c>
      <c r="AI353" s="107" t="s">
        <v>52</v>
      </c>
      <c r="AJ353" s="106" t="s">
        <v>52</v>
      </c>
      <c r="AK353" s="106" t="s">
        <v>52</v>
      </c>
    </row>
    <row r="354" spans="1:38" ht="15.5" customHeight="1" x14ac:dyDescent="0.2">
      <c r="A354" s="105" t="s">
        <v>1195</v>
      </c>
      <c r="B354" s="105" t="s">
        <v>1196</v>
      </c>
      <c r="C354" s="105" t="s">
        <v>1197</v>
      </c>
      <c r="D354" s="105" t="s">
        <v>94</v>
      </c>
      <c r="E354" s="105" t="s">
        <v>76</v>
      </c>
      <c r="F354" s="106">
        <v>122.63</v>
      </c>
      <c r="G354" s="106">
        <v>148.5</v>
      </c>
      <c r="H354" s="106">
        <v>156.38</v>
      </c>
      <c r="I354" s="106">
        <v>157.31</v>
      </c>
      <c r="J354" s="106">
        <v>166.31</v>
      </c>
      <c r="K354" s="106">
        <v>167.78</v>
      </c>
      <c r="L354" s="106">
        <v>168.13</v>
      </c>
      <c r="M354" s="106">
        <v>174.86</v>
      </c>
      <c r="N354" s="106">
        <v>191.46</v>
      </c>
      <c r="O354" s="106">
        <v>199.65</v>
      </c>
      <c r="P354" s="106">
        <v>207.64</v>
      </c>
      <c r="Q354" s="106">
        <v>215.95</v>
      </c>
      <c r="R354" s="106">
        <v>224.54</v>
      </c>
      <c r="S354" s="107">
        <v>233.52</v>
      </c>
      <c r="T354" s="107">
        <v>240.53</v>
      </c>
      <c r="U354" s="107">
        <v>250.15</v>
      </c>
      <c r="V354" s="107">
        <v>261.41000000000003</v>
      </c>
      <c r="W354" s="107">
        <v>266.63</v>
      </c>
      <c r="X354" s="107">
        <v>266.64</v>
      </c>
      <c r="Y354" s="107">
        <v>267.05</v>
      </c>
      <c r="Z354" s="107">
        <v>271.93</v>
      </c>
      <c r="AA354" s="107">
        <v>277.39999999999998</v>
      </c>
      <c r="AB354" s="107">
        <v>283</v>
      </c>
      <c r="AC354" s="107">
        <v>289.04000000000002</v>
      </c>
      <c r="AD354" s="107">
        <v>295</v>
      </c>
      <c r="AE354" s="107">
        <v>303.8</v>
      </c>
      <c r="AF354" s="107">
        <v>313.54000000000002</v>
      </c>
      <c r="AG354" s="107">
        <v>319.83999999999997</v>
      </c>
      <c r="AH354" s="107">
        <v>326.25</v>
      </c>
      <c r="AI354" s="107">
        <v>332.54</v>
      </c>
      <c r="AJ354" s="106">
        <v>342.13</v>
      </c>
      <c r="AK354" s="106">
        <v>352.07</v>
      </c>
    </row>
    <row r="355" spans="1:38" ht="15.5" customHeight="1" x14ac:dyDescent="0.2">
      <c r="A355" s="105" t="s">
        <v>1198</v>
      </c>
      <c r="B355" s="11" t="s">
        <v>1199</v>
      </c>
      <c r="C355" s="105" t="s">
        <v>1200</v>
      </c>
      <c r="D355" s="105" t="s">
        <v>94</v>
      </c>
      <c r="E355" s="105" t="s">
        <v>82</v>
      </c>
      <c r="F355" s="106">
        <v>465.75</v>
      </c>
      <c r="G355" s="106">
        <v>459</v>
      </c>
      <c r="H355" s="106">
        <v>447.75</v>
      </c>
      <c r="I355" s="106">
        <v>475.55</v>
      </c>
      <c r="J355" s="106">
        <v>487</v>
      </c>
      <c r="K355" s="106">
        <v>537.54999999999995</v>
      </c>
      <c r="L355" s="106">
        <v>601.24</v>
      </c>
      <c r="M355" s="106">
        <v>652.03</v>
      </c>
      <c r="N355" s="106">
        <v>699.28</v>
      </c>
      <c r="O355" s="106">
        <v>767.66</v>
      </c>
      <c r="P355" s="106">
        <v>870.41</v>
      </c>
      <c r="Q355" s="106">
        <v>924.81</v>
      </c>
      <c r="R355" s="106">
        <v>966.46</v>
      </c>
      <c r="S355" s="107">
        <v>1008.75</v>
      </c>
      <c r="T355" s="107">
        <v>1049.0999999999999</v>
      </c>
      <c r="U355" s="107">
        <v>1089.75</v>
      </c>
      <c r="V355" s="107">
        <v>1130.6199999999999</v>
      </c>
      <c r="W355" s="107">
        <v>1161.71</v>
      </c>
      <c r="X355" s="107">
        <v>1161.71</v>
      </c>
      <c r="Y355" s="107">
        <v>1161.71</v>
      </c>
      <c r="Z355" s="107">
        <v>1184.83</v>
      </c>
      <c r="AA355" s="107">
        <v>1208.4100000000001</v>
      </c>
      <c r="AB355" s="107">
        <v>1232.46</v>
      </c>
      <c r="AC355" s="107">
        <v>1281.6400000000001</v>
      </c>
      <c r="AD355" s="107">
        <v>1345.59</v>
      </c>
      <c r="AE355" s="107">
        <v>1426.19</v>
      </c>
      <c r="AF355" s="107">
        <v>1468.83</v>
      </c>
      <c r="AG355" s="107">
        <v>1527.44</v>
      </c>
      <c r="AH355" s="107">
        <v>1573.11</v>
      </c>
      <c r="AI355" s="107">
        <v>1651.61</v>
      </c>
      <c r="AJ355" s="106">
        <v>1734.03</v>
      </c>
      <c r="AK355" s="106">
        <v>1820.56</v>
      </c>
    </row>
    <row r="356" spans="1:38" ht="15.5" customHeight="1" x14ac:dyDescent="0.2">
      <c r="A356" s="105" t="s">
        <v>1201</v>
      </c>
      <c r="B356" s="105" t="s">
        <v>1202</v>
      </c>
      <c r="C356" s="105" t="s">
        <v>1203</v>
      </c>
      <c r="D356" s="105" t="s">
        <v>94</v>
      </c>
      <c r="E356" s="105" t="s">
        <v>76</v>
      </c>
      <c r="F356" s="106">
        <v>124.88</v>
      </c>
      <c r="G356" s="106">
        <v>126</v>
      </c>
      <c r="H356" s="106">
        <v>139.5</v>
      </c>
      <c r="I356" s="106">
        <v>151.09</v>
      </c>
      <c r="J356" s="106">
        <v>162.16</v>
      </c>
      <c r="K356" s="106">
        <v>151.69</v>
      </c>
      <c r="L356" s="106">
        <v>158.66</v>
      </c>
      <c r="M356" s="106">
        <v>164.66</v>
      </c>
      <c r="N356" s="106">
        <v>176.07</v>
      </c>
      <c r="O356" s="106">
        <v>186.48</v>
      </c>
      <c r="P356" s="106">
        <v>200.43</v>
      </c>
      <c r="Q356" s="106">
        <v>213.72</v>
      </c>
      <c r="R356" s="106">
        <v>224.68</v>
      </c>
      <c r="S356" s="107">
        <v>225.15</v>
      </c>
      <c r="T356" s="107">
        <v>236.3</v>
      </c>
      <c r="U356" s="107">
        <v>249.36</v>
      </c>
      <c r="V356" s="107">
        <v>253.82</v>
      </c>
      <c r="W356" s="107">
        <v>253.52</v>
      </c>
      <c r="X356" s="107">
        <v>253.54</v>
      </c>
      <c r="Y356" s="107">
        <v>254.69</v>
      </c>
      <c r="Z356" s="107">
        <v>254.73</v>
      </c>
      <c r="AA356" s="107">
        <v>265.39</v>
      </c>
      <c r="AB356" s="107">
        <v>270.3</v>
      </c>
      <c r="AC356" s="107">
        <v>295.49</v>
      </c>
      <c r="AD356" s="107">
        <v>313.51</v>
      </c>
      <c r="AE356" s="107">
        <v>332.62</v>
      </c>
      <c r="AF356" s="107">
        <v>347.07</v>
      </c>
      <c r="AG356" s="107">
        <v>367.22</v>
      </c>
      <c r="AH356" s="107">
        <v>373.68</v>
      </c>
      <c r="AI356" s="107">
        <v>383.41</v>
      </c>
      <c r="AJ356" s="106">
        <v>393.11</v>
      </c>
      <c r="AK356" s="106">
        <v>413.65</v>
      </c>
    </row>
    <row r="357" spans="1:38" ht="15.5" customHeight="1" x14ac:dyDescent="0.2">
      <c r="A357" s="105" t="s">
        <v>1204</v>
      </c>
      <c r="B357" s="105" t="s">
        <v>1205</v>
      </c>
      <c r="C357" s="105" t="s">
        <v>1206</v>
      </c>
      <c r="D357" s="105" t="s">
        <v>194</v>
      </c>
      <c r="E357" s="105" t="s">
        <v>76</v>
      </c>
      <c r="F357" s="106">
        <v>84.38</v>
      </c>
      <c r="G357" s="106">
        <v>85.5</v>
      </c>
      <c r="H357" s="106">
        <v>99</v>
      </c>
      <c r="I357" s="106">
        <v>102.19</v>
      </c>
      <c r="J357" s="106">
        <v>105.34</v>
      </c>
      <c r="K357" s="106">
        <v>111.25</v>
      </c>
      <c r="L357" s="106">
        <v>119.51</v>
      </c>
      <c r="M357" s="106">
        <v>124.04</v>
      </c>
      <c r="N357" s="106">
        <v>130.58000000000001</v>
      </c>
      <c r="O357" s="106">
        <v>136.25</v>
      </c>
      <c r="P357" s="106">
        <v>145.13999999999999</v>
      </c>
      <c r="Q357" s="106">
        <v>149.36000000000001</v>
      </c>
      <c r="R357" s="106">
        <v>153.09</v>
      </c>
      <c r="S357" s="107">
        <v>157.24</v>
      </c>
      <c r="T357" s="107">
        <v>161.51</v>
      </c>
      <c r="U357" s="107">
        <v>167.26</v>
      </c>
      <c r="V357" s="107" t="s">
        <v>52</v>
      </c>
      <c r="W357" s="107" t="s">
        <v>52</v>
      </c>
      <c r="X357" s="107" t="s">
        <v>52</v>
      </c>
      <c r="Y357" s="107" t="s">
        <v>52</v>
      </c>
      <c r="Z357" s="107" t="s">
        <v>52</v>
      </c>
      <c r="AA357" s="107" t="s">
        <v>52</v>
      </c>
      <c r="AB357" s="107" t="s">
        <v>52</v>
      </c>
      <c r="AC357" s="107" t="s">
        <v>52</v>
      </c>
      <c r="AD357" s="107" t="s">
        <v>52</v>
      </c>
      <c r="AE357" s="107" t="s">
        <v>52</v>
      </c>
      <c r="AF357" s="107" t="s">
        <v>52</v>
      </c>
      <c r="AG357" s="107" t="s">
        <v>52</v>
      </c>
      <c r="AH357" s="107" t="s">
        <v>52</v>
      </c>
      <c r="AI357" s="107" t="s">
        <v>52</v>
      </c>
      <c r="AJ357" s="106" t="s">
        <v>52</v>
      </c>
      <c r="AK357" s="106" t="s">
        <v>52</v>
      </c>
    </row>
    <row r="358" spans="1:38" ht="15.5" customHeight="1" x14ac:dyDescent="0.2">
      <c r="A358" s="110" t="s">
        <v>1207</v>
      </c>
      <c r="B358" s="105" t="s">
        <v>52</v>
      </c>
      <c r="C358" s="110" t="s">
        <v>1208</v>
      </c>
      <c r="D358" s="105" t="s">
        <v>194</v>
      </c>
      <c r="E358" s="105" t="s">
        <v>76</v>
      </c>
      <c r="F358" s="106">
        <v>95.63</v>
      </c>
      <c r="G358" s="106">
        <v>79.88</v>
      </c>
      <c r="H358" s="106">
        <v>63</v>
      </c>
      <c r="I358" s="106">
        <v>73</v>
      </c>
      <c r="J358" s="106">
        <v>84</v>
      </c>
      <c r="K358" s="106" t="s">
        <v>52</v>
      </c>
      <c r="L358" s="106" t="s">
        <v>52</v>
      </c>
      <c r="M358" s="106" t="s">
        <v>52</v>
      </c>
      <c r="N358" s="106" t="s">
        <v>52</v>
      </c>
      <c r="O358" s="106" t="s">
        <v>52</v>
      </c>
      <c r="P358" s="106" t="s">
        <v>52</v>
      </c>
      <c r="Q358" s="106" t="s">
        <v>52</v>
      </c>
      <c r="R358" s="106" t="s">
        <v>52</v>
      </c>
      <c r="S358" s="107" t="s">
        <v>52</v>
      </c>
      <c r="T358" s="107" t="s">
        <v>52</v>
      </c>
      <c r="U358" s="107" t="s">
        <v>52</v>
      </c>
      <c r="V358" s="107" t="s">
        <v>52</v>
      </c>
      <c r="W358" s="107" t="s">
        <v>52</v>
      </c>
      <c r="X358" s="107" t="s">
        <v>52</v>
      </c>
      <c r="Y358" s="107" t="s">
        <v>52</v>
      </c>
      <c r="Z358" s="107" t="s">
        <v>52</v>
      </c>
      <c r="AA358" s="107" t="s">
        <v>52</v>
      </c>
      <c r="AB358" s="107" t="s">
        <v>52</v>
      </c>
      <c r="AC358" s="107" t="s">
        <v>52</v>
      </c>
      <c r="AD358" s="107" t="s">
        <v>52</v>
      </c>
      <c r="AE358" s="107" t="s">
        <v>52</v>
      </c>
      <c r="AF358" s="107" t="s">
        <v>52</v>
      </c>
      <c r="AG358" s="107" t="s">
        <v>52</v>
      </c>
      <c r="AH358" s="107" t="s">
        <v>52</v>
      </c>
      <c r="AI358" s="107" t="s">
        <v>52</v>
      </c>
      <c r="AJ358" s="106" t="s">
        <v>52</v>
      </c>
      <c r="AK358" s="106" t="s">
        <v>52</v>
      </c>
      <c r="AL358" s="111"/>
    </row>
    <row r="359" spans="1:38" ht="15.5" customHeight="1" x14ac:dyDescent="0.2">
      <c r="A359" s="105" t="s">
        <v>1209</v>
      </c>
      <c r="B359" s="105" t="s">
        <v>1210</v>
      </c>
      <c r="C359" s="105" t="s">
        <v>1211</v>
      </c>
      <c r="D359" s="105" t="s">
        <v>94</v>
      </c>
      <c r="E359" s="105" t="s">
        <v>78</v>
      </c>
      <c r="F359" s="106" t="s">
        <v>52</v>
      </c>
      <c r="G359" s="106" t="s">
        <v>52</v>
      </c>
      <c r="H359" s="106" t="s">
        <v>52</v>
      </c>
      <c r="I359" s="106" t="s">
        <v>52</v>
      </c>
      <c r="J359" s="106" t="s">
        <v>52</v>
      </c>
      <c r="K359" s="106">
        <v>641.82000000000005</v>
      </c>
      <c r="L359" s="106">
        <v>702.35</v>
      </c>
      <c r="M359" s="106">
        <v>754.96</v>
      </c>
      <c r="N359" s="106">
        <v>792.82</v>
      </c>
      <c r="O359" s="106">
        <v>868.19</v>
      </c>
      <c r="P359" s="106">
        <v>933.52</v>
      </c>
      <c r="Q359" s="106">
        <v>941.22</v>
      </c>
      <c r="R359" s="106">
        <v>979.4</v>
      </c>
      <c r="S359" s="107">
        <v>1019.12</v>
      </c>
      <c r="T359" s="107">
        <v>1033.52</v>
      </c>
      <c r="U359" s="107">
        <v>1048.21</v>
      </c>
      <c r="V359" s="107">
        <v>1074.6300000000001</v>
      </c>
      <c r="W359" s="107">
        <v>1102.28</v>
      </c>
      <c r="X359" s="107">
        <v>1102.81</v>
      </c>
      <c r="Y359" s="107">
        <v>1135.4000000000001</v>
      </c>
      <c r="Z359" s="107">
        <v>1135.83</v>
      </c>
      <c r="AA359" s="107">
        <v>1136.75</v>
      </c>
      <c r="AB359" s="107">
        <v>1137.8499999999999</v>
      </c>
      <c r="AC359" s="107">
        <v>1183.68</v>
      </c>
      <c r="AD359" s="107">
        <v>1242.51</v>
      </c>
      <c r="AE359" s="107">
        <v>1315.75</v>
      </c>
      <c r="AF359" s="107">
        <v>1356.05</v>
      </c>
      <c r="AG359" s="107">
        <v>1409.81</v>
      </c>
      <c r="AH359" s="107">
        <v>1478.77</v>
      </c>
      <c r="AI359" s="107">
        <v>1523.3</v>
      </c>
      <c r="AJ359" s="106">
        <v>1598.97</v>
      </c>
      <c r="AK359" s="106">
        <v>1678.91</v>
      </c>
    </row>
    <row r="360" spans="1:38" ht="15.5" customHeight="1" x14ac:dyDescent="0.2">
      <c r="A360" s="110" t="s">
        <v>1212</v>
      </c>
      <c r="B360" s="105" t="s">
        <v>52</v>
      </c>
      <c r="C360" s="110" t="s">
        <v>1213</v>
      </c>
      <c r="D360" s="105" t="s">
        <v>194</v>
      </c>
      <c r="E360" s="105" t="s">
        <v>76</v>
      </c>
      <c r="F360" s="106">
        <v>114.75</v>
      </c>
      <c r="G360" s="106">
        <v>113.63</v>
      </c>
      <c r="H360" s="106">
        <v>122.63</v>
      </c>
      <c r="I360" s="106">
        <v>152</v>
      </c>
      <c r="J360" s="106">
        <v>152</v>
      </c>
      <c r="K360" s="106" t="s">
        <v>52</v>
      </c>
      <c r="L360" s="106" t="s">
        <v>52</v>
      </c>
      <c r="M360" s="106" t="s">
        <v>52</v>
      </c>
      <c r="N360" s="106" t="s">
        <v>52</v>
      </c>
      <c r="O360" s="106" t="s">
        <v>52</v>
      </c>
      <c r="P360" s="106" t="s">
        <v>52</v>
      </c>
      <c r="Q360" s="106" t="s">
        <v>52</v>
      </c>
      <c r="R360" s="106" t="s">
        <v>52</v>
      </c>
      <c r="S360" s="107" t="s">
        <v>52</v>
      </c>
      <c r="T360" s="107" t="s">
        <v>52</v>
      </c>
      <c r="U360" s="107" t="s">
        <v>52</v>
      </c>
      <c r="V360" s="107" t="s">
        <v>52</v>
      </c>
      <c r="W360" s="107" t="s">
        <v>52</v>
      </c>
      <c r="X360" s="107" t="s">
        <v>52</v>
      </c>
      <c r="Y360" s="107" t="s">
        <v>52</v>
      </c>
      <c r="Z360" s="107" t="s">
        <v>52</v>
      </c>
      <c r="AA360" s="107" t="s">
        <v>52</v>
      </c>
      <c r="AB360" s="107" t="s">
        <v>52</v>
      </c>
      <c r="AC360" s="107" t="s">
        <v>52</v>
      </c>
      <c r="AD360" s="107" t="s">
        <v>52</v>
      </c>
      <c r="AE360" s="107" t="s">
        <v>52</v>
      </c>
      <c r="AF360" s="107" t="s">
        <v>52</v>
      </c>
      <c r="AG360" s="107" t="s">
        <v>52</v>
      </c>
      <c r="AH360" s="107" t="s">
        <v>52</v>
      </c>
      <c r="AI360" s="107" t="s">
        <v>52</v>
      </c>
      <c r="AJ360" s="106" t="s">
        <v>52</v>
      </c>
      <c r="AK360" s="106" t="s">
        <v>52</v>
      </c>
      <c r="AL360" s="111"/>
    </row>
    <row r="361" spans="1:38" ht="15.5" customHeight="1" x14ac:dyDescent="0.2">
      <c r="A361" s="105" t="s">
        <v>1214</v>
      </c>
      <c r="B361" s="105" t="s">
        <v>1215</v>
      </c>
      <c r="C361" s="105" t="s">
        <v>1216</v>
      </c>
      <c r="D361" s="105" t="s">
        <v>94</v>
      </c>
      <c r="E361" s="105" t="s">
        <v>78</v>
      </c>
      <c r="F361" s="106" t="s">
        <v>52</v>
      </c>
      <c r="G361" s="106" t="s">
        <v>52</v>
      </c>
      <c r="H361" s="106" t="s">
        <v>52</v>
      </c>
      <c r="I361" s="106" t="s">
        <v>52</v>
      </c>
      <c r="J361" s="106" t="s">
        <v>52</v>
      </c>
      <c r="K361" s="106">
        <v>597.19000000000005</v>
      </c>
      <c r="L361" s="106">
        <v>648.37</v>
      </c>
      <c r="M361" s="106">
        <v>705.6</v>
      </c>
      <c r="N361" s="106">
        <v>727.81</v>
      </c>
      <c r="O361" s="106">
        <v>821.7</v>
      </c>
      <c r="P361" s="106">
        <v>942.9</v>
      </c>
      <c r="Q361" s="106">
        <v>951.54</v>
      </c>
      <c r="R361" s="106">
        <v>998.37</v>
      </c>
      <c r="S361" s="107">
        <v>1048.01</v>
      </c>
      <c r="T361" s="107">
        <v>1100.1300000000001</v>
      </c>
      <c r="U361" s="107">
        <v>1154.3</v>
      </c>
      <c r="V361" s="107">
        <v>1209.71</v>
      </c>
      <c r="W361" s="107">
        <v>1244.67</v>
      </c>
      <c r="X361" s="107">
        <v>1244.67</v>
      </c>
      <c r="Y361" s="107">
        <v>1244.67</v>
      </c>
      <c r="Z361" s="107">
        <v>1269.55</v>
      </c>
      <c r="AA361" s="107">
        <v>1294.81</v>
      </c>
      <c r="AB361" s="107">
        <v>1320.58</v>
      </c>
      <c r="AC361" s="107">
        <v>1346.99</v>
      </c>
      <c r="AD361" s="107">
        <v>1407.47</v>
      </c>
      <c r="AE361" s="107">
        <v>1470.38</v>
      </c>
      <c r="AF361" s="107">
        <v>1514.34</v>
      </c>
      <c r="AG361" s="107">
        <v>1574.77</v>
      </c>
      <c r="AH361" s="107">
        <v>1653.35</v>
      </c>
      <c r="AI361" s="107">
        <v>1669.88</v>
      </c>
      <c r="AJ361" s="106">
        <v>1753.21</v>
      </c>
      <c r="AK361" s="106">
        <v>1840.69</v>
      </c>
    </row>
    <row r="362" spans="1:38" ht="15.5" customHeight="1" x14ac:dyDescent="0.2">
      <c r="A362" s="110" t="s">
        <v>1217</v>
      </c>
      <c r="B362" s="105" t="s">
        <v>52</v>
      </c>
      <c r="C362" s="110" t="s">
        <v>1218</v>
      </c>
      <c r="D362" s="105" t="s">
        <v>194</v>
      </c>
      <c r="E362" s="105" t="s">
        <v>76</v>
      </c>
      <c r="F362" s="106">
        <v>49.5</v>
      </c>
      <c r="G362" s="106">
        <v>66.38</v>
      </c>
      <c r="H362" s="106">
        <v>69.75</v>
      </c>
      <c r="I362" s="106">
        <v>76</v>
      </c>
      <c r="J362" s="106" t="s">
        <v>52</v>
      </c>
      <c r="K362" s="106" t="s">
        <v>52</v>
      </c>
      <c r="L362" s="106" t="s">
        <v>52</v>
      </c>
      <c r="M362" s="106" t="s">
        <v>52</v>
      </c>
      <c r="N362" s="106" t="s">
        <v>52</v>
      </c>
      <c r="O362" s="106" t="s">
        <v>52</v>
      </c>
      <c r="P362" s="106" t="s">
        <v>52</v>
      </c>
      <c r="Q362" s="106" t="s">
        <v>52</v>
      </c>
      <c r="R362" s="106" t="s">
        <v>52</v>
      </c>
      <c r="S362" s="107" t="s">
        <v>52</v>
      </c>
      <c r="T362" s="107" t="s">
        <v>52</v>
      </c>
      <c r="U362" s="107" t="s">
        <v>52</v>
      </c>
      <c r="V362" s="107" t="s">
        <v>52</v>
      </c>
      <c r="W362" s="107" t="s">
        <v>52</v>
      </c>
      <c r="X362" s="107" t="s">
        <v>52</v>
      </c>
      <c r="Y362" s="107" t="s">
        <v>52</v>
      </c>
      <c r="Z362" s="107" t="s">
        <v>52</v>
      </c>
      <c r="AA362" s="107" t="s">
        <v>52</v>
      </c>
      <c r="AB362" s="107" t="s">
        <v>52</v>
      </c>
      <c r="AC362" s="107" t="s">
        <v>52</v>
      </c>
      <c r="AD362" s="107" t="s">
        <v>52</v>
      </c>
      <c r="AE362" s="107" t="s">
        <v>52</v>
      </c>
      <c r="AF362" s="107" t="s">
        <v>52</v>
      </c>
      <c r="AG362" s="107" t="s">
        <v>52</v>
      </c>
      <c r="AH362" s="107" t="s">
        <v>52</v>
      </c>
      <c r="AI362" s="107" t="s">
        <v>52</v>
      </c>
      <c r="AJ362" s="106" t="s">
        <v>52</v>
      </c>
      <c r="AK362" s="106" t="s">
        <v>52</v>
      </c>
      <c r="AL362" s="111"/>
    </row>
    <row r="363" spans="1:38" ht="15.5" customHeight="1" x14ac:dyDescent="0.2">
      <c r="A363" s="105" t="s">
        <v>1219</v>
      </c>
      <c r="B363" s="11" t="s">
        <v>1220</v>
      </c>
      <c r="C363" s="105" t="s">
        <v>1221</v>
      </c>
      <c r="D363" s="105" t="s">
        <v>194</v>
      </c>
      <c r="E363" s="105" t="s">
        <v>78</v>
      </c>
      <c r="F363" s="106" t="s">
        <v>52</v>
      </c>
      <c r="G363" s="106" t="s">
        <v>52</v>
      </c>
      <c r="H363" s="106" t="s">
        <v>52</v>
      </c>
      <c r="I363" s="106" t="s">
        <v>52</v>
      </c>
      <c r="J363" s="106">
        <v>546.88</v>
      </c>
      <c r="K363" s="106">
        <v>603.22</v>
      </c>
      <c r="L363" s="106">
        <v>625.86</v>
      </c>
      <c r="M363" s="106">
        <v>705.78</v>
      </c>
      <c r="N363" s="106">
        <v>744.3</v>
      </c>
      <c r="O363" s="106">
        <v>832.91</v>
      </c>
      <c r="P363" s="106">
        <v>949</v>
      </c>
      <c r="Q363" s="106">
        <v>955.89</v>
      </c>
      <c r="R363" s="106">
        <v>998.93</v>
      </c>
      <c r="S363" s="107">
        <v>1034.05</v>
      </c>
      <c r="T363" s="107">
        <v>1069.29</v>
      </c>
      <c r="U363" s="107">
        <v>1121.67</v>
      </c>
      <c r="V363" s="107">
        <v>1175.49</v>
      </c>
      <c r="W363" s="107">
        <v>1209.5999999999999</v>
      </c>
      <c r="X363" s="107">
        <v>1209.5999999999999</v>
      </c>
      <c r="Y363" s="107">
        <v>1209.5999999999999</v>
      </c>
      <c r="Z363" s="107">
        <v>1209.5999999999999</v>
      </c>
      <c r="AA363" s="107">
        <v>1209.5999999999999</v>
      </c>
      <c r="AB363" s="107">
        <v>1209.5999999999999</v>
      </c>
      <c r="AC363" s="107">
        <v>1257.8399999999999</v>
      </c>
      <c r="AD363" s="107">
        <v>1320.57</v>
      </c>
      <c r="AE363" s="107">
        <v>1399.68</v>
      </c>
      <c r="AF363" s="107" t="s">
        <v>52</v>
      </c>
      <c r="AG363" s="107" t="s">
        <v>52</v>
      </c>
      <c r="AH363" s="107" t="s">
        <v>52</v>
      </c>
      <c r="AI363" s="107" t="s">
        <v>52</v>
      </c>
      <c r="AJ363" s="106" t="s">
        <v>52</v>
      </c>
      <c r="AK363" s="106" t="s">
        <v>52</v>
      </c>
    </row>
    <row r="364" spans="1:38" ht="15.5" customHeight="1" x14ac:dyDescent="0.2">
      <c r="A364" s="110" t="s">
        <v>1222</v>
      </c>
      <c r="B364" s="105" t="s">
        <v>52</v>
      </c>
      <c r="C364" s="110" t="s">
        <v>1223</v>
      </c>
      <c r="D364" s="105" t="s">
        <v>194</v>
      </c>
      <c r="E364" s="105" t="s">
        <v>76</v>
      </c>
      <c r="F364" s="106">
        <v>85.5</v>
      </c>
      <c r="G364" s="106">
        <v>76.5</v>
      </c>
      <c r="H364" s="106">
        <v>68.63</v>
      </c>
      <c r="I364" s="106">
        <v>71</v>
      </c>
      <c r="J364" s="106" t="s">
        <v>52</v>
      </c>
      <c r="K364" s="106" t="s">
        <v>52</v>
      </c>
      <c r="L364" s="106" t="s">
        <v>52</v>
      </c>
      <c r="M364" s="106" t="s">
        <v>52</v>
      </c>
      <c r="N364" s="106" t="s">
        <v>52</v>
      </c>
      <c r="O364" s="106" t="s">
        <v>52</v>
      </c>
      <c r="P364" s="106" t="s">
        <v>52</v>
      </c>
      <c r="Q364" s="106" t="s">
        <v>52</v>
      </c>
      <c r="R364" s="106" t="s">
        <v>52</v>
      </c>
      <c r="S364" s="107" t="s">
        <v>52</v>
      </c>
      <c r="T364" s="107" t="s">
        <v>52</v>
      </c>
      <c r="U364" s="107" t="s">
        <v>52</v>
      </c>
      <c r="V364" s="107" t="s">
        <v>52</v>
      </c>
      <c r="W364" s="107" t="s">
        <v>52</v>
      </c>
      <c r="X364" s="107" t="s">
        <v>52</v>
      </c>
      <c r="Y364" s="107" t="s">
        <v>52</v>
      </c>
      <c r="Z364" s="107" t="s">
        <v>52</v>
      </c>
      <c r="AA364" s="107" t="s">
        <v>52</v>
      </c>
      <c r="AB364" s="107" t="s">
        <v>52</v>
      </c>
      <c r="AC364" s="107" t="s">
        <v>52</v>
      </c>
      <c r="AD364" s="107" t="s">
        <v>52</v>
      </c>
      <c r="AE364" s="107" t="s">
        <v>52</v>
      </c>
      <c r="AF364" s="107" t="s">
        <v>52</v>
      </c>
      <c r="AG364" s="107" t="s">
        <v>52</v>
      </c>
      <c r="AH364" s="107" t="s">
        <v>52</v>
      </c>
      <c r="AI364" s="107" t="s">
        <v>52</v>
      </c>
      <c r="AJ364" s="106" t="s">
        <v>52</v>
      </c>
      <c r="AK364" s="106" t="s">
        <v>52</v>
      </c>
      <c r="AL364" s="111"/>
    </row>
    <row r="365" spans="1:38" ht="15.5" customHeight="1" x14ac:dyDescent="0.2">
      <c r="A365" s="105" t="s">
        <v>1224</v>
      </c>
      <c r="B365" s="105" t="s">
        <v>1225</v>
      </c>
      <c r="C365" s="105" t="s">
        <v>1226</v>
      </c>
      <c r="D365" s="105" t="s">
        <v>94</v>
      </c>
      <c r="E365" s="105" t="s">
        <v>78</v>
      </c>
      <c r="F365" s="106" t="s">
        <v>52</v>
      </c>
      <c r="G365" s="106" t="s">
        <v>52</v>
      </c>
      <c r="H365" s="106" t="s">
        <v>52</v>
      </c>
      <c r="I365" s="106" t="s">
        <v>52</v>
      </c>
      <c r="J365" s="106">
        <v>551.34</v>
      </c>
      <c r="K365" s="106">
        <v>584.28</v>
      </c>
      <c r="L365" s="106">
        <v>627.66</v>
      </c>
      <c r="M365" s="106">
        <v>648.21</v>
      </c>
      <c r="N365" s="106">
        <v>685.19</v>
      </c>
      <c r="O365" s="106">
        <v>752.11</v>
      </c>
      <c r="P365" s="106">
        <v>901.06</v>
      </c>
      <c r="Q365" s="106">
        <v>909.86</v>
      </c>
      <c r="R365" s="106">
        <v>955.67</v>
      </c>
      <c r="S365" s="107">
        <v>1003.84</v>
      </c>
      <c r="T365" s="107">
        <v>1044.32</v>
      </c>
      <c r="U365" s="107">
        <v>1094.94</v>
      </c>
      <c r="V365" s="107">
        <v>1149.1199999999999</v>
      </c>
      <c r="W365" s="107">
        <v>1149.1199999999999</v>
      </c>
      <c r="X365" s="107">
        <v>1149.1199999999999</v>
      </c>
      <c r="Y365" s="107">
        <v>1149.1199999999999</v>
      </c>
      <c r="Z365" s="107">
        <v>1171.53</v>
      </c>
      <c r="AA365" s="107">
        <v>1171.53</v>
      </c>
      <c r="AB365" s="107">
        <v>1171.53</v>
      </c>
      <c r="AC365" s="107">
        <v>1218.33</v>
      </c>
      <c r="AD365" s="107">
        <v>1279.1199999999999</v>
      </c>
      <c r="AE365" s="107">
        <v>1336.61</v>
      </c>
      <c r="AF365" s="107">
        <v>1396.68</v>
      </c>
      <c r="AG365" s="107">
        <v>1452.4</v>
      </c>
      <c r="AH365" s="107">
        <v>1524.87</v>
      </c>
      <c r="AI365" s="107">
        <v>1570.46</v>
      </c>
      <c r="AJ365" s="106">
        <v>1648.87</v>
      </c>
      <c r="AK365" s="106">
        <v>1731.15</v>
      </c>
    </row>
    <row r="366" spans="1:38" ht="15.5" customHeight="1" x14ac:dyDescent="0.2">
      <c r="A366" s="105" t="s">
        <v>1227</v>
      </c>
      <c r="B366" s="105" t="s">
        <v>1228</v>
      </c>
      <c r="C366" s="105" t="s">
        <v>1229</v>
      </c>
      <c r="D366" s="105" t="s">
        <v>94</v>
      </c>
      <c r="E366" s="105" t="s">
        <v>76</v>
      </c>
      <c r="F366" s="106">
        <v>121.5</v>
      </c>
      <c r="G366" s="106">
        <v>120.38</v>
      </c>
      <c r="H366" s="106">
        <v>130.5</v>
      </c>
      <c r="I366" s="106">
        <v>145.91</v>
      </c>
      <c r="J366" s="106">
        <v>142.80000000000001</v>
      </c>
      <c r="K366" s="106">
        <v>164.57</v>
      </c>
      <c r="L366" s="106">
        <v>170.82</v>
      </c>
      <c r="M366" s="106">
        <v>179.71</v>
      </c>
      <c r="N366" s="106">
        <v>185.7</v>
      </c>
      <c r="O366" s="106">
        <v>195.47</v>
      </c>
      <c r="P366" s="106">
        <v>208.33</v>
      </c>
      <c r="Q366" s="106">
        <v>208.24</v>
      </c>
      <c r="R366" s="106">
        <v>215.12</v>
      </c>
      <c r="S366" s="107">
        <v>225.04</v>
      </c>
      <c r="T366" s="107">
        <v>233.76</v>
      </c>
      <c r="U366" s="107">
        <v>242.97</v>
      </c>
      <c r="V366" s="107">
        <v>255.16</v>
      </c>
      <c r="W366" s="107">
        <v>261.5</v>
      </c>
      <c r="X366" s="107">
        <v>262.27999999999997</v>
      </c>
      <c r="Y366" s="107">
        <v>272.2</v>
      </c>
      <c r="Z366" s="107">
        <v>278.97000000000003</v>
      </c>
      <c r="AA366" s="107">
        <v>284.48</v>
      </c>
      <c r="AB366" s="107">
        <v>290.36</v>
      </c>
      <c r="AC366" s="107">
        <v>295.52</v>
      </c>
      <c r="AD366" s="107">
        <v>301.87</v>
      </c>
      <c r="AE366" s="107">
        <v>312.63</v>
      </c>
      <c r="AF366" s="107">
        <v>323.14999999999998</v>
      </c>
      <c r="AG366" s="107">
        <v>329.8</v>
      </c>
      <c r="AH366" s="107">
        <v>336.58</v>
      </c>
      <c r="AI366" s="107">
        <v>343.3</v>
      </c>
      <c r="AJ366" s="106">
        <v>353.68</v>
      </c>
      <c r="AK366" s="106">
        <v>364.06</v>
      </c>
    </row>
    <row r="367" spans="1:38" ht="15.5" customHeight="1" x14ac:dyDescent="0.2">
      <c r="A367" s="105" t="s">
        <v>1230</v>
      </c>
      <c r="B367" s="105" t="s">
        <v>1231</v>
      </c>
      <c r="C367" s="105" t="s">
        <v>1232</v>
      </c>
      <c r="D367" s="105" t="s">
        <v>194</v>
      </c>
      <c r="E367" s="105" t="s">
        <v>76</v>
      </c>
      <c r="F367" s="106">
        <v>52.88</v>
      </c>
      <c r="G367" s="106">
        <v>54</v>
      </c>
      <c r="H367" s="106">
        <v>56.25</v>
      </c>
      <c r="I367" s="106">
        <v>61.83</v>
      </c>
      <c r="J367" s="106">
        <v>72.38</v>
      </c>
      <c r="K367" s="106">
        <v>88.26</v>
      </c>
      <c r="L367" s="106">
        <v>96.84</v>
      </c>
      <c r="M367" s="106">
        <v>101.81</v>
      </c>
      <c r="N367" s="106">
        <v>116.41</v>
      </c>
      <c r="O367" s="106">
        <v>126.79</v>
      </c>
      <c r="P367" s="106">
        <v>152.21</v>
      </c>
      <c r="Q367" s="106">
        <v>159.66</v>
      </c>
      <c r="R367" s="106">
        <v>167.59</v>
      </c>
      <c r="S367" s="107">
        <v>175.27</v>
      </c>
      <c r="T367" s="107">
        <v>184</v>
      </c>
      <c r="U367" s="107">
        <v>195.5</v>
      </c>
      <c r="V367" s="107">
        <v>211.43</v>
      </c>
      <c r="W367" s="107">
        <v>217.51</v>
      </c>
      <c r="X367" s="107">
        <v>218.79</v>
      </c>
      <c r="Y367" s="107">
        <v>220.46</v>
      </c>
      <c r="Z367" s="107">
        <v>225.95</v>
      </c>
      <c r="AA367" s="107">
        <v>237.96</v>
      </c>
      <c r="AB367" s="107">
        <v>242.62</v>
      </c>
      <c r="AC367" s="107">
        <v>251.41</v>
      </c>
      <c r="AD367" s="107">
        <v>260.18</v>
      </c>
      <c r="AE367" s="107">
        <v>271.07</v>
      </c>
      <c r="AF367" s="107" t="s">
        <v>52</v>
      </c>
      <c r="AG367" s="107" t="s">
        <v>52</v>
      </c>
      <c r="AH367" s="107" t="s">
        <v>52</v>
      </c>
      <c r="AI367" s="107" t="s">
        <v>52</v>
      </c>
      <c r="AJ367" s="106" t="s">
        <v>52</v>
      </c>
      <c r="AK367" s="106" t="s">
        <v>52</v>
      </c>
    </row>
    <row r="368" spans="1:38" ht="15.5" customHeight="1" x14ac:dyDescent="0.2">
      <c r="A368" s="110" t="s">
        <v>1233</v>
      </c>
      <c r="B368" s="105" t="s">
        <v>52</v>
      </c>
      <c r="C368" s="110" t="s">
        <v>1234</v>
      </c>
      <c r="D368" s="105" t="s">
        <v>194</v>
      </c>
      <c r="E368" s="105" t="s">
        <v>76</v>
      </c>
      <c r="F368" s="106">
        <v>158.63</v>
      </c>
      <c r="G368" s="106">
        <v>126</v>
      </c>
      <c r="H368" s="106">
        <v>138.38</v>
      </c>
      <c r="I368" s="106">
        <v>180</v>
      </c>
      <c r="J368" s="106">
        <v>158</v>
      </c>
      <c r="K368" s="106" t="s">
        <v>52</v>
      </c>
      <c r="L368" s="106" t="s">
        <v>52</v>
      </c>
      <c r="M368" s="106" t="s">
        <v>52</v>
      </c>
      <c r="N368" s="106" t="s">
        <v>52</v>
      </c>
      <c r="O368" s="106" t="s">
        <v>52</v>
      </c>
      <c r="P368" s="106" t="s">
        <v>52</v>
      </c>
      <c r="Q368" s="106" t="s">
        <v>52</v>
      </c>
      <c r="R368" s="106" t="s">
        <v>52</v>
      </c>
      <c r="S368" s="107" t="s">
        <v>52</v>
      </c>
      <c r="T368" s="107" t="s">
        <v>52</v>
      </c>
      <c r="U368" s="107" t="s">
        <v>52</v>
      </c>
      <c r="V368" s="107" t="s">
        <v>52</v>
      </c>
      <c r="W368" s="107" t="s">
        <v>52</v>
      </c>
      <c r="X368" s="107" t="s">
        <v>52</v>
      </c>
      <c r="Y368" s="107" t="s">
        <v>52</v>
      </c>
      <c r="Z368" s="107" t="s">
        <v>52</v>
      </c>
      <c r="AA368" s="107" t="s">
        <v>52</v>
      </c>
      <c r="AB368" s="107" t="s">
        <v>52</v>
      </c>
      <c r="AC368" s="107" t="s">
        <v>52</v>
      </c>
      <c r="AD368" s="107" t="s">
        <v>52</v>
      </c>
      <c r="AE368" s="107" t="s">
        <v>52</v>
      </c>
      <c r="AF368" s="107" t="s">
        <v>52</v>
      </c>
      <c r="AG368" s="107" t="s">
        <v>52</v>
      </c>
      <c r="AH368" s="107" t="s">
        <v>52</v>
      </c>
      <c r="AI368" s="107" t="s">
        <v>52</v>
      </c>
      <c r="AJ368" s="106" t="s">
        <v>52</v>
      </c>
      <c r="AK368" s="106" t="s">
        <v>52</v>
      </c>
      <c r="AL368" s="111"/>
    </row>
    <row r="369" spans="1:37" ht="15.5" customHeight="1" x14ac:dyDescent="0.2">
      <c r="A369" s="105" t="s">
        <v>1235</v>
      </c>
      <c r="B369" s="105" t="s">
        <v>1236</v>
      </c>
      <c r="C369" s="105" t="s">
        <v>1237</v>
      </c>
      <c r="D369" s="105" t="s">
        <v>94</v>
      </c>
      <c r="E369" s="105" t="s">
        <v>78</v>
      </c>
      <c r="F369" s="106" t="s">
        <v>52</v>
      </c>
      <c r="G369" s="106" t="s">
        <v>52</v>
      </c>
      <c r="H369" s="106" t="s">
        <v>52</v>
      </c>
      <c r="I369" s="106" t="s">
        <v>52</v>
      </c>
      <c r="J369" s="106" t="s">
        <v>52</v>
      </c>
      <c r="K369" s="106">
        <v>771.35</v>
      </c>
      <c r="L369" s="106">
        <v>811.6</v>
      </c>
      <c r="M369" s="106">
        <v>848.13</v>
      </c>
      <c r="N369" s="106">
        <v>897.06</v>
      </c>
      <c r="O369" s="106">
        <v>977.16</v>
      </c>
      <c r="P369" s="106">
        <v>1050.07</v>
      </c>
      <c r="Q369" s="106">
        <v>1047.8900000000001</v>
      </c>
      <c r="R369" s="106">
        <v>1097.6600000000001</v>
      </c>
      <c r="S369" s="107">
        <v>1149.8</v>
      </c>
      <c r="T369" s="107">
        <v>1190.05</v>
      </c>
      <c r="U369" s="107">
        <v>1212.6600000000001</v>
      </c>
      <c r="V369" s="107">
        <v>1261.05</v>
      </c>
      <c r="W369" s="107">
        <v>1288.8</v>
      </c>
      <c r="X369" s="107">
        <v>1288.8</v>
      </c>
      <c r="Y369" s="107">
        <v>1288.8</v>
      </c>
      <c r="Z369" s="107">
        <v>1313.3</v>
      </c>
      <c r="AA369" s="107">
        <v>1338.25</v>
      </c>
      <c r="AB369" s="107">
        <v>1365</v>
      </c>
      <c r="AC369" s="107">
        <v>1419.59</v>
      </c>
      <c r="AD369" s="107">
        <v>1490.56</v>
      </c>
      <c r="AE369" s="107">
        <v>1579.99</v>
      </c>
      <c r="AF369" s="107">
        <v>1627.23</v>
      </c>
      <c r="AG369" s="107">
        <v>1692.16</v>
      </c>
      <c r="AH369" s="107">
        <v>1776.6</v>
      </c>
      <c r="AI369" s="107">
        <v>1829.72</v>
      </c>
      <c r="AJ369" s="106">
        <v>1921.02</v>
      </c>
      <c r="AK369" s="106">
        <v>2016.88</v>
      </c>
    </row>
    <row r="370" spans="1:37" ht="15.5" customHeight="1" x14ac:dyDescent="0.2">
      <c r="A370" s="105" t="s">
        <v>1238</v>
      </c>
      <c r="B370" s="105" t="s">
        <v>52</v>
      </c>
      <c r="C370" s="105" t="s">
        <v>1239</v>
      </c>
      <c r="D370" s="105" t="s">
        <v>194</v>
      </c>
      <c r="E370" s="105" t="s">
        <v>76</v>
      </c>
      <c r="F370" s="106" t="s">
        <v>52</v>
      </c>
      <c r="G370" s="106" t="s">
        <v>52</v>
      </c>
      <c r="H370" s="106" t="s">
        <v>52</v>
      </c>
      <c r="I370" s="106" t="s">
        <v>52</v>
      </c>
      <c r="J370" s="106" t="s">
        <v>52</v>
      </c>
      <c r="K370" s="106" t="s">
        <v>52</v>
      </c>
      <c r="L370" s="106" t="s">
        <v>52</v>
      </c>
      <c r="M370" s="106">
        <v>16.84</v>
      </c>
      <c r="N370" s="106" t="s">
        <v>52</v>
      </c>
      <c r="O370" s="106" t="s">
        <v>52</v>
      </c>
      <c r="P370" s="106" t="s">
        <v>52</v>
      </c>
      <c r="Q370" s="106" t="s">
        <v>52</v>
      </c>
      <c r="R370" s="106" t="s">
        <v>52</v>
      </c>
      <c r="S370" s="107" t="s">
        <v>52</v>
      </c>
      <c r="T370" s="107" t="s">
        <v>52</v>
      </c>
      <c r="U370" s="107" t="s">
        <v>52</v>
      </c>
      <c r="V370" s="107" t="s">
        <v>52</v>
      </c>
      <c r="W370" s="107" t="s">
        <v>52</v>
      </c>
      <c r="X370" s="107" t="s">
        <v>52</v>
      </c>
      <c r="Y370" s="107" t="s">
        <v>52</v>
      </c>
      <c r="Z370" s="107" t="s">
        <v>52</v>
      </c>
      <c r="AA370" s="107" t="s">
        <v>52</v>
      </c>
      <c r="AB370" s="107" t="s">
        <v>52</v>
      </c>
      <c r="AC370" s="107" t="s">
        <v>52</v>
      </c>
      <c r="AD370" s="107" t="s">
        <v>52</v>
      </c>
      <c r="AE370" s="107" t="s">
        <v>52</v>
      </c>
      <c r="AF370" s="107" t="s">
        <v>52</v>
      </c>
      <c r="AG370" s="107" t="s">
        <v>52</v>
      </c>
      <c r="AH370" s="107" t="s">
        <v>52</v>
      </c>
      <c r="AI370" s="107" t="s">
        <v>52</v>
      </c>
      <c r="AJ370" s="106" t="s">
        <v>52</v>
      </c>
      <c r="AK370" s="106" t="s">
        <v>52</v>
      </c>
    </row>
    <row r="371" spans="1:37" ht="15.5" customHeight="1" x14ac:dyDescent="0.2">
      <c r="A371" s="105" t="s">
        <v>1240</v>
      </c>
      <c r="B371" s="105" t="s">
        <v>1241</v>
      </c>
      <c r="C371" s="105" t="s">
        <v>1242</v>
      </c>
      <c r="D371" s="105" t="s">
        <v>94</v>
      </c>
      <c r="E371" s="105" t="s">
        <v>227</v>
      </c>
      <c r="F371" s="106">
        <v>379.13</v>
      </c>
      <c r="G371" s="106">
        <v>357.75</v>
      </c>
      <c r="H371" s="106">
        <v>490.5</v>
      </c>
      <c r="I371" s="106">
        <v>510.65</v>
      </c>
      <c r="J371" s="106">
        <v>545.24</v>
      </c>
      <c r="K371" s="106">
        <v>579.67999999999995</v>
      </c>
      <c r="L371" s="106">
        <v>644.99</v>
      </c>
      <c r="M371" s="106">
        <v>688.02</v>
      </c>
      <c r="N371" s="106">
        <v>719.12</v>
      </c>
      <c r="O371" s="106">
        <v>756.12</v>
      </c>
      <c r="P371" s="106">
        <v>853.95</v>
      </c>
      <c r="Q371" s="106">
        <v>900.8</v>
      </c>
      <c r="R371" s="106">
        <v>942.69</v>
      </c>
      <c r="S371" s="107">
        <v>978.74</v>
      </c>
      <c r="T371" s="107">
        <v>1026.6199999999999</v>
      </c>
      <c r="U371" s="107">
        <v>1066.32</v>
      </c>
      <c r="V371" s="107">
        <v>1095.53</v>
      </c>
      <c r="W371" s="107">
        <v>1095.53</v>
      </c>
      <c r="X371" s="107">
        <v>1095.53</v>
      </c>
      <c r="Y371" s="107">
        <v>1095.53</v>
      </c>
      <c r="Z371" s="107">
        <v>1095.53</v>
      </c>
      <c r="AA371" s="107">
        <v>1095.53</v>
      </c>
      <c r="AB371" s="107">
        <v>1095.53</v>
      </c>
      <c r="AC371" s="107">
        <v>1139.22</v>
      </c>
      <c r="AD371" s="107">
        <v>1196.07</v>
      </c>
      <c r="AE371" s="107">
        <v>1255.75</v>
      </c>
      <c r="AF371" s="107">
        <v>1305.8599999999999</v>
      </c>
      <c r="AG371" s="107">
        <v>1357.97</v>
      </c>
      <c r="AH371" s="107">
        <v>1425.73</v>
      </c>
      <c r="AI371" s="107">
        <v>1468.35</v>
      </c>
      <c r="AJ371" s="106">
        <v>1541.61</v>
      </c>
      <c r="AK371" s="106">
        <v>1618.47</v>
      </c>
    </row>
    <row r="372" spans="1:37" ht="15.5" customHeight="1" x14ac:dyDescent="0.2">
      <c r="A372" s="105" t="s">
        <v>1243</v>
      </c>
      <c r="B372" s="105" t="s">
        <v>1244</v>
      </c>
      <c r="C372" s="105" t="s">
        <v>1245</v>
      </c>
      <c r="D372" s="105" t="s">
        <v>94</v>
      </c>
      <c r="E372" s="105" t="s">
        <v>78</v>
      </c>
      <c r="F372" s="106" t="s">
        <v>52</v>
      </c>
      <c r="G372" s="106" t="s">
        <v>52</v>
      </c>
      <c r="H372" s="106" t="s">
        <v>52</v>
      </c>
      <c r="I372" s="106">
        <v>807.77</v>
      </c>
      <c r="J372" s="106">
        <v>887.34</v>
      </c>
      <c r="K372" s="106">
        <v>928.22</v>
      </c>
      <c r="L372" s="106">
        <v>970.03</v>
      </c>
      <c r="M372" s="106">
        <v>1015.41</v>
      </c>
      <c r="N372" s="106">
        <v>1011.48</v>
      </c>
      <c r="O372" s="106">
        <v>1011.8</v>
      </c>
      <c r="P372" s="106">
        <v>1012.15</v>
      </c>
      <c r="Q372" s="106">
        <v>1028.1099999999999</v>
      </c>
      <c r="R372" s="106">
        <v>1078.25</v>
      </c>
      <c r="S372" s="107">
        <v>1128.0899999999999</v>
      </c>
      <c r="T372" s="107">
        <v>1169.07</v>
      </c>
      <c r="U372" s="107">
        <v>1226.06</v>
      </c>
      <c r="V372" s="107">
        <v>1272.1099999999999</v>
      </c>
      <c r="W372" s="107">
        <v>1303.71</v>
      </c>
      <c r="X372" s="107">
        <v>1303.77</v>
      </c>
      <c r="Y372" s="107">
        <v>1348.75</v>
      </c>
      <c r="Z372" s="107">
        <v>1378.36</v>
      </c>
      <c r="AA372" s="107">
        <v>1405.42</v>
      </c>
      <c r="AB372" s="107">
        <v>1391.15</v>
      </c>
      <c r="AC372" s="107">
        <v>1418.4</v>
      </c>
      <c r="AD372" s="107">
        <v>1473.83</v>
      </c>
      <c r="AE372" s="107">
        <v>1531.97</v>
      </c>
      <c r="AF372" s="107">
        <v>1592.39</v>
      </c>
      <c r="AG372" s="107">
        <v>1655.18</v>
      </c>
      <c r="AH372" s="107">
        <v>1720.65</v>
      </c>
      <c r="AI372" s="107">
        <v>1754.67</v>
      </c>
      <c r="AJ372" s="106">
        <v>1823.89</v>
      </c>
      <c r="AK372" s="106">
        <v>1915.85</v>
      </c>
    </row>
    <row r="373" spans="1:37" ht="15.5" customHeight="1" x14ac:dyDescent="0.2">
      <c r="A373" s="105" t="s">
        <v>1246</v>
      </c>
      <c r="B373" s="105" t="s">
        <v>1247</v>
      </c>
      <c r="C373" s="105" t="s">
        <v>1248</v>
      </c>
      <c r="D373" s="105" t="s">
        <v>94</v>
      </c>
      <c r="E373" s="105" t="s">
        <v>76</v>
      </c>
      <c r="F373" s="106">
        <v>128.25</v>
      </c>
      <c r="G373" s="106">
        <v>128.25</v>
      </c>
      <c r="H373" s="106">
        <v>127.13</v>
      </c>
      <c r="I373" s="106">
        <v>127.32</v>
      </c>
      <c r="J373" s="106">
        <v>131.71</v>
      </c>
      <c r="K373" s="106">
        <v>134.96</v>
      </c>
      <c r="L373" s="106">
        <v>138.58000000000001</v>
      </c>
      <c r="M373" s="106">
        <v>143.72999999999999</v>
      </c>
      <c r="N373" s="106">
        <v>154.41</v>
      </c>
      <c r="O373" s="106">
        <v>163.46</v>
      </c>
      <c r="P373" s="106">
        <v>170.02</v>
      </c>
      <c r="Q373" s="106">
        <v>170.03</v>
      </c>
      <c r="R373" s="106">
        <v>175.14</v>
      </c>
      <c r="S373" s="107">
        <v>180.4</v>
      </c>
      <c r="T373" s="107">
        <v>188.01</v>
      </c>
      <c r="U373" s="107">
        <v>195.57</v>
      </c>
      <c r="V373" s="107">
        <v>204.38</v>
      </c>
      <c r="W373" s="107">
        <v>209.49</v>
      </c>
      <c r="X373" s="107">
        <v>209.47</v>
      </c>
      <c r="Y373" s="107">
        <v>209.48</v>
      </c>
      <c r="Z373" s="107">
        <v>209.53</v>
      </c>
      <c r="AA373" s="107">
        <v>213.49</v>
      </c>
      <c r="AB373" s="107">
        <v>217.54</v>
      </c>
      <c r="AC373" s="107">
        <v>222.54</v>
      </c>
      <c r="AD373" s="107">
        <v>227.54</v>
      </c>
      <c r="AE373" s="107">
        <v>234.32</v>
      </c>
      <c r="AF373" s="107">
        <v>239.47</v>
      </c>
      <c r="AG373" s="107">
        <v>244.53</v>
      </c>
      <c r="AH373" s="107">
        <v>249.53</v>
      </c>
      <c r="AI373" s="107">
        <v>254.71</v>
      </c>
      <c r="AJ373" s="106">
        <v>262.51</v>
      </c>
      <c r="AK373" s="106">
        <v>271.86</v>
      </c>
    </row>
    <row r="374" spans="1:37" ht="15.5" customHeight="1" x14ac:dyDescent="0.2">
      <c r="A374" s="105" t="s">
        <v>1249</v>
      </c>
      <c r="B374" s="105" t="s">
        <v>1250</v>
      </c>
      <c r="C374" s="105" t="s">
        <v>1251</v>
      </c>
      <c r="D374" s="105" t="s">
        <v>94</v>
      </c>
      <c r="E374" s="105" t="s">
        <v>76</v>
      </c>
      <c r="F374" s="106">
        <v>101.25</v>
      </c>
      <c r="G374" s="106">
        <v>85.5</v>
      </c>
      <c r="H374" s="106">
        <v>85.5</v>
      </c>
      <c r="I374" s="106">
        <v>90.01</v>
      </c>
      <c r="J374" s="106">
        <v>98.76</v>
      </c>
      <c r="K374" s="106">
        <v>104.74</v>
      </c>
      <c r="L374" s="106">
        <v>112.63</v>
      </c>
      <c r="M374" s="106">
        <v>118.1</v>
      </c>
      <c r="N374" s="106">
        <v>132.74</v>
      </c>
      <c r="O374" s="106">
        <v>143.96</v>
      </c>
      <c r="P374" s="106">
        <v>153.53</v>
      </c>
      <c r="Q374" s="106">
        <v>159.99</v>
      </c>
      <c r="R374" s="106">
        <v>167.79</v>
      </c>
      <c r="S374" s="107">
        <v>176.07</v>
      </c>
      <c r="T374" s="107">
        <v>184.63</v>
      </c>
      <c r="U374" s="107">
        <v>190</v>
      </c>
      <c r="V374" s="107">
        <v>199.16</v>
      </c>
      <c r="W374" s="107">
        <v>199.17</v>
      </c>
      <c r="X374" s="107">
        <v>199.21</v>
      </c>
      <c r="Y374" s="107">
        <v>199.32</v>
      </c>
      <c r="Z374" s="107">
        <v>203.22</v>
      </c>
      <c r="AA374" s="107">
        <v>207.2</v>
      </c>
      <c r="AB374" s="107">
        <v>211.25</v>
      </c>
      <c r="AC374" s="107">
        <v>215.39</v>
      </c>
      <c r="AD374" s="107">
        <v>220.6</v>
      </c>
      <c r="AE374" s="107">
        <v>227.25</v>
      </c>
      <c r="AF374" s="107">
        <v>234.16</v>
      </c>
      <c r="AG374" s="107">
        <v>239.71</v>
      </c>
      <c r="AH374" s="107">
        <v>245.2</v>
      </c>
      <c r="AI374" s="107">
        <v>250.61</v>
      </c>
      <c r="AJ374" s="106">
        <v>258.64999999999998</v>
      </c>
      <c r="AK374" s="106">
        <v>267.31</v>
      </c>
    </row>
    <row r="375" spans="1:37" ht="15.5" customHeight="1" x14ac:dyDescent="0.2">
      <c r="A375" s="105" t="s">
        <v>1252</v>
      </c>
      <c r="B375" s="105" t="s">
        <v>1253</v>
      </c>
      <c r="C375" s="105" t="s">
        <v>1254</v>
      </c>
      <c r="D375" s="105" t="s">
        <v>194</v>
      </c>
      <c r="E375" s="105" t="s">
        <v>76</v>
      </c>
      <c r="F375" s="106">
        <v>81</v>
      </c>
      <c r="G375" s="106">
        <v>88.88</v>
      </c>
      <c r="H375" s="106">
        <v>92.25</v>
      </c>
      <c r="I375" s="106">
        <v>88.74</v>
      </c>
      <c r="J375" s="106">
        <v>89.84</v>
      </c>
      <c r="K375" s="106">
        <v>113.54</v>
      </c>
      <c r="L375" s="106">
        <v>121.51</v>
      </c>
      <c r="M375" s="106">
        <v>127.35</v>
      </c>
      <c r="N375" s="106">
        <v>130.25</v>
      </c>
      <c r="O375" s="106">
        <v>139.41999999999999</v>
      </c>
      <c r="P375" s="106">
        <v>143.18</v>
      </c>
      <c r="Q375" s="106">
        <v>152.83000000000001</v>
      </c>
      <c r="R375" s="106">
        <v>159.84</v>
      </c>
      <c r="S375" s="107">
        <v>166.72</v>
      </c>
      <c r="T375" s="107">
        <v>174.59</v>
      </c>
      <c r="U375" s="107">
        <v>181.47</v>
      </c>
      <c r="V375" s="107" t="s">
        <v>52</v>
      </c>
      <c r="W375" s="107" t="s">
        <v>52</v>
      </c>
      <c r="X375" s="107" t="s">
        <v>52</v>
      </c>
      <c r="Y375" s="107" t="s">
        <v>52</v>
      </c>
      <c r="Z375" s="107" t="s">
        <v>52</v>
      </c>
      <c r="AA375" s="107" t="s">
        <v>52</v>
      </c>
      <c r="AB375" s="107" t="s">
        <v>52</v>
      </c>
      <c r="AC375" s="107" t="s">
        <v>52</v>
      </c>
      <c r="AD375" s="107" t="s">
        <v>52</v>
      </c>
      <c r="AE375" s="107" t="s">
        <v>52</v>
      </c>
      <c r="AF375" s="107" t="s">
        <v>52</v>
      </c>
      <c r="AG375" s="107" t="s">
        <v>52</v>
      </c>
      <c r="AH375" s="107" t="s">
        <v>52</v>
      </c>
      <c r="AI375" s="107" t="s">
        <v>52</v>
      </c>
      <c r="AJ375" s="106" t="s">
        <v>52</v>
      </c>
      <c r="AK375" s="106" t="s">
        <v>52</v>
      </c>
    </row>
    <row r="376" spans="1:37" ht="15.5" customHeight="1" x14ac:dyDescent="0.2">
      <c r="A376" s="105" t="s">
        <v>1255</v>
      </c>
      <c r="B376" s="105" t="s">
        <v>1256</v>
      </c>
      <c r="C376" s="105" t="s">
        <v>1257</v>
      </c>
      <c r="D376" s="105" t="s">
        <v>94</v>
      </c>
      <c r="E376" s="105" t="s">
        <v>76</v>
      </c>
      <c r="F376" s="106">
        <v>74.25</v>
      </c>
      <c r="G376" s="106">
        <v>79.88</v>
      </c>
      <c r="H376" s="106">
        <v>83.25</v>
      </c>
      <c r="I376" s="106">
        <v>96.02</v>
      </c>
      <c r="J376" s="106">
        <v>104.49</v>
      </c>
      <c r="K376" s="106">
        <v>108.52</v>
      </c>
      <c r="L376" s="106">
        <v>109.65</v>
      </c>
      <c r="M376" s="106">
        <v>112.2</v>
      </c>
      <c r="N376" s="106">
        <v>115.24</v>
      </c>
      <c r="O376" s="106">
        <v>120.22</v>
      </c>
      <c r="P376" s="106">
        <v>123.67</v>
      </c>
      <c r="Q376" s="106">
        <v>128.51</v>
      </c>
      <c r="R376" s="106">
        <v>134.80000000000001</v>
      </c>
      <c r="S376" s="107">
        <v>139.87</v>
      </c>
      <c r="T376" s="107">
        <v>143.38</v>
      </c>
      <c r="U376" s="107">
        <v>149.72999999999999</v>
      </c>
      <c r="V376" s="107">
        <v>153.72999999999999</v>
      </c>
      <c r="W376" s="107">
        <v>157.38</v>
      </c>
      <c r="X376" s="107">
        <v>157.34</v>
      </c>
      <c r="Y376" s="107">
        <v>157.26</v>
      </c>
      <c r="Z376" s="107">
        <v>157.18</v>
      </c>
      <c r="AA376" s="107">
        <v>157.5</v>
      </c>
      <c r="AB376" s="107">
        <v>157.46</v>
      </c>
      <c r="AC376" s="107">
        <v>162.80000000000001</v>
      </c>
      <c r="AD376" s="107">
        <v>163.72</v>
      </c>
      <c r="AE376" s="107">
        <v>169.69</v>
      </c>
      <c r="AF376" s="107">
        <v>170.11</v>
      </c>
      <c r="AG376" s="107">
        <v>177.18</v>
      </c>
      <c r="AH376" s="107">
        <v>176.67</v>
      </c>
      <c r="AI376" s="107">
        <v>181.76</v>
      </c>
      <c r="AJ376" s="106">
        <v>188.79</v>
      </c>
      <c r="AK376" s="106">
        <v>195.48</v>
      </c>
    </row>
    <row r="377" spans="1:37" ht="15.5" customHeight="1" x14ac:dyDescent="0.2">
      <c r="A377" s="105" t="s">
        <v>1258</v>
      </c>
      <c r="B377" s="105" t="s">
        <v>1259</v>
      </c>
      <c r="C377" s="105" t="s">
        <v>1260</v>
      </c>
      <c r="D377" s="105" t="s">
        <v>94</v>
      </c>
      <c r="E377" s="105" t="s">
        <v>227</v>
      </c>
      <c r="F377" s="106">
        <v>394.88</v>
      </c>
      <c r="G377" s="106">
        <v>441</v>
      </c>
      <c r="H377" s="106">
        <v>616.5</v>
      </c>
      <c r="I377" s="106">
        <v>641.89</v>
      </c>
      <c r="J377" s="106">
        <v>663.24</v>
      </c>
      <c r="K377" s="106">
        <v>665.93</v>
      </c>
      <c r="L377" s="106">
        <v>729.43</v>
      </c>
      <c r="M377" s="106">
        <v>785.67</v>
      </c>
      <c r="N377" s="106">
        <v>847.76</v>
      </c>
      <c r="O377" s="106">
        <v>923.16</v>
      </c>
      <c r="P377" s="106">
        <v>1043.83</v>
      </c>
      <c r="Q377" s="106">
        <v>1097.72</v>
      </c>
      <c r="R377" s="106">
        <v>1131.3</v>
      </c>
      <c r="S377" s="107">
        <v>1131.3</v>
      </c>
      <c r="T377" s="107">
        <v>1186.72</v>
      </c>
      <c r="U377" s="107">
        <v>1233.94</v>
      </c>
      <c r="V377" s="107">
        <v>1287.3900000000001</v>
      </c>
      <c r="W377" s="107">
        <v>1287.3900000000001</v>
      </c>
      <c r="X377" s="107">
        <v>1287.3900000000001</v>
      </c>
      <c r="Y377" s="107">
        <v>1287.3900000000001</v>
      </c>
      <c r="Z377" s="107">
        <v>1287.3900000000001</v>
      </c>
      <c r="AA377" s="107">
        <v>1287.3900000000001</v>
      </c>
      <c r="AB377" s="107">
        <v>1287.3900000000001</v>
      </c>
      <c r="AC377" s="107">
        <v>1306.3900000000001</v>
      </c>
      <c r="AD377" s="107">
        <v>1358.52</v>
      </c>
      <c r="AE377" s="107">
        <v>1412.71</v>
      </c>
      <c r="AF377" s="107">
        <v>1483.21</v>
      </c>
      <c r="AG377" s="107">
        <v>1539.57</v>
      </c>
      <c r="AH377" s="107">
        <v>1595</v>
      </c>
      <c r="AI377" s="107">
        <v>1625.94</v>
      </c>
      <c r="AJ377" s="106">
        <v>1707.07</v>
      </c>
      <c r="AK377" s="106">
        <v>1792.26</v>
      </c>
    </row>
    <row r="378" spans="1:37" ht="15.5" customHeight="1" x14ac:dyDescent="0.2">
      <c r="A378" s="105" t="s">
        <v>1261</v>
      </c>
      <c r="B378" s="105" t="s">
        <v>1262</v>
      </c>
      <c r="C378" s="105" t="s">
        <v>1263</v>
      </c>
      <c r="D378" s="105" t="s">
        <v>194</v>
      </c>
      <c r="E378" s="105" t="s">
        <v>76</v>
      </c>
      <c r="F378" s="106">
        <v>65.25</v>
      </c>
      <c r="G378" s="106">
        <v>73.13</v>
      </c>
      <c r="H378" s="106">
        <v>82.13</v>
      </c>
      <c r="I378" s="106">
        <v>91.65</v>
      </c>
      <c r="J378" s="106">
        <v>104.96</v>
      </c>
      <c r="K378" s="106">
        <v>121.43</v>
      </c>
      <c r="L378" s="106">
        <v>130.58000000000001</v>
      </c>
      <c r="M378" s="106">
        <v>142.85</v>
      </c>
      <c r="N378" s="106">
        <v>150.96</v>
      </c>
      <c r="O378" s="106">
        <v>163.44999999999999</v>
      </c>
      <c r="P378" s="106">
        <v>171.68</v>
      </c>
      <c r="Q378" s="106">
        <v>179.94</v>
      </c>
      <c r="R378" s="106">
        <v>190.56</v>
      </c>
      <c r="S378" s="107">
        <v>193.3</v>
      </c>
      <c r="T378" s="107">
        <v>197.98</v>
      </c>
      <c r="U378" s="107">
        <v>202.87</v>
      </c>
      <c r="V378" s="107">
        <v>208.44</v>
      </c>
      <c r="W378" s="107">
        <v>213.59</v>
      </c>
      <c r="X378" s="107">
        <v>214.43</v>
      </c>
      <c r="Y378" s="107">
        <v>222.43</v>
      </c>
      <c r="Z378" s="107">
        <v>225.33</v>
      </c>
      <c r="AA378" s="107">
        <v>229.24</v>
      </c>
      <c r="AB378" s="107">
        <v>229.47</v>
      </c>
      <c r="AC378" s="107">
        <v>230.39</v>
      </c>
      <c r="AD378" s="107">
        <v>235.87</v>
      </c>
      <c r="AE378" s="107">
        <v>241.67</v>
      </c>
      <c r="AF378" s="107">
        <v>246.5</v>
      </c>
      <c r="AG378" s="107">
        <v>253.21</v>
      </c>
      <c r="AH378" s="107">
        <v>259.64</v>
      </c>
      <c r="AI378" s="107">
        <v>260.70999999999998</v>
      </c>
      <c r="AJ378" s="106" t="s">
        <v>52</v>
      </c>
      <c r="AK378" s="106" t="s">
        <v>52</v>
      </c>
    </row>
    <row r="379" spans="1:37" ht="15.5" customHeight="1" x14ac:dyDescent="0.2">
      <c r="A379" s="105" t="s">
        <v>1264</v>
      </c>
      <c r="B379" s="105" t="s">
        <v>1265</v>
      </c>
      <c r="C379" s="105" t="s">
        <v>1266</v>
      </c>
      <c r="D379" s="105" t="s">
        <v>94</v>
      </c>
      <c r="E379" s="105" t="s">
        <v>74</v>
      </c>
      <c r="F379" s="106">
        <v>606.38</v>
      </c>
      <c r="G379" s="106">
        <v>613.13</v>
      </c>
      <c r="H379" s="106">
        <v>617.63</v>
      </c>
      <c r="I379" s="106">
        <v>655.73</v>
      </c>
      <c r="J379" s="106">
        <v>689.35</v>
      </c>
      <c r="K379" s="106">
        <v>737.15</v>
      </c>
      <c r="L379" s="106">
        <v>781.73</v>
      </c>
      <c r="M379" s="106">
        <v>816.91</v>
      </c>
      <c r="N379" s="106">
        <v>875.96</v>
      </c>
      <c r="O379" s="106">
        <v>918.24</v>
      </c>
      <c r="P379" s="106">
        <v>968.74</v>
      </c>
      <c r="Q379" s="106">
        <v>1010.88</v>
      </c>
      <c r="R379" s="106">
        <v>1060.4100000000001</v>
      </c>
      <c r="S379" s="107">
        <v>1109.3800000000001</v>
      </c>
      <c r="T379" s="107">
        <v>1152.6500000000001</v>
      </c>
      <c r="U379" s="107">
        <v>1196.45</v>
      </c>
      <c r="V379" s="107">
        <v>1240.73</v>
      </c>
      <c r="W379" s="107">
        <v>1285.3800000000001</v>
      </c>
      <c r="X379" s="107">
        <v>1285.3800000000001</v>
      </c>
      <c r="Y379" s="107">
        <v>1285.3800000000001</v>
      </c>
      <c r="Z379" s="107">
        <v>1330.36</v>
      </c>
      <c r="AA379" s="107">
        <v>1330.36</v>
      </c>
      <c r="AB379" s="107">
        <v>1330.36</v>
      </c>
      <c r="AC379" s="107">
        <v>1380.25</v>
      </c>
      <c r="AD379" s="107">
        <v>1449.12</v>
      </c>
      <c r="AE379" s="107">
        <v>1521.43</v>
      </c>
      <c r="AF379" s="107">
        <v>1582.14</v>
      </c>
      <c r="AG379" s="107">
        <v>1645.27</v>
      </c>
      <c r="AH379" s="107">
        <v>1727.37</v>
      </c>
      <c r="AI379" s="107">
        <v>1779.01</v>
      </c>
      <c r="AJ379" s="106">
        <v>1867.78</v>
      </c>
      <c r="AK379" s="106">
        <v>1960.99</v>
      </c>
    </row>
    <row r="380" spans="1:37" ht="15.5" customHeight="1" x14ac:dyDescent="0.2">
      <c r="A380" s="105" t="s">
        <v>1267</v>
      </c>
      <c r="B380" s="105" t="s">
        <v>52</v>
      </c>
      <c r="C380" s="105" t="s">
        <v>1268</v>
      </c>
      <c r="D380" s="105" t="s">
        <v>194</v>
      </c>
      <c r="E380" s="105" t="s">
        <v>76</v>
      </c>
      <c r="F380" s="106">
        <v>68.63</v>
      </c>
      <c r="G380" s="106">
        <v>-10.130000000000001</v>
      </c>
      <c r="H380" s="106">
        <v>-51.75</v>
      </c>
      <c r="I380" s="106">
        <v>2</v>
      </c>
      <c r="J380" s="106">
        <v>2</v>
      </c>
      <c r="K380" s="106" t="s">
        <v>52</v>
      </c>
      <c r="L380" s="106" t="s">
        <v>52</v>
      </c>
      <c r="M380" s="106" t="s">
        <v>52</v>
      </c>
      <c r="N380" s="106" t="s">
        <v>52</v>
      </c>
      <c r="O380" s="106" t="s">
        <v>52</v>
      </c>
      <c r="P380" s="106" t="s">
        <v>52</v>
      </c>
      <c r="Q380" s="106" t="s">
        <v>52</v>
      </c>
      <c r="R380" s="106" t="s">
        <v>52</v>
      </c>
      <c r="S380" s="107" t="s">
        <v>52</v>
      </c>
      <c r="T380" s="107" t="s">
        <v>52</v>
      </c>
      <c r="U380" s="107" t="s">
        <v>52</v>
      </c>
      <c r="V380" s="107" t="s">
        <v>52</v>
      </c>
      <c r="W380" s="107" t="s">
        <v>52</v>
      </c>
      <c r="X380" s="107" t="s">
        <v>52</v>
      </c>
      <c r="Y380" s="107" t="s">
        <v>52</v>
      </c>
      <c r="Z380" s="107" t="s">
        <v>52</v>
      </c>
      <c r="AA380" s="107" t="s">
        <v>52</v>
      </c>
      <c r="AB380" s="107" t="s">
        <v>52</v>
      </c>
      <c r="AC380" s="107" t="s">
        <v>52</v>
      </c>
      <c r="AD380" s="107" t="s">
        <v>52</v>
      </c>
      <c r="AE380" s="107" t="s">
        <v>52</v>
      </c>
      <c r="AF380" s="107" t="s">
        <v>52</v>
      </c>
      <c r="AG380" s="107" t="s">
        <v>52</v>
      </c>
      <c r="AH380" s="107" t="s">
        <v>52</v>
      </c>
      <c r="AI380" s="107" t="s">
        <v>52</v>
      </c>
      <c r="AJ380" s="106" t="s">
        <v>52</v>
      </c>
      <c r="AK380" s="106" t="s">
        <v>52</v>
      </c>
    </row>
    <row r="381" spans="1:37" ht="15.5" customHeight="1" x14ac:dyDescent="0.2">
      <c r="A381" s="105" t="s">
        <v>1269</v>
      </c>
      <c r="B381" s="105" t="s">
        <v>1270</v>
      </c>
      <c r="C381" s="105" t="s">
        <v>1271</v>
      </c>
      <c r="D381" s="105" t="s">
        <v>94</v>
      </c>
      <c r="E381" s="105" t="s">
        <v>76</v>
      </c>
      <c r="F381" s="106">
        <v>74.25</v>
      </c>
      <c r="G381" s="106">
        <v>69.75</v>
      </c>
      <c r="H381" s="106">
        <v>78.75</v>
      </c>
      <c r="I381" s="106">
        <v>90.21</v>
      </c>
      <c r="J381" s="106">
        <v>108.46</v>
      </c>
      <c r="K381" s="106">
        <v>120.68</v>
      </c>
      <c r="L381" s="106">
        <v>126.07</v>
      </c>
      <c r="M381" s="106">
        <v>131.54</v>
      </c>
      <c r="N381" s="106">
        <v>139.34</v>
      </c>
      <c r="O381" s="106">
        <v>152.94999999999999</v>
      </c>
      <c r="P381" s="106">
        <v>167.2</v>
      </c>
      <c r="Q381" s="106">
        <v>181.27</v>
      </c>
      <c r="R381" s="106">
        <v>189.47</v>
      </c>
      <c r="S381" s="107">
        <v>200.01</v>
      </c>
      <c r="T381" s="107">
        <v>208.34</v>
      </c>
      <c r="U381" s="107">
        <v>219</v>
      </c>
      <c r="V381" s="107">
        <v>227.33</v>
      </c>
      <c r="W381" s="107">
        <v>233.34</v>
      </c>
      <c r="X381" s="107">
        <v>235.82</v>
      </c>
      <c r="Y381" s="107">
        <v>238.34</v>
      </c>
      <c r="Z381" s="107">
        <v>244.26</v>
      </c>
      <c r="AA381" s="107">
        <v>248.76</v>
      </c>
      <c r="AB381" s="107">
        <v>248.99</v>
      </c>
      <c r="AC381" s="107">
        <v>254.09</v>
      </c>
      <c r="AD381" s="107">
        <v>261.56</v>
      </c>
      <c r="AE381" s="107">
        <v>269.56</v>
      </c>
      <c r="AF381" s="107">
        <v>278.97000000000003</v>
      </c>
      <c r="AG381" s="107">
        <v>287</v>
      </c>
      <c r="AH381" s="107">
        <v>292.45999999999998</v>
      </c>
      <c r="AI381" s="107">
        <v>299</v>
      </c>
      <c r="AJ381" s="106">
        <v>312.20999999999998</v>
      </c>
      <c r="AK381" s="106">
        <v>323.79000000000002</v>
      </c>
    </row>
    <row r="382" spans="1:37" ht="15.5" customHeight="1" x14ac:dyDescent="0.2">
      <c r="A382" s="105" t="s">
        <v>1272</v>
      </c>
      <c r="B382" s="105" t="s">
        <v>1273</v>
      </c>
      <c r="C382" s="105" t="s">
        <v>1274</v>
      </c>
      <c r="D382" s="105" t="s">
        <v>94</v>
      </c>
      <c r="E382" s="105" t="s">
        <v>76</v>
      </c>
      <c r="F382" s="106">
        <v>139.5</v>
      </c>
      <c r="G382" s="106">
        <v>141.75</v>
      </c>
      <c r="H382" s="106">
        <v>145.13</v>
      </c>
      <c r="I382" s="106">
        <v>160.47</v>
      </c>
      <c r="J382" s="106">
        <v>173.41</v>
      </c>
      <c r="K382" s="106">
        <v>149.54</v>
      </c>
      <c r="L382" s="106">
        <v>156</v>
      </c>
      <c r="M382" s="106">
        <v>162.44999999999999</v>
      </c>
      <c r="N382" s="106">
        <v>166.19</v>
      </c>
      <c r="O382" s="106">
        <v>177.59</v>
      </c>
      <c r="P382" s="106">
        <v>208.55</v>
      </c>
      <c r="Q382" s="106">
        <v>218.77</v>
      </c>
      <c r="R382" s="106">
        <v>229.68</v>
      </c>
      <c r="S382" s="107">
        <v>234.8</v>
      </c>
      <c r="T382" s="107">
        <v>241.58</v>
      </c>
      <c r="U382" s="107">
        <v>248.58</v>
      </c>
      <c r="V382" s="107">
        <v>255.85</v>
      </c>
      <c r="W382" s="107">
        <v>255.88</v>
      </c>
      <c r="X382" s="107">
        <v>255.89</v>
      </c>
      <c r="Y382" s="107">
        <v>255.89</v>
      </c>
      <c r="Z382" s="107">
        <v>255.96</v>
      </c>
      <c r="AA382" s="107">
        <v>255.96</v>
      </c>
      <c r="AB382" s="107">
        <v>255.86</v>
      </c>
      <c r="AC382" s="107">
        <v>255.93</v>
      </c>
      <c r="AD382" s="107">
        <v>260.97000000000003</v>
      </c>
      <c r="AE382" s="107">
        <v>268.77</v>
      </c>
      <c r="AF382" s="107">
        <v>276.77999999999997</v>
      </c>
      <c r="AG382" s="107">
        <v>282.31</v>
      </c>
      <c r="AH382" s="107">
        <v>287.87</v>
      </c>
      <c r="AI382" s="107">
        <v>293.63</v>
      </c>
      <c r="AJ382" s="106">
        <v>302.39</v>
      </c>
      <c r="AK382" s="106">
        <v>311.79000000000002</v>
      </c>
    </row>
    <row r="383" spans="1:37" ht="15.5" customHeight="1" x14ac:dyDescent="0.2">
      <c r="A383" s="105" t="s">
        <v>1275</v>
      </c>
      <c r="B383" s="105" t="s">
        <v>1276</v>
      </c>
      <c r="C383" s="105" t="s">
        <v>1277</v>
      </c>
      <c r="D383" s="105" t="s">
        <v>94</v>
      </c>
      <c r="E383" s="105" t="s">
        <v>76</v>
      </c>
      <c r="F383" s="106">
        <v>110.25</v>
      </c>
      <c r="G383" s="106">
        <v>102.38</v>
      </c>
      <c r="H383" s="106">
        <v>91.13</v>
      </c>
      <c r="I383" s="106">
        <v>88.99</v>
      </c>
      <c r="J383" s="106">
        <v>92.41</v>
      </c>
      <c r="K383" s="106">
        <v>96.53</v>
      </c>
      <c r="L383" s="106">
        <v>100.03</v>
      </c>
      <c r="M383" s="106">
        <v>105.67</v>
      </c>
      <c r="N383" s="106">
        <v>112.82</v>
      </c>
      <c r="O383" s="106">
        <v>136.18</v>
      </c>
      <c r="P383" s="106">
        <v>149.97</v>
      </c>
      <c r="Q383" s="106">
        <v>159.21</v>
      </c>
      <c r="R383" s="106">
        <v>169.3</v>
      </c>
      <c r="S383" s="107">
        <v>178.97</v>
      </c>
      <c r="T383" s="107">
        <v>187.39</v>
      </c>
      <c r="U383" s="107">
        <v>196.98</v>
      </c>
      <c r="V383" s="107">
        <v>203.36</v>
      </c>
      <c r="W383" s="107">
        <v>209.88</v>
      </c>
      <c r="X383" s="107">
        <v>209.63</v>
      </c>
      <c r="Y383" s="107">
        <v>210.38</v>
      </c>
      <c r="Z383" s="107">
        <v>214.35</v>
      </c>
      <c r="AA383" s="107">
        <v>214.54</v>
      </c>
      <c r="AB383" s="107">
        <v>216.29</v>
      </c>
      <c r="AC383" s="107">
        <v>219.57</v>
      </c>
      <c r="AD383" s="107">
        <v>230.71</v>
      </c>
      <c r="AE383" s="107">
        <v>234.33</v>
      </c>
      <c r="AF383" s="107">
        <v>240.69</v>
      </c>
      <c r="AG383" s="107">
        <v>248.64</v>
      </c>
      <c r="AH383" s="107">
        <v>264.3</v>
      </c>
      <c r="AI383" s="107">
        <v>273.20999999999998</v>
      </c>
      <c r="AJ383" s="106">
        <v>288.63</v>
      </c>
      <c r="AK383" s="106">
        <v>300.70999999999998</v>
      </c>
    </row>
    <row r="384" spans="1:37" ht="15.5" customHeight="1" x14ac:dyDescent="0.2">
      <c r="A384" s="105" t="s">
        <v>1278</v>
      </c>
      <c r="B384" s="105" t="s">
        <v>1279</v>
      </c>
      <c r="C384" s="105" t="s">
        <v>1280</v>
      </c>
      <c r="D384" s="105" t="s">
        <v>94</v>
      </c>
      <c r="E384" s="105" t="s">
        <v>74</v>
      </c>
      <c r="F384" s="106">
        <v>633.38</v>
      </c>
      <c r="G384" s="106">
        <v>550.13</v>
      </c>
      <c r="H384" s="106">
        <v>549</v>
      </c>
      <c r="I384" s="106">
        <v>618</v>
      </c>
      <c r="J384" s="106">
        <v>636.54</v>
      </c>
      <c r="K384" s="106">
        <v>692.08</v>
      </c>
      <c r="L384" s="106">
        <v>723.22</v>
      </c>
      <c r="M384" s="106">
        <v>781.58</v>
      </c>
      <c r="N384" s="106">
        <v>842.12</v>
      </c>
      <c r="O384" s="106">
        <v>886.07</v>
      </c>
      <c r="P384" s="106">
        <v>947.1</v>
      </c>
      <c r="Q384" s="106">
        <v>993.42</v>
      </c>
      <c r="R384" s="106">
        <v>1042.82</v>
      </c>
      <c r="S384" s="107">
        <v>1094.51</v>
      </c>
      <c r="T384" s="107">
        <v>1146.77</v>
      </c>
      <c r="U384" s="107">
        <v>1190.8</v>
      </c>
      <c r="V384" s="107">
        <v>1225.25</v>
      </c>
      <c r="W384" s="107">
        <v>1258.27</v>
      </c>
      <c r="X384" s="107">
        <v>1258.68</v>
      </c>
      <c r="Y384" s="107">
        <v>1259.75</v>
      </c>
      <c r="Z384" s="107">
        <v>1263.6400000000001</v>
      </c>
      <c r="AA384" s="107">
        <v>1286.26</v>
      </c>
      <c r="AB384" s="107">
        <v>1311.76</v>
      </c>
      <c r="AC384" s="107">
        <v>1363.79</v>
      </c>
      <c r="AD384" s="107">
        <v>1432.07</v>
      </c>
      <c r="AE384" s="107">
        <v>1517.71</v>
      </c>
      <c r="AF384" s="107">
        <v>1564.56</v>
      </c>
      <c r="AG384" s="107">
        <v>1611.88</v>
      </c>
      <c r="AH384" s="107">
        <v>1659.85</v>
      </c>
      <c r="AI384" s="107">
        <v>1734.13</v>
      </c>
      <c r="AJ384" s="106">
        <v>1805.47</v>
      </c>
      <c r="AK384" s="106">
        <v>1874.79</v>
      </c>
    </row>
    <row r="385" spans="1:38" ht="15.5" customHeight="1" x14ac:dyDescent="0.2">
      <c r="A385" s="105" t="s">
        <v>1281</v>
      </c>
      <c r="B385" s="105" t="s">
        <v>1282</v>
      </c>
      <c r="C385" s="105" t="s">
        <v>1283</v>
      </c>
      <c r="D385" s="105" t="s">
        <v>94</v>
      </c>
      <c r="E385" s="105" t="s">
        <v>76</v>
      </c>
      <c r="F385" s="106">
        <v>74.25</v>
      </c>
      <c r="G385" s="106">
        <v>75.38</v>
      </c>
      <c r="H385" s="106">
        <v>75.38</v>
      </c>
      <c r="I385" s="106">
        <v>106.53</v>
      </c>
      <c r="J385" s="106">
        <v>116.77</v>
      </c>
      <c r="K385" s="106">
        <v>120.43</v>
      </c>
      <c r="L385" s="106">
        <v>125.85</v>
      </c>
      <c r="M385" s="106">
        <v>131.51</v>
      </c>
      <c r="N385" s="106">
        <v>138.97</v>
      </c>
      <c r="O385" s="106">
        <v>152.72999999999999</v>
      </c>
      <c r="P385" s="106">
        <v>156.55000000000001</v>
      </c>
      <c r="Q385" s="106">
        <v>160.94</v>
      </c>
      <c r="R385" s="106">
        <v>166.58</v>
      </c>
      <c r="S385" s="107">
        <v>171.58</v>
      </c>
      <c r="T385" s="107">
        <v>177.58</v>
      </c>
      <c r="U385" s="107">
        <v>182.8</v>
      </c>
      <c r="V385" s="107">
        <v>187.18</v>
      </c>
      <c r="W385" s="107">
        <v>187.18</v>
      </c>
      <c r="X385" s="107">
        <v>187.18</v>
      </c>
      <c r="Y385" s="107">
        <v>187.18</v>
      </c>
      <c r="Z385" s="107">
        <v>187.88</v>
      </c>
      <c r="AA385" s="107">
        <v>188.11</v>
      </c>
      <c r="AB385" s="107">
        <v>188.3</v>
      </c>
      <c r="AC385" s="107">
        <v>194.01</v>
      </c>
      <c r="AD385" s="107">
        <v>199.51</v>
      </c>
      <c r="AE385" s="107">
        <v>205.08</v>
      </c>
      <c r="AF385" s="107">
        <v>211.15</v>
      </c>
      <c r="AG385" s="107">
        <v>216.81</v>
      </c>
      <c r="AH385" s="107">
        <v>222.86</v>
      </c>
      <c r="AI385" s="107">
        <v>228.53</v>
      </c>
      <c r="AJ385" s="106">
        <v>235.69</v>
      </c>
      <c r="AK385" s="106">
        <v>243.97</v>
      </c>
    </row>
    <row r="386" spans="1:38" ht="15.5" customHeight="1" x14ac:dyDescent="0.2">
      <c r="A386" s="105" t="s">
        <v>1284</v>
      </c>
      <c r="B386" s="105" t="s">
        <v>1285</v>
      </c>
      <c r="C386" s="105" t="s">
        <v>1286</v>
      </c>
      <c r="D386" s="105" t="s">
        <v>94</v>
      </c>
      <c r="E386" s="105" t="s">
        <v>76</v>
      </c>
      <c r="F386" s="106">
        <v>27</v>
      </c>
      <c r="G386" s="106">
        <v>27</v>
      </c>
      <c r="H386" s="106">
        <v>24.75</v>
      </c>
      <c r="I386" s="106">
        <v>24.6</v>
      </c>
      <c r="J386" s="106">
        <v>26.37</v>
      </c>
      <c r="K386" s="106">
        <v>28.26</v>
      </c>
      <c r="L386" s="106">
        <v>28.26</v>
      </c>
      <c r="M386" s="106">
        <v>28.26</v>
      </c>
      <c r="N386" s="106">
        <v>49.95</v>
      </c>
      <c r="O386" s="106">
        <v>68.400000000000006</v>
      </c>
      <c r="P386" s="106">
        <v>85.5</v>
      </c>
      <c r="Q386" s="106">
        <v>100.44</v>
      </c>
      <c r="R386" s="106">
        <v>109.65</v>
      </c>
      <c r="S386" s="107">
        <v>115.11</v>
      </c>
      <c r="T386" s="107">
        <v>120.78</v>
      </c>
      <c r="U386" s="107">
        <v>126.81</v>
      </c>
      <c r="V386" s="107">
        <v>132.93</v>
      </c>
      <c r="W386" s="107">
        <v>136.88999999999999</v>
      </c>
      <c r="X386" s="107">
        <v>136.88999999999999</v>
      </c>
      <c r="Y386" s="107">
        <v>136.88999999999999</v>
      </c>
      <c r="Z386" s="107">
        <v>141.84</v>
      </c>
      <c r="AA386" s="107">
        <v>141.84</v>
      </c>
      <c r="AB386" s="107">
        <v>144.59</v>
      </c>
      <c r="AC386" s="107">
        <v>149.59</v>
      </c>
      <c r="AD386" s="107">
        <v>154.59</v>
      </c>
      <c r="AE386" s="107">
        <v>159.59</v>
      </c>
      <c r="AF386" s="107">
        <v>164.59</v>
      </c>
      <c r="AG386" s="107">
        <v>169.59</v>
      </c>
      <c r="AH386" s="107">
        <v>174.59</v>
      </c>
      <c r="AI386" s="107">
        <v>179.55</v>
      </c>
      <c r="AJ386" s="106">
        <v>184.92</v>
      </c>
      <c r="AK386" s="106">
        <v>190.45</v>
      </c>
    </row>
    <row r="387" spans="1:38" ht="15.5" customHeight="1" x14ac:dyDescent="0.2">
      <c r="A387" s="105" t="s">
        <v>1287</v>
      </c>
      <c r="B387" s="105" t="s">
        <v>1288</v>
      </c>
      <c r="C387" s="105" t="s">
        <v>1289</v>
      </c>
      <c r="D387" s="105" t="s">
        <v>94</v>
      </c>
      <c r="E387" s="105" t="s">
        <v>76</v>
      </c>
      <c r="F387" s="106">
        <v>54</v>
      </c>
      <c r="G387" s="106">
        <v>54</v>
      </c>
      <c r="H387" s="106">
        <v>54</v>
      </c>
      <c r="I387" s="106">
        <v>55.96</v>
      </c>
      <c r="J387" s="106">
        <v>57.17</v>
      </c>
      <c r="K387" s="106">
        <v>88.1</v>
      </c>
      <c r="L387" s="106">
        <v>90.09</v>
      </c>
      <c r="M387" s="106">
        <v>93.73</v>
      </c>
      <c r="N387" s="106">
        <v>99.49</v>
      </c>
      <c r="O387" s="106">
        <v>114.46</v>
      </c>
      <c r="P387" s="106">
        <v>122.17</v>
      </c>
      <c r="Q387" s="106">
        <v>129.16999999999999</v>
      </c>
      <c r="R387" s="106">
        <v>146.88999999999999</v>
      </c>
      <c r="S387" s="107">
        <v>154.32</v>
      </c>
      <c r="T387" s="107">
        <v>160.66999999999999</v>
      </c>
      <c r="U387" s="107">
        <v>167.58</v>
      </c>
      <c r="V387" s="107">
        <v>171.74</v>
      </c>
      <c r="W387" s="107">
        <v>174.91</v>
      </c>
      <c r="X387" s="107">
        <v>174.73</v>
      </c>
      <c r="Y387" s="107">
        <v>174.65</v>
      </c>
      <c r="Z387" s="107">
        <v>179.57</v>
      </c>
      <c r="AA387" s="107">
        <v>179.87</v>
      </c>
      <c r="AB387" s="107">
        <v>179.72</v>
      </c>
      <c r="AC387" s="107">
        <v>186.62</v>
      </c>
      <c r="AD387" s="107">
        <v>193.09</v>
      </c>
      <c r="AE387" s="107">
        <v>198.05</v>
      </c>
      <c r="AF387" s="107">
        <v>204.08</v>
      </c>
      <c r="AG387" s="107">
        <v>210.52</v>
      </c>
      <c r="AH387" s="107">
        <v>216.33</v>
      </c>
      <c r="AI387" s="107">
        <v>222.68</v>
      </c>
      <c r="AJ387" s="106">
        <v>228.11</v>
      </c>
      <c r="AK387" s="106">
        <v>235.14</v>
      </c>
    </row>
    <row r="388" spans="1:38" ht="15.5" customHeight="1" x14ac:dyDescent="0.2">
      <c r="A388" s="105" t="s">
        <v>1290</v>
      </c>
      <c r="B388" s="105" t="s">
        <v>1291</v>
      </c>
      <c r="C388" s="105" t="s">
        <v>1292</v>
      </c>
      <c r="D388" s="105" t="s">
        <v>94</v>
      </c>
      <c r="E388" s="105" t="s">
        <v>76</v>
      </c>
      <c r="F388" s="106">
        <v>85.5</v>
      </c>
      <c r="G388" s="106">
        <v>90</v>
      </c>
      <c r="H388" s="106">
        <v>87.75</v>
      </c>
      <c r="I388" s="106">
        <v>80.12</v>
      </c>
      <c r="J388" s="106">
        <v>95.57</v>
      </c>
      <c r="K388" s="106">
        <v>109.79</v>
      </c>
      <c r="L388" s="106">
        <v>115.85</v>
      </c>
      <c r="M388" s="106">
        <v>121.41</v>
      </c>
      <c r="N388" s="106">
        <v>123.87</v>
      </c>
      <c r="O388" s="106">
        <v>128.82</v>
      </c>
      <c r="P388" s="106">
        <v>147.72999999999999</v>
      </c>
      <c r="Q388" s="106">
        <v>152.07</v>
      </c>
      <c r="R388" s="106">
        <v>158.58000000000001</v>
      </c>
      <c r="S388" s="107">
        <v>164.06</v>
      </c>
      <c r="T388" s="107">
        <v>169.64</v>
      </c>
      <c r="U388" s="107">
        <v>174.57</v>
      </c>
      <c r="V388" s="107">
        <v>180.64</v>
      </c>
      <c r="W388" s="107">
        <v>184.07</v>
      </c>
      <c r="X388" s="107">
        <v>184.07</v>
      </c>
      <c r="Y388" s="107">
        <v>184.07</v>
      </c>
      <c r="Z388" s="107">
        <v>184.07</v>
      </c>
      <c r="AA388" s="107">
        <v>184.07</v>
      </c>
      <c r="AB388" s="107">
        <v>184.07</v>
      </c>
      <c r="AC388" s="107">
        <v>187.73</v>
      </c>
      <c r="AD388" s="107">
        <v>192.73</v>
      </c>
      <c r="AE388" s="107">
        <v>198.49</v>
      </c>
      <c r="AF388" s="107">
        <v>204.42</v>
      </c>
      <c r="AG388" s="107">
        <v>209.42</v>
      </c>
      <c r="AH388" s="107">
        <v>214.42</v>
      </c>
      <c r="AI388" s="107">
        <v>219.42</v>
      </c>
      <c r="AJ388" s="106">
        <v>225.98</v>
      </c>
      <c r="AK388" s="106">
        <v>232.74</v>
      </c>
    </row>
    <row r="389" spans="1:38" ht="15.5" customHeight="1" x14ac:dyDescent="0.2">
      <c r="A389" s="110" t="s">
        <v>1293</v>
      </c>
      <c r="B389" s="105" t="s">
        <v>52</v>
      </c>
      <c r="C389" s="110" t="s">
        <v>1294</v>
      </c>
      <c r="D389" s="105" t="s">
        <v>194</v>
      </c>
      <c r="E389" s="105" t="s">
        <v>76</v>
      </c>
      <c r="F389" s="106">
        <v>90</v>
      </c>
      <c r="G389" s="106">
        <v>90</v>
      </c>
      <c r="H389" s="106">
        <v>99</v>
      </c>
      <c r="I389" s="106" t="s">
        <v>52</v>
      </c>
      <c r="J389" s="106" t="s">
        <v>52</v>
      </c>
      <c r="K389" s="106" t="s">
        <v>52</v>
      </c>
      <c r="L389" s="106" t="s">
        <v>52</v>
      </c>
      <c r="M389" s="106" t="s">
        <v>52</v>
      </c>
      <c r="N389" s="106" t="s">
        <v>52</v>
      </c>
      <c r="O389" s="106" t="s">
        <v>52</v>
      </c>
      <c r="P389" s="106" t="s">
        <v>52</v>
      </c>
      <c r="Q389" s="106" t="s">
        <v>52</v>
      </c>
      <c r="R389" s="106" t="s">
        <v>52</v>
      </c>
      <c r="S389" s="107" t="s">
        <v>52</v>
      </c>
      <c r="T389" s="107" t="s">
        <v>52</v>
      </c>
      <c r="U389" s="107" t="s">
        <v>52</v>
      </c>
      <c r="V389" s="107" t="s">
        <v>52</v>
      </c>
      <c r="W389" s="107" t="s">
        <v>52</v>
      </c>
      <c r="X389" s="107" t="s">
        <v>52</v>
      </c>
      <c r="Y389" s="107" t="s">
        <v>52</v>
      </c>
      <c r="Z389" s="107" t="s">
        <v>52</v>
      </c>
      <c r="AA389" s="107" t="s">
        <v>52</v>
      </c>
      <c r="AB389" s="107" t="s">
        <v>52</v>
      </c>
      <c r="AC389" s="107" t="s">
        <v>52</v>
      </c>
      <c r="AD389" s="107" t="s">
        <v>52</v>
      </c>
      <c r="AE389" s="107" t="s">
        <v>52</v>
      </c>
      <c r="AF389" s="107" t="s">
        <v>52</v>
      </c>
      <c r="AG389" s="107" t="s">
        <v>52</v>
      </c>
      <c r="AH389" s="107" t="s">
        <v>52</v>
      </c>
      <c r="AI389" s="107" t="s">
        <v>52</v>
      </c>
      <c r="AJ389" s="106" t="s">
        <v>52</v>
      </c>
      <c r="AK389" s="106" t="s">
        <v>52</v>
      </c>
      <c r="AL389" s="111"/>
    </row>
    <row r="390" spans="1:38" ht="15.5" customHeight="1" x14ac:dyDescent="0.2">
      <c r="A390" s="105" t="s">
        <v>1295</v>
      </c>
      <c r="B390" s="105" t="s">
        <v>1296</v>
      </c>
      <c r="C390" s="105" t="s">
        <v>1297</v>
      </c>
      <c r="D390" s="105" t="s">
        <v>94</v>
      </c>
      <c r="E390" s="105" t="s">
        <v>78</v>
      </c>
      <c r="F390" s="106" t="s">
        <v>52</v>
      </c>
      <c r="G390" s="106" t="s">
        <v>52</v>
      </c>
      <c r="H390" s="106" t="s">
        <v>52</v>
      </c>
      <c r="I390" s="106">
        <v>741</v>
      </c>
      <c r="J390" s="106">
        <v>741.05</v>
      </c>
      <c r="K390" s="106">
        <v>802.82</v>
      </c>
      <c r="L390" s="106">
        <v>881.1</v>
      </c>
      <c r="M390" s="106">
        <v>954.17</v>
      </c>
      <c r="N390" s="106">
        <v>1012.69</v>
      </c>
      <c r="O390" s="106">
        <v>1069.2</v>
      </c>
      <c r="P390" s="106">
        <v>1131.4000000000001</v>
      </c>
      <c r="Q390" s="106">
        <v>1182.47</v>
      </c>
      <c r="R390" s="106">
        <v>1240.92</v>
      </c>
      <c r="S390" s="107">
        <v>1300.33</v>
      </c>
      <c r="T390" s="107">
        <v>1347.26</v>
      </c>
      <c r="U390" s="107">
        <v>1396.15</v>
      </c>
      <c r="V390" s="107">
        <v>1439.39</v>
      </c>
      <c r="W390" s="107">
        <v>1466.43</v>
      </c>
      <c r="X390" s="107">
        <v>1468.3</v>
      </c>
      <c r="Y390" s="107">
        <v>1469.01</v>
      </c>
      <c r="Z390" s="107">
        <v>1469.22</v>
      </c>
      <c r="AA390" s="107">
        <v>1468.94</v>
      </c>
      <c r="AB390" s="107">
        <v>1469.29</v>
      </c>
      <c r="AC390" s="107">
        <v>1528.18</v>
      </c>
      <c r="AD390" s="107">
        <v>1591.98</v>
      </c>
      <c r="AE390" s="107">
        <v>1671.93</v>
      </c>
      <c r="AF390" s="107">
        <v>1753.33</v>
      </c>
      <c r="AG390" s="107">
        <v>1824.05</v>
      </c>
      <c r="AH390" s="107">
        <v>1877.24</v>
      </c>
      <c r="AI390" s="107">
        <v>1967.51</v>
      </c>
      <c r="AJ390" s="106">
        <v>2069.06</v>
      </c>
      <c r="AK390" s="106">
        <v>2175.41</v>
      </c>
    </row>
    <row r="391" spans="1:38" ht="15.5" customHeight="1" x14ac:dyDescent="0.2">
      <c r="A391" s="105" t="s">
        <v>1298</v>
      </c>
      <c r="B391" s="105" t="s">
        <v>1299</v>
      </c>
      <c r="C391" s="105" t="s">
        <v>1300</v>
      </c>
      <c r="D391" s="105" t="s">
        <v>194</v>
      </c>
      <c r="E391" s="105" t="s">
        <v>76</v>
      </c>
      <c r="F391" s="106">
        <v>59.63</v>
      </c>
      <c r="G391" s="106">
        <v>63</v>
      </c>
      <c r="H391" s="106">
        <v>92.25</v>
      </c>
      <c r="I391" s="106">
        <v>123.46</v>
      </c>
      <c r="J391" s="106">
        <v>135.9</v>
      </c>
      <c r="K391" s="106">
        <v>132.04</v>
      </c>
      <c r="L391" s="106">
        <v>137.94999999999999</v>
      </c>
      <c r="M391" s="106">
        <v>143.85</v>
      </c>
      <c r="N391" s="106">
        <v>153.65</v>
      </c>
      <c r="O391" s="106">
        <v>166.45</v>
      </c>
      <c r="P391" s="106">
        <v>168.51</v>
      </c>
      <c r="Q391" s="106">
        <v>176.13</v>
      </c>
      <c r="R391" s="106">
        <v>182.06</v>
      </c>
      <c r="S391" s="107">
        <v>187.18</v>
      </c>
      <c r="T391" s="107">
        <v>193.81</v>
      </c>
      <c r="U391" s="107">
        <v>201.82</v>
      </c>
      <c r="V391" s="107">
        <v>207.63</v>
      </c>
      <c r="W391" s="107">
        <v>209.61</v>
      </c>
      <c r="X391" s="107">
        <v>209.44</v>
      </c>
      <c r="Y391" s="107">
        <v>210.36</v>
      </c>
      <c r="Z391" s="107">
        <v>211.59</v>
      </c>
      <c r="AA391" s="107">
        <v>212.46</v>
      </c>
      <c r="AB391" s="107">
        <v>214.91</v>
      </c>
      <c r="AC391" s="107">
        <v>222.25</v>
      </c>
      <c r="AD391" s="107">
        <v>230.08</v>
      </c>
      <c r="AE391" s="107">
        <v>238.13</v>
      </c>
      <c r="AF391" s="107">
        <v>246.63</v>
      </c>
      <c r="AG391" s="107">
        <v>252.66</v>
      </c>
      <c r="AH391" s="107">
        <v>257.38</v>
      </c>
      <c r="AI391" s="107">
        <v>259.27</v>
      </c>
      <c r="AJ391" s="106" t="s">
        <v>52</v>
      </c>
      <c r="AK391" s="106" t="s">
        <v>52</v>
      </c>
    </row>
    <row r="392" spans="1:38" ht="15.5" customHeight="1" x14ac:dyDescent="0.2">
      <c r="A392" s="105" t="s">
        <v>1301</v>
      </c>
      <c r="B392" s="105" t="s">
        <v>1302</v>
      </c>
      <c r="C392" s="105" t="s">
        <v>1303</v>
      </c>
      <c r="D392" s="105" t="s">
        <v>94</v>
      </c>
      <c r="E392" s="105" t="s">
        <v>74</v>
      </c>
      <c r="F392" s="106">
        <v>648</v>
      </c>
      <c r="G392" s="106">
        <v>678.38</v>
      </c>
      <c r="H392" s="106">
        <v>718.88</v>
      </c>
      <c r="I392" s="106">
        <v>742.8</v>
      </c>
      <c r="J392" s="106">
        <v>793.57</v>
      </c>
      <c r="K392" s="106">
        <v>834.22</v>
      </c>
      <c r="L392" s="106">
        <v>891.06</v>
      </c>
      <c r="M392" s="106">
        <v>940.75</v>
      </c>
      <c r="N392" s="106">
        <v>989.34</v>
      </c>
      <c r="O392" s="106">
        <v>1037.8800000000001</v>
      </c>
      <c r="P392" s="106">
        <v>1105.3499999999999</v>
      </c>
      <c r="Q392" s="106">
        <v>1144.08</v>
      </c>
      <c r="R392" s="106">
        <v>1178.4000000000001</v>
      </c>
      <c r="S392" s="107">
        <v>1213.76</v>
      </c>
      <c r="T392" s="107">
        <v>1250.17</v>
      </c>
      <c r="U392" s="107">
        <v>1287.68</v>
      </c>
      <c r="V392" s="107">
        <v>1326.31</v>
      </c>
      <c r="W392" s="107">
        <v>1326.31</v>
      </c>
      <c r="X392" s="107">
        <v>1326.31</v>
      </c>
      <c r="Y392" s="107">
        <v>1326.31</v>
      </c>
      <c r="Z392" s="107">
        <v>1326.31</v>
      </c>
      <c r="AA392" s="107">
        <v>1326.31</v>
      </c>
      <c r="AB392" s="107">
        <v>1326.31</v>
      </c>
      <c r="AC392" s="107">
        <v>1376.05</v>
      </c>
      <c r="AD392" s="107">
        <v>1444.71</v>
      </c>
      <c r="AE392" s="107">
        <v>1516.8</v>
      </c>
      <c r="AF392" s="107">
        <v>1577.32</v>
      </c>
      <c r="AG392" s="107">
        <v>1640.26</v>
      </c>
      <c r="AH392" s="107">
        <v>1705.71</v>
      </c>
      <c r="AI392" s="107">
        <v>1773.76</v>
      </c>
      <c r="AJ392" s="106">
        <v>1862.28</v>
      </c>
      <c r="AK392" s="106">
        <v>1955.21</v>
      </c>
    </row>
    <row r="393" spans="1:38" ht="15.5" customHeight="1" x14ac:dyDescent="0.2">
      <c r="A393" s="105" t="s">
        <v>1304</v>
      </c>
      <c r="B393" s="105" t="s">
        <v>1305</v>
      </c>
      <c r="C393" s="105" t="s">
        <v>1306</v>
      </c>
      <c r="D393" s="105" t="s">
        <v>194</v>
      </c>
      <c r="E393" s="105" t="s">
        <v>76</v>
      </c>
      <c r="F393" s="106">
        <v>46.13</v>
      </c>
      <c r="G393" s="106">
        <v>45</v>
      </c>
      <c r="H393" s="106">
        <v>45</v>
      </c>
      <c r="I393" s="106">
        <v>82.05</v>
      </c>
      <c r="J393" s="106">
        <v>94.15</v>
      </c>
      <c r="K393" s="106">
        <v>107.27</v>
      </c>
      <c r="L393" s="106">
        <v>107.3</v>
      </c>
      <c r="M393" s="106">
        <v>110.58</v>
      </c>
      <c r="N393" s="106">
        <v>114.18</v>
      </c>
      <c r="O393" s="106">
        <v>121.94</v>
      </c>
      <c r="P393" s="106">
        <v>128.09</v>
      </c>
      <c r="Q393" s="106">
        <v>134.13</v>
      </c>
      <c r="R393" s="106">
        <v>140.26</v>
      </c>
      <c r="S393" s="107">
        <v>146.96</v>
      </c>
      <c r="T393" s="107">
        <v>154.84</v>
      </c>
      <c r="U393" s="107">
        <v>162.13999999999999</v>
      </c>
      <c r="V393" s="107" t="s">
        <v>52</v>
      </c>
      <c r="W393" s="107" t="s">
        <v>52</v>
      </c>
      <c r="X393" s="107" t="s">
        <v>52</v>
      </c>
      <c r="Y393" s="107" t="s">
        <v>52</v>
      </c>
      <c r="Z393" s="107" t="s">
        <v>52</v>
      </c>
      <c r="AA393" s="107" t="s">
        <v>52</v>
      </c>
      <c r="AB393" s="107" t="s">
        <v>52</v>
      </c>
      <c r="AC393" s="107" t="s">
        <v>52</v>
      </c>
      <c r="AD393" s="107" t="s">
        <v>52</v>
      </c>
      <c r="AE393" s="107" t="s">
        <v>52</v>
      </c>
      <c r="AF393" s="107" t="s">
        <v>52</v>
      </c>
      <c r="AG393" s="107" t="s">
        <v>52</v>
      </c>
      <c r="AH393" s="107" t="s">
        <v>52</v>
      </c>
      <c r="AI393" s="107" t="s">
        <v>52</v>
      </c>
      <c r="AJ393" s="106" t="s">
        <v>52</v>
      </c>
      <c r="AK393" s="106" t="s">
        <v>52</v>
      </c>
    </row>
    <row r="394" spans="1:38" ht="15.5" customHeight="1" x14ac:dyDescent="0.2">
      <c r="A394" s="105" t="s">
        <v>1307</v>
      </c>
      <c r="B394" s="105" t="s">
        <v>1308</v>
      </c>
      <c r="C394" s="105" t="s">
        <v>1309</v>
      </c>
      <c r="D394" s="105" t="s">
        <v>94</v>
      </c>
      <c r="E394" s="105" t="s">
        <v>74</v>
      </c>
      <c r="F394" s="106">
        <v>552.38</v>
      </c>
      <c r="G394" s="106">
        <v>565.88</v>
      </c>
      <c r="H394" s="106">
        <v>585</v>
      </c>
      <c r="I394" s="106">
        <v>610.82000000000005</v>
      </c>
      <c r="J394" s="106">
        <v>668.19</v>
      </c>
      <c r="K394" s="106">
        <v>725.86</v>
      </c>
      <c r="L394" s="106">
        <v>776.64</v>
      </c>
      <c r="M394" s="106">
        <v>814.25</v>
      </c>
      <c r="N394" s="106">
        <v>876.03</v>
      </c>
      <c r="O394" s="106">
        <v>932.97</v>
      </c>
      <c r="P394" s="106">
        <v>987</v>
      </c>
      <c r="Q394" s="106">
        <v>1005.75</v>
      </c>
      <c r="R394" s="106">
        <v>1050</v>
      </c>
      <c r="S394" s="107">
        <v>1079.4000000000001</v>
      </c>
      <c r="T394" s="107">
        <v>1111.78</v>
      </c>
      <c r="U394" s="107">
        <v>1143.42</v>
      </c>
      <c r="V394" s="107">
        <v>1164.05</v>
      </c>
      <c r="W394" s="107">
        <v>1175.73</v>
      </c>
      <c r="X394" s="107">
        <v>1175.73</v>
      </c>
      <c r="Y394" s="107">
        <v>1175.73</v>
      </c>
      <c r="Z394" s="107">
        <v>1175.73</v>
      </c>
      <c r="AA394" s="107">
        <v>1175.73</v>
      </c>
      <c r="AB394" s="107">
        <v>1175.73</v>
      </c>
      <c r="AC394" s="107">
        <v>1222.6400000000001</v>
      </c>
      <c r="AD394" s="107">
        <v>1283.6400000000001</v>
      </c>
      <c r="AE394" s="107">
        <v>1347.71</v>
      </c>
      <c r="AF394" s="107">
        <v>1401.48</v>
      </c>
      <c r="AG394" s="107">
        <v>1457.41</v>
      </c>
      <c r="AH394" s="107">
        <v>1500.98</v>
      </c>
      <c r="AI394" s="107">
        <v>1575.88</v>
      </c>
      <c r="AJ394" s="106">
        <v>1654.52</v>
      </c>
      <c r="AK394" s="106">
        <v>1737.08</v>
      </c>
    </row>
    <row r="395" spans="1:38" ht="15.5" customHeight="1" x14ac:dyDescent="0.2">
      <c r="A395" s="105" t="s">
        <v>1310</v>
      </c>
      <c r="B395" s="105" t="s">
        <v>1311</v>
      </c>
      <c r="C395" s="105" t="s">
        <v>1312</v>
      </c>
      <c r="D395" s="105" t="s">
        <v>194</v>
      </c>
      <c r="E395" s="105" t="s">
        <v>76</v>
      </c>
      <c r="F395" s="106">
        <v>63</v>
      </c>
      <c r="G395" s="106">
        <v>66.38</v>
      </c>
      <c r="H395" s="106">
        <v>64.13</v>
      </c>
      <c r="I395" s="106">
        <v>85.71</v>
      </c>
      <c r="J395" s="106">
        <v>92.29</v>
      </c>
      <c r="K395" s="106">
        <v>110.06</v>
      </c>
      <c r="L395" s="106">
        <v>115.67</v>
      </c>
      <c r="M395" s="106">
        <v>127.17</v>
      </c>
      <c r="N395" s="106">
        <v>140.1</v>
      </c>
      <c r="O395" s="106">
        <v>153.9</v>
      </c>
      <c r="P395" s="106">
        <v>167.86</v>
      </c>
      <c r="Q395" s="106">
        <v>182.7</v>
      </c>
      <c r="R395" s="106">
        <v>191.26</v>
      </c>
      <c r="S395" s="107">
        <v>198.11</v>
      </c>
      <c r="T395" s="107">
        <v>205.9</v>
      </c>
      <c r="U395" s="107">
        <v>215.25</v>
      </c>
      <c r="V395" s="107">
        <v>222.42</v>
      </c>
      <c r="W395" s="107">
        <v>227.76</v>
      </c>
      <c r="X395" s="107">
        <v>228.35</v>
      </c>
      <c r="Y395" s="107">
        <v>229.29</v>
      </c>
      <c r="Z395" s="107">
        <v>230.73</v>
      </c>
      <c r="AA395" s="107">
        <v>230.89</v>
      </c>
      <c r="AB395" s="107">
        <v>232.63</v>
      </c>
      <c r="AC395" s="107">
        <v>237.81</v>
      </c>
      <c r="AD395" s="107">
        <v>243.37</v>
      </c>
      <c r="AE395" s="107">
        <v>250.18</v>
      </c>
      <c r="AF395" s="107">
        <v>257.88</v>
      </c>
      <c r="AG395" s="107">
        <v>264.48</v>
      </c>
      <c r="AH395" s="107">
        <v>265.18</v>
      </c>
      <c r="AI395" s="107">
        <v>272.69</v>
      </c>
      <c r="AJ395" s="106" t="s">
        <v>52</v>
      </c>
      <c r="AK395" s="106" t="s">
        <v>52</v>
      </c>
    </row>
    <row r="396" spans="1:38" ht="15.5" customHeight="1" x14ac:dyDescent="0.2">
      <c r="A396" s="105" t="s">
        <v>1313</v>
      </c>
      <c r="B396" s="105" t="s">
        <v>52</v>
      </c>
      <c r="C396" s="105" t="s">
        <v>1314</v>
      </c>
      <c r="D396" s="105" t="s">
        <v>194</v>
      </c>
      <c r="E396" s="105" t="s">
        <v>76</v>
      </c>
      <c r="F396" s="106">
        <v>130.5</v>
      </c>
      <c r="G396" s="106">
        <v>104.63</v>
      </c>
      <c r="H396" s="106">
        <v>59.63</v>
      </c>
      <c r="I396" s="106" t="s">
        <v>52</v>
      </c>
      <c r="J396" s="106" t="s">
        <v>52</v>
      </c>
      <c r="K396" s="106" t="s">
        <v>52</v>
      </c>
      <c r="L396" s="106" t="s">
        <v>52</v>
      </c>
      <c r="M396" s="106" t="s">
        <v>52</v>
      </c>
      <c r="N396" s="106" t="s">
        <v>52</v>
      </c>
      <c r="O396" s="106" t="s">
        <v>52</v>
      </c>
      <c r="P396" s="106" t="s">
        <v>52</v>
      </c>
      <c r="Q396" s="106" t="s">
        <v>52</v>
      </c>
      <c r="R396" s="106" t="s">
        <v>52</v>
      </c>
      <c r="S396" s="107" t="s">
        <v>52</v>
      </c>
      <c r="T396" s="107" t="s">
        <v>52</v>
      </c>
      <c r="U396" s="107" t="s">
        <v>52</v>
      </c>
      <c r="V396" s="107" t="s">
        <v>52</v>
      </c>
      <c r="W396" s="107" t="s">
        <v>52</v>
      </c>
      <c r="X396" s="107" t="s">
        <v>52</v>
      </c>
      <c r="Y396" s="107" t="s">
        <v>52</v>
      </c>
      <c r="Z396" s="107" t="s">
        <v>52</v>
      </c>
      <c r="AA396" s="107" t="s">
        <v>52</v>
      </c>
      <c r="AB396" s="107" t="s">
        <v>52</v>
      </c>
      <c r="AC396" s="107" t="s">
        <v>52</v>
      </c>
      <c r="AD396" s="107" t="s">
        <v>52</v>
      </c>
      <c r="AE396" s="107" t="s">
        <v>52</v>
      </c>
      <c r="AF396" s="107" t="s">
        <v>52</v>
      </c>
      <c r="AG396" s="107" t="s">
        <v>52</v>
      </c>
      <c r="AH396" s="107" t="s">
        <v>52</v>
      </c>
      <c r="AI396" s="107" t="s">
        <v>52</v>
      </c>
      <c r="AJ396" s="106" t="s">
        <v>52</v>
      </c>
      <c r="AK396" s="106" t="s">
        <v>52</v>
      </c>
    </row>
    <row r="397" spans="1:38" ht="15.5" customHeight="1" x14ac:dyDescent="0.2">
      <c r="A397" s="105" t="s">
        <v>1315</v>
      </c>
      <c r="B397" s="105" t="s">
        <v>1316</v>
      </c>
      <c r="C397" s="105" t="s">
        <v>1317</v>
      </c>
      <c r="D397" s="105" t="s">
        <v>194</v>
      </c>
      <c r="E397" s="105" t="s">
        <v>76</v>
      </c>
      <c r="F397" s="106">
        <v>96.75</v>
      </c>
      <c r="G397" s="106">
        <v>171</v>
      </c>
      <c r="H397" s="106">
        <v>175.5</v>
      </c>
      <c r="I397" s="106">
        <v>196.98</v>
      </c>
      <c r="J397" s="106">
        <v>234.74</v>
      </c>
      <c r="K397" s="106">
        <v>245.98</v>
      </c>
      <c r="L397" s="106">
        <v>254.47</v>
      </c>
      <c r="M397" s="106">
        <v>264.5</v>
      </c>
      <c r="N397" s="106">
        <v>278.16000000000003</v>
      </c>
      <c r="O397" s="106">
        <v>302.07</v>
      </c>
      <c r="P397" s="106">
        <v>310.75</v>
      </c>
      <c r="Q397" s="106">
        <v>325.82</v>
      </c>
      <c r="R397" s="106">
        <v>333.62</v>
      </c>
      <c r="S397" s="107">
        <v>344.7</v>
      </c>
      <c r="T397" s="107">
        <v>354.37</v>
      </c>
      <c r="U397" s="107">
        <v>363.63</v>
      </c>
      <c r="V397" s="107" t="s">
        <v>52</v>
      </c>
      <c r="W397" s="107" t="s">
        <v>52</v>
      </c>
      <c r="X397" s="107" t="s">
        <v>52</v>
      </c>
      <c r="Y397" s="107" t="s">
        <v>52</v>
      </c>
      <c r="Z397" s="107" t="s">
        <v>52</v>
      </c>
      <c r="AA397" s="107" t="s">
        <v>52</v>
      </c>
      <c r="AB397" s="107" t="s">
        <v>52</v>
      </c>
      <c r="AC397" s="107" t="s">
        <v>52</v>
      </c>
      <c r="AD397" s="107" t="s">
        <v>52</v>
      </c>
      <c r="AE397" s="107" t="s">
        <v>52</v>
      </c>
      <c r="AF397" s="107" t="s">
        <v>52</v>
      </c>
      <c r="AG397" s="107" t="s">
        <v>52</v>
      </c>
      <c r="AH397" s="107" t="s">
        <v>52</v>
      </c>
      <c r="AI397" s="107" t="s">
        <v>52</v>
      </c>
      <c r="AJ397" s="106" t="s">
        <v>52</v>
      </c>
      <c r="AK397" s="106" t="s">
        <v>52</v>
      </c>
    </row>
    <row r="398" spans="1:38" ht="15.5" customHeight="1" x14ac:dyDescent="0.2">
      <c r="A398" s="105" t="s">
        <v>1318</v>
      </c>
      <c r="B398" s="105" t="s">
        <v>1319</v>
      </c>
      <c r="C398" s="105" t="s">
        <v>1320</v>
      </c>
      <c r="D398" s="105" t="s">
        <v>194</v>
      </c>
      <c r="E398" s="105" t="s">
        <v>76</v>
      </c>
      <c r="F398" s="106">
        <v>79.88</v>
      </c>
      <c r="G398" s="106">
        <v>90</v>
      </c>
      <c r="H398" s="106">
        <v>90</v>
      </c>
      <c r="I398" s="106">
        <v>93.6</v>
      </c>
      <c r="J398" s="106">
        <v>99.24</v>
      </c>
      <c r="K398" s="106">
        <v>101.03</v>
      </c>
      <c r="L398" s="106">
        <v>105.57</v>
      </c>
      <c r="M398" s="106">
        <v>109.79</v>
      </c>
      <c r="N398" s="106">
        <v>112.87</v>
      </c>
      <c r="O398" s="106">
        <v>118.42</v>
      </c>
      <c r="P398" s="106">
        <v>122.96</v>
      </c>
      <c r="Q398" s="106">
        <v>127.19</v>
      </c>
      <c r="R398" s="106">
        <v>141.43</v>
      </c>
      <c r="S398" s="107">
        <v>143.15</v>
      </c>
      <c r="T398" s="107">
        <v>148.24</v>
      </c>
      <c r="U398" s="107">
        <v>159.75</v>
      </c>
      <c r="V398" s="107">
        <v>165.47</v>
      </c>
      <c r="W398" s="107">
        <v>172.68</v>
      </c>
      <c r="X398" s="107">
        <v>178.22</v>
      </c>
      <c r="Y398" s="107">
        <v>179.17</v>
      </c>
      <c r="Z398" s="107">
        <v>184.96</v>
      </c>
      <c r="AA398" s="107">
        <v>188.42</v>
      </c>
      <c r="AB398" s="107">
        <v>191.81</v>
      </c>
      <c r="AC398" s="107">
        <v>198.09</v>
      </c>
      <c r="AD398" s="107">
        <v>206.89</v>
      </c>
      <c r="AE398" s="107">
        <v>214.14</v>
      </c>
      <c r="AF398" s="107">
        <v>221.35</v>
      </c>
      <c r="AG398" s="107">
        <v>230.9</v>
      </c>
      <c r="AH398" s="107">
        <v>243.46</v>
      </c>
      <c r="AI398" s="107">
        <v>251.37</v>
      </c>
      <c r="AJ398" s="106" t="s">
        <v>52</v>
      </c>
      <c r="AK398" s="106" t="s">
        <v>52</v>
      </c>
    </row>
    <row r="399" spans="1:38" ht="15.5" customHeight="1" x14ac:dyDescent="0.2">
      <c r="A399" s="105" t="s">
        <v>1321</v>
      </c>
      <c r="B399" s="105" t="s">
        <v>1322</v>
      </c>
      <c r="C399" s="105" t="s">
        <v>1323</v>
      </c>
      <c r="D399" s="105" t="s">
        <v>94</v>
      </c>
      <c r="E399" s="105" t="s">
        <v>74</v>
      </c>
      <c r="F399" s="106">
        <v>563.63</v>
      </c>
      <c r="G399" s="106">
        <v>588.38</v>
      </c>
      <c r="H399" s="106">
        <v>632.25</v>
      </c>
      <c r="I399" s="106">
        <v>663.16</v>
      </c>
      <c r="J399" s="106">
        <v>719.65</v>
      </c>
      <c r="K399" s="106">
        <v>769.87</v>
      </c>
      <c r="L399" s="106">
        <v>804.43</v>
      </c>
      <c r="M399" s="106">
        <v>836.55</v>
      </c>
      <c r="N399" s="106">
        <v>872.14</v>
      </c>
      <c r="O399" s="106">
        <v>950.51</v>
      </c>
      <c r="P399" s="106">
        <v>979.08</v>
      </c>
      <c r="Q399" s="106">
        <v>1025.47</v>
      </c>
      <c r="R399" s="106">
        <v>1075.83</v>
      </c>
      <c r="S399" s="107">
        <v>1118.46</v>
      </c>
      <c r="T399" s="107">
        <v>1165.83</v>
      </c>
      <c r="U399" s="107">
        <v>1212.3399999999999</v>
      </c>
      <c r="V399" s="107">
        <v>1245</v>
      </c>
      <c r="W399" s="107">
        <v>1277.24</v>
      </c>
      <c r="X399" s="107">
        <v>1277.1400000000001</v>
      </c>
      <c r="Y399" s="107">
        <v>1276.8900000000001</v>
      </c>
      <c r="Z399" s="107">
        <v>1277.8399999999999</v>
      </c>
      <c r="AA399" s="107">
        <v>1303.21</v>
      </c>
      <c r="AB399" s="107">
        <v>1329.02</v>
      </c>
      <c r="AC399" s="107">
        <v>1381.62</v>
      </c>
      <c r="AD399" s="107">
        <v>1449.79</v>
      </c>
      <c r="AE399" s="107">
        <v>1537.08</v>
      </c>
      <c r="AF399" s="107">
        <v>1583.06</v>
      </c>
      <c r="AG399" s="107">
        <v>1646.92</v>
      </c>
      <c r="AH399" s="107">
        <v>1729.13</v>
      </c>
      <c r="AI399" s="107">
        <v>1782.19</v>
      </c>
      <c r="AJ399" s="106">
        <v>1870.53</v>
      </c>
      <c r="AK399" s="106">
        <v>1963.46</v>
      </c>
    </row>
    <row r="400" spans="1:38" ht="15.5" customHeight="1" x14ac:dyDescent="0.2">
      <c r="A400" s="105" t="s">
        <v>1324</v>
      </c>
      <c r="B400" s="105" t="s">
        <v>1325</v>
      </c>
      <c r="C400" s="105" t="s">
        <v>1326</v>
      </c>
      <c r="D400" s="105" t="s">
        <v>194</v>
      </c>
      <c r="E400" s="105" t="s">
        <v>76</v>
      </c>
      <c r="F400" s="106">
        <v>76.5</v>
      </c>
      <c r="G400" s="106">
        <v>59.63</v>
      </c>
      <c r="H400" s="106">
        <v>70.88</v>
      </c>
      <c r="I400" s="106">
        <v>85.9</v>
      </c>
      <c r="J400" s="106">
        <v>108.81</v>
      </c>
      <c r="K400" s="106">
        <v>128.94</v>
      </c>
      <c r="L400" s="106">
        <v>130.83000000000001</v>
      </c>
      <c r="M400" s="106">
        <v>137.44</v>
      </c>
      <c r="N400" s="106">
        <v>145.13</v>
      </c>
      <c r="O400" s="106">
        <v>156.38</v>
      </c>
      <c r="P400" s="106">
        <v>162.85</v>
      </c>
      <c r="Q400" s="106">
        <v>167.98</v>
      </c>
      <c r="R400" s="106">
        <v>173.77</v>
      </c>
      <c r="S400" s="107">
        <v>178.24</v>
      </c>
      <c r="T400" s="107">
        <v>184.53</v>
      </c>
      <c r="U400" s="107">
        <v>192.31</v>
      </c>
      <c r="V400" s="107">
        <v>199.51</v>
      </c>
      <c r="W400" s="107">
        <v>204.89</v>
      </c>
      <c r="X400" s="107">
        <v>205.92</v>
      </c>
      <c r="Y400" s="107">
        <v>206.43</v>
      </c>
      <c r="Z400" s="107">
        <v>207.72</v>
      </c>
      <c r="AA400" s="107">
        <v>213.58</v>
      </c>
      <c r="AB400" s="107">
        <v>214.86</v>
      </c>
      <c r="AC400" s="107">
        <v>218.99</v>
      </c>
      <c r="AD400" s="107">
        <v>225.83</v>
      </c>
      <c r="AE400" s="107">
        <v>233.55</v>
      </c>
      <c r="AF400" s="107">
        <v>236.85</v>
      </c>
      <c r="AG400" s="107">
        <v>242.8</v>
      </c>
      <c r="AH400" s="107">
        <v>248.76</v>
      </c>
      <c r="AI400" s="107">
        <v>243.39</v>
      </c>
      <c r="AJ400" s="106" t="s">
        <v>52</v>
      </c>
      <c r="AK400" s="106" t="s">
        <v>52</v>
      </c>
    </row>
    <row r="401" spans="1:38" ht="15.5" customHeight="1" x14ac:dyDescent="0.2">
      <c r="A401" s="105" t="s">
        <v>1327</v>
      </c>
      <c r="B401" s="105" t="s">
        <v>1328</v>
      </c>
      <c r="C401" s="105" t="s">
        <v>1329</v>
      </c>
      <c r="D401" s="105" t="s">
        <v>94</v>
      </c>
      <c r="E401" s="105" t="s">
        <v>76</v>
      </c>
      <c r="F401" s="106">
        <v>95.63</v>
      </c>
      <c r="G401" s="106">
        <v>65.25</v>
      </c>
      <c r="H401" s="106">
        <v>65.25</v>
      </c>
      <c r="I401" s="106">
        <v>96.13</v>
      </c>
      <c r="J401" s="106">
        <v>107.18</v>
      </c>
      <c r="K401" s="106">
        <v>113.94</v>
      </c>
      <c r="L401" s="106">
        <v>120.33</v>
      </c>
      <c r="M401" s="106">
        <v>128.19999999999999</v>
      </c>
      <c r="N401" s="106">
        <v>141.41999999999999</v>
      </c>
      <c r="O401" s="106">
        <v>166.89</v>
      </c>
      <c r="P401" s="106">
        <v>177.15</v>
      </c>
      <c r="Q401" s="106">
        <v>188.25</v>
      </c>
      <c r="R401" s="106">
        <v>196.92</v>
      </c>
      <c r="S401" s="107">
        <v>206.12</v>
      </c>
      <c r="T401" s="107">
        <v>215.22</v>
      </c>
      <c r="U401" s="107">
        <v>228.85</v>
      </c>
      <c r="V401" s="107">
        <v>239.06</v>
      </c>
      <c r="W401" s="107">
        <v>246.8</v>
      </c>
      <c r="X401" s="107">
        <v>248.45</v>
      </c>
      <c r="Y401" s="107">
        <v>248.78</v>
      </c>
      <c r="Z401" s="107">
        <v>256.10000000000002</v>
      </c>
      <c r="AA401" s="107">
        <v>262.58999999999997</v>
      </c>
      <c r="AB401" s="107">
        <v>266.82</v>
      </c>
      <c r="AC401" s="107">
        <v>275.89999999999998</v>
      </c>
      <c r="AD401" s="107">
        <v>283.89999999999998</v>
      </c>
      <c r="AE401" s="107">
        <v>293.51</v>
      </c>
      <c r="AF401" s="107">
        <v>301.97000000000003</v>
      </c>
      <c r="AG401" s="107">
        <v>310.52</v>
      </c>
      <c r="AH401" s="107">
        <v>318.83999999999997</v>
      </c>
      <c r="AI401" s="107">
        <v>326.47000000000003</v>
      </c>
      <c r="AJ401" s="106">
        <v>337.31</v>
      </c>
      <c r="AK401" s="106">
        <v>349.81</v>
      </c>
    </row>
    <row r="402" spans="1:38" ht="15.5" customHeight="1" x14ac:dyDescent="0.2">
      <c r="A402" s="105" t="s">
        <v>1330</v>
      </c>
      <c r="B402" s="105" t="s">
        <v>1331</v>
      </c>
      <c r="C402" s="105" t="s">
        <v>1332</v>
      </c>
      <c r="D402" s="105" t="s">
        <v>94</v>
      </c>
      <c r="E402" s="105" t="s">
        <v>74</v>
      </c>
      <c r="F402" s="106">
        <v>578.25</v>
      </c>
      <c r="G402" s="106">
        <v>578.25</v>
      </c>
      <c r="H402" s="106">
        <v>637.88</v>
      </c>
      <c r="I402" s="106">
        <v>655.21</v>
      </c>
      <c r="J402" s="106">
        <v>687.98</v>
      </c>
      <c r="K402" s="106">
        <v>755.23</v>
      </c>
      <c r="L402" s="106">
        <v>799.78</v>
      </c>
      <c r="M402" s="106">
        <v>845.32</v>
      </c>
      <c r="N402" s="106">
        <v>903.9</v>
      </c>
      <c r="O402" s="106">
        <v>951</v>
      </c>
      <c r="P402" s="106">
        <v>1016.37</v>
      </c>
      <c r="Q402" s="106">
        <v>1066.55</v>
      </c>
      <c r="R402" s="106">
        <v>1117.25</v>
      </c>
      <c r="S402" s="107">
        <v>1168.6300000000001</v>
      </c>
      <c r="T402" s="107">
        <v>1213.58</v>
      </c>
      <c r="U402" s="107">
        <v>1243.92</v>
      </c>
      <c r="V402" s="107">
        <v>1268.1400000000001</v>
      </c>
      <c r="W402" s="107">
        <v>1285.75</v>
      </c>
      <c r="X402" s="107">
        <v>1285.78</v>
      </c>
      <c r="Y402" s="107">
        <v>1285.8</v>
      </c>
      <c r="Z402" s="107">
        <v>1286.48</v>
      </c>
      <c r="AA402" s="107">
        <v>1286.57</v>
      </c>
      <c r="AB402" s="107">
        <v>1311.8</v>
      </c>
      <c r="AC402" s="107">
        <v>1364.08</v>
      </c>
      <c r="AD402" s="107">
        <v>1432.03</v>
      </c>
      <c r="AE402" s="107">
        <v>1517.63</v>
      </c>
      <c r="AF402" s="107">
        <v>1562.94</v>
      </c>
      <c r="AG402" s="107">
        <v>1625.98</v>
      </c>
      <c r="AH402" s="107">
        <v>1706.93</v>
      </c>
      <c r="AI402" s="107">
        <v>1757.77</v>
      </c>
      <c r="AJ402" s="106">
        <v>1845.23</v>
      </c>
      <c r="AK402" s="106">
        <v>1937.16</v>
      </c>
    </row>
    <row r="403" spans="1:38" ht="15.5" customHeight="1" x14ac:dyDescent="0.2">
      <c r="A403" s="105" t="s">
        <v>1333</v>
      </c>
      <c r="B403" s="105" t="s">
        <v>52</v>
      </c>
      <c r="C403" s="105" t="s">
        <v>1334</v>
      </c>
      <c r="D403" s="105" t="s">
        <v>194</v>
      </c>
      <c r="E403" s="105" t="s">
        <v>76</v>
      </c>
      <c r="F403" s="106">
        <v>84.38</v>
      </c>
      <c r="G403" s="106">
        <v>84.38</v>
      </c>
      <c r="H403" s="106">
        <v>87.75</v>
      </c>
      <c r="I403" s="106">
        <v>96.73</v>
      </c>
      <c r="J403" s="106">
        <v>102.77</v>
      </c>
      <c r="K403" s="106">
        <v>104.47</v>
      </c>
      <c r="L403" s="106">
        <v>107.6</v>
      </c>
      <c r="M403" s="106">
        <v>107.78</v>
      </c>
      <c r="N403" s="106">
        <v>121.17</v>
      </c>
      <c r="O403" s="106">
        <v>130.35</v>
      </c>
      <c r="P403" s="106">
        <v>135.22</v>
      </c>
      <c r="Q403" s="106">
        <v>139.58000000000001</v>
      </c>
      <c r="R403" s="106">
        <v>144.80000000000001</v>
      </c>
      <c r="S403" s="107">
        <v>151.62</v>
      </c>
      <c r="T403" s="107">
        <v>157.46</v>
      </c>
      <c r="U403" s="107">
        <v>162.88</v>
      </c>
      <c r="V403" s="107" t="s">
        <v>52</v>
      </c>
      <c r="W403" s="107" t="s">
        <v>52</v>
      </c>
      <c r="X403" s="107" t="s">
        <v>52</v>
      </c>
      <c r="Y403" s="107" t="s">
        <v>52</v>
      </c>
      <c r="Z403" s="107" t="s">
        <v>52</v>
      </c>
      <c r="AA403" s="107" t="s">
        <v>52</v>
      </c>
      <c r="AB403" s="107" t="s">
        <v>52</v>
      </c>
      <c r="AC403" s="107" t="s">
        <v>52</v>
      </c>
      <c r="AD403" s="107" t="s">
        <v>52</v>
      </c>
      <c r="AE403" s="107" t="s">
        <v>52</v>
      </c>
      <c r="AF403" s="107" t="s">
        <v>52</v>
      </c>
      <c r="AG403" s="107" t="s">
        <v>52</v>
      </c>
      <c r="AH403" s="107" t="s">
        <v>52</v>
      </c>
      <c r="AI403" s="107" t="s">
        <v>52</v>
      </c>
      <c r="AJ403" s="106" t="s">
        <v>52</v>
      </c>
      <c r="AK403" s="106" t="s">
        <v>52</v>
      </c>
    </row>
    <row r="404" spans="1:38" ht="15.5" customHeight="1" x14ac:dyDescent="0.2">
      <c r="A404" s="105" t="s">
        <v>1335</v>
      </c>
      <c r="B404" s="11" t="s">
        <v>1336</v>
      </c>
      <c r="C404" s="105" t="s">
        <v>1337</v>
      </c>
      <c r="D404" s="105" t="s">
        <v>194</v>
      </c>
      <c r="E404" s="105" t="s">
        <v>82</v>
      </c>
      <c r="F404" s="106">
        <v>453.38</v>
      </c>
      <c r="G404" s="106">
        <v>477</v>
      </c>
      <c r="H404" s="106">
        <v>497.25</v>
      </c>
      <c r="I404" s="106">
        <v>468</v>
      </c>
      <c r="J404" s="106">
        <v>489</v>
      </c>
      <c r="K404" s="106">
        <v>555.34</v>
      </c>
      <c r="L404" s="106">
        <v>609.05999999999995</v>
      </c>
      <c r="M404" s="106">
        <v>638.9</v>
      </c>
      <c r="N404" s="106">
        <v>676.91</v>
      </c>
      <c r="O404" s="106">
        <v>743.92</v>
      </c>
      <c r="P404" s="106">
        <v>867.65</v>
      </c>
      <c r="Q404" s="106">
        <v>848.05</v>
      </c>
      <c r="R404" s="106">
        <v>890.03</v>
      </c>
      <c r="S404" s="107">
        <v>931.86</v>
      </c>
      <c r="T404" s="107">
        <v>975.66</v>
      </c>
      <c r="U404" s="107">
        <v>1018.59</v>
      </c>
      <c r="V404" s="107" t="s">
        <v>52</v>
      </c>
      <c r="W404" s="107" t="s">
        <v>52</v>
      </c>
      <c r="X404" s="107" t="s">
        <v>52</v>
      </c>
      <c r="Y404" s="107" t="s">
        <v>52</v>
      </c>
      <c r="Z404" s="107" t="s">
        <v>52</v>
      </c>
      <c r="AA404" s="107" t="s">
        <v>52</v>
      </c>
      <c r="AB404" s="107" t="s">
        <v>52</v>
      </c>
      <c r="AC404" s="107" t="s">
        <v>52</v>
      </c>
      <c r="AD404" s="107" t="s">
        <v>52</v>
      </c>
      <c r="AE404" s="107" t="s">
        <v>52</v>
      </c>
      <c r="AF404" s="107" t="s">
        <v>52</v>
      </c>
      <c r="AG404" s="107" t="s">
        <v>52</v>
      </c>
      <c r="AH404" s="107" t="s">
        <v>52</v>
      </c>
      <c r="AI404" s="107" t="s">
        <v>52</v>
      </c>
      <c r="AJ404" s="106" t="s">
        <v>52</v>
      </c>
      <c r="AK404" s="106" t="s">
        <v>52</v>
      </c>
    </row>
    <row r="405" spans="1:38" ht="15.5" customHeight="1" x14ac:dyDescent="0.2">
      <c r="A405" s="105" t="s">
        <v>1338</v>
      </c>
      <c r="B405" s="105" t="s">
        <v>1339</v>
      </c>
      <c r="C405" s="105" t="s">
        <v>1340</v>
      </c>
      <c r="D405" s="105" t="s">
        <v>94</v>
      </c>
      <c r="E405" s="105" t="s">
        <v>78</v>
      </c>
      <c r="F405" s="106" t="s">
        <v>52</v>
      </c>
      <c r="G405" s="106" t="s">
        <v>52</v>
      </c>
      <c r="H405" s="106" t="s">
        <v>52</v>
      </c>
      <c r="I405" s="106" t="s">
        <v>52</v>
      </c>
      <c r="J405" s="106" t="s">
        <v>52</v>
      </c>
      <c r="K405" s="106" t="s">
        <v>52</v>
      </c>
      <c r="L405" s="106" t="s">
        <v>52</v>
      </c>
      <c r="M405" s="106" t="s">
        <v>52</v>
      </c>
      <c r="N405" s="106" t="s">
        <v>52</v>
      </c>
      <c r="O405" s="106" t="s">
        <v>52</v>
      </c>
      <c r="P405" s="106" t="s">
        <v>52</v>
      </c>
      <c r="Q405" s="106" t="s">
        <v>52</v>
      </c>
      <c r="R405" s="106" t="s">
        <v>52</v>
      </c>
      <c r="S405" s="106" t="s">
        <v>52</v>
      </c>
      <c r="T405" s="106" t="s">
        <v>52</v>
      </c>
      <c r="U405" s="106" t="s">
        <v>52</v>
      </c>
      <c r="V405" s="107">
        <v>1216.47</v>
      </c>
      <c r="W405" s="107">
        <v>1228.54</v>
      </c>
      <c r="X405" s="107">
        <v>1232.75</v>
      </c>
      <c r="Y405" s="107">
        <v>1234.4000000000001</v>
      </c>
      <c r="Z405" s="107">
        <v>1220.8</v>
      </c>
      <c r="AA405" s="107">
        <v>1223.52</v>
      </c>
      <c r="AB405" s="107">
        <v>1226.3</v>
      </c>
      <c r="AC405" s="107">
        <v>1274.67</v>
      </c>
      <c r="AD405" s="107">
        <v>1326.65</v>
      </c>
      <c r="AE405" s="107">
        <v>1406.05</v>
      </c>
      <c r="AF405" s="107">
        <v>1462.05</v>
      </c>
      <c r="AG405" s="107">
        <v>1522.35</v>
      </c>
      <c r="AH405" s="107">
        <v>1581.35</v>
      </c>
      <c r="AI405" s="107">
        <v>1643.67</v>
      </c>
      <c r="AJ405" s="106">
        <v>1725</v>
      </c>
      <c r="AK405" s="106">
        <v>1811.67</v>
      </c>
    </row>
    <row r="406" spans="1:38" ht="15.5" customHeight="1" x14ac:dyDescent="0.2">
      <c r="A406" s="11" t="s">
        <v>1341</v>
      </c>
      <c r="B406" s="105" t="s">
        <v>1342</v>
      </c>
      <c r="C406" s="11" t="s">
        <v>1343</v>
      </c>
      <c r="D406" s="105" t="s">
        <v>94</v>
      </c>
      <c r="E406" s="105" t="s">
        <v>88</v>
      </c>
      <c r="F406" s="106" t="s">
        <v>52</v>
      </c>
      <c r="G406" s="106" t="s">
        <v>52</v>
      </c>
      <c r="H406" s="106" t="s">
        <v>52</v>
      </c>
      <c r="I406" s="106" t="s">
        <v>52</v>
      </c>
      <c r="J406" s="106" t="s">
        <v>52</v>
      </c>
      <c r="K406" s="106" t="s">
        <v>52</v>
      </c>
      <c r="L406" s="106" t="s">
        <v>52</v>
      </c>
      <c r="M406" s="106" t="s">
        <v>52</v>
      </c>
      <c r="N406" s="106" t="s">
        <v>52</v>
      </c>
      <c r="O406" s="106" t="s">
        <v>52</v>
      </c>
      <c r="P406" s="106" t="s">
        <v>52</v>
      </c>
      <c r="Q406" s="106">
        <v>66.239999999999995</v>
      </c>
      <c r="R406" s="106">
        <v>69.48</v>
      </c>
      <c r="S406" s="107">
        <v>72.62</v>
      </c>
      <c r="T406" s="107">
        <v>75.45</v>
      </c>
      <c r="U406" s="107">
        <v>78.39</v>
      </c>
      <c r="V406" s="107">
        <v>81.45</v>
      </c>
      <c r="W406" s="107">
        <v>83.81</v>
      </c>
      <c r="X406" s="107">
        <v>83.81</v>
      </c>
      <c r="Y406" s="107">
        <v>86.93</v>
      </c>
      <c r="Z406" s="107">
        <v>88.66</v>
      </c>
      <c r="AA406" s="107">
        <v>90.42</v>
      </c>
      <c r="AB406" s="107">
        <v>92.22</v>
      </c>
      <c r="AC406" s="107">
        <v>94.05</v>
      </c>
      <c r="AD406" s="107">
        <v>94.52</v>
      </c>
      <c r="AE406" s="107">
        <v>97.34</v>
      </c>
      <c r="AF406" s="107">
        <v>100.25</v>
      </c>
      <c r="AG406" s="107">
        <v>102.25</v>
      </c>
      <c r="AH406" s="107">
        <v>104.2</v>
      </c>
      <c r="AI406" s="107">
        <v>106.27</v>
      </c>
      <c r="AJ406" s="106">
        <v>111.16</v>
      </c>
      <c r="AK406" s="106">
        <v>114.49</v>
      </c>
      <c r="AL406" s="109"/>
    </row>
    <row r="407" spans="1:38" ht="15.5" customHeight="1" x14ac:dyDescent="0.2">
      <c r="A407" s="110" t="s">
        <v>1344</v>
      </c>
      <c r="B407" s="105" t="s">
        <v>52</v>
      </c>
      <c r="C407" s="110" t="s">
        <v>1345</v>
      </c>
      <c r="D407" s="105" t="s">
        <v>194</v>
      </c>
      <c r="E407" s="105" t="s">
        <v>76</v>
      </c>
      <c r="F407" s="106">
        <v>22.5</v>
      </c>
      <c r="G407" s="106">
        <v>41.63</v>
      </c>
      <c r="H407" s="106">
        <v>-13.5</v>
      </c>
      <c r="I407" s="106">
        <v>23</v>
      </c>
      <c r="J407" s="106">
        <v>46</v>
      </c>
      <c r="K407" s="106" t="s">
        <v>52</v>
      </c>
      <c r="L407" s="106" t="s">
        <v>52</v>
      </c>
      <c r="M407" s="106" t="s">
        <v>52</v>
      </c>
      <c r="N407" s="106" t="s">
        <v>52</v>
      </c>
      <c r="O407" s="106" t="s">
        <v>52</v>
      </c>
      <c r="P407" s="106" t="s">
        <v>52</v>
      </c>
      <c r="Q407" s="106" t="s">
        <v>52</v>
      </c>
      <c r="R407" s="106" t="s">
        <v>52</v>
      </c>
      <c r="S407" s="107" t="s">
        <v>52</v>
      </c>
      <c r="T407" s="107" t="s">
        <v>52</v>
      </c>
      <c r="U407" s="107" t="s">
        <v>52</v>
      </c>
      <c r="V407" s="107" t="s">
        <v>52</v>
      </c>
      <c r="W407" s="107" t="s">
        <v>52</v>
      </c>
      <c r="X407" s="107" t="s">
        <v>52</v>
      </c>
      <c r="Y407" s="107" t="s">
        <v>52</v>
      </c>
      <c r="Z407" s="107" t="s">
        <v>52</v>
      </c>
      <c r="AA407" s="107" t="s">
        <v>52</v>
      </c>
      <c r="AB407" s="107" t="s">
        <v>52</v>
      </c>
      <c r="AC407" s="107" t="s">
        <v>52</v>
      </c>
      <c r="AD407" s="107" t="s">
        <v>52</v>
      </c>
      <c r="AE407" s="107" t="s">
        <v>52</v>
      </c>
      <c r="AF407" s="107" t="s">
        <v>52</v>
      </c>
      <c r="AG407" s="107" t="s">
        <v>52</v>
      </c>
      <c r="AH407" s="107" t="s">
        <v>52</v>
      </c>
      <c r="AI407" s="107" t="s">
        <v>52</v>
      </c>
      <c r="AJ407" s="106" t="s">
        <v>52</v>
      </c>
      <c r="AK407" s="106" t="s">
        <v>52</v>
      </c>
      <c r="AL407" s="111"/>
    </row>
    <row r="408" spans="1:38" ht="15.5" customHeight="1" x14ac:dyDescent="0.2">
      <c r="A408" s="105" t="s">
        <v>1346</v>
      </c>
      <c r="B408" s="105" t="s">
        <v>1347</v>
      </c>
      <c r="C408" s="105" t="s">
        <v>1348</v>
      </c>
      <c r="D408" s="105" t="s">
        <v>94</v>
      </c>
      <c r="E408" s="105" t="s">
        <v>78</v>
      </c>
      <c r="F408" s="106" t="s">
        <v>52</v>
      </c>
      <c r="G408" s="106" t="s">
        <v>52</v>
      </c>
      <c r="H408" s="106" t="s">
        <v>52</v>
      </c>
      <c r="I408" s="106" t="s">
        <v>52</v>
      </c>
      <c r="J408" s="106" t="s">
        <v>52</v>
      </c>
      <c r="K408" s="106">
        <v>602.84</v>
      </c>
      <c r="L408" s="106">
        <v>645.74</v>
      </c>
      <c r="M408" s="106">
        <v>658.31</v>
      </c>
      <c r="N408" s="106">
        <v>700.87</v>
      </c>
      <c r="O408" s="106">
        <v>767.45</v>
      </c>
      <c r="P408" s="106">
        <v>881.53</v>
      </c>
      <c r="Q408" s="106">
        <v>890.17</v>
      </c>
      <c r="R408" s="106">
        <v>934.25</v>
      </c>
      <c r="S408" s="107">
        <v>980.67</v>
      </c>
      <c r="T408" s="107">
        <v>1029.73</v>
      </c>
      <c r="U408" s="107">
        <v>1081.1099999999999</v>
      </c>
      <c r="V408" s="107">
        <v>1134.55</v>
      </c>
      <c r="W408" s="107">
        <v>1157.81</v>
      </c>
      <c r="X408" s="107">
        <v>1157.73</v>
      </c>
      <c r="Y408" s="107">
        <v>1157.77</v>
      </c>
      <c r="Z408" s="107">
        <v>1180.71</v>
      </c>
      <c r="AA408" s="107">
        <v>1178.81</v>
      </c>
      <c r="AB408" s="107">
        <v>1178.4100000000001</v>
      </c>
      <c r="AC408" s="107">
        <v>1221.93</v>
      </c>
      <c r="AD408" s="107">
        <v>1279.31</v>
      </c>
      <c r="AE408" s="107">
        <v>1336.62</v>
      </c>
      <c r="AF408" s="107">
        <v>1369.2</v>
      </c>
      <c r="AG408" s="107">
        <v>1424.12</v>
      </c>
      <c r="AH408" s="107">
        <v>1494.84</v>
      </c>
      <c r="AI408" s="107">
        <v>1539.56</v>
      </c>
      <c r="AJ408" s="106">
        <v>1692</v>
      </c>
      <c r="AK408" s="106">
        <v>1836.04</v>
      </c>
    </row>
    <row r="409" spans="1:38" ht="15.5" customHeight="1" x14ac:dyDescent="0.2">
      <c r="A409" s="105" t="s">
        <v>1349</v>
      </c>
      <c r="B409" s="105" t="s">
        <v>1350</v>
      </c>
      <c r="C409" s="105" t="s">
        <v>1351</v>
      </c>
      <c r="D409" s="105" t="s">
        <v>94</v>
      </c>
      <c r="E409" s="105" t="s">
        <v>74</v>
      </c>
      <c r="F409" s="106">
        <v>460.13</v>
      </c>
      <c r="G409" s="106">
        <v>480.38</v>
      </c>
      <c r="H409" s="106">
        <v>528.75</v>
      </c>
      <c r="I409" s="106">
        <v>557.26</v>
      </c>
      <c r="J409" s="106">
        <v>583.36</v>
      </c>
      <c r="K409" s="106">
        <v>628.04999999999995</v>
      </c>
      <c r="L409" s="106">
        <v>662.45</v>
      </c>
      <c r="M409" s="106">
        <v>701.98</v>
      </c>
      <c r="N409" s="106">
        <v>763.87</v>
      </c>
      <c r="O409" s="106">
        <v>814.85</v>
      </c>
      <c r="P409" s="106">
        <v>900.34</v>
      </c>
      <c r="Q409" s="106">
        <v>925.17</v>
      </c>
      <c r="R409" s="106">
        <v>969.96</v>
      </c>
      <c r="S409" s="107">
        <v>1012.61</v>
      </c>
      <c r="T409" s="107">
        <v>1063.77</v>
      </c>
      <c r="U409" s="107">
        <v>1113.52</v>
      </c>
      <c r="V409" s="107">
        <v>1163.3499999999999</v>
      </c>
      <c r="W409" s="107">
        <v>1190.03</v>
      </c>
      <c r="X409" s="107">
        <v>1189.6199999999999</v>
      </c>
      <c r="Y409" s="107">
        <v>1189.93</v>
      </c>
      <c r="Z409" s="107">
        <v>1189.6099999999999</v>
      </c>
      <c r="AA409" s="107">
        <v>1189.48</v>
      </c>
      <c r="AB409" s="107">
        <v>1189.74</v>
      </c>
      <c r="AC409" s="107">
        <v>1224.98</v>
      </c>
      <c r="AD409" s="107">
        <v>1285.68</v>
      </c>
      <c r="AE409" s="107">
        <v>1337.21</v>
      </c>
      <c r="AF409" s="107">
        <v>1375.79</v>
      </c>
      <c r="AG409" s="107">
        <v>1430.17</v>
      </c>
      <c r="AH409" s="107">
        <v>1479.5</v>
      </c>
      <c r="AI409" s="107">
        <v>1536.43</v>
      </c>
      <c r="AJ409" s="106">
        <v>1612.77</v>
      </c>
      <c r="AK409" s="106">
        <v>1693.48</v>
      </c>
    </row>
    <row r="410" spans="1:38" ht="15.5" customHeight="1" x14ac:dyDescent="0.2">
      <c r="A410" s="105" t="s">
        <v>1352</v>
      </c>
      <c r="B410" s="11" t="s">
        <v>1353</v>
      </c>
      <c r="C410" s="105" t="s">
        <v>1354</v>
      </c>
      <c r="D410" s="105" t="s">
        <v>194</v>
      </c>
      <c r="E410" s="105" t="s">
        <v>82</v>
      </c>
      <c r="F410" s="106">
        <v>463.5</v>
      </c>
      <c r="G410" s="106">
        <v>488.25</v>
      </c>
      <c r="H410" s="106">
        <v>462.38</v>
      </c>
      <c r="I410" s="106">
        <v>485.94</v>
      </c>
      <c r="J410" s="106">
        <v>506.04</v>
      </c>
      <c r="K410" s="106">
        <v>553.82000000000005</v>
      </c>
      <c r="L410" s="106">
        <v>594.49</v>
      </c>
      <c r="M410" s="106">
        <v>635.6</v>
      </c>
      <c r="N410" s="106">
        <v>679.43</v>
      </c>
      <c r="O410" s="106">
        <v>767.08</v>
      </c>
      <c r="P410" s="106">
        <v>858.36</v>
      </c>
      <c r="Q410" s="106">
        <v>907.29</v>
      </c>
      <c r="R410" s="106">
        <v>939.05</v>
      </c>
      <c r="S410" s="107">
        <v>986</v>
      </c>
      <c r="T410" s="107">
        <v>963.39</v>
      </c>
      <c r="U410" s="107">
        <v>999.9</v>
      </c>
      <c r="V410" s="107">
        <v>1027.3</v>
      </c>
      <c r="W410" s="107">
        <v>1027.3</v>
      </c>
      <c r="X410" s="107">
        <v>1027.3</v>
      </c>
      <c r="Y410" s="107">
        <v>1027.3</v>
      </c>
      <c r="Z410" s="107">
        <v>1027.3</v>
      </c>
      <c r="AA410" s="107">
        <v>1027.3</v>
      </c>
      <c r="AB410" s="107">
        <v>1027.3</v>
      </c>
      <c r="AC410" s="107">
        <v>1081.6400000000001</v>
      </c>
      <c r="AD410" s="107">
        <v>1124.79</v>
      </c>
      <c r="AE410" s="107">
        <v>1192.1600000000001</v>
      </c>
      <c r="AF410" s="107">
        <v>1239.73</v>
      </c>
      <c r="AG410" s="107">
        <v>1289.2</v>
      </c>
      <c r="AH410" s="107">
        <v>1353.53</v>
      </c>
      <c r="AI410" s="107">
        <v>1394</v>
      </c>
      <c r="AJ410" s="106" t="s">
        <v>52</v>
      </c>
      <c r="AK410" s="106" t="s">
        <v>52</v>
      </c>
    </row>
    <row r="411" spans="1:38" ht="15.5" customHeight="1" x14ac:dyDescent="0.2">
      <c r="A411" s="105" t="s">
        <v>1355</v>
      </c>
      <c r="B411" s="11" t="s">
        <v>1356</v>
      </c>
      <c r="C411" s="105" t="s">
        <v>1357</v>
      </c>
      <c r="D411" s="105" t="s">
        <v>94</v>
      </c>
      <c r="E411" s="105" t="s">
        <v>78</v>
      </c>
      <c r="F411" s="106" t="s">
        <v>52</v>
      </c>
      <c r="G411" s="106" t="s">
        <v>52</v>
      </c>
      <c r="H411" s="106" t="s">
        <v>52</v>
      </c>
      <c r="I411" s="106" t="s">
        <v>52</v>
      </c>
      <c r="J411" s="106" t="s">
        <v>52</v>
      </c>
      <c r="K411" s="106" t="s">
        <v>52</v>
      </c>
      <c r="L411" s="106" t="s">
        <v>52</v>
      </c>
      <c r="M411" s="106" t="s">
        <v>52</v>
      </c>
      <c r="N411" s="106" t="s">
        <v>52</v>
      </c>
      <c r="O411" s="106" t="s">
        <v>52</v>
      </c>
      <c r="P411" s="106" t="s">
        <v>52</v>
      </c>
      <c r="Q411" s="106" t="s">
        <v>52</v>
      </c>
      <c r="R411" s="106" t="s">
        <v>52</v>
      </c>
      <c r="S411" s="107" t="s">
        <v>52</v>
      </c>
      <c r="T411" s="107" t="s">
        <v>52</v>
      </c>
      <c r="U411" s="107" t="s">
        <v>52</v>
      </c>
      <c r="V411" s="107" t="s">
        <v>52</v>
      </c>
      <c r="W411" s="107" t="s">
        <v>52</v>
      </c>
      <c r="X411" s="107" t="s">
        <v>52</v>
      </c>
      <c r="Y411" s="107" t="s">
        <v>52</v>
      </c>
      <c r="Z411" s="107" t="s">
        <v>52</v>
      </c>
      <c r="AA411" s="107" t="s">
        <v>52</v>
      </c>
      <c r="AB411" s="107" t="s">
        <v>52</v>
      </c>
      <c r="AC411" s="107" t="s">
        <v>52</v>
      </c>
      <c r="AD411" s="107" t="s">
        <v>52</v>
      </c>
      <c r="AE411" s="107" t="s">
        <v>52</v>
      </c>
      <c r="AF411" s="107" t="s">
        <v>52</v>
      </c>
      <c r="AG411" s="107" t="s">
        <v>52</v>
      </c>
      <c r="AH411" s="107" t="s">
        <v>52</v>
      </c>
      <c r="AI411" s="107" t="s">
        <v>52</v>
      </c>
      <c r="AJ411" s="106">
        <v>1753.1</v>
      </c>
      <c r="AK411" s="106">
        <v>1888.14</v>
      </c>
    </row>
    <row r="412" spans="1:38" ht="15.5" customHeight="1" x14ac:dyDescent="0.2">
      <c r="A412" s="105" t="s">
        <v>1358</v>
      </c>
      <c r="B412" s="105" t="s">
        <v>1359</v>
      </c>
      <c r="C412" s="105" t="s">
        <v>1360</v>
      </c>
      <c r="D412" s="105" t="s">
        <v>194</v>
      </c>
      <c r="E412" s="105" t="s">
        <v>76</v>
      </c>
      <c r="F412" s="106" t="s">
        <v>52</v>
      </c>
      <c r="G412" s="106" t="s">
        <v>52</v>
      </c>
      <c r="H412" s="106" t="s">
        <v>52</v>
      </c>
      <c r="I412" s="106" t="s">
        <v>52</v>
      </c>
      <c r="J412" s="106" t="s">
        <v>52</v>
      </c>
      <c r="K412" s="106" t="s">
        <v>52</v>
      </c>
      <c r="L412" s="106" t="s">
        <v>52</v>
      </c>
      <c r="M412" s="106" t="s">
        <v>52</v>
      </c>
      <c r="N412" s="106" t="s">
        <v>52</v>
      </c>
      <c r="O412" s="106" t="s">
        <v>52</v>
      </c>
      <c r="P412" s="106" t="s">
        <v>52</v>
      </c>
      <c r="Q412" s="106" t="s">
        <v>52</v>
      </c>
      <c r="R412" s="106" t="s">
        <v>52</v>
      </c>
      <c r="S412" s="107" t="s">
        <v>52</v>
      </c>
      <c r="T412" s="107" t="s">
        <v>52</v>
      </c>
      <c r="U412" s="107" t="s">
        <v>52</v>
      </c>
      <c r="V412" s="107" t="s">
        <v>52</v>
      </c>
      <c r="W412" s="107" t="s">
        <v>52</v>
      </c>
      <c r="X412" s="107" t="s">
        <v>52</v>
      </c>
      <c r="Y412" s="107" t="s">
        <v>52</v>
      </c>
      <c r="Z412" s="107" t="s">
        <v>52</v>
      </c>
      <c r="AA412" s="107" t="s">
        <v>52</v>
      </c>
      <c r="AB412" s="107" t="s">
        <v>52</v>
      </c>
      <c r="AC412" s="107" t="s">
        <v>52</v>
      </c>
      <c r="AD412" s="107" t="s">
        <v>52</v>
      </c>
      <c r="AE412" s="107" t="s">
        <v>52</v>
      </c>
      <c r="AF412" s="107">
        <v>197.05</v>
      </c>
      <c r="AG412" s="107">
        <v>208.49</v>
      </c>
      <c r="AH412" s="107">
        <v>214.98</v>
      </c>
      <c r="AI412" s="107">
        <v>222.42</v>
      </c>
      <c r="AJ412" s="106" t="s">
        <v>52</v>
      </c>
      <c r="AK412" s="106" t="s">
        <v>52</v>
      </c>
    </row>
    <row r="413" spans="1:38" ht="15.5" customHeight="1" x14ac:dyDescent="0.2">
      <c r="A413" s="105" t="s">
        <v>1361</v>
      </c>
      <c r="B413" s="105" t="s">
        <v>1362</v>
      </c>
      <c r="C413" s="105" t="s">
        <v>1363</v>
      </c>
      <c r="D413" s="105" t="s">
        <v>194</v>
      </c>
      <c r="E413" s="105" t="s">
        <v>76</v>
      </c>
      <c r="F413" s="106">
        <v>108</v>
      </c>
      <c r="G413" s="106">
        <v>115.88</v>
      </c>
      <c r="H413" s="106">
        <v>106.88</v>
      </c>
      <c r="I413" s="106">
        <v>122.52</v>
      </c>
      <c r="J413" s="106">
        <v>127.54</v>
      </c>
      <c r="K413" s="106">
        <v>147.94999999999999</v>
      </c>
      <c r="L413" s="106">
        <v>156.54</v>
      </c>
      <c r="M413" s="106">
        <v>169.24</v>
      </c>
      <c r="N413" s="106">
        <v>177.89</v>
      </c>
      <c r="O413" s="106">
        <v>186.42</v>
      </c>
      <c r="P413" s="106">
        <v>196.86</v>
      </c>
      <c r="Q413" s="106">
        <v>212.8</v>
      </c>
      <c r="R413" s="106">
        <v>225.79</v>
      </c>
      <c r="S413" s="107">
        <v>237.32</v>
      </c>
      <c r="T413" s="107">
        <v>245.31</v>
      </c>
      <c r="U413" s="107">
        <v>255.92</v>
      </c>
      <c r="V413" s="107" t="s">
        <v>52</v>
      </c>
      <c r="W413" s="107" t="s">
        <v>52</v>
      </c>
      <c r="X413" s="107" t="s">
        <v>52</v>
      </c>
      <c r="Y413" s="107" t="s">
        <v>52</v>
      </c>
      <c r="Z413" s="107" t="s">
        <v>52</v>
      </c>
      <c r="AA413" s="107" t="s">
        <v>52</v>
      </c>
      <c r="AB413" s="107" t="s">
        <v>52</v>
      </c>
      <c r="AC413" s="107" t="s">
        <v>52</v>
      </c>
      <c r="AD413" s="107" t="s">
        <v>52</v>
      </c>
      <c r="AE413" s="107" t="s">
        <v>52</v>
      </c>
      <c r="AF413" s="107" t="s">
        <v>52</v>
      </c>
      <c r="AG413" s="107" t="s">
        <v>52</v>
      </c>
      <c r="AH413" s="107" t="s">
        <v>52</v>
      </c>
      <c r="AI413" s="107" t="s">
        <v>52</v>
      </c>
      <c r="AJ413" s="106" t="s">
        <v>52</v>
      </c>
      <c r="AK413" s="106" t="s">
        <v>52</v>
      </c>
    </row>
    <row r="414" spans="1:38" ht="15.5" customHeight="1" x14ac:dyDescent="0.2">
      <c r="A414" s="105" t="s">
        <v>1364</v>
      </c>
      <c r="B414" s="105" t="s">
        <v>1365</v>
      </c>
      <c r="C414" s="105" t="s">
        <v>1366</v>
      </c>
      <c r="D414" s="105" t="s">
        <v>194</v>
      </c>
      <c r="E414" s="105" t="s">
        <v>76</v>
      </c>
      <c r="F414" s="106">
        <v>72</v>
      </c>
      <c r="G414" s="106">
        <v>57.38</v>
      </c>
      <c r="H414" s="106">
        <v>46.13</v>
      </c>
      <c r="I414" s="106">
        <v>48.83</v>
      </c>
      <c r="J414" s="106">
        <v>53.25</v>
      </c>
      <c r="K414" s="106">
        <v>95.8</v>
      </c>
      <c r="L414" s="106">
        <v>99.87</v>
      </c>
      <c r="M414" s="106">
        <v>106.48</v>
      </c>
      <c r="N414" s="106">
        <v>113.79</v>
      </c>
      <c r="O414" s="106">
        <v>126.61</v>
      </c>
      <c r="P414" s="106">
        <v>131.37</v>
      </c>
      <c r="Q414" s="106">
        <v>145.01</v>
      </c>
      <c r="R414" s="106">
        <v>151.59</v>
      </c>
      <c r="S414" s="107">
        <v>159.56</v>
      </c>
      <c r="T414" s="107">
        <v>174.58</v>
      </c>
      <c r="U414" s="107">
        <v>183.04</v>
      </c>
      <c r="V414" s="107">
        <v>189.8</v>
      </c>
      <c r="W414" s="107">
        <v>194.92</v>
      </c>
      <c r="X414" s="107">
        <v>198.03</v>
      </c>
      <c r="Y414" s="107">
        <v>197.97</v>
      </c>
      <c r="Z414" s="107">
        <v>199.89</v>
      </c>
      <c r="AA414" s="107">
        <v>203.12</v>
      </c>
      <c r="AB414" s="107">
        <v>203.05</v>
      </c>
      <c r="AC414" s="107">
        <v>211.13</v>
      </c>
      <c r="AD414" s="107">
        <v>222.04</v>
      </c>
      <c r="AE414" s="107">
        <v>233.3</v>
      </c>
      <c r="AF414" s="107">
        <v>243.38</v>
      </c>
      <c r="AG414" s="107" t="s">
        <v>52</v>
      </c>
      <c r="AH414" s="107" t="s">
        <v>52</v>
      </c>
      <c r="AI414" s="107" t="s">
        <v>52</v>
      </c>
      <c r="AJ414" s="106" t="s">
        <v>52</v>
      </c>
      <c r="AK414" s="106" t="s">
        <v>52</v>
      </c>
    </row>
    <row r="415" spans="1:38" ht="15.5" customHeight="1" x14ac:dyDescent="0.2">
      <c r="A415" s="105" t="s">
        <v>1367</v>
      </c>
      <c r="B415" s="105" t="s">
        <v>1368</v>
      </c>
      <c r="C415" s="105" t="s">
        <v>1369</v>
      </c>
      <c r="D415" s="105" t="s">
        <v>94</v>
      </c>
      <c r="E415" s="105" t="s">
        <v>76</v>
      </c>
      <c r="F415" s="106">
        <v>4.5</v>
      </c>
      <c r="G415" s="106">
        <v>6.75</v>
      </c>
      <c r="H415" s="106">
        <v>7.88</v>
      </c>
      <c r="I415" s="106">
        <v>24.99</v>
      </c>
      <c r="J415" s="106">
        <v>27.01</v>
      </c>
      <c r="K415" s="106">
        <v>29.41</v>
      </c>
      <c r="L415" s="106">
        <v>81.05</v>
      </c>
      <c r="M415" s="106">
        <v>82.46</v>
      </c>
      <c r="N415" s="106">
        <v>83.18</v>
      </c>
      <c r="O415" s="106">
        <v>106.3</v>
      </c>
      <c r="P415" s="106">
        <v>109.6</v>
      </c>
      <c r="Q415" s="106">
        <v>110.74</v>
      </c>
      <c r="R415" s="106">
        <v>138.91</v>
      </c>
      <c r="S415" s="107">
        <v>147.94999999999999</v>
      </c>
      <c r="T415" s="107">
        <v>158.57</v>
      </c>
      <c r="U415" s="107">
        <v>166.89</v>
      </c>
      <c r="V415" s="107">
        <v>172.75</v>
      </c>
      <c r="W415" s="107">
        <v>177.27</v>
      </c>
      <c r="X415" s="107">
        <v>180.88</v>
      </c>
      <c r="Y415" s="107">
        <v>181.9</v>
      </c>
      <c r="Z415" s="107">
        <v>194.01</v>
      </c>
      <c r="AA415" s="107">
        <v>198.5</v>
      </c>
      <c r="AB415" s="107">
        <v>201.61</v>
      </c>
      <c r="AC415" s="107">
        <v>209.56</v>
      </c>
      <c r="AD415" s="107">
        <v>218.93</v>
      </c>
      <c r="AE415" s="107">
        <v>228.2</v>
      </c>
      <c r="AF415" s="107">
        <v>235.09</v>
      </c>
      <c r="AG415" s="107">
        <v>242.78</v>
      </c>
      <c r="AH415" s="107">
        <v>250.15</v>
      </c>
      <c r="AI415" s="107">
        <v>259.89</v>
      </c>
      <c r="AJ415" s="106">
        <v>268.74</v>
      </c>
      <c r="AK415" s="106">
        <v>280.39999999999998</v>
      </c>
    </row>
    <row r="416" spans="1:38" ht="15.5" customHeight="1" x14ac:dyDescent="0.2">
      <c r="A416" s="105" t="s">
        <v>1370</v>
      </c>
      <c r="B416" s="105" t="s">
        <v>1371</v>
      </c>
      <c r="C416" s="105" t="s">
        <v>1372</v>
      </c>
      <c r="D416" s="105" t="s">
        <v>94</v>
      </c>
      <c r="E416" s="105" t="s">
        <v>76</v>
      </c>
      <c r="F416" s="106">
        <v>67.5</v>
      </c>
      <c r="G416" s="106">
        <v>67.5</v>
      </c>
      <c r="H416" s="106">
        <v>72</v>
      </c>
      <c r="I416" s="106">
        <v>84.24</v>
      </c>
      <c r="J416" s="106">
        <v>91.15</v>
      </c>
      <c r="K416" s="106">
        <v>96.66</v>
      </c>
      <c r="L416" s="106">
        <v>100.8</v>
      </c>
      <c r="M416" s="106">
        <v>110.95</v>
      </c>
      <c r="N416" s="106">
        <v>119.67</v>
      </c>
      <c r="O416" s="106">
        <v>124.76</v>
      </c>
      <c r="P416" s="106">
        <v>129.88</v>
      </c>
      <c r="Q416" s="106">
        <v>136.13</v>
      </c>
      <c r="R416" s="106">
        <v>142.66999999999999</v>
      </c>
      <c r="S416" s="107">
        <v>149.58000000000001</v>
      </c>
      <c r="T416" s="107">
        <v>154.63999999999999</v>
      </c>
      <c r="U416" s="107">
        <v>160.28</v>
      </c>
      <c r="V416" s="107">
        <v>164.65</v>
      </c>
      <c r="W416" s="107">
        <v>167.35</v>
      </c>
      <c r="X416" s="107">
        <v>168.08</v>
      </c>
      <c r="Y416" s="107">
        <v>168.08</v>
      </c>
      <c r="Z416" s="107">
        <v>170.8</v>
      </c>
      <c r="AA416" s="107">
        <v>170.65</v>
      </c>
      <c r="AB416" s="107">
        <v>172.07</v>
      </c>
      <c r="AC416" s="107">
        <v>175.1</v>
      </c>
      <c r="AD416" s="107">
        <v>180.06</v>
      </c>
      <c r="AE416" s="107">
        <v>183</v>
      </c>
      <c r="AF416" s="107">
        <v>186.29</v>
      </c>
      <c r="AG416" s="107">
        <v>190.08</v>
      </c>
      <c r="AH416" s="107">
        <v>194.35</v>
      </c>
      <c r="AI416" s="107">
        <v>199.79</v>
      </c>
      <c r="AJ416" s="106">
        <v>202.18</v>
      </c>
      <c r="AK416" s="106">
        <v>208.8</v>
      </c>
    </row>
    <row r="417" spans="1:37" ht="15.5" customHeight="1" x14ac:dyDescent="0.2">
      <c r="A417" s="105" t="s">
        <v>1373</v>
      </c>
      <c r="B417" s="105" t="s">
        <v>1374</v>
      </c>
      <c r="C417" s="105" t="s">
        <v>1375</v>
      </c>
      <c r="D417" s="105" t="s">
        <v>94</v>
      </c>
      <c r="E417" s="105" t="s">
        <v>78</v>
      </c>
      <c r="F417" s="106" t="s">
        <v>52</v>
      </c>
      <c r="G417" s="106" t="s">
        <v>52</v>
      </c>
      <c r="H417" s="106" t="s">
        <v>52</v>
      </c>
      <c r="I417" s="106">
        <v>606.79</v>
      </c>
      <c r="J417" s="106">
        <v>637.59</v>
      </c>
      <c r="K417" s="106">
        <v>662.41</v>
      </c>
      <c r="L417" s="106">
        <v>720.95</v>
      </c>
      <c r="M417" s="106">
        <v>791.66</v>
      </c>
      <c r="N417" s="106">
        <v>833.28</v>
      </c>
      <c r="O417" s="106">
        <v>935.73</v>
      </c>
      <c r="P417" s="106">
        <v>992.91</v>
      </c>
      <c r="Q417" s="106">
        <v>1021.03</v>
      </c>
      <c r="R417" s="106">
        <v>1058.75</v>
      </c>
      <c r="S417" s="107">
        <v>1113.99</v>
      </c>
      <c r="T417" s="107">
        <v>1169.95</v>
      </c>
      <c r="U417" s="107">
        <v>1223.33</v>
      </c>
      <c r="V417" s="107">
        <v>1269.3399999999999</v>
      </c>
      <c r="W417" s="107">
        <v>1299.7</v>
      </c>
      <c r="X417" s="107">
        <v>1300.94</v>
      </c>
      <c r="Y417" s="107">
        <v>1303.4000000000001</v>
      </c>
      <c r="Z417" s="107">
        <v>1307.22</v>
      </c>
      <c r="AA417" s="107">
        <v>1308.18</v>
      </c>
      <c r="AB417" s="107">
        <v>1308.73</v>
      </c>
      <c r="AC417" s="107">
        <v>1365.31</v>
      </c>
      <c r="AD417" s="107">
        <v>1434.8</v>
      </c>
      <c r="AE417" s="107">
        <v>1517.62</v>
      </c>
      <c r="AF417" s="107">
        <v>1561.79</v>
      </c>
      <c r="AG417" s="107">
        <v>1626.47</v>
      </c>
      <c r="AH417" s="107">
        <v>1704.77</v>
      </c>
      <c r="AI417" s="107">
        <v>1757</v>
      </c>
      <c r="AJ417" s="106">
        <v>1842.16</v>
      </c>
      <c r="AK417" s="106">
        <v>1945.26</v>
      </c>
    </row>
    <row r="418" spans="1:37" ht="15.5" customHeight="1" x14ac:dyDescent="0.2">
      <c r="A418" s="105" t="s">
        <v>1376</v>
      </c>
      <c r="B418" s="105" t="s">
        <v>1377</v>
      </c>
      <c r="C418" s="105" t="s">
        <v>1378</v>
      </c>
      <c r="D418" s="105" t="s">
        <v>94</v>
      </c>
      <c r="E418" s="105" t="s">
        <v>76</v>
      </c>
      <c r="F418" s="106">
        <v>42.75</v>
      </c>
      <c r="G418" s="106">
        <v>55.13</v>
      </c>
      <c r="H418" s="106">
        <v>76.5</v>
      </c>
      <c r="I418" s="106">
        <v>88.57</v>
      </c>
      <c r="J418" s="106">
        <v>96.13</v>
      </c>
      <c r="K418" s="106">
        <v>104.7</v>
      </c>
      <c r="L418" s="106">
        <v>107.54</v>
      </c>
      <c r="M418" s="106">
        <v>110.14</v>
      </c>
      <c r="N418" s="106">
        <v>113.86</v>
      </c>
      <c r="O418" s="106">
        <v>120.64</v>
      </c>
      <c r="P418" s="106">
        <v>131.94</v>
      </c>
      <c r="Q418" s="106">
        <v>137.78</v>
      </c>
      <c r="R418" s="106">
        <v>145.6</v>
      </c>
      <c r="S418" s="107">
        <v>152.87</v>
      </c>
      <c r="T418" s="107">
        <v>160.19</v>
      </c>
      <c r="U418" s="107">
        <v>167.52</v>
      </c>
      <c r="V418" s="107">
        <v>168.4</v>
      </c>
      <c r="W418" s="107">
        <v>173.33</v>
      </c>
      <c r="X418" s="107">
        <v>174.87</v>
      </c>
      <c r="Y418" s="107">
        <v>179.49</v>
      </c>
      <c r="Z418" s="107">
        <v>186.3</v>
      </c>
      <c r="AA418" s="107">
        <v>189.45</v>
      </c>
      <c r="AB418" s="107">
        <v>191.36</v>
      </c>
      <c r="AC418" s="107">
        <v>200.29</v>
      </c>
      <c r="AD418" s="107">
        <v>211.48</v>
      </c>
      <c r="AE418" s="107">
        <v>218.45</v>
      </c>
      <c r="AF418" s="107">
        <v>229.95</v>
      </c>
      <c r="AG418" s="107">
        <v>241.48</v>
      </c>
      <c r="AH418" s="107">
        <v>252.71</v>
      </c>
      <c r="AI418" s="107">
        <v>260.49</v>
      </c>
      <c r="AJ418" s="106">
        <v>268.70999999999998</v>
      </c>
      <c r="AK418" s="106">
        <v>282.33999999999997</v>
      </c>
    </row>
    <row r="419" spans="1:37" ht="15.5" customHeight="1" x14ac:dyDescent="0.2">
      <c r="A419" s="105" t="s">
        <v>1379</v>
      </c>
      <c r="B419" s="105" t="s">
        <v>52</v>
      </c>
      <c r="C419" s="105" t="s">
        <v>1380</v>
      </c>
      <c r="D419" s="105" t="s">
        <v>194</v>
      </c>
      <c r="E419" s="105" t="s">
        <v>76</v>
      </c>
      <c r="F419" s="106">
        <v>54</v>
      </c>
      <c r="G419" s="106">
        <v>59.63</v>
      </c>
      <c r="H419" s="106" t="s">
        <v>52</v>
      </c>
      <c r="I419" s="106" t="s">
        <v>52</v>
      </c>
      <c r="J419" s="106" t="s">
        <v>52</v>
      </c>
      <c r="K419" s="106" t="s">
        <v>52</v>
      </c>
      <c r="L419" s="106" t="s">
        <v>52</v>
      </c>
      <c r="M419" s="106" t="s">
        <v>52</v>
      </c>
      <c r="N419" s="106" t="s">
        <v>52</v>
      </c>
      <c r="O419" s="106" t="s">
        <v>52</v>
      </c>
      <c r="P419" s="106" t="s">
        <v>52</v>
      </c>
      <c r="Q419" s="106" t="s">
        <v>52</v>
      </c>
      <c r="R419" s="106" t="s">
        <v>52</v>
      </c>
      <c r="S419" s="107" t="s">
        <v>52</v>
      </c>
      <c r="T419" s="107" t="s">
        <v>52</v>
      </c>
      <c r="U419" s="107" t="s">
        <v>52</v>
      </c>
      <c r="V419" s="107" t="s">
        <v>52</v>
      </c>
      <c r="W419" s="107" t="s">
        <v>52</v>
      </c>
      <c r="X419" s="107" t="s">
        <v>52</v>
      </c>
      <c r="Y419" s="107" t="s">
        <v>52</v>
      </c>
      <c r="Z419" s="107" t="s">
        <v>52</v>
      </c>
      <c r="AA419" s="107" t="s">
        <v>52</v>
      </c>
      <c r="AB419" s="107" t="s">
        <v>52</v>
      </c>
      <c r="AC419" s="107" t="s">
        <v>52</v>
      </c>
      <c r="AD419" s="107" t="s">
        <v>52</v>
      </c>
      <c r="AE419" s="107" t="s">
        <v>52</v>
      </c>
      <c r="AF419" s="107" t="s">
        <v>52</v>
      </c>
      <c r="AG419" s="107" t="s">
        <v>52</v>
      </c>
      <c r="AH419" s="107" t="s">
        <v>52</v>
      </c>
      <c r="AI419" s="107" t="s">
        <v>52</v>
      </c>
      <c r="AJ419" s="106" t="s">
        <v>52</v>
      </c>
      <c r="AK419" s="106" t="s">
        <v>52</v>
      </c>
    </row>
    <row r="420" spans="1:37" ht="15.5" customHeight="1" x14ac:dyDescent="0.2">
      <c r="A420" s="105" t="s">
        <v>1381</v>
      </c>
      <c r="B420" s="105" t="s">
        <v>1382</v>
      </c>
      <c r="C420" s="105" t="s">
        <v>1383</v>
      </c>
      <c r="D420" s="105" t="s">
        <v>94</v>
      </c>
      <c r="E420" s="105" t="s">
        <v>76</v>
      </c>
      <c r="F420" s="106">
        <v>54</v>
      </c>
      <c r="G420" s="106">
        <v>74.25</v>
      </c>
      <c r="H420" s="106">
        <v>90</v>
      </c>
      <c r="I420" s="106">
        <v>100.22</v>
      </c>
      <c r="J420" s="106">
        <v>110.52</v>
      </c>
      <c r="K420" s="106">
        <v>109.99</v>
      </c>
      <c r="L420" s="106">
        <v>113.15</v>
      </c>
      <c r="M420" s="106">
        <v>112.66</v>
      </c>
      <c r="N420" s="106">
        <v>122.24</v>
      </c>
      <c r="O420" s="106">
        <v>132.06</v>
      </c>
      <c r="P420" s="106">
        <v>139.94</v>
      </c>
      <c r="Q420" s="106">
        <v>147.55000000000001</v>
      </c>
      <c r="R420" s="106">
        <v>154.36000000000001</v>
      </c>
      <c r="S420" s="107">
        <v>163.4</v>
      </c>
      <c r="T420" s="107">
        <v>168.87</v>
      </c>
      <c r="U420" s="107">
        <v>174.73</v>
      </c>
      <c r="V420" s="107">
        <v>179.63</v>
      </c>
      <c r="W420" s="107">
        <v>184.38</v>
      </c>
      <c r="X420" s="107">
        <v>185.07</v>
      </c>
      <c r="Y420" s="107">
        <v>185.79</v>
      </c>
      <c r="Z420" s="107">
        <v>186.2</v>
      </c>
      <c r="AA420" s="107">
        <v>186.74</v>
      </c>
      <c r="AB420" s="107">
        <v>187.24</v>
      </c>
      <c r="AC420" s="107">
        <v>193.43</v>
      </c>
      <c r="AD420" s="107">
        <v>198.94</v>
      </c>
      <c r="AE420" s="107">
        <v>206.66</v>
      </c>
      <c r="AF420" s="107">
        <v>212.88</v>
      </c>
      <c r="AG420" s="107">
        <v>219.05</v>
      </c>
      <c r="AH420" s="107">
        <v>225.04</v>
      </c>
      <c r="AI420" s="107">
        <v>232.09</v>
      </c>
      <c r="AJ420" s="106">
        <v>241.35</v>
      </c>
      <c r="AK420" s="106">
        <v>252.47</v>
      </c>
    </row>
    <row r="421" spans="1:37" ht="15.5" customHeight="1" x14ac:dyDescent="0.2">
      <c r="A421" s="105" t="s">
        <v>1384</v>
      </c>
      <c r="B421" s="105" t="s">
        <v>1385</v>
      </c>
      <c r="C421" s="105" t="s">
        <v>1386</v>
      </c>
      <c r="D421" s="105" t="s">
        <v>94</v>
      </c>
      <c r="E421" s="105" t="s">
        <v>76</v>
      </c>
      <c r="F421" s="106">
        <v>58.5</v>
      </c>
      <c r="G421" s="106">
        <v>64.13</v>
      </c>
      <c r="H421" s="106">
        <v>66.38</v>
      </c>
      <c r="I421" s="106">
        <v>68.83</v>
      </c>
      <c r="J421" s="106">
        <v>80.58</v>
      </c>
      <c r="K421" s="106">
        <v>85.2</v>
      </c>
      <c r="L421" s="106">
        <v>86.56</v>
      </c>
      <c r="M421" s="106">
        <v>88.38</v>
      </c>
      <c r="N421" s="106">
        <v>92.3</v>
      </c>
      <c r="O421" s="106">
        <v>100.97</v>
      </c>
      <c r="P421" s="106">
        <v>118.42</v>
      </c>
      <c r="Q421" s="106">
        <v>126.41</v>
      </c>
      <c r="R421" s="106">
        <v>132.36000000000001</v>
      </c>
      <c r="S421" s="107">
        <v>138.96</v>
      </c>
      <c r="T421" s="107">
        <v>146.47999999999999</v>
      </c>
      <c r="U421" s="107">
        <v>156.32</v>
      </c>
      <c r="V421" s="107">
        <v>161.08000000000001</v>
      </c>
      <c r="W421" s="107">
        <v>163.86</v>
      </c>
      <c r="X421" s="107">
        <v>163.52000000000001</v>
      </c>
      <c r="Y421" s="107">
        <v>164.34</v>
      </c>
      <c r="Z421" s="107">
        <v>170.26</v>
      </c>
      <c r="AA421" s="107">
        <v>171.07</v>
      </c>
      <c r="AB421" s="107">
        <v>171.69</v>
      </c>
      <c r="AC421" s="107">
        <v>177.09</v>
      </c>
      <c r="AD421" s="107">
        <v>182.81</v>
      </c>
      <c r="AE421" s="107">
        <v>188.82</v>
      </c>
      <c r="AF421" s="107">
        <v>195.07</v>
      </c>
      <c r="AG421" s="107">
        <v>201.91</v>
      </c>
      <c r="AH421" s="107">
        <v>207.01</v>
      </c>
      <c r="AI421" s="107">
        <v>213.36</v>
      </c>
      <c r="AJ421" s="106">
        <v>220.6</v>
      </c>
      <c r="AK421" s="106">
        <v>232.12</v>
      </c>
    </row>
    <row r="422" spans="1:37" ht="15.5" customHeight="1" x14ac:dyDescent="0.2">
      <c r="A422" s="105" t="s">
        <v>1387</v>
      </c>
      <c r="B422" s="105" t="s">
        <v>1388</v>
      </c>
      <c r="C422" s="105" t="s">
        <v>1389</v>
      </c>
      <c r="D422" s="105" t="s">
        <v>194</v>
      </c>
      <c r="E422" s="105" t="s">
        <v>76</v>
      </c>
      <c r="F422" s="106">
        <v>85.5</v>
      </c>
      <c r="G422" s="106">
        <v>77.63</v>
      </c>
      <c r="H422" s="106">
        <v>84.38</v>
      </c>
      <c r="I422" s="106">
        <v>98.36</v>
      </c>
      <c r="J422" s="106">
        <v>103.27</v>
      </c>
      <c r="K422" s="106">
        <v>110.71</v>
      </c>
      <c r="L422" s="106">
        <v>115.69</v>
      </c>
      <c r="M422" s="106">
        <v>120.89</v>
      </c>
      <c r="N422" s="106">
        <v>128.13999999999999</v>
      </c>
      <c r="O422" s="106">
        <v>138.88999999999999</v>
      </c>
      <c r="P422" s="106">
        <v>152.61000000000001</v>
      </c>
      <c r="Q422" s="106">
        <v>158.58000000000001</v>
      </c>
      <c r="R422" s="106">
        <v>165.98</v>
      </c>
      <c r="S422" s="107">
        <v>173.23</v>
      </c>
      <c r="T422" s="107">
        <v>179.95</v>
      </c>
      <c r="U422" s="107">
        <v>187.28</v>
      </c>
      <c r="V422" s="107">
        <v>194.17</v>
      </c>
      <c r="W422" s="107">
        <v>199.36</v>
      </c>
      <c r="X422" s="107">
        <v>201.41</v>
      </c>
      <c r="Y422" s="107">
        <v>204.15</v>
      </c>
      <c r="Z422" s="107">
        <v>205.39</v>
      </c>
      <c r="AA422" s="107">
        <v>206.25</v>
      </c>
      <c r="AB422" s="107">
        <v>207.44</v>
      </c>
      <c r="AC422" s="107">
        <v>213.87</v>
      </c>
      <c r="AD422" s="107">
        <v>220.47</v>
      </c>
      <c r="AE422" s="107">
        <v>226.25</v>
      </c>
      <c r="AF422" s="107">
        <v>232.83</v>
      </c>
      <c r="AG422" s="107">
        <v>238.59</v>
      </c>
      <c r="AH422" s="107">
        <v>244.48</v>
      </c>
      <c r="AI422" s="107">
        <v>250.51</v>
      </c>
      <c r="AJ422" s="106" t="s">
        <v>52</v>
      </c>
      <c r="AK422" s="106" t="s">
        <v>52</v>
      </c>
    </row>
    <row r="423" spans="1:37" ht="15.5" customHeight="1" x14ac:dyDescent="0.2">
      <c r="A423" s="105" t="s">
        <v>1390</v>
      </c>
      <c r="B423" s="105" t="s">
        <v>1391</v>
      </c>
      <c r="C423" s="105" t="s">
        <v>1392</v>
      </c>
      <c r="D423" s="105" t="s">
        <v>94</v>
      </c>
      <c r="E423" s="105" t="s">
        <v>76</v>
      </c>
      <c r="F423" s="106">
        <v>57.38</v>
      </c>
      <c r="G423" s="106">
        <v>58.5</v>
      </c>
      <c r="H423" s="106">
        <v>61.88</v>
      </c>
      <c r="I423" s="106">
        <v>76.58</v>
      </c>
      <c r="J423" s="106">
        <v>90.08</v>
      </c>
      <c r="K423" s="106">
        <v>103.08</v>
      </c>
      <c r="L423" s="106">
        <v>111.03</v>
      </c>
      <c r="M423" s="106">
        <v>117.77</v>
      </c>
      <c r="N423" s="106">
        <v>125.16</v>
      </c>
      <c r="O423" s="106">
        <v>138.31</v>
      </c>
      <c r="P423" s="106">
        <v>142.24</v>
      </c>
      <c r="Q423" s="106">
        <v>152.63999999999999</v>
      </c>
      <c r="R423" s="106">
        <v>160.12</v>
      </c>
      <c r="S423" s="107">
        <v>168.24</v>
      </c>
      <c r="T423" s="107">
        <v>175.73</v>
      </c>
      <c r="U423" s="107">
        <v>179.77</v>
      </c>
      <c r="V423" s="107">
        <v>189.53</v>
      </c>
      <c r="W423" s="107">
        <v>191.72</v>
      </c>
      <c r="X423" s="107">
        <v>192.05</v>
      </c>
      <c r="Y423" s="107">
        <v>192.79</v>
      </c>
      <c r="Z423" s="107">
        <v>194.99</v>
      </c>
      <c r="AA423" s="107">
        <v>196.4</v>
      </c>
      <c r="AB423" s="107">
        <v>197.52</v>
      </c>
      <c r="AC423" s="107">
        <v>203.31</v>
      </c>
      <c r="AD423" s="107">
        <v>210.67</v>
      </c>
      <c r="AE423" s="107">
        <v>220.77</v>
      </c>
      <c r="AF423" s="107">
        <v>228.42</v>
      </c>
      <c r="AG423" s="107">
        <v>237.82</v>
      </c>
      <c r="AH423" s="107">
        <v>243.53</v>
      </c>
      <c r="AI423" s="107">
        <v>251.81</v>
      </c>
      <c r="AJ423" s="106">
        <v>257.89999999999998</v>
      </c>
      <c r="AK423" s="106">
        <v>269.66000000000003</v>
      </c>
    </row>
    <row r="424" spans="1:37" ht="15.5" customHeight="1" x14ac:dyDescent="0.2">
      <c r="A424" s="105" t="s">
        <v>1393</v>
      </c>
      <c r="B424" s="105" t="s">
        <v>1394</v>
      </c>
      <c r="C424" s="105" t="s">
        <v>1395</v>
      </c>
      <c r="D424" s="105" t="s">
        <v>194</v>
      </c>
      <c r="E424" s="105" t="s">
        <v>76</v>
      </c>
      <c r="F424" s="106">
        <v>96.75</v>
      </c>
      <c r="G424" s="106">
        <v>74.25</v>
      </c>
      <c r="H424" s="106">
        <v>94.5</v>
      </c>
      <c r="I424" s="106">
        <v>110.09</v>
      </c>
      <c r="J424" s="106">
        <v>120.53</v>
      </c>
      <c r="K424" s="106">
        <v>129.77000000000001</v>
      </c>
      <c r="L424" s="106">
        <v>134.71</v>
      </c>
      <c r="M424" s="106">
        <v>138.25</v>
      </c>
      <c r="N424" s="106">
        <v>142.69999999999999</v>
      </c>
      <c r="O424" s="106">
        <v>147.01</v>
      </c>
      <c r="P424" s="106">
        <v>158.4</v>
      </c>
      <c r="Q424" s="106">
        <v>170.95</v>
      </c>
      <c r="R424" s="106">
        <v>179.02</v>
      </c>
      <c r="S424" s="107">
        <v>188.49</v>
      </c>
      <c r="T424" s="107">
        <v>199.34</v>
      </c>
      <c r="U424" s="107">
        <v>210.35</v>
      </c>
      <c r="V424" s="107">
        <v>219.77</v>
      </c>
      <c r="W424" s="107">
        <v>226.96</v>
      </c>
      <c r="X424" s="107">
        <v>227.73</v>
      </c>
      <c r="Y424" s="107">
        <v>231.36</v>
      </c>
      <c r="Z424" s="107">
        <v>238.67</v>
      </c>
      <c r="AA424" s="107">
        <v>239.86</v>
      </c>
      <c r="AB424" s="107">
        <v>241.36</v>
      </c>
      <c r="AC424" s="107">
        <v>247.84</v>
      </c>
      <c r="AD424" s="107">
        <v>255.79</v>
      </c>
      <c r="AE424" s="107">
        <v>265.54000000000002</v>
      </c>
      <c r="AF424" s="107">
        <v>276.83999999999997</v>
      </c>
      <c r="AG424" s="107">
        <v>286.77</v>
      </c>
      <c r="AH424" s="107" t="s">
        <v>52</v>
      </c>
      <c r="AI424" s="107" t="s">
        <v>52</v>
      </c>
      <c r="AJ424" s="106" t="s">
        <v>52</v>
      </c>
      <c r="AK424" s="106" t="s">
        <v>52</v>
      </c>
    </row>
    <row r="425" spans="1:37" ht="15.5" customHeight="1" x14ac:dyDescent="0.2">
      <c r="A425" s="105" t="s">
        <v>1396</v>
      </c>
      <c r="B425" s="105" t="s">
        <v>1397</v>
      </c>
      <c r="C425" s="105" t="s">
        <v>1398</v>
      </c>
      <c r="D425" s="105" t="s">
        <v>94</v>
      </c>
      <c r="E425" s="105" t="s">
        <v>76</v>
      </c>
      <c r="F425" s="106">
        <v>103.5</v>
      </c>
      <c r="G425" s="106">
        <v>75.38</v>
      </c>
      <c r="H425" s="106">
        <v>77.63</v>
      </c>
      <c r="I425" s="106">
        <v>92.73</v>
      </c>
      <c r="J425" s="106">
        <v>105.22</v>
      </c>
      <c r="K425" s="106">
        <v>116.68</v>
      </c>
      <c r="L425" s="106">
        <v>128.66</v>
      </c>
      <c r="M425" s="106">
        <v>134.59</v>
      </c>
      <c r="N425" s="106">
        <v>140.49</v>
      </c>
      <c r="O425" s="106">
        <v>150.37</v>
      </c>
      <c r="P425" s="106">
        <v>160.43</v>
      </c>
      <c r="Q425" s="106">
        <v>167.21</v>
      </c>
      <c r="R425" s="106">
        <v>172.38</v>
      </c>
      <c r="S425" s="107">
        <v>174.34</v>
      </c>
      <c r="T425" s="107">
        <v>176.14</v>
      </c>
      <c r="U425" s="107">
        <v>183.39</v>
      </c>
      <c r="V425" s="107">
        <v>189.36</v>
      </c>
      <c r="W425" s="107">
        <v>191.39</v>
      </c>
      <c r="X425" s="107">
        <v>191.97</v>
      </c>
      <c r="Y425" s="107">
        <v>191.43</v>
      </c>
      <c r="Z425" s="107">
        <v>191.23</v>
      </c>
      <c r="AA425" s="107">
        <v>189.84</v>
      </c>
      <c r="AB425" s="107">
        <v>188.47</v>
      </c>
      <c r="AC425" s="107">
        <v>191.53</v>
      </c>
      <c r="AD425" s="107">
        <v>195.16</v>
      </c>
      <c r="AE425" s="107">
        <v>202.86</v>
      </c>
      <c r="AF425" s="107">
        <v>211.82</v>
      </c>
      <c r="AG425" s="107">
        <v>221.73</v>
      </c>
      <c r="AH425" s="107">
        <v>230.6</v>
      </c>
      <c r="AI425" s="107">
        <v>240.3</v>
      </c>
      <c r="AJ425" s="106">
        <v>249.83</v>
      </c>
      <c r="AK425" s="106">
        <v>266.70999999999998</v>
      </c>
    </row>
    <row r="426" spans="1:37" ht="15.5" customHeight="1" x14ac:dyDescent="0.2">
      <c r="A426" s="105" t="s">
        <v>1399</v>
      </c>
      <c r="B426" s="105" t="s">
        <v>1400</v>
      </c>
      <c r="C426" s="105" t="s">
        <v>1401</v>
      </c>
      <c r="D426" s="105" t="s">
        <v>94</v>
      </c>
      <c r="E426" s="105" t="s">
        <v>76</v>
      </c>
      <c r="F426" s="106">
        <v>73.13</v>
      </c>
      <c r="G426" s="106">
        <v>77.63</v>
      </c>
      <c r="H426" s="106">
        <v>70.88</v>
      </c>
      <c r="I426" s="106">
        <v>86.79</v>
      </c>
      <c r="J426" s="106">
        <v>88.94</v>
      </c>
      <c r="K426" s="106">
        <v>96.82</v>
      </c>
      <c r="L426" s="106">
        <v>101.18</v>
      </c>
      <c r="M426" s="106">
        <v>105.73</v>
      </c>
      <c r="N426" s="106">
        <v>111.76</v>
      </c>
      <c r="O426" s="106">
        <v>135.31</v>
      </c>
      <c r="P426" s="106">
        <v>160.51</v>
      </c>
      <c r="Q426" s="106">
        <v>174.95</v>
      </c>
      <c r="R426" s="106">
        <v>183.68</v>
      </c>
      <c r="S426" s="107">
        <v>190.61</v>
      </c>
      <c r="T426" s="107">
        <v>196.36</v>
      </c>
      <c r="U426" s="107">
        <v>203.8</v>
      </c>
      <c r="V426" s="107">
        <v>209.71</v>
      </c>
      <c r="W426" s="107">
        <v>209.72</v>
      </c>
      <c r="X426" s="107">
        <v>209.76</v>
      </c>
      <c r="Y426" s="107">
        <v>214.73</v>
      </c>
      <c r="Z426" s="107">
        <v>215.28</v>
      </c>
      <c r="AA426" s="107">
        <v>215.93</v>
      </c>
      <c r="AB426" s="107">
        <v>215.8</v>
      </c>
      <c r="AC426" s="107">
        <v>217.58</v>
      </c>
      <c r="AD426" s="107">
        <v>219.65</v>
      </c>
      <c r="AE426" s="107">
        <v>224.88</v>
      </c>
      <c r="AF426" s="107">
        <v>229.98</v>
      </c>
      <c r="AG426" s="107">
        <v>235.22</v>
      </c>
      <c r="AH426" s="107">
        <v>236.43</v>
      </c>
      <c r="AI426" s="107">
        <v>236.05</v>
      </c>
      <c r="AJ426" s="106">
        <v>233.88</v>
      </c>
      <c r="AK426" s="106">
        <v>240.61</v>
      </c>
    </row>
    <row r="427" spans="1:37" ht="15.5" customHeight="1" x14ac:dyDescent="0.2">
      <c r="A427" s="105" t="s">
        <v>1402</v>
      </c>
      <c r="B427" s="105" t="s">
        <v>1403</v>
      </c>
      <c r="C427" s="105" t="s">
        <v>1404</v>
      </c>
      <c r="D427" s="105" t="s">
        <v>194</v>
      </c>
      <c r="E427" s="105" t="s">
        <v>76</v>
      </c>
      <c r="F427" s="106">
        <v>72</v>
      </c>
      <c r="G427" s="106">
        <v>70.88</v>
      </c>
      <c r="H427" s="106">
        <v>75.38</v>
      </c>
      <c r="I427" s="106">
        <v>105.97</v>
      </c>
      <c r="J427" s="106">
        <v>107.22</v>
      </c>
      <c r="K427" s="106">
        <v>123.46</v>
      </c>
      <c r="L427" s="106">
        <v>132.66</v>
      </c>
      <c r="M427" s="106">
        <v>135.63999999999999</v>
      </c>
      <c r="N427" s="106">
        <v>152.29</v>
      </c>
      <c r="O427" s="106">
        <v>181.68</v>
      </c>
      <c r="P427" s="106">
        <v>197.83</v>
      </c>
      <c r="Q427" s="106">
        <v>212.37</v>
      </c>
      <c r="R427" s="106">
        <v>220.76</v>
      </c>
      <c r="S427" s="107">
        <v>224.42</v>
      </c>
      <c r="T427" s="107">
        <v>233.99</v>
      </c>
      <c r="U427" s="107">
        <v>242.93</v>
      </c>
      <c r="V427" s="107" t="s">
        <v>52</v>
      </c>
      <c r="W427" s="107" t="s">
        <v>52</v>
      </c>
      <c r="X427" s="107" t="s">
        <v>52</v>
      </c>
      <c r="Y427" s="107" t="s">
        <v>52</v>
      </c>
      <c r="Z427" s="107" t="s">
        <v>52</v>
      </c>
      <c r="AA427" s="107" t="s">
        <v>52</v>
      </c>
      <c r="AB427" s="107" t="s">
        <v>52</v>
      </c>
      <c r="AC427" s="107" t="s">
        <v>52</v>
      </c>
      <c r="AD427" s="107" t="s">
        <v>52</v>
      </c>
      <c r="AE427" s="107" t="s">
        <v>52</v>
      </c>
      <c r="AF427" s="107" t="s">
        <v>52</v>
      </c>
      <c r="AG427" s="107" t="s">
        <v>52</v>
      </c>
      <c r="AH427" s="107" t="s">
        <v>52</v>
      </c>
      <c r="AI427" s="107" t="s">
        <v>52</v>
      </c>
      <c r="AJ427" s="106" t="s">
        <v>52</v>
      </c>
      <c r="AK427" s="106" t="s">
        <v>52</v>
      </c>
    </row>
    <row r="428" spans="1:37" ht="15.5" customHeight="1" x14ac:dyDescent="0.2">
      <c r="A428" s="105" t="s">
        <v>1405</v>
      </c>
      <c r="B428" s="105" t="s">
        <v>1406</v>
      </c>
      <c r="C428" s="105" t="s">
        <v>1407</v>
      </c>
      <c r="D428" s="105" t="s">
        <v>194</v>
      </c>
      <c r="E428" s="105" t="s">
        <v>76</v>
      </c>
      <c r="F428" s="106">
        <v>95.63</v>
      </c>
      <c r="G428" s="106">
        <v>100.13</v>
      </c>
      <c r="H428" s="106">
        <v>112.5</v>
      </c>
      <c r="I428" s="106">
        <v>108.85</v>
      </c>
      <c r="J428" s="106">
        <v>111.85</v>
      </c>
      <c r="K428" s="106">
        <v>121.4</v>
      </c>
      <c r="L428" s="106">
        <v>126.29</v>
      </c>
      <c r="M428" s="106">
        <v>133.43</v>
      </c>
      <c r="N428" s="106">
        <v>138.99</v>
      </c>
      <c r="O428" s="106">
        <v>144.25</v>
      </c>
      <c r="P428" s="106">
        <v>156.72</v>
      </c>
      <c r="Q428" s="106">
        <v>167.87</v>
      </c>
      <c r="R428" s="106">
        <v>173.65</v>
      </c>
      <c r="S428" s="107">
        <v>180.91</v>
      </c>
      <c r="T428" s="107">
        <v>187.25</v>
      </c>
      <c r="U428" s="107">
        <v>196.83</v>
      </c>
      <c r="V428" s="107">
        <v>205.37</v>
      </c>
      <c r="W428" s="107">
        <v>211.05</v>
      </c>
      <c r="X428" s="107">
        <v>214.03</v>
      </c>
      <c r="Y428" s="107">
        <v>216.64</v>
      </c>
      <c r="Z428" s="107">
        <v>219.92</v>
      </c>
      <c r="AA428" s="107">
        <v>222.63</v>
      </c>
      <c r="AB428" s="107">
        <v>221.09</v>
      </c>
      <c r="AC428" s="107">
        <v>230.08</v>
      </c>
      <c r="AD428" s="107">
        <v>242.20999999999998</v>
      </c>
      <c r="AE428" s="107">
        <v>249.63</v>
      </c>
      <c r="AF428" s="107">
        <v>258.16000000000003</v>
      </c>
      <c r="AG428" s="107">
        <v>269.2</v>
      </c>
      <c r="AH428" s="107">
        <v>277.27</v>
      </c>
      <c r="AI428" s="107">
        <v>289.88</v>
      </c>
      <c r="AJ428" s="106" t="s">
        <v>52</v>
      </c>
      <c r="AK428" s="106" t="s">
        <v>52</v>
      </c>
    </row>
    <row r="429" spans="1:37" ht="15.5" customHeight="1" x14ac:dyDescent="0.2">
      <c r="A429" s="105" t="s">
        <v>1408</v>
      </c>
      <c r="B429" s="105" t="s">
        <v>1409</v>
      </c>
      <c r="C429" s="105" t="s">
        <v>1410</v>
      </c>
      <c r="D429" s="105" t="s">
        <v>94</v>
      </c>
      <c r="E429" s="105" t="s">
        <v>76</v>
      </c>
      <c r="F429" s="106">
        <v>51.75</v>
      </c>
      <c r="G429" s="106">
        <v>28.13</v>
      </c>
      <c r="H429" s="106">
        <v>28.13</v>
      </c>
      <c r="I429" s="106">
        <v>28.81</v>
      </c>
      <c r="J429" s="106">
        <v>29.97</v>
      </c>
      <c r="K429" s="106">
        <v>30.39</v>
      </c>
      <c r="L429" s="106">
        <v>33.020000000000003</v>
      </c>
      <c r="M429" s="106">
        <v>35.25</v>
      </c>
      <c r="N429" s="106">
        <v>64.31</v>
      </c>
      <c r="O429" s="106">
        <v>99.83</v>
      </c>
      <c r="P429" s="106">
        <v>114.31</v>
      </c>
      <c r="Q429" s="106">
        <v>120.25</v>
      </c>
      <c r="R429" s="106">
        <v>124.48</v>
      </c>
      <c r="S429" s="107">
        <v>128.25</v>
      </c>
      <c r="T429" s="107">
        <v>133.01</v>
      </c>
      <c r="U429" s="107">
        <v>137.16999999999999</v>
      </c>
      <c r="V429" s="107">
        <v>140.44</v>
      </c>
      <c r="W429" s="107">
        <v>143.94999999999999</v>
      </c>
      <c r="X429" s="107">
        <v>144.28</v>
      </c>
      <c r="Y429" s="107">
        <v>144.86000000000001</v>
      </c>
      <c r="Z429" s="107">
        <v>144.91999999999999</v>
      </c>
      <c r="AA429" s="107">
        <v>143.72999999999999</v>
      </c>
      <c r="AB429" s="107">
        <v>145.38</v>
      </c>
      <c r="AC429" s="107">
        <v>152.26</v>
      </c>
      <c r="AD429" s="107">
        <v>157.80000000000001</v>
      </c>
      <c r="AE429" s="107">
        <v>164.04</v>
      </c>
      <c r="AF429" s="107">
        <v>171.59</v>
      </c>
      <c r="AG429" s="107">
        <v>180.82</v>
      </c>
      <c r="AH429" s="107">
        <v>185.86</v>
      </c>
      <c r="AI429" s="107">
        <v>192.28</v>
      </c>
      <c r="AJ429" s="106">
        <v>201.34</v>
      </c>
      <c r="AK429" s="106">
        <v>210.33</v>
      </c>
    </row>
    <row r="430" spans="1:37" ht="15.5" customHeight="1" x14ac:dyDescent="0.2">
      <c r="A430" s="105" t="s">
        <v>1411</v>
      </c>
      <c r="B430" s="105" t="s">
        <v>1412</v>
      </c>
      <c r="C430" s="105" t="s">
        <v>1413</v>
      </c>
      <c r="D430" s="105" t="s">
        <v>94</v>
      </c>
      <c r="E430" s="105" t="s">
        <v>74</v>
      </c>
      <c r="F430" s="106">
        <v>595.13</v>
      </c>
      <c r="G430" s="106">
        <v>554.63</v>
      </c>
      <c r="H430" s="106">
        <v>579.38</v>
      </c>
      <c r="I430" s="106">
        <v>640.41</v>
      </c>
      <c r="J430" s="106">
        <v>684.91</v>
      </c>
      <c r="K430" s="106">
        <v>761.06</v>
      </c>
      <c r="L430" s="106">
        <v>794.68</v>
      </c>
      <c r="M430" s="106">
        <v>830.91</v>
      </c>
      <c r="N430" s="106">
        <v>866.15</v>
      </c>
      <c r="O430" s="106">
        <v>936.64</v>
      </c>
      <c r="P430" s="106">
        <v>1005.05</v>
      </c>
      <c r="Q430" s="106">
        <v>1054.79</v>
      </c>
      <c r="R430" s="106">
        <v>1106.4100000000001</v>
      </c>
      <c r="S430" s="107">
        <v>1148.0999999999999</v>
      </c>
      <c r="T430" s="107">
        <v>1186.01</v>
      </c>
      <c r="U430" s="107">
        <v>1221</v>
      </c>
      <c r="V430" s="107">
        <v>1256.3900000000001</v>
      </c>
      <c r="W430" s="107">
        <v>1291.53</v>
      </c>
      <c r="X430" s="107">
        <v>1291.53</v>
      </c>
      <c r="Y430" s="107">
        <v>1291.53</v>
      </c>
      <c r="Z430" s="107">
        <v>1291.53</v>
      </c>
      <c r="AA430" s="107">
        <v>1291.53</v>
      </c>
      <c r="AB430" s="107">
        <v>1316.71</v>
      </c>
      <c r="AC430" s="107">
        <v>1368.72</v>
      </c>
      <c r="AD430" s="107">
        <v>1436.47</v>
      </c>
      <c r="AE430" s="107">
        <v>1507.58</v>
      </c>
      <c r="AF430" s="107">
        <v>1567.13</v>
      </c>
      <c r="AG430" s="107">
        <v>1629.03</v>
      </c>
      <c r="AH430" s="107">
        <v>1693.38</v>
      </c>
      <c r="AI430" s="107">
        <v>1743.33</v>
      </c>
      <c r="AJ430" s="106">
        <v>1829.62</v>
      </c>
      <c r="AK430" s="106">
        <v>1920.18</v>
      </c>
    </row>
    <row r="431" spans="1:37" ht="15.5" customHeight="1" x14ac:dyDescent="0.2">
      <c r="A431" s="105" t="s">
        <v>1414</v>
      </c>
      <c r="B431" s="105" t="s">
        <v>52</v>
      </c>
      <c r="C431" s="105" t="s">
        <v>1415</v>
      </c>
      <c r="D431" s="105" t="s">
        <v>194</v>
      </c>
      <c r="E431" s="105" t="s">
        <v>76</v>
      </c>
      <c r="F431" s="106">
        <v>96.75</v>
      </c>
      <c r="G431" s="106">
        <v>90</v>
      </c>
      <c r="H431" s="106" t="s">
        <v>52</v>
      </c>
      <c r="I431" s="106" t="s">
        <v>52</v>
      </c>
      <c r="J431" s="106" t="s">
        <v>52</v>
      </c>
      <c r="K431" s="106" t="s">
        <v>52</v>
      </c>
      <c r="L431" s="106" t="s">
        <v>52</v>
      </c>
      <c r="M431" s="106" t="s">
        <v>52</v>
      </c>
      <c r="N431" s="106" t="s">
        <v>52</v>
      </c>
      <c r="O431" s="106" t="s">
        <v>52</v>
      </c>
      <c r="P431" s="106" t="s">
        <v>52</v>
      </c>
      <c r="Q431" s="106" t="s">
        <v>52</v>
      </c>
      <c r="R431" s="106" t="s">
        <v>52</v>
      </c>
      <c r="S431" s="107" t="s">
        <v>52</v>
      </c>
      <c r="T431" s="107" t="s">
        <v>52</v>
      </c>
      <c r="U431" s="107" t="s">
        <v>52</v>
      </c>
      <c r="V431" s="107" t="s">
        <v>52</v>
      </c>
      <c r="W431" s="107" t="s">
        <v>52</v>
      </c>
      <c r="X431" s="107" t="s">
        <v>52</v>
      </c>
      <c r="Y431" s="107" t="s">
        <v>52</v>
      </c>
      <c r="Z431" s="107" t="s">
        <v>52</v>
      </c>
      <c r="AA431" s="107" t="s">
        <v>52</v>
      </c>
      <c r="AB431" s="107" t="s">
        <v>52</v>
      </c>
      <c r="AC431" s="107" t="s">
        <v>52</v>
      </c>
      <c r="AD431" s="107" t="s">
        <v>52</v>
      </c>
      <c r="AE431" s="107" t="s">
        <v>52</v>
      </c>
      <c r="AF431" s="107" t="s">
        <v>52</v>
      </c>
      <c r="AG431" s="107" t="s">
        <v>52</v>
      </c>
      <c r="AH431" s="107" t="s">
        <v>52</v>
      </c>
      <c r="AI431" s="107" t="s">
        <v>52</v>
      </c>
      <c r="AJ431" s="106" t="s">
        <v>52</v>
      </c>
      <c r="AK431" s="106" t="s">
        <v>52</v>
      </c>
    </row>
    <row r="432" spans="1:37" ht="15.5" customHeight="1" x14ac:dyDescent="0.2">
      <c r="A432" s="105" t="s">
        <v>1416</v>
      </c>
      <c r="B432" s="105" t="s">
        <v>1417</v>
      </c>
      <c r="C432" s="105" t="s">
        <v>1418</v>
      </c>
      <c r="D432" s="105" t="s">
        <v>94</v>
      </c>
      <c r="E432" s="105" t="s">
        <v>84</v>
      </c>
      <c r="F432" s="106">
        <v>21.38</v>
      </c>
      <c r="G432" s="106">
        <v>19.13</v>
      </c>
      <c r="H432" s="106">
        <v>23.63</v>
      </c>
      <c r="I432" s="106">
        <v>24.16</v>
      </c>
      <c r="J432" s="106">
        <v>25.61</v>
      </c>
      <c r="K432" s="106">
        <v>26.5</v>
      </c>
      <c r="L432" s="106">
        <v>29.02</v>
      </c>
      <c r="M432" s="106">
        <v>33.31</v>
      </c>
      <c r="N432" s="106">
        <v>35.31</v>
      </c>
      <c r="O432" s="106">
        <v>40.6</v>
      </c>
      <c r="P432" s="106">
        <v>43.91</v>
      </c>
      <c r="Q432" s="106">
        <v>46.54</v>
      </c>
      <c r="R432" s="106">
        <v>48.84</v>
      </c>
      <c r="S432" s="107">
        <v>51.28</v>
      </c>
      <c r="T432" s="107">
        <v>53.83</v>
      </c>
      <c r="U432" s="107">
        <v>56.36</v>
      </c>
      <c r="V432" s="107">
        <v>58.47</v>
      </c>
      <c r="W432" s="107">
        <v>60.17</v>
      </c>
      <c r="X432" s="107">
        <v>60.17</v>
      </c>
      <c r="Y432" s="107">
        <v>62.54</v>
      </c>
      <c r="Z432" s="107">
        <v>63.78</v>
      </c>
      <c r="AA432" s="107">
        <v>65.040000000000006</v>
      </c>
      <c r="AB432" s="107">
        <v>66.319999999999993</v>
      </c>
      <c r="AC432" s="107">
        <v>67.63</v>
      </c>
      <c r="AD432" s="107">
        <v>68.959999999999994</v>
      </c>
      <c r="AE432" s="107">
        <v>71.010000000000005</v>
      </c>
      <c r="AF432" s="107">
        <v>73.13</v>
      </c>
      <c r="AG432" s="107">
        <v>74.59</v>
      </c>
      <c r="AH432" s="107">
        <v>76.069999999999993</v>
      </c>
      <c r="AI432" s="107">
        <v>77.58</v>
      </c>
      <c r="AJ432" s="106">
        <v>82.58</v>
      </c>
      <c r="AK432" s="106">
        <v>85.05</v>
      </c>
    </row>
    <row r="433" spans="1:38" ht="15.5" customHeight="1" x14ac:dyDescent="0.2">
      <c r="A433" s="105" t="s">
        <v>1419</v>
      </c>
      <c r="B433" s="105" t="s">
        <v>1420</v>
      </c>
      <c r="C433" s="105" t="s">
        <v>1421</v>
      </c>
      <c r="D433" s="105" t="s">
        <v>94</v>
      </c>
      <c r="E433" s="105" t="s">
        <v>80</v>
      </c>
      <c r="F433" s="106" t="s">
        <v>52</v>
      </c>
      <c r="G433" s="106" t="s">
        <v>52</v>
      </c>
      <c r="H433" s="106" t="s">
        <v>52</v>
      </c>
      <c r="I433" s="106" t="s">
        <v>52</v>
      </c>
      <c r="J433" s="106" t="s">
        <v>52</v>
      </c>
      <c r="K433" s="106" t="s">
        <v>52</v>
      </c>
      <c r="L433" s="106" t="s">
        <v>52</v>
      </c>
      <c r="M433" s="106" t="s">
        <v>52</v>
      </c>
      <c r="N433" s="106" t="s">
        <v>52</v>
      </c>
      <c r="O433" s="106" t="s">
        <v>52</v>
      </c>
      <c r="P433" s="106" t="s">
        <v>52</v>
      </c>
      <c r="Q433" s="106" t="s">
        <v>52</v>
      </c>
      <c r="R433" s="106" t="s">
        <v>52</v>
      </c>
      <c r="S433" s="107" t="s">
        <v>52</v>
      </c>
      <c r="T433" s="107" t="s">
        <v>52</v>
      </c>
      <c r="U433" s="107" t="s">
        <v>52</v>
      </c>
      <c r="V433" s="107" t="s">
        <v>52</v>
      </c>
      <c r="W433" s="107" t="s">
        <v>52</v>
      </c>
      <c r="X433" s="107" t="s">
        <v>52</v>
      </c>
      <c r="Y433" s="107" t="s">
        <v>52</v>
      </c>
      <c r="Z433" s="107" t="s">
        <v>52</v>
      </c>
      <c r="AA433" s="107" t="s">
        <v>52</v>
      </c>
      <c r="AB433" s="107" t="s">
        <v>52</v>
      </c>
      <c r="AC433" s="107" t="s">
        <v>52</v>
      </c>
      <c r="AD433" s="107" t="s">
        <v>52</v>
      </c>
      <c r="AE433" s="107" t="s">
        <v>52</v>
      </c>
      <c r="AF433" s="107">
        <v>0</v>
      </c>
      <c r="AG433" s="107">
        <v>0</v>
      </c>
      <c r="AH433" s="107">
        <v>0</v>
      </c>
      <c r="AI433" s="107">
        <v>0</v>
      </c>
      <c r="AJ433" s="106">
        <v>0</v>
      </c>
      <c r="AK433" s="106">
        <v>0</v>
      </c>
    </row>
    <row r="434" spans="1:38" ht="15.5" customHeight="1" x14ac:dyDescent="0.2">
      <c r="A434" s="105" t="s">
        <v>1422</v>
      </c>
      <c r="B434" s="105" t="s">
        <v>1423</v>
      </c>
      <c r="C434" s="105" t="s">
        <v>1424</v>
      </c>
      <c r="D434" s="105" t="s">
        <v>94</v>
      </c>
      <c r="E434" s="105" t="s">
        <v>86</v>
      </c>
      <c r="F434" s="106">
        <v>41.63</v>
      </c>
      <c r="G434" s="106">
        <v>45</v>
      </c>
      <c r="H434" s="106">
        <v>45</v>
      </c>
      <c r="I434" s="106">
        <v>45.8</v>
      </c>
      <c r="J434" s="106">
        <v>53.29</v>
      </c>
      <c r="K434" s="106">
        <v>54.28</v>
      </c>
      <c r="L434" s="106">
        <v>56.72</v>
      </c>
      <c r="M434" s="106">
        <v>59.26</v>
      </c>
      <c r="N434" s="106">
        <v>62.79</v>
      </c>
      <c r="O434" s="106">
        <v>74.09</v>
      </c>
      <c r="P434" s="106">
        <v>94.3</v>
      </c>
      <c r="Q434" s="106">
        <v>102.79</v>
      </c>
      <c r="R434" s="106">
        <v>107.88</v>
      </c>
      <c r="S434" s="107">
        <v>113.27</v>
      </c>
      <c r="T434" s="107">
        <v>118.92</v>
      </c>
      <c r="U434" s="107">
        <v>124.56</v>
      </c>
      <c r="V434" s="107">
        <v>128.6</v>
      </c>
      <c r="W434" s="107">
        <v>132.33000000000001</v>
      </c>
      <c r="X434" s="107">
        <v>132.33000000000001</v>
      </c>
      <c r="Y434" s="107">
        <v>137.55000000000001</v>
      </c>
      <c r="Z434" s="107">
        <v>142.55000000000001</v>
      </c>
      <c r="AA434" s="107">
        <v>145.33000000000001</v>
      </c>
      <c r="AB434" s="107">
        <v>148.16</v>
      </c>
      <c r="AC434" s="107">
        <v>153.16</v>
      </c>
      <c r="AD434" s="107">
        <v>158.16</v>
      </c>
      <c r="AE434" s="107">
        <v>170.16</v>
      </c>
      <c r="AF434" s="107">
        <v>194.16</v>
      </c>
      <c r="AG434" s="107">
        <v>198.04</v>
      </c>
      <c r="AH434" s="107">
        <v>213.04</v>
      </c>
      <c r="AI434" s="107">
        <v>223.04</v>
      </c>
      <c r="AJ434" s="106">
        <v>238.04</v>
      </c>
      <c r="AK434" s="106">
        <v>251.04</v>
      </c>
    </row>
    <row r="435" spans="1:38" ht="15.5" customHeight="1" x14ac:dyDescent="0.2">
      <c r="A435" s="110" t="s">
        <v>1425</v>
      </c>
      <c r="B435" s="105" t="s">
        <v>52</v>
      </c>
      <c r="C435" s="110" t="s">
        <v>1426</v>
      </c>
      <c r="D435" s="105" t="s">
        <v>194</v>
      </c>
      <c r="E435" s="105" t="s">
        <v>76</v>
      </c>
      <c r="F435" s="106">
        <v>99</v>
      </c>
      <c r="G435" s="106">
        <v>109.13</v>
      </c>
      <c r="H435" s="106">
        <v>109.13</v>
      </c>
      <c r="I435" s="106">
        <v>92</v>
      </c>
      <c r="J435" s="106" t="s">
        <v>52</v>
      </c>
      <c r="K435" s="106" t="s">
        <v>52</v>
      </c>
      <c r="L435" s="106" t="s">
        <v>52</v>
      </c>
      <c r="M435" s="106" t="s">
        <v>52</v>
      </c>
      <c r="N435" s="106" t="s">
        <v>52</v>
      </c>
      <c r="O435" s="106" t="s">
        <v>52</v>
      </c>
      <c r="P435" s="106" t="s">
        <v>52</v>
      </c>
      <c r="Q435" s="106" t="s">
        <v>52</v>
      </c>
      <c r="R435" s="106" t="s">
        <v>52</v>
      </c>
      <c r="S435" s="107" t="s">
        <v>52</v>
      </c>
      <c r="T435" s="107" t="s">
        <v>52</v>
      </c>
      <c r="U435" s="107" t="s">
        <v>52</v>
      </c>
      <c r="V435" s="107" t="s">
        <v>52</v>
      </c>
      <c r="W435" s="107" t="s">
        <v>52</v>
      </c>
      <c r="X435" s="107" t="s">
        <v>52</v>
      </c>
      <c r="Y435" s="107" t="s">
        <v>52</v>
      </c>
      <c r="Z435" s="107" t="s">
        <v>52</v>
      </c>
      <c r="AA435" s="107" t="s">
        <v>52</v>
      </c>
      <c r="AB435" s="107" t="s">
        <v>52</v>
      </c>
      <c r="AC435" s="107" t="s">
        <v>52</v>
      </c>
      <c r="AD435" s="107" t="s">
        <v>52</v>
      </c>
      <c r="AE435" s="107" t="s">
        <v>52</v>
      </c>
      <c r="AF435" s="107" t="s">
        <v>52</v>
      </c>
      <c r="AG435" s="107" t="s">
        <v>52</v>
      </c>
      <c r="AH435" s="107" t="s">
        <v>52</v>
      </c>
      <c r="AI435" s="107" t="s">
        <v>52</v>
      </c>
      <c r="AJ435" s="106" t="s">
        <v>52</v>
      </c>
      <c r="AK435" s="106" t="s">
        <v>52</v>
      </c>
      <c r="AL435" s="111"/>
    </row>
    <row r="436" spans="1:38" ht="15.5" customHeight="1" x14ac:dyDescent="0.2">
      <c r="A436" s="105" t="s">
        <v>1427</v>
      </c>
      <c r="B436" s="105" t="s">
        <v>1428</v>
      </c>
      <c r="C436" s="105" t="s">
        <v>1429</v>
      </c>
      <c r="D436" s="105" t="s">
        <v>94</v>
      </c>
      <c r="E436" s="105" t="s">
        <v>78</v>
      </c>
      <c r="F436" s="106" t="s">
        <v>52</v>
      </c>
      <c r="G436" s="106" t="s">
        <v>52</v>
      </c>
      <c r="H436" s="106" t="s">
        <v>52</v>
      </c>
      <c r="I436" s="106" t="s">
        <v>52</v>
      </c>
      <c r="J436" s="106">
        <v>551.21</v>
      </c>
      <c r="K436" s="106">
        <v>613.53</v>
      </c>
      <c r="L436" s="106">
        <v>655.04999999999995</v>
      </c>
      <c r="M436" s="106">
        <v>696.64</v>
      </c>
      <c r="N436" s="106">
        <v>772.86</v>
      </c>
      <c r="O436" s="106">
        <v>833.17</v>
      </c>
      <c r="P436" s="106">
        <v>987.78</v>
      </c>
      <c r="Q436" s="106">
        <v>1016.77</v>
      </c>
      <c r="R436" s="106">
        <v>1057.3399999999999</v>
      </c>
      <c r="S436" s="107">
        <v>1098.52</v>
      </c>
      <c r="T436" s="107">
        <v>1134.81</v>
      </c>
      <c r="U436" s="107">
        <v>1174.47</v>
      </c>
      <c r="V436" s="107">
        <v>1208.97</v>
      </c>
      <c r="W436" s="107">
        <v>1239.21</v>
      </c>
      <c r="X436" s="107">
        <v>1239.21</v>
      </c>
      <c r="Y436" s="107">
        <v>1239.21</v>
      </c>
      <c r="Z436" s="107">
        <v>1262.79</v>
      </c>
      <c r="AA436" s="107">
        <v>1287.9000000000001</v>
      </c>
      <c r="AB436" s="107">
        <v>1313.55</v>
      </c>
      <c r="AC436" s="107">
        <v>1339.82</v>
      </c>
      <c r="AD436" s="107">
        <v>1406.68</v>
      </c>
      <c r="AE436" s="107">
        <v>1490.94</v>
      </c>
      <c r="AF436" s="107">
        <v>1535.52</v>
      </c>
      <c r="AG436" s="107">
        <v>1566.18</v>
      </c>
      <c r="AH436" s="107">
        <v>1644.39</v>
      </c>
      <c r="AI436" s="107">
        <v>1644.39</v>
      </c>
      <c r="AJ436" s="106">
        <v>1726.47</v>
      </c>
      <c r="AK436" s="106">
        <v>1812.69</v>
      </c>
    </row>
    <row r="437" spans="1:38" ht="15.5" customHeight="1" x14ac:dyDescent="0.2">
      <c r="A437" s="110" t="s">
        <v>1430</v>
      </c>
      <c r="B437" s="105" t="s">
        <v>52</v>
      </c>
      <c r="C437" s="110" t="s">
        <v>1431</v>
      </c>
      <c r="D437" s="105" t="s">
        <v>194</v>
      </c>
      <c r="E437" s="105" t="s">
        <v>76</v>
      </c>
      <c r="F437" s="106">
        <v>84.38</v>
      </c>
      <c r="G437" s="106">
        <v>76.5</v>
      </c>
      <c r="H437" s="106">
        <v>65.25</v>
      </c>
      <c r="I437" s="106">
        <v>66</v>
      </c>
      <c r="J437" s="106">
        <v>78</v>
      </c>
      <c r="K437" s="106" t="s">
        <v>52</v>
      </c>
      <c r="L437" s="106" t="s">
        <v>52</v>
      </c>
      <c r="M437" s="106" t="s">
        <v>52</v>
      </c>
      <c r="N437" s="106" t="s">
        <v>52</v>
      </c>
      <c r="O437" s="106" t="s">
        <v>52</v>
      </c>
      <c r="P437" s="106" t="s">
        <v>52</v>
      </c>
      <c r="Q437" s="106" t="s">
        <v>52</v>
      </c>
      <c r="R437" s="106" t="s">
        <v>52</v>
      </c>
      <c r="S437" s="107" t="s">
        <v>52</v>
      </c>
      <c r="T437" s="107" t="s">
        <v>52</v>
      </c>
      <c r="U437" s="107" t="s">
        <v>52</v>
      </c>
      <c r="V437" s="107" t="s">
        <v>52</v>
      </c>
      <c r="W437" s="107" t="s">
        <v>52</v>
      </c>
      <c r="X437" s="107" t="s">
        <v>52</v>
      </c>
      <c r="Y437" s="107" t="s">
        <v>52</v>
      </c>
      <c r="Z437" s="107" t="s">
        <v>52</v>
      </c>
      <c r="AA437" s="107" t="s">
        <v>52</v>
      </c>
      <c r="AB437" s="107" t="s">
        <v>52</v>
      </c>
      <c r="AC437" s="107" t="s">
        <v>52</v>
      </c>
      <c r="AD437" s="107" t="s">
        <v>52</v>
      </c>
      <c r="AE437" s="107" t="s">
        <v>52</v>
      </c>
      <c r="AF437" s="107" t="s">
        <v>52</v>
      </c>
      <c r="AG437" s="107" t="s">
        <v>52</v>
      </c>
      <c r="AH437" s="107" t="s">
        <v>52</v>
      </c>
      <c r="AI437" s="107" t="s">
        <v>52</v>
      </c>
      <c r="AJ437" s="106" t="s">
        <v>52</v>
      </c>
      <c r="AK437" s="106" t="s">
        <v>52</v>
      </c>
      <c r="AL437" s="111"/>
    </row>
    <row r="438" spans="1:38" ht="15.5" customHeight="1" x14ac:dyDescent="0.2">
      <c r="A438" s="105" t="s">
        <v>1432</v>
      </c>
      <c r="B438" s="105" t="s">
        <v>1433</v>
      </c>
      <c r="C438" s="105" t="s">
        <v>1434</v>
      </c>
      <c r="D438" s="105" t="s">
        <v>94</v>
      </c>
      <c r="E438" s="105" t="s">
        <v>78</v>
      </c>
      <c r="F438" s="106" t="s">
        <v>52</v>
      </c>
      <c r="G438" s="106" t="s">
        <v>52</v>
      </c>
      <c r="H438" s="106" t="s">
        <v>52</v>
      </c>
      <c r="I438" s="106" t="s">
        <v>52</v>
      </c>
      <c r="J438" s="106" t="s">
        <v>52</v>
      </c>
      <c r="K438" s="106">
        <v>587.35</v>
      </c>
      <c r="L438" s="106">
        <v>612.25</v>
      </c>
      <c r="M438" s="106">
        <v>667.31</v>
      </c>
      <c r="N438" s="106">
        <v>700.91</v>
      </c>
      <c r="O438" s="106">
        <v>735.41</v>
      </c>
      <c r="P438" s="106">
        <v>850.8</v>
      </c>
      <c r="Q438" s="106">
        <v>860.53</v>
      </c>
      <c r="R438" s="106">
        <v>906.16</v>
      </c>
      <c r="S438" s="107">
        <v>950.94</v>
      </c>
      <c r="T438" s="107">
        <v>997.93</v>
      </c>
      <c r="U438" s="107">
        <v>1047.3399999999999</v>
      </c>
      <c r="V438" s="107">
        <v>1088.6099999999999</v>
      </c>
      <c r="W438" s="107">
        <v>1121.1500000000001</v>
      </c>
      <c r="X438" s="107">
        <v>1121.1400000000001</v>
      </c>
      <c r="Y438" s="107">
        <v>1121.23</v>
      </c>
      <c r="Z438" s="107">
        <v>1143.51</v>
      </c>
      <c r="AA438" s="107">
        <v>1143.05</v>
      </c>
      <c r="AB438" s="107">
        <v>1166.19</v>
      </c>
      <c r="AC438" s="107">
        <v>1212.8499999999999</v>
      </c>
      <c r="AD438" s="107">
        <v>1272.98</v>
      </c>
      <c r="AE438" s="107">
        <v>1329.97</v>
      </c>
      <c r="AF438" s="107">
        <v>1389.44</v>
      </c>
      <c r="AG438" s="107">
        <v>1445.02</v>
      </c>
      <c r="AH438" s="107">
        <v>1502.28</v>
      </c>
      <c r="AI438" s="107">
        <v>1562.06</v>
      </c>
      <c r="AJ438" s="106">
        <v>1639.61</v>
      </c>
      <c r="AK438" s="106">
        <v>1720.96</v>
      </c>
    </row>
    <row r="439" spans="1:38" ht="15.5" customHeight="1" x14ac:dyDescent="0.2">
      <c r="A439" s="105" t="s">
        <v>1435</v>
      </c>
      <c r="B439" s="105" t="s">
        <v>1436</v>
      </c>
      <c r="C439" s="105" t="s">
        <v>1437</v>
      </c>
      <c r="D439" s="105" t="s">
        <v>94</v>
      </c>
      <c r="E439" s="105" t="s">
        <v>401</v>
      </c>
      <c r="F439" s="106">
        <v>460.13</v>
      </c>
      <c r="G439" s="106">
        <v>397.13</v>
      </c>
      <c r="H439" s="106">
        <v>504</v>
      </c>
      <c r="I439" s="106">
        <v>641.86</v>
      </c>
      <c r="J439" s="106">
        <v>646.97</v>
      </c>
      <c r="K439" s="106">
        <v>672.97</v>
      </c>
      <c r="L439" s="106">
        <v>688.41</v>
      </c>
      <c r="M439" s="106">
        <v>705.62</v>
      </c>
      <c r="N439" s="106">
        <v>748.62</v>
      </c>
      <c r="O439" s="106">
        <v>776.1</v>
      </c>
      <c r="P439" s="106">
        <v>809.78</v>
      </c>
      <c r="Q439" s="106">
        <v>829.21</v>
      </c>
      <c r="R439" s="106">
        <v>844.14</v>
      </c>
      <c r="S439" s="107">
        <v>844.14</v>
      </c>
      <c r="T439" s="107">
        <v>877.06</v>
      </c>
      <c r="U439" s="107">
        <v>912.14</v>
      </c>
      <c r="V439" s="107">
        <v>912.14</v>
      </c>
      <c r="W439" s="107">
        <v>912.14</v>
      </c>
      <c r="X439" s="107">
        <v>912.14</v>
      </c>
      <c r="Y439" s="107">
        <v>912.14</v>
      </c>
      <c r="Z439" s="107">
        <v>912.14</v>
      </c>
      <c r="AA439" s="107">
        <v>912.14</v>
      </c>
      <c r="AB439" s="107">
        <v>912.14</v>
      </c>
      <c r="AC439" s="107">
        <v>930.38</v>
      </c>
      <c r="AD439" s="107">
        <v>976.8</v>
      </c>
      <c r="AE439" s="107">
        <v>1035.31</v>
      </c>
      <c r="AF439" s="107">
        <v>1066.27</v>
      </c>
      <c r="AG439" s="107">
        <v>1108.81</v>
      </c>
      <c r="AH439" s="107">
        <v>1164.1400000000001</v>
      </c>
      <c r="AI439" s="107">
        <v>1198.95</v>
      </c>
      <c r="AJ439" s="106">
        <v>1258.78</v>
      </c>
      <c r="AK439" s="106">
        <v>1321.58</v>
      </c>
    </row>
    <row r="440" spans="1:38" ht="15.5" customHeight="1" x14ac:dyDescent="0.2">
      <c r="A440" s="105" t="s">
        <v>1438</v>
      </c>
      <c r="B440" s="105" t="s">
        <v>1439</v>
      </c>
      <c r="C440" s="105" t="s">
        <v>1440</v>
      </c>
      <c r="D440" s="105" t="s">
        <v>94</v>
      </c>
      <c r="E440" s="105" t="s">
        <v>76</v>
      </c>
      <c r="F440" s="106">
        <v>73.13</v>
      </c>
      <c r="G440" s="106">
        <v>74.25</v>
      </c>
      <c r="H440" s="106">
        <v>76.5</v>
      </c>
      <c r="I440" s="106">
        <v>81.319999999999993</v>
      </c>
      <c r="J440" s="106">
        <v>85.25</v>
      </c>
      <c r="K440" s="106">
        <v>96.45</v>
      </c>
      <c r="L440" s="106">
        <v>98.86</v>
      </c>
      <c r="M440" s="106">
        <v>101.03</v>
      </c>
      <c r="N440" s="106">
        <v>105.57</v>
      </c>
      <c r="O440" s="106">
        <v>111.9</v>
      </c>
      <c r="P440" s="106">
        <v>118.61</v>
      </c>
      <c r="Q440" s="106">
        <v>134.21</v>
      </c>
      <c r="R440" s="106">
        <v>140.94</v>
      </c>
      <c r="S440" s="107">
        <v>147.96</v>
      </c>
      <c r="T440" s="107">
        <v>153.80000000000001</v>
      </c>
      <c r="U440" s="107">
        <v>159.80000000000001</v>
      </c>
      <c r="V440" s="107">
        <v>167.3</v>
      </c>
      <c r="W440" s="107">
        <v>167.3</v>
      </c>
      <c r="X440" s="107">
        <v>167.3</v>
      </c>
      <c r="Y440" s="107">
        <v>172.22</v>
      </c>
      <c r="Z440" s="107">
        <v>175.56</v>
      </c>
      <c r="AA440" s="107">
        <v>178.97</v>
      </c>
      <c r="AB440" s="107">
        <v>182.44</v>
      </c>
      <c r="AC440" s="107">
        <v>187.44</v>
      </c>
      <c r="AD440" s="107">
        <v>192.44</v>
      </c>
      <c r="AE440" s="107">
        <v>197.44</v>
      </c>
      <c r="AF440" s="107">
        <v>202.44</v>
      </c>
      <c r="AG440" s="107">
        <v>205.05</v>
      </c>
      <c r="AH440" s="107">
        <v>205.05</v>
      </c>
      <c r="AI440" s="107">
        <v>210.05</v>
      </c>
      <c r="AJ440" s="106">
        <v>216.14</v>
      </c>
      <c r="AK440" s="106">
        <v>222.41</v>
      </c>
    </row>
    <row r="441" spans="1:38" ht="15.5" customHeight="1" x14ac:dyDescent="0.2">
      <c r="A441" s="105" t="s">
        <v>1441</v>
      </c>
      <c r="B441" s="105" t="s">
        <v>1442</v>
      </c>
      <c r="C441" s="105" t="s">
        <v>1443</v>
      </c>
      <c r="D441" s="105" t="s">
        <v>94</v>
      </c>
      <c r="E441" s="105" t="s">
        <v>76</v>
      </c>
      <c r="F441" s="106">
        <v>85.5</v>
      </c>
      <c r="G441" s="106">
        <v>85.5</v>
      </c>
      <c r="H441" s="106">
        <v>79.88</v>
      </c>
      <c r="I441" s="106">
        <v>95.85</v>
      </c>
      <c r="J441" s="106">
        <v>111.04</v>
      </c>
      <c r="K441" s="106">
        <v>118.96</v>
      </c>
      <c r="L441" s="106">
        <v>125.36</v>
      </c>
      <c r="M441" s="106">
        <v>129.12</v>
      </c>
      <c r="N441" s="106">
        <v>136.11000000000001</v>
      </c>
      <c r="O441" s="106">
        <v>157.43</v>
      </c>
      <c r="P441" s="106">
        <v>168.72</v>
      </c>
      <c r="Q441" s="106">
        <v>176.91</v>
      </c>
      <c r="R441" s="106">
        <v>185.49</v>
      </c>
      <c r="S441" s="107">
        <v>190.67</v>
      </c>
      <c r="T441" s="107">
        <v>196.71</v>
      </c>
      <c r="U441" s="107">
        <v>204.8</v>
      </c>
      <c r="V441" s="107">
        <v>206.72</v>
      </c>
      <c r="W441" s="107">
        <v>206.78</v>
      </c>
      <c r="X441" s="107">
        <v>204.91</v>
      </c>
      <c r="Y441" s="107">
        <v>205.48</v>
      </c>
      <c r="Z441" s="107">
        <v>206.8</v>
      </c>
      <c r="AA441" s="107">
        <v>206.97</v>
      </c>
      <c r="AB441" s="107">
        <v>207.77</v>
      </c>
      <c r="AC441" s="107">
        <v>208.03</v>
      </c>
      <c r="AD441" s="107">
        <v>212.02</v>
      </c>
      <c r="AE441" s="107">
        <v>215.8</v>
      </c>
      <c r="AF441" s="107">
        <v>220.71</v>
      </c>
      <c r="AG441" s="107">
        <v>227.77</v>
      </c>
      <c r="AH441" s="107">
        <v>234.69</v>
      </c>
      <c r="AI441" s="107">
        <v>241.75</v>
      </c>
      <c r="AJ441" s="106">
        <v>250.36</v>
      </c>
      <c r="AK441" s="106">
        <v>261.8</v>
      </c>
    </row>
    <row r="442" spans="1:38" ht="15.5" customHeight="1" x14ac:dyDescent="0.2">
      <c r="A442" s="105" t="s">
        <v>1444</v>
      </c>
      <c r="B442" s="105" t="s">
        <v>1445</v>
      </c>
      <c r="C442" s="105" t="s">
        <v>1446</v>
      </c>
      <c r="D442" s="105" t="s">
        <v>194</v>
      </c>
      <c r="E442" s="105" t="s">
        <v>76</v>
      </c>
      <c r="F442" s="106">
        <v>70.88</v>
      </c>
      <c r="G442" s="106">
        <v>70.88</v>
      </c>
      <c r="H442" s="106">
        <v>72</v>
      </c>
      <c r="I442" s="106">
        <v>85.75</v>
      </c>
      <c r="J442" s="106">
        <v>94.22</v>
      </c>
      <c r="K442" s="106">
        <v>100.67</v>
      </c>
      <c r="L442" s="106">
        <v>103.1</v>
      </c>
      <c r="M442" s="106">
        <v>111.9</v>
      </c>
      <c r="N442" s="106">
        <v>122.68</v>
      </c>
      <c r="O442" s="106">
        <v>140.49</v>
      </c>
      <c r="P442" s="106">
        <v>158.86000000000001</v>
      </c>
      <c r="Q442" s="106">
        <v>170.1</v>
      </c>
      <c r="R442" s="106">
        <v>179.18</v>
      </c>
      <c r="S442" s="107">
        <v>191.3</v>
      </c>
      <c r="T442" s="107">
        <v>197.87</v>
      </c>
      <c r="U442" s="107">
        <v>206.26</v>
      </c>
      <c r="V442" s="107">
        <v>206.65</v>
      </c>
      <c r="W442" s="107">
        <v>213.51</v>
      </c>
      <c r="X442" s="107">
        <v>217.98</v>
      </c>
      <c r="Y442" s="107">
        <v>218.86</v>
      </c>
      <c r="Z442" s="107">
        <v>218.3</v>
      </c>
      <c r="AA442" s="107">
        <v>220.93</v>
      </c>
      <c r="AB442" s="107">
        <v>222.54</v>
      </c>
      <c r="AC442" s="107">
        <v>230.84</v>
      </c>
      <c r="AD442" s="107">
        <v>238.01</v>
      </c>
      <c r="AE442" s="107">
        <v>242.99</v>
      </c>
      <c r="AF442" s="107" t="s">
        <v>52</v>
      </c>
      <c r="AG442" s="107" t="s">
        <v>52</v>
      </c>
      <c r="AH442" s="107" t="s">
        <v>52</v>
      </c>
      <c r="AI442" s="107" t="s">
        <v>52</v>
      </c>
      <c r="AJ442" s="106" t="s">
        <v>52</v>
      </c>
      <c r="AK442" s="106" t="s">
        <v>52</v>
      </c>
    </row>
    <row r="443" spans="1:38" ht="15.5" customHeight="1" x14ac:dyDescent="0.2">
      <c r="A443" s="105" t="s">
        <v>1447</v>
      </c>
      <c r="B443" s="105" t="s">
        <v>1448</v>
      </c>
      <c r="C443" s="105" t="s">
        <v>1449</v>
      </c>
      <c r="D443" s="105" t="s">
        <v>94</v>
      </c>
      <c r="E443" s="105" t="s">
        <v>74</v>
      </c>
      <c r="F443" s="106">
        <v>555.75</v>
      </c>
      <c r="G443" s="106">
        <v>583.88</v>
      </c>
      <c r="H443" s="106">
        <v>666</v>
      </c>
      <c r="I443" s="106">
        <v>689.61</v>
      </c>
      <c r="J443" s="106">
        <v>780.38</v>
      </c>
      <c r="K443" s="106">
        <v>835.03</v>
      </c>
      <c r="L443" s="106">
        <v>851.4</v>
      </c>
      <c r="M443" s="106">
        <v>889.71</v>
      </c>
      <c r="N443" s="106">
        <v>943.09</v>
      </c>
      <c r="O443" s="106">
        <v>966.78</v>
      </c>
      <c r="P443" s="106">
        <v>990.84</v>
      </c>
      <c r="Q443" s="106">
        <v>1015.75</v>
      </c>
      <c r="R443" s="106">
        <v>1041.25</v>
      </c>
      <c r="S443" s="107">
        <v>1067.25</v>
      </c>
      <c r="T443" s="107">
        <v>1093.9000000000001</v>
      </c>
      <c r="U443" s="107">
        <v>1121.02</v>
      </c>
      <c r="V443" s="107">
        <v>1149.03</v>
      </c>
      <c r="W443" s="107">
        <v>1154.8499999999999</v>
      </c>
      <c r="X443" s="107">
        <v>1154.8499999999999</v>
      </c>
      <c r="Y443" s="107">
        <v>1177.8699999999999</v>
      </c>
      <c r="Z443" s="107">
        <v>1172.17</v>
      </c>
      <c r="AA443" s="107">
        <v>1195.5999999999999</v>
      </c>
      <c r="AB443" s="107">
        <v>1219.49</v>
      </c>
      <c r="AC443" s="107">
        <v>1267.9000000000001</v>
      </c>
      <c r="AD443" s="107">
        <v>1330.95</v>
      </c>
      <c r="AE443" s="107">
        <v>1410.38</v>
      </c>
      <c r="AF443" s="107">
        <v>1452.36</v>
      </c>
      <c r="AG443" s="107">
        <v>1510.09</v>
      </c>
      <c r="AH443" s="107">
        <v>1585.09</v>
      </c>
      <c r="AI443" s="107">
        <v>1632.28</v>
      </c>
      <c r="AJ443" s="106">
        <v>1714.1</v>
      </c>
      <c r="AK443" s="106">
        <v>1799.38</v>
      </c>
    </row>
    <row r="444" spans="1:38" ht="15.5" customHeight="1" x14ac:dyDescent="0.2">
      <c r="A444" s="105" t="s">
        <v>1450</v>
      </c>
      <c r="B444" s="105" t="s">
        <v>1451</v>
      </c>
      <c r="C444" s="105" t="s">
        <v>1452</v>
      </c>
      <c r="D444" s="105" t="s">
        <v>94</v>
      </c>
      <c r="E444" s="105" t="s">
        <v>76</v>
      </c>
      <c r="F444" s="106">
        <v>82.13</v>
      </c>
      <c r="G444" s="106">
        <v>82.13</v>
      </c>
      <c r="H444" s="106">
        <v>59.63</v>
      </c>
      <c r="I444" s="106">
        <v>85.53</v>
      </c>
      <c r="J444" s="106">
        <v>96.8</v>
      </c>
      <c r="K444" s="106">
        <v>103.26</v>
      </c>
      <c r="L444" s="106">
        <v>107.41</v>
      </c>
      <c r="M444" s="106">
        <v>114.71</v>
      </c>
      <c r="N444" s="106">
        <v>120.25</v>
      </c>
      <c r="O444" s="106">
        <v>127.64</v>
      </c>
      <c r="P444" s="106">
        <v>135.38999999999999</v>
      </c>
      <c r="Q444" s="106">
        <v>139.15</v>
      </c>
      <c r="R444" s="106">
        <v>143.81</v>
      </c>
      <c r="S444" s="107">
        <v>148.19</v>
      </c>
      <c r="T444" s="107">
        <v>152.29</v>
      </c>
      <c r="U444" s="107">
        <v>158.09</v>
      </c>
      <c r="V444" s="107">
        <v>164.87</v>
      </c>
      <c r="W444" s="107">
        <v>166.28</v>
      </c>
      <c r="X444" s="107">
        <v>166.64</v>
      </c>
      <c r="Y444" s="107">
        <v>165.96</v>
      </c>
      <c r="Z444" s="107">
        <v>166.37</v>
      </c>
      <c r="AA444" s="107">
        <v>163.6</v>
      </c>
      <c r="AB444" s="107">
        <v>163.55000000000001</v>
      </c>
      <c r="AC444" s="107">
        <v>165.96</v>
      </c>
      <c r="AD444" s="107">
        <v>170.56</v>
      </c>
      <c r="AE444" s="107">
        <v>174.81</v>
      </c>
      <c r="AF444" s="107">
        <v>178.39</v>
      </c>
      <c r="AG444" s="107">
        <v>183.48</v>
      </c>
      <c r="AH444" s="107">
        <v>187.71</v>
      </c>
      <c r="AI444" s="107">
        <v>191.7</v>
      </c>
      <c r="AJ444" s="106">
        <v>195.8</v>
      </c>
      <c r="AK444" s="106">
        <v>202.74</v>
      </c>
    </row>
    <row r="445" spans="1:38" ht="15.5" customHeight="1" x14ac:dyDescent="0.2">
      <c r="A445" s="105" t="s">
        <v>1453</v>
      </c>
      <c r="B445" s="11" t="s">
        <v>1454</v>
      </c>
      <c r="C445" s="105" t="s">
        <v>1455</v>
      </c>
      <c r="D445" s="105" t="s">
        <v>94</v>
      </c>
      <c r="E445" s="105" t="s">
        <v>82</v>
      </c>
      <c r="F445" s="106">
        <v>434.25</v>
      </c>
      <c r="G445" s="106">
        <v>463.5</v>
      </c>
      <c r="H445" s="106">
        <v>432</v>
      </c>
      <c r="I445" s="106">
        <v>452</v>
      </c>
      <c r="J445" s="106">
        <v>481.13</v>
      </c>
      <c r="K445" s="106">
        <v>529.44000000000005</v>
      </c>
      <c r="L445" s="106">
        <v>576.54</v>
      </c>
      <c r="M445" s="106">
        <v>610.55999999999995</v>
      </c>
      <c r="N445" s="106">
        <v>664.92</v>
      </c>
      <c r="O445" s="106">
        <v>711.13</v>
      </c>
      <c r="P445" s="106">
        <v>817.15</v>
      </c>
      <c r="Q445" s="106">
        <v>823.11</v>
      </c>
      <c r="R445" s="106">
        <v>860.27</v>
      </c>
      <c r="S445" s="107">
        <v>902.85</v>
      </c>
      <c r="T445" s="107">
        <v>947.54</v>
      </c>
      <c r="U445" s="107">
        <v>985.44</v>
      </c>
      <c r="V445" s="107">
        <v>1009.61</v>
      </c>
      <c r="W445" s="107">
        <v>1028.81</v>
      </c>
      <c r="X445" s="107">
        <v>1028.81</v>
      </c>
      <c r="Y445" s="107">
        <v>1028.81</v>
      </c>
      <c r="Z445" s="107">
        <v>1027.25</v>
      </c>
      <c r="AA445" s="107">
        <v>1027.25</v>
      </c>
      <c r="AB445" s="107">
        <v>1047.28</v>
      </c>
      <c r="AC445" s="107">
        <v>1088.6500000000001</v>
      </c>
      <c r="AD445" s="107">
        <v>1142.54</v>
      </c>
      <c r="AE445" s="107">
        <v>1210.52</v>
      </c>
      <c r="AF445" s="107">
        <v>1246.23</v>
      </c>
      <c r="AG445" s="107">
        <v>1295.95</v>
      </c>
      <c r="AH445" s="107">
        <v>1360.62</v>
      </c>
      <c r="AI445" s="107">
        <v>1401.3</v>
      </c>
      <c r="AJ445" s="106">
        <v>1471.23</v>
      </c>
      <c r="AK445" s="106">
        <v>1544.64</v>
      </c>
    </row>
    <row r="446" spans="1:38" ht="15.5" customHeight="1" x14ac:dyDescent="0.2">
      <c r="A446" s="11" t="s">
        <v>1456</v>
      </c>
      <c r="B446" s="105" t="s">
        <v>1457</v>
      </c>
      <c r="C446" s="11" t="s">
        <v>1458</v>
      </c>
      <c r="D446" s="105" t="s">
        <v>94</v>
      </c>
      <c r="E446" s="105" t="s">
        <v>88</v>
      </c>
      <c r="F446" s="106" t="s">
        <v>52</v>
      </c>
      <c r="G446" s="106" t="s">
        <v>52</v>
      </c>
      <c r="H446" s="106" t="s">
        <v>52</v>
      </c>
      <c r="I446" s="106" t="s">
        <v>52</v>
      </c>
      <c r="J446" s="106" t="s">
        <v>52</v>
      </c>
      <c r="K446" s="106" t="s">
        <v>52</v>
      </c>
      <c r="L446" s="106" t="s">
        <v>52</v>
      </c>
      <c r="M446" s="106" t="s">
        <v>52</v>
      </c>
      <c r="N446" s="106" t="s">
        <v>52</v>
      </c>
      <c r="O446" s="106" t="s">
        <v>52</v>
      </c>
      <c r="P446" s="106" t="s">
        <v>52</v>
      </c>
      <c r="Q446" s="106">
        <v>52.17</v>
      </c>
      <c r="R446" s="106">
        <v>54.7</v>
      </c>
      <c r="S446" s="107">
        <v>57.4</v>
      </c>
      <c r="T446" s="107">
        <v>60.27</v>
      </c>
      <c r="U446" s="107">
        <v>63.24</v>
      </c>
      <c r="V446" s="107">
        <v>65.73</v>
      </c>
      <c r="W446" s="107">
        <v>67.64</v>
      </c>
      <c r="X446" s="107">
        <v>67.64</v>
      </c>
      <c r="Y446" s="107">
        <v>67.64</v>
      </c>
      <c r="Z446" s="107">
        <v>67.64</v>
      </c>
      <c r="AA446" s="107">
        <v>67.64</v>
      </c>
      <c r="AB446" s="107">
        <v>68.959999999999994</v>
      </c>
      <c r="AC446" s="107">
        <v>70.33</v>
      </c>
      <c r="AD446" s="107">
        <v>71.56</v>
      </c>
      <c r="AE446" s="107">
        <v>73.53</v>
      </c>
      <c r="AF446" s="107">
        <v>75.73</v>
      </c>
      <c r="AG446" s="107">
        <v>77.239999999999995</v>
      </c>
      <c r="AH446" s="107">
        <v>78.78</v>
      </c>
      <c r="AI446" s="107">
        <v>80.349999999999994</v>
      </c>
      <c r="AJ446" s="106">
        <v>84.25</v>
      </c>
      <c r="AK446" s="106">
        <v>86.77</v>
      </c>
      <c r="AL446" s="109"/>
    </row>
    <row r="447" spans="1:38" ht="15.5" customHeight="1" x14ac:dyDescent="0.2">
      <c r="A447" s="105" t="s">
        <v>1459</v>
      </c>
      <c r="B447" s="105" t="s">
        <v>1460</v>
      </c>
      <c r="C447" s="105" t="s">
        <v>1461</v>
      </c>
      <c r="D447" s="105" t="s">
        <v>94</v>
      </c>
      <c r="E447" s="105" t="s">
        <v>76</v>
      </c>
      <c r="F447" s="106">
        <v>119.25</v>
      </c>
      <c r="G447" s="106">
        <v>106.88</v>
      </c>
      <c r="H447" s="106">
        <v>103.5</v>
      </c>
      <c r="I447" s="106">
        <v>93.73</v>
      </c>
      <c r="J447" s="106">
        <v>118.05</v>
      </c>
      <c r="K447" s="106">
        <v>128.27000000000001</v>
      </c>
      <c r="L447" s="106">
        <v>133.78</v>
      </c>
      <c r="M447" s="106">
        <v>139.93</v>
      </c>
      <c r="N447" s="106">
        <v>143.83000000000001</v>
      </c>
      <c r="O447" s="106">
        <v>146.58000000000001</v>
      </c>
      <c r="P447" s="106">
        <v>151.77000000000001</v>
      </c>
      <c r="Q447" s="106">
        <v>156.83000000000001</v>
      </c>
      <c r="R447" s="106">
        <v>163.88</v>
      </c>
      <c r="S447" s="107">
        <v>166.66</v>
      </c>
      <c r="T447" s="107">
        <v>172.52</v>
      </c>
      <c r="U447" s="107">
        <v>174.11</v>
      </c>
      <c r="V447" s="107">
        <v>179.64</v>
      </c>
      <c r="W447" s="107">
        <v>180.67</v>
      </c>
      <c r="X447" s="107">
        <v>180.29</v>
      </c>
      <c r="Y447" s="107">
        <v>181.05</v>
      </c>
      <c r="Z447" s="107">
        <v>183.06</v>
      </c>
      <c r="AA447" s="107">
        <v>183.03</v>
      </c>
      <c r="AB447" s="107">
        <v>183</v>
      </c>
      <c r="AC447" s="107">
        <v>183.71</v>
      </c>
      <c r="AD447" s="107">
        <v>188.46</v>
      </c>
      <c r="AE447" s="107">
        <v>194.53</v>
      </c>
      <c r="AF447" s="107">
        <v>201.27</v>
      </c>
      <c r="AG447" s="107">
        <v>207.08</v>
      </c>
      <c r="AH447" s="107">
        <v>212.42</v>
      </c>
      <c r="AI447" s="107">
        <v>219.61</v>
      </c>
      <c r="AJ447" s="106">
        <v>222.14</v>
      </c>
      <c r="AK447" s="106">
        <v>230.02</v>
      </c>
    </row>
    <row r="448" spans="1:38" ht="15.5" customHeight="1" x14ac:dyDescent="0.2">
      <c r="A448" s="105" t="s">
        <v>1462</v>
      </c>
      <c r="B448" s="105" t="s">
        <v>1463</v>
      </c>
      <c r="C448" s="105" t="s">
        <v>1464</v>
      </c>
      <c r="D448" s="105" t="s">
        <v>94</v>
      </c>
      <c r="E448" s="105" t="s">
        <v>86</v>
      </c>
      <c r="F448" s="106" t="s">
        <v>52</v>
      </c>
      <c r="G448" s="106" t="s">
        <v>52</v>
      </c>
      <c r="H448" s="106">
        <v>48.38</v>
      </c>
      <c r="I448" s="106">
        <v>48.15</v>
      </c>
      <c r="J448" s="106">
        <v>54.74</v>
      </c>
      <c r="K448" s="106">
        <v>72.42</v>
      </c>
      <c r="L448" s="106">
        <v>78.86</v>
      </c>
      <c r="M448" s="106">
        <v>83.43</v>
      </c>
      <c r="N448" s="106">
        <v>94.37</v>
      </c>
      <c r="O448" s="106">
        <v>100.93</v>
      </c>
      <c r="P448" s="106">
        <v>126.5</v>
      </c>
      <c r="Q448" s="106">
        <v>138.44</v>
      </c>
      <c r="R448" s="106">
        <v>145.28</v>
      </c>
      <c r="S448" s="107">
        <v>152.53</v>
      </c>
      <c r="T448" s="107">
        <v>160.15</v>
      </c>
      <c r="U448" s="107">
        <v>166.16</v>
      </c>
      <c r="V448" s="107">
        <v>172.71</v>
      </c>
      <c r="W448" s="107">
        <v>177.61</v>
      </c>
      <c r="X448" s="107">
        <v>177.61</v>
      </c>
      <c r="Y448" s="107">
        <v>177.61</v>
      </c>
      <c r="Z448" s="107">
        <v>177.61</v>
      </c>
      <c r="AA448" s="107">
        <v>177.61</v>
      </c>
      <c r="AB448" s="107">
        <v>177.61</v>
      </c>
      <c r="AC448" s="107">
        <v>177.61</v>
      </c>
      <c r="AD448" s="107">
        <v>181.16</v>
      </c>
      <c r="AE448" s="107">
        <v>192.56</v>
      </c>
      <c r="AF448" s="107">
        <v>216.56</v>
      </c>
      <c r="AG448" s="107">
        <v>225.09</v>
      </c>
      <c r="AH448" s="107">
        <v>238.57</v>
      </c>
      <c r="AI448" s="107">
        <v>248.57</v>
      </c>
      <c r="AJ448" s="106">
        <v>260.57</v>
      </c>
      <c r="AK448" s="106">
        <v>273.57</v>
      </c>
    </row>
    <row r="449" spans="1:38" ht="15.5" customHeight="1" x14ac:dyDescent="0.2">
      <c r="A449" s="105" t="s">
        <v>1465</v>
      </c>
      <c r="B449" s="105" t="s">
        <v>1466</v>
      </c>
      <c r="C449" s="105" t="s">
        <v>1467</v>
      </c>
      <c r="D449" s="105" t="s">
        <v>94</v>
      </c>
      <c r="E449" s="105" t="s">
        <v>76</v>
      </c>
      <c r="F449" s="106">
        <v>159.75</v>
      </c>
      <c r="G449" s="106">
        <v>131.63</v>
      </c>
      <c r="H449" s="106">
        <v>123.75</v>
      </c>
      <c r="I449" s="106">
        <v>129.26</v>
      </c>
      <c r="J449" s="106">
        <v>131.57</v>
      </c>
      <c r="K449" s="106">
        <v>117</v>
      </c>
      <c r="L449" s="106">
        <v>117</v>
      </c>
      <c r="M449" s="106">
        <v>117</v>
      </c>
      <c r="N449" s="106">
        <v>127.53</v>
      </c>
      <c r="O449" s="106">
        <v>139.65</v>
      </c>
      <c r="P449" s="106">
        <v>152.22</v>
      </c>
      <c r="Q449" s="106">
        <v>159.83000000000001</v>
      </c>
      <c r="R449" s="106">
        <v>166.22</v>
      </c>
      <c r="S449" s="107">
        <v>170.37</v>
      </c>
      <c r="T449" s="107">
        <v>174.63</v>
      </c>
      <c r="U449" s="107">
        <v>181.44</v>
      </c>
      <c r="V449" s="107">
        <v>188.52</v>
      </c>
      <c r="W449" s="107">
        <v>188.52</v>
      </c>
      <c r="X449" s="107">
        <v>188.52</v>
      </c>
      <c r="Y449" s="107">
        <v>188.52</v>
      </c>
      <c r="Z449" s="107">
        <v>188.52</v>
      </c>
      <c r="AA449" s="107">
        <v>188.52</v>
      </c>
      <c r="AB449" s="107">
        <v>188.52</v>
      </c>
      <c r="AC449" s="107">
        <v>193.52</v>
      </c>
      <c r="AD449" s="107">
        <v>198.52</v>
      </c>
      <c r="AE449" s="107">
        <v>204.46</v>
      </c>
      <c r="AF449" s="107">
        <v>210.57</v>
      </c>
      <c r="AG449" s="107">
        <v>215.57</v>
      </c>
      <c r="AH449" s="107">
        <v>220.57</v>
      </c>
      <c r="AI449" s="107">
        <v>225.57</v>
      </c>
      <c r="AJ449" s="106">
        <v>232.31</v>
      </c>
      <c r="AK449" s="106">
        <v>239.26</v>
      </c>
    </row>
    <row r="450" spans="1:38" ht="15.5" customHeight="1" x14ac:dyDescent="0.2">
      <c r="A450" s="105" t="s">
        <v>1468</v>
      </c>
      <c r="B450" s="105" t="s">
        <v>1469</v>
      </c>
      <c r="C450" s="105" t="s">
        <v>1470</v>
      </c>
      <c r="D450" s="105" t="s">
        <v>94</v>
      </c>
      <c r="E450" s="105" t="s">
        <v>74</v>
      </c>
      <c r="F450" s="106">
        <v>587.25</v>
      </c>
      <c r="G450" s="106">
        <v>627.75</v>
      </c>
      <c r="H450" s="106">
        <v>700.88</v>
      </c>
      <c r="I450" s="106">
        <v>732.53</v>
      </c>
      <c r="J450" s="106">
        <v>758.5</v>
      </c>
      <c r="K450" s="106">
        <v>787.67</v>
      </c>
      <c r="L450" s="106">
        <v>827.51</v>
      </c>
      <c r="M450" s="106">
        <v>860.27</v>
      </c>
      <c r="N450" s="106">
        <v>923.12</v>
      </c>
      <c r="O450" s="106">
        <v>977.93</v>
      </c>
      <c r="P450" s="106">
        <v>1018.86</v>
      </c>
      <c r="Q450" s="106">
        <v>1056.6600000000001</v>
      </c>
      <c r="R450" s="106">
        <v>1102.19</v>
      </c>
      <c r="S450" s="107">
        <v>1157.17</v>
      </c>
      <c r="T450" s="107">
        <v>1212.1300000000001</v>
      </c>
      <c r="U450" s="107">
        <v>1266.8499999999999</v>
      </c>
      <c r="V450" s="107">
        <v>1320.67</v>
      </c>
      <c r="W450" s="107">
        <v>1363.58</v>
      </c>
      <c r="X450" s="107">
        <v>1362.98</v>
      </c>
      <c r="Y450" s="107">
        <v>1362.98</v>
      </c>
      <c r="Z450" s="107">
        <v>1397.05</v>
      </c>
      <c r="AA450" s="107">
        <v>1397.05</v>
      </c>
      <c r="AB450" s="107">
        <v>1397.05</v>
      </c>
      <c r="AC450" s="107">
        <v>1449.44</v>
      </c>
      <c r="AD450" s="107">
        <v>1521.77</v>
      </c>
      <c r="AE450" s="107">
        <v>1597.71</v>
      </c>
      <c r="AF450" s="107">
        <v>1641.65</v>
      </c>
      <c r="AG450" s="107">
        <v>1690.73</v>
      </c>
      <c r="AH450" s="107">
        <v>1749.9</v>
      </c>
      <c r="AI450" s="107">
        <v>1811.15</v>
      </c>
      <c r="AJ450" s="106">
        <v>1883.41</v>
      </c>
      <c r="AK450" s="106">
        <v>1977.39</v>
      </c>
    </row>
    <row r="451" spans="1:38" ht="15.5" customHeight="1" x14ac:dyDescent="0.2">
      <c r="A451" s="110" t="s">
        <v>1471</v>
      </c>
      <c r="B451" s="105" t="s">
        <v>52</v>
      </c>
      <c r="C451" s="105" t="s">
        <v>1472</v>
      </c>
      <c r="D451" s="105" t="s">
        <v>194</v>
      </c>
      <c r="E451" s="105" t="s">
        <v>76</v>
      </c>
      <c r="F451" s="106">
        <v>117</v>
      </c>
      <c r="G451" s="106">
        <v>84.38</v>
      </c>
      <c r="H451" s="106">
        <v>84.38</v>
      </c>
      <c r="I451" s="106" t="s">
        <v>52</v>
      </c>
      <c r="J451" s="106" t="s">
        <v>52</v>
      </c>
      <c r="K451" s="106" t="s">
        <v>52</v>
      </c>
      <c r="L451" s="106" t="s">
        <v>52</v>
      </c>
      <c r="M451" s="106" t="s">
        <v>52</v>
      </c>
      <c r="N451" s="106" t="s">
        <v>52</v>
      </c>
      <c r="O451" s="106" t="s">
        <v>52</v>
      </c>
      <c r="P451" s="106" t="s">
        <v>52</v>
      </c>
      <c r="Q451" s="106" t="s">
        <v>52</v>
      </c>
      <c r="R451" s="106" t="s">
        <v>52</v>
      </c>
      <c r="S451" s="107" t="s">
        <v>52</v>
      </c>
      <c r="T451" s="107" t="s">
        <v>52</v>
      </c>
      <c r="U451" s="107" t="s">
        <v>52</v>
      </c>
      <c r="V451" s="107" t="s">
        <v>52</v>
      </c>
      <c r="W451" s="107" t="s">
        <v>52</v>
      </c>
      <c r="X451" s="107" t="s">
        <v>52</v>
      </c>
      <c r="Y451" s="107" t="s">
        <v>52</v>
      </c>
      <c r="Z451" s="107" t="s">
        <v>52</v>
      </c>
      <c r="AA451" s="107" t="s">
        <v>52</v>
      </c>
      <c r="AB451" s="107" t="s">
        <v>52</v>
      </c>
      <c r="AC451" s="107" t="s">
        <v>52</v>
      </c>
      <c r="AD451" s="107" t="s">
        <v>52</v>
      </c>
      <c r="AE451" s="107" t="s">
        <v>52</v>
      </c>
      <c r="AF451" s="107" t="s">
        <v>52</v>
      </c>
      <c r="AG451" s="107" t="s">
        <v>52</v>
      </c>
      <c r="AH451" s="107" t="s">
        <v>52</v>
      </c>
      <c r="AI451" s="107" t="s">
        <v>52</v>
      </c>
      <c r="AJ451" s="106" t="s">
        <v>52</v>
      </c>
      <c r="AK451" s="106" t="s">
        <v>52</v>
      </c>
      <c r="AL451" s="111"/>
    </row>
    <row r="452" spans="1:38" ht="15.5" customHeight="1" x14ac:dyDescent="0.2">
      <c r="A452" s="105" t="s">
        <v>1473</v>
      </c>
      <c r="B452" s="105" t="s">
        <v>1474</v>
      </c>
      <c r="C452" s="105" t="s">
        <v>1475</v>
      </c>
      <c r="D452" s="105" t="s">
        <v>94</v>
      </c>
      <c r="E452" s="105" t="s">
        <v>78</v>
      </c>
      <c r="F452" s="106" t="s">
        <v>52</v>
      </c>
      <c r="G452" s="106" t="s">
        <v>52</v>
      </c>
      <c r="H452" s="106" t="s">
        <v>52</v>
      </c>
      <c r="I452" s="106">
        <v>702.59</v>
      </c>
      <c r="J452" s="106">
        <v>745.71</v>
      </c>
      <c r="K452" s="106">
        <v>756.29</v>
      </c>
      <c r="L452" s="106">
        <v>790.32</v>
      </c>
      <c r="M452" s="106">
        <v>837.92</v>
      </c>
      <c r="N452" s="106">
        <v>883.39</v>
      </c>
      <c r="O452" s="106">
        <v>923.58</v>
      </c>
      <c r="P452" s="106">
        <v>968.5</v>
      </c>
      <c r="Q452" s="106">
        <v>979.17</v>
      </c>
      <c r="R452" s="106">
        <v>1018.08</v>
      </c>
      <c r="S452" s="107">
        <v>1063.98</v>
      </c>
      <c r="T452" s="107">
        <v>1106.9000000000001</v>
      </c>
      <c r="U452" s="107">
        <v>1158.01</v>
      </c>
      <c r="V452" s="107">
        <v>1207.3</v>
      </c>
      <c r="W452" s="107">
        <v>1231.49</v>
      </c>
      <c r="X452" s="107">
        <v>1231.5899999999999</v>
      </c>
      <c r="Y452" s="107">
        <v>1274.57</v>
      </c>
      <c r="Z452" s="107">
        <v>1299.4000000000001</v>
      </c>
      <c r="AA452" s="107">
        <v>1324.31</v>
      </c>
      <c r="AB452" s="107">
        <v>1350.03</v>
      </c>
      <c r="AC452" s="107">
        <v>1402.86</v>
      </c>
      <c r="AD452" s="107">
        <v>1471.57</v>
      </c>
      <c r="AE452" s="107">
        <v>1558.93</v>
      </c>
      <c r="AF452" s="107">
        <v>1604.16</v>
      </c>
      <c r="AG452" s="107">
        <v>1666.48</v>
      </c>
      <c r="AH452" s="107">
        <v>1730.23</v>
      </c>
      <c r="AI452" s="107">
        <v>1780.77</v>
      </c>
      <c r="AJ452" s="106">
        <v>1867.63</v>
      </c>
      <c r="AK452" s="106">
        <v>1959.66</v>
      </c>
    </row>
    <row r="453" spans="1:38" ht="15.5" customHeight="1" x14ac:dyDescent="0.2">
      <c r="A453" s="110" t="s">
        <v>1476</v>
      </c>
      <c r="B453" s="105" t="s">
        <v>52</v>
      </c>
      <c r="C453" s="110" t="s">
        <v>1477</v>
      </c>
      <c r="D453" s="105" t="s">
        <v>194</v>
      </c>
      <c r="E453" s="105" t="s">
        <v>76</v>
      </c>
      <c r="F453" s="106">
        <v>128.25</v>
      </c>
      <c r="G453" s="106">
        <v>140.63</v>
      </c>
      <c r="H453" s="106">
        <v>144</v>
      </c>
      <c r="I453" s="106">
        <v>144</v>
      </c>
      <c r="J453" s="106" t="s">
        <v>52</v>
      </c>
      <c r="K453" s="106" t="s">
        <v>52</v>
      </c>
      <c r="L453" s="106" t="s">
        <v>52</v>
      </c>
      <c r="M453" s="106" t="s">
        <v>52</v>
      </c>
      <c r="N453" s="106" t="s">
        <v>52</v>
      </c>
      <c r="O453" s="106" t="s">
        <v>52</v>
      </c>
      <c r="P453" s="106" t="s">
        <v>52</v>
      </c>
      <c r="Q453" s="106" t="s">
        <v>52</v>
      </c>
      <c r="R453" s="106" t="s">
        <v>52</v>
      </c>
      <c r="S453" s="107" t="s">
        <v>52</v>
      </c>
      <c r="T453" s="107" t="s">
        <v>52</v>
      </c>
      <c r="U453" s="107" t="s">
        <v>52</v>
      </c>
      <c r="V453" s="107" t="s">
        <v>52</v>
      </c>
      <c r="W453" s="107" t="s">
        <v>52</v>
      </c>
      <c r="X453" s="107" t="s">
        <v>52</v>
      </c>
      <c r="Y453" s="107" t="s">
        <v>52</v>
      </c>
      <c r="Z453" s="107" t="s">
        <v>52</v>
      </c>
      <c r="AA453" s="107" t="s">
        <v>52</v>
      </c>
      <c r="AB453" s="107" t="s">
        <v>52</v>
      </c>
      <c r="AC453" s="107" t="s">
        <v>52</v>
      </c>
      <c r="AD453" s="107" t="s">
        <v>52</v>
      </c>
      <c r="AE453" s="107" t="s">
        <v>52</v>
      </c>
      <c r="AF453" s="107" t="s">
        <v>52</v>
      </c>
      <c r="AG453" s="107" t="s">
        <v>52</v>
      </c>
      <c r="AH453" s="107" t="s">
        <v>52</v>
      </c>
      <c r="AI453" s="107" t="s">
        <v>52</v>
      </c>
      <c r="AJ453" s="106" t="s">
        <v>52</v>
      </c>
      <c r="AK453" s="106" t="s">
        <v>52</v>
      </c>
      <c r="AL453" s="111"/>
    </row>
    <row r="454" spans="1:38" ht="15.5" customHeight="1" x14ac:dyDescent="0.2">
      <c r="A454" s="105" t="s">
        <v>1478</v>
      </c>
      <c r="B454" s="105" t="s">
        <v>1479</v>
      </c>
      <c r="C454" s="105" t="s">
        <v>1480</v>
      </c>
      <c r="D454" s="105" t="s">
        <v>94</v>
      </c>
      <c r="E454" s="105" t="s">
        <v>78</v>
      </c>
      <c r="F454" s="106" t="s">
        <v>52</v>
      </c>
      <c r="G454" s="106" t="s">
        <v>52</v>
      </c>
      <c r="H454" s="106" t="s">
        <v>52</v>
      </c>
      <c r="I454" s="106" t="s">
        <v>52</v>
      </c>
      <c r="J454" s="106">
        <v>589.9</v>
      </c>
      <c r="K454" s="106">
        <v>634.78</v>
      </c>
      <c r="L454" s="106">
        <v>672.11</v>
      </c>
      <c r="M454" s="106">
        <v>703.84</v>
      </c>
      <c r="N454" s="106">
        <v>758.68</v>
      </c>
      <c r="O454" s="106">
        <v>815.56</v>
      </c>
      <c r="P454" s="106">
        <v>902.62</v>
      </c>
      <c r="Q454" s="106">
        <v>901.93</v>
      </c>
      <c r="R454" s="106">
        <v>946.16</v>
      </c>
      <c r="S454" s="107">
        <v>992.52</v>
      </c>
      <c r="T454" s="107">
        <v>1041.1500000000001</v>
      </c>
      <c r="U454" s="107">
        <v>1069.25</v>
      </c>
      <c r="V454" s="107">
        <v>1111.48</v>
      </c>
      <c r="W454" s="107">
        <v>1143.55</v>
      </c>
      <c r="X454" s="107">
        <v>1143.55</v>
      </c>
      <c r="Y454" s="107">
        <v>1183.46</v>
      </c>
      <c r="Z454" s="107">
        <v>1183.46</v>
      </c>
      <c r="AA454" s="107">
        <v>1183.46</v>
      </c>
      <c r="AB454" s="107">
        <v>1183.46</v>
      </c>
      <c r="AC454" s="107">
        <v>1183.46</v>
      </c>
      <c r="AD454" s="107">
        <v>1218.96</v>
      </c>
      <c r="AE454" s="107">
        <v>1267.72</v>
      </c>
      <c r="AF454" s="107">
        <v>1305.6199999999999</v>
      </c>
      <c r="AG454" s="107">
        <v>1357.71</v>
      </c>
      <c r="AH454" s="107">
        <v>1425.46</v>
      </c>
      <c r="AI454" s="107">
        <v>1468.08</v>
      </c>
      <c r="AJ454" s="106">
        <v>1541.34</v>
      </c>
      <c r="AK454" s="106">
        <v>1618.25</v>
      </c>
    </row>
    <row r="455" spans="1:38" ht="15.5" customHeight="1" x14ac:dyDescent="0.2">
      <c r="A455" s="105" t="s">
        <v>1481</v>
      </c>
      <c r="B455" s="105" t="s">
        <v>1482</v>
      </c>
      <c r="C455" s="105" t="s">
        <v>1483</v>
      </c>
      <c r="D455" s="105" t="s">
        <v>94</v>
      </c>
      <c r="E455" s="105" t="s">
        <v>76</v>
      </c>
      <c r="F455" s="106">
        <v>75.38</v>
      </c>
      <c r="G455" s="106">
        <v>76.5</v>
      </c>
      <c r="H455" s="106">
        <v>75.38</v>
      </c>
      <c r="I455" s="106">
        <v>79.37</v>
      </c>
      <c r="J455" s="106">
        <v>77.239999999999995</v>
      </c>
      <c r="K455" s="106">
        <v>75.44</v>
      </c>
      <c r="L455" s="106">
        <v>76.25</v>
      </c>
      <c r="M455" s="106">
        <v>88.53</v>
      </c>
      <c r="N455" s="106">
        <v>92.93</v>
      </c>
      <c r="O455" s="106">
        <v>95.93</v>
      </c>
      <c r="P455" s="106">
        <v>136.59</v>
      </c>
      <c r="Q455" s="106">
        <v>141.65</v>
      </c>
      <c r="R455" s="106">
        <v>148.18</v>
      </c>
      <c r="S455" s="107">
        <v>157.24</v>
      </c>
      <c r="T455" s="107">
        <v>164.01</v>
      </c>
      <c r="U455" s="107">
        <v>172.59</v>
      </c>
      <c r="V455" s="107">
        <v>177.29</v>
      </c>
      <c r="W455" s="107">
        <v>180.63</v>
      </c>
      <c r="X455" s="107">
        <v>180.18</v>
      </c>
      <c r="Y455" s="107">
        <v>179.84</v>
      </c>
      <c r="Z455" s="107">
        <v>180.08</v>
      </c>
      <c r="AA455" s="107">
        <v>180.55</v>
      </c>
      <c r="AB455" s="107">
        <v>182.68</v>
      </c>
      <c r="AC455" s="107">
        <v>189.18</v>
      </c>
      <c r="AD455" s="107">
        <v>194.06</v>
      </c>
      <c r="AE455" s="107">
        <v>196.3</v>
      </c>
      <c r="AF455" s="107">
        <v>200.14</v>
      </c>
      <c r="AG455" s="107">
        <v>206.56</v>
      </c>
      <c r="AH455" s="107">
        <v>214.29</v>
      </c>
      <c r="AI455" s="107">
        <v>220.2</v>
      </c>
      <c r="AJ455" s="106">
        <v>228.38</v>
      </c>
      <c r="AK455" s="106">
        <v>237.95</v>
      </c>
    </row>
    <row r="456" spans="1:38" ht="15.5" customHeight="1" x14ac:dyDescent="0.2">
      <c r="A456" s="105" t="s">
        <v>1484</v>
      </c>
      <c r="B456" s="105" t="s">
        <v>1485</v>
      </c>
      <c r="C456" s="105" t="s">
        <v>1486</v>
      </c>
      <c r="D456" s="105" t="s">
        <v>94</v>
      </c>
      <c r="E456" s="105" t="s">
        <v>76</v>
      </c>
      <c r="F456" s="106">
        <v>129.38</v>
      </c>
      <c r="G456" s="106">
        <v>126</v>
      </c>
      <c r="H456" s="106">
        <v>137.25</v>
      </c>
      <c r="I456" s="106">
        <v>144.09</v>
      </c>
      <c r="J456" s="106">
        <v>154.65</v>
      </c>
      <c r="K456" s="106">
        <v>162.34</v>
      </c>
      <c r="L456" s="106">
        <v>171.35</v>
      </c>
      <c r="M456" s="106">
        <v>178.74</v>
      </c>
      <c r="N456" s="106">
        <v>181.48</v>
      </c>
      <c r="O456" s="106">
        <v>189.88</v>
      </c>
      <c r="P456" s="106">
        <v>196.56</v>
      </c>
      <c r="Q456" s="106">
        <v>201.43</v>
      </c>
      <c r="R456" s="106">
        <v>207.11</v>
      </c>
      <c r="S456" s="107">
        <v>214.1</v>
      </c>
      <c r="T456" s="107">
        <v>220.56</v>
      </c>
      <c r="U456" s="107">
        <v>229.24</v>
      </c>
      <c r="V456" s="107">
        <v>236.36</v>
      </c>
      <c r="W456" s="107">
        <v>241.67</v>
      </c>
      <c r="X456" s="107">
        <v>245.18</v>
      </c>
      <c r="Y456" s="107">
        <v>246.97</v>
      </c>
      <c r="Z456" s="107">
        <v>251.34</v>
      </c>
      <c r="AA456" s="107">
        <v>253.3</v>
      </c>
      <c r="AB456" s="107">
        <v>256.31</v>
      </c>
      <c r="AC456" s="107">
        <v>265.22000000000003</v>
      </c>
      <c r="AD456" s="107">
        <v>273.66000000000003</v>
      </c>
      <c r="AE456" s="107">
        <v>285.02</v>
      </c>
      <c r="AF456" s="107">
        <v>295.99</v>
      </c>
      <c r="AG456" s="107">
        <v>306.83</v>
      </c>
      <c r="AH456" s="107">
        <v>313.63</v>
      </c>
      <c r="AI456" s="107">
        <v>322.33</v>
      </c>
      <c r="AJ456" s="106">
        <v>336.12</v>
      </c>
      <c r="AK456" s="106">
        <v>352.32</v>
      </c>
    </row>
    <row r="457" spans="1:38" ht="15.5" customHeight="1" x14ac:dyDescent="0.2">
      <c r="A457" s="105" t="s">
        <v>1487</v>
      </c>
      <c r="B457" s="11" t="s">
        <v>1488</v>
      </c>
      <c r="C457" s="105" t="s">
        <v>1489</v>
      </c>
      <c r="D457" s="105" t="s">
        <v>94</v>
      </c>
      <c r="E457" s="105" t="s">
        <v>82</v>
      </c>
      <c r="F457" s="106">
        <v>428.63</v>
      </c>
      <c r="G457" s="106">
        <v>474.75</v>
      </c>
      <c r="H457" s="106">
        <v>447.75</v>
      </c>
      <c r="I457" s="106">
        <v>466.29</v>
      </c>
      <c r="J457" s="106">
        <v>490.86</v>
      </c>
      <c r="K457" s="106">
        <v>539.91</v>
      </c>
      <c r="L457" s="106">
        <v>585.27</v>
      </c>
      <c r="M457" s="106">
        <v>627.75</v>
      </c>
      <c r="N457" s="106">
        <v>671.22</v>
      </c>
      <c r="O457" s="106">
        <v>751.41</v>
      </c>
      <c r="P457" s="106">
        <v>890.28</v>
      </c>
      <c r="Q457" s="106">
        <v>924.48</v>
      </c>
      <c r="R457" s="106">
        <v>947.97</v>
      </c>
      <c r="S457" s="107">
        <v>990.63</v>
      </c>
      <c r="T457" s="107">
        <v>1035.18</v>
      </c>
      <c r="U457" s="107">
        <v>1073.8800000000001</v>
      </c>
      <c r="V457" s="107">
        <v>1100.1600000000001</v>
      </c>
      <c r="W457" s="107">
        <v>1126.53</v>
      </c>
      <c r="X457" s="107">
        <v>1126.53</v>
      </c>
      <c r="Y457" s="107">
        <v>1126.53</v>
      </c>
      <c r="Z457" s="107">
        <v>1126.53</v>
      </c>
      <c r="AA457" s="107">
        <v>1126.53</v>
      </c>
      <c r="AB457" s="107">
        <v>1126.53</v>
      </c>
      <c r="AC457" s="107">
        <v>1149.03</v>
      </c>
      <c r="AD457" s="107">
        <v>1183.5</v>
      </c>
      <c r="AE457" s="107">
        <v>1242.54</v>
      </c>
      <c r="AF457" s="107">
        <v>1292.1300000000001</v>
      </c>
      <c r="AG457" s="107">
        <v>1343.61</v>
      </c>
      <c r="AH457" s="107">
        <v>1397.16</v>
      </c>
      <c r="AI457" s="107">
        <v>1438.92</v>
      </c>
      <c r="AJ457" s="106">
        <v>1496.43</v>
      </c>
      <c r="AK457" s="106">
        <v>1571.04</v>
      </c>
    </row>
    <row r="458" spans="1:38" ht="15.5" customHeight="1" x14ac:dyDescent="0.2">
      <c r="A458" s="105" t="s">
        <v>1490</v>
      </c>
      <c r="B458" s="105" t="s">
        <v>1491</v>
      </c>
      <c r="C458" s="105" t="s">
        <v>1492</v>
      </c>
      <c r="D458" s="105" t="s">
        <v>194</v>
      </c>
      <c r="E458" s="105" t="s">
        <v>76</v>
      </c>
      <c r="F458" s="106">
        <v>64.13</v>
      </c>
      <c r="G458" s="106">
        <v>69.75</v>
      </c>
      <c r="H458" s="106">
        <v>84.38</v>
      </c>
      <c r="I458" s="106">
        <v>97.01</v>
      </c>
      <c r="J458" s="106">
        <v>100.12</v>
      </c>
      <c r="K458" s="106">
        <v>105.54</v>
      </c>
      <c r="L458" s="106">
        <v>111.42</v>
      </c>
      <c r="M458" s="106">
        <v>115</v>
      </c>
      <c r="N458" s="106">
        <v>120.29</v>
      </c>
      <c r="O458" s="106">
        <v>132.11000000000001</v>
      </c>
      <c r="P458" s="106">
        <v>141.47</v>
      </c>
      <c r="Q458" s="106">
        <v>148.56</v>
      </c>
      <c r="R458" s="106">
        <v>156.05000000000001</v>
      </c>
      <c r="S458" s="107">
        <v>163.66999999999999</v>
      </c>
      <c r="T458" s="107">
        <v>169.18</v>
      </c>
      <c r="U458" s="107">
        <v>177.84</v>
      </c>
      <c r="V458" s="107">
        <v>184.63</v>
      </c>
      <c r="W458" s="107">
        <v>191.66</v>
      </c>
      <c r="X458" s="107">
        <v>194.05</v>
      </c>
      <c r="Y458" s="107">
        <v>197.87</v>
      </c>
      <c r="Z458" s="107">
        <v>204.76</v>
      </c>
      <c r="AA458" s="107">
        <v>205.76</v>
      </c>
      <c r="AB458" s="107">
        <v>205.93</v>
      </c>
      <c r="AC458" s="107">
        <v>211.2</v>
      </c>
      <c r="AD458" s="107">
        <v>218.21</v>
      </c>
      <c r="AE458" s="107">
        <v>225.6</v>
      </c>
      <c r="AF458" s="107" t="s">
        <v>52</v>
      </c>
      <c r="AG458" s="107" t="s">
        <v>52</v>
      </c>
      <c r="AH458" s="107" t="s">
        <v>52</v>
      </c>
      <c r="AI458" s="107" t="s">
        <v>52</v>
      </c>
      <c r="AJ458" s="106" t="s">
        <v>52</v>
      </c>
      <c r="AK458" s="106" t="s">
        <v>52</v>
      </c>
    </row>
    <row r="459" spans="1:38" ht="15.5" customHeight="1" x14ac:dyDescent="0.2">
      <c r="A459" s="105" t="s">
        <v>1493</v>
      </c>
      <c r="B459" s="105" t="s">
        <v>1494</v>
      </c>
      <c r="C459" s="105" t="s">
        <v>1495</v>
      </c>
      <c r="D459" s="105" t="s">
        <v>94</v>
      </c>
      <c r="E459" s="105" t="s">
        <v>86</v>
      </c>
      <c r="F459" s="106" t="s">
        <v>52</v>
      </c>
      <c r="G459" s="106" t="s">
        <v>52</v>
      </c>
      <c r="H459" s="106">
        <v>45</v>
      </c>
      <c r="I459" s="106">
        <v>45.09</v>
      </c>
      <c r="J459" s="106">
        <v>51.39</v>
      </c>
      <c r="K459" s="106">
        <v>52.38</v>
      </c>
      <c r="L459" s="106">
        <v>56.16</v>
      </c>
      <c r="M459" s="106">
        <v>61.11</v>
      </c>
      <c r="N459" s="106">
        <v>67.14</v>
      </c>
      <c r="O459" s="106">
        <v>82.08</v>
      </c>
      <c r="P459" s="106">
        <v>109.35</v>
      </c>
      <c r="Q459" s="106">
        <v>119.7</v>
      </c>
      <c r="R459" s="106">
        <v>125.01</v>
      </c>
      <c r="S459" s="107">
        <v>130.86000000000001</v>
      </c>
      <c r="T459" s="107">
        <v>137.34</v>
      </c>
      <c r="U459" s="107">
        <v>149.66999999999999</v>
      </c>
      <c r="V459" s="107">
        <v>156.06</v>
      </c>
      <c r="W459" s="107">
        <v>160.74</v>
      </c>
      <c r="X459" s="107">
        <v>160.74</v>
      </c>
      <c r="Y459" s="107">
        <v>166.77</v>
      </c>
      <c r="Z459" s="107">
        <v>166.77</v>
      </c>
      <c r="AA459" s="107">
        <v>166.77</v>
      </c>
      <c r="AB459" s="107">
        <v>170.1</v>
      </c>
      <c r="AC459" s="107">
        <v>173.43</v>
      </c>
      <c r="AD459" s="107">
        <v>176.85</v>
      </c>
      <c r="AE459" s="107">
        <v>188.82</v>
      </c>
      <c r="AF459" s="107">
        <v>212.76</v>
      </c>
      <c r="AG459" s="107">
        <v>222.75</v>
      </c>
      <c r="AH459" s="107">
        <v>237.69</v>
      </c>
      <c r="AI459" s="107">
        <v>247.68</v>
      </c>
      <c r="AJ459" s="106">
        <v>262.62</v>
      </c>
      <c r="AK459" s="106">
        <v>275.58</v>
      </c>
    </row>
    <row r="460" spans="1:38" ht="15.5" customHeight="1" x14ac:dyDescent="0.2">
      <c r="A460" s="105" t="s">
        <v>1496</v>
      </c>
      <c r="B460" s="105" t="s">
        <v>1497</v>
      </c>
      <c r="C460" s="105" t="s">
        <v>1498</v>
      </c>
      <c r="D460" s="105" t="s">
        <v>94</v>
      </c>
      <c r="E460" s="105" t="s">
        <v>74</v>
      </c>
      <c r="F460" s="106">
        <v>541.13</v>
      </c>
      <c r="G460" s="106">
        <v>481.5</v>
      </c>
      <c r="H460" s="106">
        <v>532.13</v>
      </c>
      <c r="I460" s="106">
        <v>584.20000000000005</v>
      </c>
      <c r="J460" s="106">
        <v>626.14</v>
      </c>
      <c r="K460" s="106">
        <v>683.65</v>
      </c>
      <c r="L460" s="106">
        <v>725.33</v>
      </c>
      <c r="M460" s="106">
        <v>757.96</v>
      </c>
      <c r="N460" s="106">
        <v>805.5</v>
      </c>
      <c r="O460" s="106">
        <v>861.86</v>
      </c>
      <c r="P460" s="106">
        <v>926.49</v>
      </c>
      <c r="Q460" s="106">
        <v>971.85</v>
      </c>
      <c r="R460" s="106">
        <v>1018.47</v>
      </c>
      <c r="S460" s="107">
        <v>1065.29</v>
      </c>
      <c r="T460" s="107">
        <v>1102.58</v>
      </c>
      <c r="U460" s="107">
        <v>1139.5</v>
      </c>
      <c r="V460" s="107">
        <v>1172.54</v>
      </c>
      <c r="W460" s="107">
        <v>1186.6199999999999</v>
      </c>
      <c r="X460" s="107">
        <v>1186.6199999999999</v>
      </c>
      <c r="Y460" s="107">
        <v>1186.6300000000001</v>
      </c>
      <c r="Z460" s="107">
        <v>1186.5999999999999</v>
      </c>
      <c r="AA460" s="107">
        <v>1186.6099999999999</v>
      </c>
      <c r="AB460" s="107">
        <v>1186.6099999999999</v>
      </c>
      <c r="AC460" s="107">
        <v>1233.98</v>
      </c>
      <c r="AD460" s="107">
        <v>1295.55</v>
      </c>
      <c r="AE460" s="107">
        <v>1360.2</v>
      </c>
      <c r="AF460" s="107">
        <v>1414.46</v>
      </c>
      <c r="AG460" s="107">
        <v>1470.87</v>
      </c>
      <c r="AH460" s="107">
        <v>1544.23</v>
      </c>
      <c r="AI460" s="107">
        <v>1590.4</v>
      </c>
      <c r="AJ460" s="106">
        <v>1637.94</v>
      </c>
      <c r="AK460" s="106">
        <v>1719.65</v>
      </c>
    </row>
    <row r="461" spans="1:38" ht="15.5" customHeight="1" x14ac:dyDescent="0.2">
      <c r="A461" s="105" t="s">
        <v>1499</v>
      </c>
      <c r="B461" s="11" t="s">
        <v>1500</v>
      </c>
      <c r="C461" s="105" t="s">
        <v>1501</v>
      </c>
      <c r="D461" s="105" t="s">
        <v>94</v>
      </c>
      <c r="E461" s="105" t="s">
        <v>82</v>
      </c>
      <c r="F461" s="106">
        <v>443.25</v>
      </c>
      <c r="G461" s="106">
        <v>425.25</v>
      </c>
      <c r="H461" s="106">
        <v>429.75</v>
      </c>
      <c r="I461" s="106">
        <v>460.62</v>
      </c>
      <c r="J461" s="106">
        <v>488.52</v>
      </c>
      <c r="K461" s="106">
        <v>540.27</v>
      </c>
      <c r="L461" s="106">
        <v>585.09</v>
      </c>
      <c r="M461" s="106">
        <v>619.83000000000004</v>
      </c>
      <c r="N461" s="106">
        <v>648</v>
      </c>
      <c r="O461" s="106">
        <v>721.98</v>
      </c>
      <c r="P461" s="106">
        <v>851.49</v>
      </c>
      <c r="Q461" s="106">
        <v>889.38</v>
      </c>
      <c r="R461" s="106">
        <v>920.7</v>
      </c>
      <c r="S461" s="107">
        <v>966.69</v>
      </c>
      <c r="T461" s="107">
        <v>1009.62</v>
      </c>
      <c r="U461" s="107">
        <v>1058.04</v>
      </c>
      <c r="V461" s="107">
        <v>1089.18</v>
      </c>
      <c r="W461" s="107">
        <v>1116.3599999999999</v>
      </c>
      <c r="X461" s="107">
        <v>1116.3599999999999</v>
      </c>
      <c r="Y461" s="107">
        <v>1149.6600000000001</v>
      </c>
      <c r="Z461" s="107">
        <v>1172.52</v>
      </c>
      <c r="AA461" s="107">
        <v>1195.83</v>
      </c>
      <c r="AB461" s="107">
        <v>1219.68</v>
      </c>
      <c r="AC461" s="107">
        <v>1268.28</v>
      </c>
      <c r="AD461" s="107">
        <v>1331.55</v>
      </c>
      <c r="AE461" s="107">
        <v>1411.29</v>
      </c>
      <c r="AF461" s="107">
        <v>1453.5</v>
      </c>
      <c r="AG461" s="107">
        <v>1511.46</v>
      </c>
      <c r="AH461" s="107">
        <v>1549.08</v>
      </c>
      <c r="AI461" s="107">
        <v>1626.39</v>
      </c>
      <c r="AJ461" s="106">
        <v>1675.08</v>
      </c>
      <c r="AK461" s="106">
        <v>1758.6</v>
      </c>
    </row>
    <row r="462" spans="1:38" ht="15.5" customHeight="1" x14ac:dyDescent="0.2">
      <c r="A462" s="105" t="s">
        <v>1502</v>
      </c>
      <c r="B462" s="105" t="s">
        <v>1503</v>
      </c>
      <c r="C462" s="105" t="s">
        <v>1504</v>
      </c>
      <c r="D462" s="105" t="s">
        <v>94</v>
      </c>
      <c r="E462" s="105" t="s">
        <v>76</v>
      </c>
      <c r="F462" s="106">
        <v>87.75</v>
      </c>
      <c r="G462" s="106">
        <v>87.75</v>
      </c>
      <c r="H462" s="106">
        <v>87.75</v>
      </c>
      <c r="I462" s="106">
        <v>87.84</v>
      </c>
      <c r="J462" s="106">
        <v>87.68</v>
      </c>
      <c r="K462" s="106">
        <v>96.84</v>
      </c>
      <c r="L462" s="106">
        <v>99.01</v>
      </c>
      <c r="M462" s="106">
        <v>103.99</v>
      </c>
      <c r="N462" s="106">
        <v>114.46</v>
      </c>
      <c r="O462" s="106">
        <v>134.31</v>
      </c>
      <c r="P462" s="106">
        <v>152.9</v>
      </c>
      <c r="Q462" s="106">
        <v>161.66999999999999</v>
      </c>
      <c r="R462" s="106">
        <v>169.08</v>
      </c>
      <c r="S462" s="107">
        <v>176.75</v>
      </c>
      <c r="T462" s="107">
        <v>181.14</v>
      </c>
      <c r="U462" s="107">
        <v>189.47</v>
      </c>
      <c r="V462" s="107">
        <v>198.53</v>
      </c>
      <c r="W462" s="107">
        <v>203.01</v>
      </c>
      <c r="X462" s="107">
        <v>203.13</v>
      </c>
      <c r="Y462" s="107">
        <v>202.89</v>
      </c>
      <c r="Z462" s="107">
        <v>207.13</v>
      </c>
      <c r="AA462" s="107">
        <v>211.05</v>
      </c>
      <c r="AB462" s="107">
        <v>215.14</v>
      </c>
      <c r="AC462" s="107">
        <v>220.64</v>
      </c>
      <c r="AD462" s="107">
        <v>225.96</v>
      </c>
      <c r="AE462" s="107">
        <v>232.4</v>
      </c>
      <c r="AF462" s="107">
        <v>238.93</v>
      </c>
      <c r="AG462" s="107">
        <v>244.11</v>
      </c>
      <c r="AH462" s="107">
        <v>249.05</v>
      </c>
      <c r="AI462" s="107">
        <v>254.8</v>
      </c>
      <c r="AJ462" s="106">
        <v>262.19</v>
      </c>
      <c r="AK462" s="106">
        <v>273.94</v>
      </c>
    </row>
    <row r="463" spans="1:38" ht="15.5" customHeight="1" x14ac:dyDescent="0.2">
      <c r="A463" s="105" t="s">
        <v>1505</v>
      </c>
      <c r="B463" s="105" t="s">
        <v>1506</v>
      </c>
      <c r="C463" s="105" t="s">
        <v>1507</v>
      </c>
      <c r="D463" s="105" t="s">
        <v>94</v>
      </c>
      <c r="E463" s="105" t="s">
        <v>86</v>
      </c>
      <c r="F463" s="106" t="s">
        <v>52</v>
      </c>
      <c r="G463" s="106" t="s">
        <v>52</v>
      </c>
      <c r="H463" s="106">
        <v>41.63</v>
      </c>
      <c r="I463" s="106">
        <v>42.93</v>
      </c>
      <c r="J463" s="106">
        <v>44.64</v>
      </c>
      <c r="K463" s="106">
        <v>66.06</v>
      </c>
      <c r="L463" s="106">
        <v>75.239999999999995</v>
      </c>
      <c r="M463" s="106">
        <v>79.41</v>
      </c>
      <c r="N463" s="106">
        <v>83.08</v>
      </c>
      <c r="O463" s="106">
        <v>96.44</v>
      </c>
      <c r="P463" s="106">
        <v>135.09</v>
      </c>
      <c r="Q463" s="106">
        <v>147.06</v>
      </c>
      <c r="R463" s="106">
        <v>154.26</v>
      </c>
      <c r="S463" s="107">
        <v>163.26</v>
      </c>
      <c r="T463" s="107">
        <v>171.27</v>
      </c>
      <c r="U463" s="107">
        <v>187.92</v>
      </c>
      <c r="V463" s="107">
        <v>193.86</v>
      </c>
      <c r="W463" s="107">
        <v>198.54</v>
      </c>
      <c r="X463" s="107">
        <v>198.54</v>
      </c>
      <c r="Y463" s="107">
        <v>203.49</v>
      </c>
      <c r="Z463" s="107">
        <v>207.55</v>
      </c>
      <c r="AA463" s="107">
        <v>211.68</v>
      </c>
      <c r="AB463" s="107">
        <v>215.89</v>
      </c>
      <c r="AC463" s="107">
        <v>220.19</v>
      </c>
      <c r="AD463" s="107">
        <v>224.57</v>
      </c>
      <c r="AE463" s="107">
        <v>236.57</v>
      </c>
      <c r="AF463" s="107">
        <v>260.57</v>
      </c>
      <c r="AG463" s="107">
        <v>270.57</v>
      </c>
      <c r="AH463" s="107">
        <v>285.57</v>
      </c>
      <c r="AI463" s="107">
        <v>295.57</v>
      </c>
      <c r="AJ463" s="106">
        <v>310.57</v>
      </c>
      <c r="AK463" s="106">
        <v>323.57</v>
      </c>
    </row>
    <row r="464" spans="1:38" ht="15.5" customHeight="1" x14ac:dyDescent="0.2">
      <c r="A464" s="105" t="s">
        <v>1508</v>
      </c>
      <c r="B464" s="105" t="s">
        <v>1509</v>
      </c>
      <c r="C464" s="105" t="s">
        <v>1510</v>
      </c>
      <c r="D464" s="105" t="s">
        <v>94</v>
      </c>
      <c r="E464" s="105" t="s">
        <v>86</v>
      </c>
      <c r="F464" s="106" t="s">
        <v>52</v>
      </c>
      <c r="G464" s="106" t="s">
        <v>52</v>
      </c>
      <c r="H464" s="106">
        <v>45</v>
      </c>
      <c r="I464" s="106">
        <v>45.99</v>
      </c>
      <c r="J464" s="106">
        <v>51.66</v>
      </c>
      <c r="K464" s="106">
        <v>50.94</v>
      </c>
      <c r="L464" s="106">
        <v>53.19</v>
      </c>
      <c r="M464" s="106">
        <v>55.53</v>
      </c>
      <c r="N464" s="106">
        <v>59.13</v>
      </c>
      <c r="O464" s="106">
        <v>69.84</v>
      </c>
      <c r="P464" s="106">
        <v>97.74</v>
      </c>
      <c r="Q464" s="106">
        <v>105.12</v>
      </c>
      <c r="R464" s="106">
        <v>110.25</v>
      </c>
      <c r="S464" s="107">
        <v>115.74</v>
      </c>
      <c r="T464" s="107">
        <v>122.67</v>
      </c>
      <c r="U464" s="107">
        <v>128.69999999999999</v>
      </c>
      <c r="V464" s="107">
        <v>134.72999999999999</v>
      </c>
      <c r="W464" s="107">
        <v>138.41999999999999</v>
      </c>
      <c r="X464" s="107">
        <v>138.41999999999999</v>
      </c>
      <c r="Y464" s="107">
        <v>138.41999999999999</v>
      </c>
      <c r="Z464" s="107">
        <v>138.41999999999999</v>
      </c>
      <c r="AA464" s="107">
        <v>141.12</v>
      </c>
      <c r="AB464" s="107">
        <v>143.91</v>
      </c>
      <c r="AC464" s="107">
        <v>148.91</v>
      </c>
      <c r="AD464" s="107">
        <v>153.91</v>
      </c>
      <c r="AE464" s="107">
        <v>165.91</v>
      </c>
      <c r="AF464" s="107">
        <v>189.91</v>
      </c>
      <c r="AG464" s="107">
        <v>199.91</v>
      </c>
      <c r="AH464" s="107">
        <v>214.91</v>
      </c>
      <c r="AI464" s="107">
        <v>224.91</v>
      </c>
      <c r="AJ464" s="106">
        <v>239.91</v>
      </c>
      <c r="AK464" s="106">
        <v>252.91</v>
      </c>
    </row>
    <row r="465" spans="1:37" ht="15.5" customHeight="1" x14ac:dyDescent="0.2">
      <c r="A465" s="105" t="s">
        <v>1511</v>
      </c>
      <c r="B465" s="105" t="s">
        <v>1512</v>
      </c>
      <c r="C465" s="105" t="s">
        <v>1513</v>
      </c>
      <c r="D465" s="105" t="s">
        <v>94</v>
      </c>
      <c r="E465" s="105" t="s">
        <v>227</v>
      </c>
      <c r="F465" s="106">
        <v>374.63</v>
      </c>
      <c r="G465" s="106">
        <v>389.25</v>
      </c>
      <c r="H465" s="106">
        <v>506.25</v>
      </c>
      <c r="I465" s="106">
        <v>526.71</v>
      </c>
      <c r="J465" s="106">
        <v>551.75</v>
      </c>
      <c r="K465" s="106">
        <v>605.41</v>
      </c>
      <c r="L465" s="106">
        <v>643.61</v>
      </c>
      <c r="M465" s="106">
        <v>672.58</v>
      </c>
      <c r="N465" s="106">
        <v>721.76</v>
      </c>
      <c r="O465" s="106">
        <v>781.2</v>
      </c>
      <c r="P465" s="106">
        <v>874.14</v>
      </c>
      <c r="Q465" s="106">
        <v>938.84</v>
      </c>
      <c r="R465" s="106">
        <v>983.87</v>
      </c>
      <c r="S465" s="107">
        <v>1022.24</v>
      </c>
      <c r="T465" s="107">
        <v>1072.31</v>
      </c>
      <c r="U465" s="107">
        <v>1108.76</v>
      </c>
      <c r="V465" s="107">
        <v>1140.8900000000001</v>
      </c>
      <c r="W465" s="107">
        <v>1140.8900000000001</v>
      </c>
      <c r="X465" s="107">
        <v>1140.8900000000001</v>
      </c>
      <c r="Y465" s="107">
        <v>1140.8900000000001</v>
      </c>
      <c r="Z465" s="107">
        <v>1140.8900000000001</v>
      </c>
      <c r="AA465" s="107">
        <v>1140.8900000000001</v>
      </c>
      <c r="AB465" s="107">
        <v>1163.5999999999999</v>
      </c>
      <c r="AC465" s="107">
        <v>1210.03</v>
      </c>
      <c r="AD465" s="107">
        <v>1258.31</v>
      </c>
      <c r="AE465" s="107">
        <v>1308.52</v>
      </c>
      <c r="AF465" s="107">
        <v>1373.81</v>
      </c>
      <c r="AG465" s="107">
        <v>1428.62</v>
      </c>
      <c r="AH465" s="107">
        <v>1492.9</v>
      </c>
      <c r="AI465" s="107">
        <v>1537.53</v>
      </c>
      <c r="AJ465" s="106">
        <v>1614.24</v>
      </c>
      <c r="AK465" s="106">
        <v>1694.78</v>
      </c>
    </row>
    <row r="466" spans="1:37" ht="15.5" customHeight="1" x14ac:dyDescent="0.2">
      <c r="A466" s="105" t="s">
        <v>1514</v>
      </c>
      <c r="B466" s="105" t="s">
        <v>1515</v>
      </c>
      <c r="C466" s="105" t="s">
        <v>1516</v>
      </c>
      <c r="D466" s="105" t="s">
        <v>94</v>
      </c>
      <c r="E466" s="105" t="s">
        <v>76</v>
      </c>
      <c r="F466" s="106">
        <v>60.75</v>
      </c>
      <c r="G466" s="106">
        <v>47.25</v>
      </c>
      <c r="H466" s="106">
        <v>47.25</v>
      </c>
      <c r="I466" s="106">
        <v>51.24</v>
      </c>
      <c r="J466" s="106">
        <v>76.069999999999993</v>
      </c>
      <c r="K466" s="106">
        <v>86.05</v>
      </c>
      <c r="L466" s="106">
        <v>89.66</v>
      </c>
      <c r="M466" s="106">
        <v>95.37</v>
      </c>
      <c r="N466" s="106">
        <v>119.06</v>
      </c>
      <c r="O466" s="106">
        <v>129.85</v>
      </c>
      <c r="P466" s="106">
        <v>125.63</v>
      </c>
      <c r="Q466" s="106">
        <v>135.9</v>
      </c>
      <c r="R466" s="106">
        <v>142.71</v>
      </c>
      <c r="S466" s="107">
        <v>149.78</v>
      </c>
      <c r="T466" s="107">
        <v>154.94</v>
      </c>
      <c r="U466" s="107">
        <v>163.05000000000001</v>
      </c>
      <c r="V466" s="107">
        <v>171.02</v>
      </c>
      <c r="W466" s="107">
        <v>176.16</v>
      </c>
      <c r="X466" s="107">
        <v>176.03</v>
      </c>
      <c r="Y466" s="107">
        <v>176.13</v>
      </c>
      <c r="Z466" s="107">
        <v>177.49</v>
      </c>
      <c r="AA466" s="107">
        <v>180.6</v>
      </c>
      <c r="AB466" s="107">
        <v>181.33</v>
      </c>
      <c r="AC466" s="107">
        <v>183.56</v>
      </c>
      <c r="AD466" s="107">
        <v>189.16</v>
      </c>
      <c r="AE466" s="107">
        <v>194.79</v>
      </c>
      <c r="AF466" s="107">
        <v>203.3</v>
      </c>
      <c r="AG466" s="107">
        <v>212.1</v>
      </c>
      <c r="AH466" s="107">
        <v>217.1</v>
      </c>
      <c r="AI466" s="107">
        <v>223.21</v>
      </c>
      <c r="AJ466" s="106">
        <v>229.76</v>
      </c>
      <c r="AK466" s="106">
        <v>239.52</v>
      </c>
    </row>
    <row r="467" spans="1:37" ht="15.5" customHeight="1" x14ac:dyDescent="0.2">
      <c r="A467" s="105" t="s">
        <v>1517</v>
      </c>
      <c r="B467" s="105" t="s">
        <v>1518</v>
      </c>
      <c r="C467" s="105" t="s">
        <v>1519</v>
      </c>
      <c r="D467" s="105" t="s">
        <v>94</v>
      </c>
      <c r="E467" s="105" t="s">
        <v>78</v>
      </c>
      <c r="F467" s="106" t="s">
        <v>52</v>
      </c>
      <c r="G467" s="106" t="s">
        <v>52</v>
      </c>
      <c r="H467" s="106" t="s">
        <v>52</v>
      </c>
      <c r="I467" s="106" t="s">
        <v>52</v>
      </c>
      <c r="J467" s="106">
        <v>550.87</v>
      </c>
      <c r="K467" s="106">
        <v>574.23</v>
      </c>
      <c r="L467" s="106">
        <v>630.23</v>
      </c>
      <c r="M467" s="106">
        <v>666.06</v>
      </c>
      <c r="N467" s="106">
        <v>709.83</v>
      </c>
      <c r="O467" s="106">
        <v>817.62</v>
      </c>
      <c r="P467" s="106">
        <v>938.65</v>
      </c>
      <c r="Q467" s="106">
        <v>961.95</v>
      </c>
      <c r="R467" s="106">
        <v>993.24</v>
      </c>
      <c r="S467" s="107">
        <v>1040.44</v>
      </c>
      <c r="T467" s="107">
        <v>1076.32</v>
      </c>
      <c r="U467" s="107">
        <v>1113.8699999999999</v>
      </c>
      <c r="V467" s="107">
        <v>1153.04</v>
      </c>
      <c r="W467" s="107">
        <v>1173.49</v>
      </c>
      <c r="X467" s="107">
        <v>1173.1099999999999</v>
      </c>
      <c r="Y467" s="107">
        <v>1172.72</v>
      </c>
      <c r="Z467" s="107">
        <v>1174.45</v>
      </c>
      <c r="AA467" s="107">
        <v>1174.71</v>
      </c>
      <c r="AB467" s="107">
        <v>1175.3599999999999</v>
      </c>
      <c r="AC467" s="107">
        <v>1223.78</v>
      </c>
      <c r="AD467" s="107">
        <v>1350.49</v>
      </c>
      <c r="AE467" s="107">
        <v>1417.44</v>
      </c>
      <c r="AF467" s="107">
        <v>1474.01</v>
      </c>
      <c r="AG467" s="107">
        <v>1535.36</v>
      </c>
      <c r="AH467" s="107">
        <v>1612.64</v>
      </c>
      <c r="AI467" s="107">
        <v>1661.17</v>
      </c>
      <c r="AJ467" s="106">
        <v>1745.5</v>
      </c>
      <c r="AK467" s="106">
        <v>1841.82</v>
      </c>
    </row>
    <row r="468" spans="1:37" ht="15.5" customHeight="1" x14ac:dyDescent="0.2">
      <c r="A468" s="105" t="s">
        <v>1520</v>
      </c>
      <c r="B468" s="105" t="s">
        <v>1521</v>
      </c>
      <c r="C468" s="105" t="s">
        <v>1522</v>
      </c>
      <c r="D468" s="105" t="s">
        <v>94</v>
      </c>
      <c r="E468" s="105" t="s">
        <v>74</v>
      </c>
      <c r="F468" s="106">
        <v>640.13</v>
      </c>
      <c r="G468" s="106">
        <v>625.5</v>
      </c>
      <c r="H468" s="106">
        <v>641.25</v>
      </c>
      <c r="I468" s="106">
        <v>685.05</v>
      </c>
      <c r="J468" s="106">
        <v>733.82</v>
      </c>
      <c r="K468" s="106">
        <v>778.63</v>
      </c>
      <c r="L468" s="106">
        <v>809.37</v>
      </c>
      <c r="M468" s="106">
        <v>845.97</v>
      </c>
      <c r="N468" s="106">
        <v>892.54</v>
      </c>
      <c r="O468" s="106">
        <v>923.08</v>
      </c>
      <c r="P468" s="106">
        <v>957.99</v>
      </c>
      <c r="Q468" s="106">
        <v>982.83</v>
      </c>
      <c r="R468" s="106">
        <v>1029.51</v>
      </c>
      <c r="S468" s="107">
        <v>1057.6300000000001</v>
      </c>
      <c r="T468" s="107">
        <v>1086.48</v>
      </c>
      <c r="U468" s="107">
        <v>1112.73</v>
      </c>
      <c r="V468" s="107">
        <v>1147.42</v>
      </c>
      <c r="W468" s="107">
        <v>1169.1400000000001</v>
      </c>
      <c r="X468" s="107">
        <v>1169.1400000000001</v>
      </c>
      <c r="Y468" s="107">
        <v>1169.1400000000001</v>
      </c>
      <c r="Z468" s="107">
        <v>1210.03</v>
      </c>
      <c r="AA468" s="107">
        <v>1210.06</v>
      </c>
      <c r="AB468" s="107">
        <v>1233.1099999999999</v>
      </c>
      <c r="AC468" s="107">
        <v>1282.3599999999999</v>
      </c>
      <c r="AD468" s="107">
        <v>1346.31</v>
      </c>
      <c r="AE468" s="107">
        <v>1413.45</v>
      </c>
      <c r="AF468" s="107">
        <v>1469.81</v>
      </c>
      <c r="AG468" s="107">
        <v>1528.43</v>
      </c>
      <c r="AH468" s="107">
        <v>1604.69</v>
      </c>
      <c r="AI468" s="107">
        <v>1652.65</v>
      </c>
      <c r="AJ468" s="106">
        <v>1735.08</v>
      </c>
      <c r="AK468" s="106">
        <v>1821.68</v>
      </c>
    </row>
    <row r="469" spans="1:37" ht="15.5" customHeight="1" x14ac:dyDescent="0.2">
      <c r="A469" s="105" t="s">
        <v>1523</v>
      </c>
      <c r="B469" s="105" t="s">
        <v>1524</v>
      </c>
      <c r="C469" s="105" t="s">
        <v>1525</v>
      </c>
      <c r="D469" s="105" t="s">
        <v>94</v>
      </c>
      <c r="E469" s="105" t="s">
        <v>76</v>
      </c>
      <c r="F469" s="106">
        <v>73.13</v>
      </c>
      <c r="G469" s="106">
        <v>73.13</v>
      </c>
      <c r="H469" s="106">
        <v>70.88</v>
      </c>
      <c r="I469" s="106">
        <v>71.09</v>
      </c>
      <c r="J469" s="106">
        <v>71.09</v>
      </c>
      <c r="K469" s="106">
        <v>74.64</v>
      </c>
      <c r="L469" s="106">
        <v>80.61</v>
      </c>
      <c r="M469" s="106">
        <v>85.4</v>
      </c>
      <c r="N469" s="106">
        <v>93.52</v>
      </c>
      <c r="O469" s="106">
        <v>99.97</v>
      </c>
      <c r="P469" s="106">
        <v>106.87</v>
      </c>
      <c r="Q469" s="106">
        <v>114.87</v>
      </c>
      <c r="R469" s="106">
        <v>120.67</v>
      </c>
      <c r="S469" s="107">
        <v>126.58</v>
      </c>
      <c r="T469" s="107">
        <v>132.78</v>
      </c>
      <c r="U469" s="107">
        <v>139.28</v>
      </c>
      <c r="V469" s="107">
        <v>145.55000000000001</v>
      </c>
      <c r="W469" s="107">
        <v>149.55000000000001</v>
      </c>
      <c r="X469" s="107">
        <v>149.55000000000001</v>
      </c>
      <c r="Y469" s="107">
        <v>149.55000000000001</v>
      </c>
      <c r="Z469" s="107">
        <v>152.5</v>
      </c>
      <c r="AA469" s="107">
        <v>155.5</v>
      </c>
      <c r="AB469" s="107">
        <v>158.6</v>
      </c>
      <c r="AC469" s="107">
        <v>161.75</v>
      </c>
      <c r="AD469" s="107">
        <v>166.75</v>
      </c>
      <c r="AE469" s="107">
        <v>171.75</v>
      </c>
      <c r="AF469" s="107">
        <v>176.89</v>
      </c>
      <c r="AG469" s="107">
        <v>181.89</v>
      </c>
      <c r="AH469" s="107">
        <v>186.89</v>
      </c>
      <c r="AI469" s="107">
        <v>191.89</v>
      </c>
      <c r="AJ469" s="106">
        <v>196.89</v>
      </c>
      <c r="AK469" s="106">
        <v>202.7</v>
      </c>
    </row>
    <row r="470" spans="1:37" ht="15.5" customHeight="1" x14ac:dyDescent="0.2">
      <c r="A470" s="105" t="s">
        <v>1526</v>
      </c>
      <c r="B470" s="105" t="s">
        <v>1527</v>
      </c>
      <c r="C470" s="105" t="s">
        <v>1528</v>
      </c>
      <c r="D470" s="105" t="s">
        <v>94</v>
      </c>
      <c r="E470" s="105" t="s">
        <v>76</v>
      </c>
      <c r="F470" s="106">
        <v>102.38</v>
      </c>
      <c r="G470" s="106">
        <v>91.13</v>
      </c>
      <c r="H470" s="106">
        <v>86.63</v>
      </c>
      <c r="I470" s="106">
        <v>93.59</v>
      </c>
      <c r="J470" s="106">
        <v>100.42</v>
      </c>
      <c r="K470" s="106">
        <v>106.29</v>
      </c>
      <c r="L470" s="106">
        <v>111.22</v>
      </c>
      <c r="M470" s="106">
        <v>113.64</v>
      </c>
      <c r="N470" s="106">
        <v>125.1</v>
      </c>
      <c r="O470" s="106">
        <v>136.66999999999999</v>
      </c>
      <c r="P470" s="106">
        <v>154.72999999999999</v>
      </c>
      <c r="Q470" s="106">
        <v>161.83000000000001</v>
      </c>
      <c r="R470" s="106">
        <v>169.7</v>
      </c>
      <c r="S470" s="107">
        <v>178.1</v>
      </c>
      <c r="T470" s="107">
        <v>184.86</v>
      </c>
      <c r="U470" s="107">
        <v>191.82</v>
      </c>
      <c r="V470" s="107">
        <v>200.84</v>
      </c>
      <c r="W470" s="107">
        <v>206.4</v>
      </c>
      <c r="X470" s="107">
        <v>208.29</v>
      </c>
      <c r="Y470" s="107">
        <v>210.04</v>
      </c>
      <c r="Z470" s="107">
        <v>211.49</v>
      </c>
      <c r="AA470" s="107">
        <v>212.87</v>
      </c>
      <c r="AB470" s="107">
        <v>212.98</v>
      </c>
      <c r="AC470" s="107">
        <v>219.99</v>
      </c>
      <c r="AD470" s="107">
        <v>225.93</v>
      </c>
      <c r="AE470" s="107">
        <v>232.37</v>
      </c>
      <c r="AF470" s="107">
        <v>240.47</v>
      </c>
      <c r="AG470" s="107">
        <v>245.95</v>
      </c>
      <c r="AH470" s="107">
        <v>252.85</v>
      </c>
      <c r="AI470" s="107">
        <v>258.64999999999998</v>
      </c>
      <c r="AJ470" s="106">
        <v>266.83</v>
      </c>
      <c r="AK470" s="106">
        <v>276.47000000000003</v>
      </c>
    </row>
    <row r="471" spans="1:37" ht="15.5" customHeight="1" x14ac:dyDescent="0.2">
      <c r="A471" s="105" t="s">
        <v>1529</v>
      </c>
      <c r="B471" s="105" t="s">
        <v>1530</v>
      </c>
      <c r="C471" s="105" t="s">
        <v>1531</v>
      </c>
      <c r="D471" s="105" t="s">
        <v>194</v>
      </c>
      <c r="E471" s="105" t="s">
        <v>76</v>
      </c>
      <c r="F471" s="106">
        <v>32.630000000000003</v>
      </c>
      <c r="G471" s="106">
        <v>29.25</v>
      </c>
      <c r="H471" s="106">
        <v>30.38</v>
      </c>
      <c r="I471" s="106">
        <v>70.510000000000005</v>
      </c>
      <c r="J471" s="106">
        <v>75.22</v>
      </c>
      <c r="K471" s="106">
        <v>93.36</v>
      </c>
      <c r="L471" s="106">
        <v>97.23</v>
      </c>
      <c r="M471" s="106">
        <v>98.73</v>
      </c>
      <c r="N471" s="106">
        <v>104.71</v>
      </c>
      <c r="O471" s="106">
        <v>114.69</v>
      </c>
      <c r="P471" s="106">
        <v>117.54</v>
      </c>
      <c r="Q471" s="106">
        <v>125.19</v>
      </c>
      <c r="R471" s="106">
        <v>130.66999999999999</v>
      </c>
      <c r="S471" s="107">
        <v>134.68</v>
      </c>
      <c r="T471" s="107">
        <v>137.74</v>
      </c>
      <c r="U471" s="107">
        <v>141.88</v>
      </c>
      <c r="V471" s="107">
        <v>142.62</v>
      </c>
      <c r="W471" s="107">
        <v>146.80000000000001</v>
      </c>
      <c r="X471" s="107">
        <v>147.63</v>
      </c>
      <c r="Y471" s="107">
        <v>148.04</v>
      </c>
      <c r="Z471" s="107">
        <v>149.15</v>
      </c>
      <c r="AA471" s="107">
        <v>152.37</v>
      </c>
      <c r="AB471" s="107">
        <v>152.86000000000001</v>
      </c>
      <c r="AC471" s="107">
        <v>162.12</v>
      </c>
      <c r="AD471" s="107">
        <v>168.38</v>
      </c>
      <c r="AE471" s="107">
        <v>174.36</v>
      </c>
      <c r="AF471" s="107" t="s">
        <v>52</v>
      </c>
      <c r="AG471" s="107" t="s">
        <v>52</v>
      </c>
      <c r="AH471" s="107" t="s">
        <v>52</v>
      </c>
      <c r="AI471" s="107" t="s">
        <v>52</v>
      </c>
      <c r="AJ471" s="106" t="s">
        <v>52</v>
      </c>
      <c r="AK471" s="106" t="s">
        <v>52</v>
      </c>
    </row>
    <row r="472" spans="1:37" ht="15.5" customHeight="1" x14ac:dyDescent="0.2">
      <c r="A472" s="105" t="s">
        <v>1532</v>
      </c>
      <c r="B472" s="105" t="s">
        <v>1533</v>
      </c>
      <c r="C472" s="105" t="s">
        <v>1534</v>
      </c>
      <c r="D472" s="105" t="s">
        <v>194</v>
      </c>
      <c r="E472" s="105" t="s">
        <v>76</v>
      </c>
      <c r="F472" s="106">
        <v>108</v>
      </c>
      <c r="G472" s="106">
        <v>100.13</v>
      </c>
      <c r="H472" s="106">
        <v>117</v>
      </c>
      <c r="I472" s="106">
        <v>124.82</v>
      </c>
      <c r="J472" s="106">
        <v>130.15</v>
      </c>
      <c r="K472" s="106">
        <v>126.29</v>
      </c>
      <c r="L472" s="106">
        <v>131.97</v>
      </c>
      <c r="M472" s="106">
        <v>141.87</v>
      </c>
      <c r="N472" s="106">
        <v>150.32</v>
      </c>
      <c r="O472" s="106">
        <v>166.68</v>
      </c>
      <c r="P472" s="106">
        <v>176.28</v>
      </c>
      <c r="Q472" s="106">
        <v>192.54</v>
      </c>
      <c r="R472" s="106">
        <v>203.63</v>
      </c>
      <c r="S472" s="107">
        <v>209.71</v>
      </c>
      <c r="T472" s="107">
        <v>221.83</v>
      </c>
      <c r="U472" s="107">
        <v>226.68</v>
      </c>
      <c r="V472" s="107" t="s">
        <v>52</v>
      </c>
      <c r="W472" s="107" t="s">
        <v>52</v>
      </c>
      <c r="X472" s="107" t="s">
        <v>52</v>
      </c>
      <c r="Y472" s="107" t="s">
        <v>52</v>
      </c>
      <c r="Z472" s="107" t="s">
        <v>52</v>
      </c>
      <c r="AA472" s="107" t="s">
        <v>52</v>
      </c>
      <c r="AB472" s="107" t="s">
        <v>52</v>
      </c>
      <c r="AC472" s="107" t="s">
        <v>52</v>
      </c>
      <c r="AD472" s="107" t="s">
        <v>52</v>
      </c>
      <c r="AE472" s="107" t="s">
        <v>52</v>
      </c>
      <c r="AF472" s="107" t="s">
        <v>52</v>
      </c>
      <c r="AG472" s="107" t="s">
        <v>52</v>
      </c>
      <c r="AH472" s="107" t="s">
        <v>52</v>
      </c>
      <c r="AI472" s="107" t="s">
        <v>52</v>
      </c>
      <c r="AJ472" s="106" t="s">
        <v>52</v>
      </c>
      <c r="AK472" s="106" t="s">
        <v>52</v>
      </c>
    </row>
    <row r="473" spans="1:37" ht="15.5" customHeight="1" x14ac:dyDescent="0.2">
      <c r="A473" s="105" t="s">
        <v>1535</v>
      </c>
      <c r="B473" s="105" t="s">
        <v>1536</v>
      </c>
      <c r="C473" s="105" t="s">
        <v>1537</v>
      </c>
      <c r="D473" s="105" t="s">
        <v>94</v>
      </c>
      <c r="E473" s="105" t="s">
        <v>80</v>
      </c>
      <c r="F473" s="106" t="s">
        <v>52</v>
      </c>
      <c r="G473" s="106" t="s">
        <v>52</v>
      </c>
      <c r="H473" s="106" t="s">
        <v>52</v>
      </c>
      <c r="I473" s="106" t="s">
        <v>52</v>
      </c>
      <c r="J473" s="106" t="s">
        <v>52</v>
      </c>
      <c r="K473" s="106" t="s">
        <v>52</v>
      </c>
      <c r="L473" s="106" t="s">
        <v>52</v>
      </c>
      <c r="M473" s="106" t="s">
        <v>52</v>
      </c>
      <c r="N473" s="106" t="s">
        <v>52</v>
      </c>
      <c r="O473" s="106" t="s">
        <v>52</v>
      </c>
      <c r="P473" s="106" t="s">
        <v>52</v>
      </c>
      <c r="Q473" s="106" t="s">
        <v>52</v>
      </c>
      <c r="R473" s="106" t="s">
        <v>52</v>
      </c>
      <c r="S473" s="106" t="s">
        <v>52</v>
      </c>
      <c r="T473" s="106" t="s">
        <v>52</v>
      </c>
      <c r="U473" s="106" t="s">
        <v>52</v>
      </c>
      <c r="V473" s="106" t="s">
        <v>52</v>
      </c>
      <c r="W473" s="106" t="s">
        <v>52</v>
      </c>
      <c r="X473" s="107" t="s">
        <v>52</v>
      </c>
      <c r="Y473" s="107" t="s">
        <v>52</v>
      </c>
      <c r="Z473" s="107" t="s">
        <v>52</v>
      </c>
      <c r="AA473" s="107" t="s">
        <v>52</v>
      </c>
      <c r="AB473" s="107" t="s">
        <v>52</v>
      </c>
      <c r="AC473" s="107" t="s">
        <v>52</v>
      </c>
      <c r="AD473" s="107" t="s">
        <v>52</v>
      </c>
      <c r="AE473" s="107">
        <v>0</v>
      </c>
      <c r="AF473" s="107">
        <v>0</v>
      </c>
      <c r="AG473" s="107">
        <v>0</v>
      </c>
      <c r="AH473" s="107">
        <v>0</v>
      </c>
      <c r="AI473" s="107">
        <v>0</v>
      </c>
      <c r="AJ473" s="106">
        <v>0</v>
      </c>
      <c r="AK473" s="106">
        <v>0</v>
      </c>
    </row>
    <row r="474" spans="1:37" ht="15.5" customHeight="1" x14ac:dyDescent="0.2">
      <c r="A474" s="105" t="s">
        <v>1538</v>
      </c>
      <c r="B474" s="105" t="s">
        <v>1539</v>
      </c>
      <c r="C474" s="105" t="s">
        <v>1540</v>
      </c>
      <c r="D474" s="105" t="s">
        <v>94</v>
      </c>
      <c r="E474" s="105" t="s">
        <v>76</v>
      </c>
      <c r="F474" s="106">
        <v>103.5</v>
      </c>
      <c r="G474" s="106">
        <v>94.5</v>
      </c>
      <c r="H474" s="106">
        <v>74.25</v>
      </c>
      <c r="I474" s="106">
        <v>91.31</v>
      </c>
      <c r="J474" s="106">
        <v>101.64</v>
      </c>
      <c r="K474" s="106">
        <v>108.16</v>
      </c>
      <c r="L474" s="106">
        <v>113.03</v>
      </c>
      <c r="M474" s="106">
        <v>118.12</v>
      </c>
      <c r="N474" s="106">
        <v>124.72</v>
      </c>
      <c r="O474" s="106">
        <v>136.16999999999999</v>
      </c>
      <c r="P474" s="106">
        <v>148.6</v>
      </c>
      <c r="Q474" s="106">
        <v>152.34</v>
      </c>
      <c r="R474" s="106">
        <v>154.16</v>
      </c>
      <c r="S474" s="107">
        <v>158</v>
      </c>
      <c r="T474" s="107">
        <v>164.03</v>
      </c>
      <c r="U474" s="107">
        <v>175.19</v>
      </c>
      <c r="V474" s="107">
        <v>184.77</v>
      </c>
      <c r="W474" s="107">
        <v>194.38</v>
      </c>
      <c r="X474" s="107">
        <v>195.27</v>
      </c>
      <c r="Y474" s="107">
        <v>197.22</v>
      </c>
      <c r="Z474" s="107">
        <v>199.81</v>
      </c>
      <c r="AA474" s="107">
        <v>201.5</v>
      </c>
      <c r="AB474" s="107">
        <v>203.57</v>
      </c>
      <c r="AC474" s="107">
        <v>215.05</v>
      </c>
      <c r="AD474" s="107">
        <v>223.25</v>
      </c>
      <c r="AE474" s="107">
        <v>231.49</v>
      </c>
      <c r="AF474" s="107">
        <v>239.85</v>
      </c>
      <c r="AG474" s="107">
        <v>251.61</v>
      </c>
      <c r="AH474" s="107">
        <v>261.63</v>
      </c>
      <c r="AI474" s="107">
        <v>272.04000000000002</v>
      </c>
      <c r="AJ474" s="106">
        <v>286.82</v>
      </c>
      <c r="AK474" s="106">
        <v>304.85000000000002</v>
      </c>
    </row>
    <row r="475" spans="1:37" ht="15.5" customHeight="1" x14ac:dyDescent="0.2">
      <c r="A475" s="105" t="s">
        <v>1541</v>
      </c>
      <c r="B475" s="105" t="s">
        <v>1542</v>
      </c>
      <c r="C475" s="105" t="s">
        <v>1543</v>
      </c>
      <c r="D475" s="105" t="s">
        <v>94</v>
      </c>
      <c r="E475" s="105" t="s">
        <v>78</v>
      </c>
      <c r="F475" s="106" t="s">
        <v>52</v>
      </c>
      <c r="G475" s="106" t="s">
        <v>52</v>
      </c>
      <c r="H475" s="106" t="s">
        <v>52</v>
      </c>
      <c r="I475" s="106" t="s">
        <v>52</v>
      </c>
      <c r="J475" s="106" t="s">
        <v>52</v>
      </c>
      <c r="K475" s="106">
        <v>637.52</v>
      </c>
      <c r="L475" s="106">
        <v>698</v>
      </c>
      <c r="M475" s="106">
        <v>724.42</v>
      </c>
      <c r="N475" s="106">
        <v>821.39</v>
      </c>
      <c r="O475" s="106">
        <v>885.06</v>
      </c>
      <c r="P475" s="106">
        <v>927.02</v>
      </c>
      <c r="Q475" s="106">
        <v>939.97</v>
      </c>
      <c r="R475" s="106">
        <v>983.17</v>
      </c>
      <c r="S475" s="107">
        <v>1029.69</v>
      </c>
      <c r="T475" s="107">
        <v>1062.52</v>
      </c>
      <c r="U475" s="107">
        <v>1107.8</v>
      </c>
      <c r="V475" s="107">
        <v>1135.6400000000001</v>
      </c>
      <c r="W475" s="107">
        <v>1156.3900000000001</v>
      </c>
      <c r="X475" s="107">
        <v>1156.07</v>
      </c>
      <c r="Y475" s="107">
        <v>1185.52</v>
      </c>
      <c r="Z475" s="107">
        <v>1209.8499999999999</v>
      </c>
      <c r="AA475" s="107">
        <v>1212.9000000000001</v>
      </c>
      <c r="AB475" s="107">
        <v>1213.72</v>
      </c>
      <c r="AC475" s="107">
        <v>1258.48</v>
      </c>
      <c r="AD475" s="107">
        <v>1304.45</v>
      </c>
      <c r="AE475" s="107">
        <v>1345.32</v>
      </c>
      <c r="AF475" s="107">
        <v>1387.06</v>
      </c>
      <c r="AG475" s="107">
        <v>1445.72</v>
      </c>
      <c r="AH475" s="107">
        <v>1517.15</v>
      </c>
      <c r="AI475" s="107">
        <v>1530.71</v>
      </c>
      <c r="AJ475" s="106">
        <v>1559.94</v>
      </c>
      <c r="AK475" s="106">
        <v>1645.5</v>
      </c>
    </row>
    <row r="476" spans="1:37" ht="15.5" customHeight="1" x14ac:dyDescent="0.2">
      <c r="A476" s="105" t="s">
        <v>1544</v>
      </c>
      <c r="B476" s="105" t="s">
        <v>1545</v>
      </c>
      <c r="C476" s="105" t="s">
        <v>1546</v>
      </c>
      <c r="D476" s="105" t="s">
        <v>94</v>
      </c>
      <c r="E476" s="105" t="s">
        <v>76</v>
      </c>
      <c r="F476" s="106">
        <v>99</v>
      </c>
      <c r="G476" s="106">
        <v>79.88</v>
      </c>
      <c r="H476" s="106">
        <v>85.5</v>
      </c>
      <c r="I476" s="106">
        <v>88.84</v>
      </c>
      <c r="J476" s="106">
        <v>94.66</v>
      </c>
      <c r="K476" s="106">
        <v>101.64</v>
      </c>
      <c r="L476" s="106">
        <v>105.83</v>
      </c>
      <c r="M476" s="106">
        <v>109.47</v>
      </c>
      <c r="N476" s="106">
        <v>114.63</v>
      </c>
      <c r="O476" s="106">
        <v>124.88</v>
      </c>
      <c r="P476" s="106">
        <v>128.96</v>
      </c>
      <c r="Q476" s="106">
        <v>141.27000000000001</v>
      </c>
      <c r="R476" s="106">
        <v>146.86000000000001</v>
      </c>
      <c r="S476" s="107">
        <v>156.12</v>
      </c>
      <c r="T476" s="107">
        <v>163.74</v>
      </c>
      <c r="U476" s="107">
        <v>171.72</v>
      </c>
      <c r="V476" s="107">
        <v>177.1</v>
      </c>
      <c r="W476" s="107">
        <v>177.56</v>
      </c>
      <c r="X476" s="107">
        <v>176.91</v>
      </c>
      <c r="Y476" s="107">
        <v>177.4</v>
      </c>
      <c r="Z476" s="107">
        <v>177.94</v>
      </c>
      <c r="AA476" s="107">
        <v>178.18</v>
      </c>
      <c r="AB476" s="107">
        <v>178.34</v>
      </c>
      <c r="AC476" s="107">
        <v>184.69</v>
      </c>
      <c r="AD476" s="107">
        <v>192.52</v>
      </c>
      <c r="AE476" s="107">
        <v>198.96</v>
      </c>
      <c r="AF476" s="107">
        <v>207.13</v>
      </c>
      <c r="AG476" s="107">
        <v>214.91</v>
      </c>
      <c r="AH476" s="107">
        <v>221.01</v>
      </c>
      <c r="AI476" s="107">
        <v>228.2</v>
      </c>
      <c r="AJ476" s="106">
        <v>234.69</v>
      </c>
      <c r="AK476" s="106">
        <v>242.71</v>
      </c>
    </row>
    <row r="477" spans="1:37" ht="15.5" customHeight="1" x14ac:dyDescent="0.2">
      <c r="A477" s="105" t="s">
        <v>1547</v>
      </c>
      <c r="B477" s="105" t="s">
        <v>1548</v>
      </c>
      <c r="C477" s="105" t="s">
        <v>1549</v>
      </c>
      <c r="D477" s="105" t="s">
        <v>94</v>
      </c>
      <c r="E477" s="105" t="s">
        <v>76</v>
      </c>
      <c r="F477" s="106">
        <v>75.38</v>
      </c>
      <c r="G477" s="106">
        <v>72</v>
      </c>
      <c r="H477" s="106">
        <v>73.13</v>
      </c>
      <c r="I477" s="106">
        <v>72.94</v>
      </c>
      <c r="J477" s="106">
        <v>81.260000000000005</v>
      </c>
      <c r="K477" s="106">
        <v>89.24</v>
      </c>
      <c r="L477" s="106">
        <v>91.99</v>
      </c>
      <c r="M477" s="106">
        <v>94.62</v>
      </c>
      <c r="N477" s="106">
        <v>97.38</v>
      </c>
      <c r="O477" s="106">
        <v>104.52</v>
      </c>
      <c r="P477" s="106">
        <v>110.5</v>
      </c>
      <c r="Q477" s="106">
        <v>118.75</v>
      </c>
      <c r="R477" s="106">
        <v>122.73</v>
      </c>
      <c r="S477" s="107">
        <v>128.11000000000001</v>
      </c>
      <c r="T477" s="107">
        <v>133.41</v>
      </c>
      <c r="U477" s="107">
        <v>139.38</v>
      </c>
      <c r="V477" s="107">
        <v>145.44</v>
      </c>
      <c r="W477" s="107">
        <v>152.11000000000001</v>
      </c>
      <c r="X477" s="107">
        <v>151.63</v>
      </c>
      <c r="Y477" s="107">
        <v>151.76</v>
      </c>
      <c r="Z477" s="107">
        <v>157.01</v>
      </c>
      <c r="AA477" s="107">
        <v>157.91</v>
      </c>
      <c r="AB477" s="107">
        <v>158.51</v>
      </c>
      <c r="AC477" s="107">
        <v>166.83</v>
      </c>
      <c r="AD477" s="107">
        <v>172.26</v>
      </c>
      <c r="AE477" s="107">
        <v>178.96</v>
      </c>
      <c r="AF477" s="107">
        <v>181.12</v>
      </c>
      <c r="AG477" s="107">
        <v>187.76</v>
      </c>
      <c r="AH477" s="107">
        <v>190.58</v>
      </c>
      <c r="AI477" s="107">
        <v>196.52</v>
      </c>
      <c r="AJ477" s="106">
        <v>203.69</v>
      </c>
      <c r="AK477" s="106">
        <v>211.54</v>
      </c>
    </row>
    <row r="478" spans="1:37" ht="15.5" customHeight="1" x14ac:dyDescent="0.2">
      <c r="A478" s="105" t="s">
        <v>1550</v>
      </c>
      <c r="B478" s="105" t="s">
        <v>1551</v>
      </c>
      <c r="C478" s="105" t="s">
        <v>1552</v>
      </c>
      <c r="D478" s="105" t="s">
        <v>94</v>
      </c>
      <c r="E478" s="105" t="s">
        <v>76</v>
      </c>
      <c r="F478" s="106">
        <v>-32.630000000000003</v>
      </c>
      <c r="G478" s="106">
        <v>-50.63</v>
      </c>
      <c r="H478" s="106">
        <v>9</v>
      </c>
      <c r="I478" s="106">
        <v>16.059999999999999</v>
      </c>
      <c r="J478" s="106">
        <v>35.19</v>
      </c>
      <c r="K478" s="106">
        <v>53.36</v>
      </c>
      <c r="L478" s="106">
        <v>79.599999999999994</v>
      </c>
      <c r="M478" s="106">
        <v>84.71</v>
      </c>
      <c r="N478" s="106">
        <v>89.01</v>
      </c>
      <c r="O478" s="106">
        <v>101.08</v>
      </c>
      <c r="P478" s="106">
        <v>102.46</v>
      </c>
      <c r="Q478" s="106">
        <v>104.7</v>
      </c>
      <c r="R478" s="106">
        <v>109.99</v>
      </c>
      <c r="S478" s="107">
        <v>114.72</v>
      </c>
      <c r="T478" s="107">
        <v>120.87</v>
      </c>
      <c r="U478" s="107">
        <v>129.11000000000001</v>
      </c>
      <c r="V478" s="107">
        <v>135.94999999999999</v>
      </c>
      <c r="W478" s="107">
        <v>140.99</v>
      </c>
      <c r="X478" s="107">
        <v>143.55000000000001</v>
      </c>
      <c r="Y478" s="107">
        <v>145.80000000000001</v>
      </c>
      <c r="Z478" s="107">
        <v>148.36000000000001</v>
      </c>
      <c r="AA478" s="107">
        <v>149.97</v>
      </c>
      <c r="AB478" s="107">
        <v>153.27000000000001</v>
      </c>
      <c r="AC478" s="107">
        <v>157.87</v>
      </c>
      <c r="AD478" s="107">
        <v>164.96</v>
      </c>
      <c r="AE478" s="107">
        <v>171.61</v>
      </c>
      <c r="AF478" s="107">
        <v>179.29</v>
      </c>
      <c r="AG478" s="107">
        <v>185.06</v>
      </c>
      <c r="AH478" s="107">
        <v>192.69</v>
      </c>
      <c r="AI478" s="107">
        <v>202.31</v>
      </c>
      <c r="AJ478" s="106">
        <v>210.06</v>
      </c>
      <c r="AK478" s="106">
        <v>218.22</v>
      </c>
    </row>
    <row r="479" spans="1:37" ht="15.5" customHeight="1" x14ac:dyDescent="0.2">
      <c r="A479" s="105" t="s">
        <v>1553</v>
      </c>
      <c r="B479" s="105" t="s">
        <v>1554</v>
      </c>
      <c r="C479" s="105" t="s">
        <v>1555</v>
      </c>
      <c r="D479" s="105" t="s">
        <v>94</v>
      </c>
      <c r="E479" s="105" t="s">
        <v>86</v>
      </c>
      <c r="F479" s="106" t="s">
        <v>52</v>
      </c>
      <c r="G479" s="106" t="s">
        <v>52</v>
      </c>
      <c r="H479" s="106">
        <v>47.25</v>
      </c>
      <c r="I479" s="106">
        <v>46.96</v>
      </c>
      <c r="J479" s="106">
        <v>52.79</v>
      </c>
      <c r="K479" s="106">
        <v>50.76</v>
      </c>
      <c r="L479" s="106">
        <v>56.53</v>
      </c>
      <c r="M479" s="106">
        <v>60.34</v>
      </c>
      <c r="N479" s="106">
        <v>64.489999999999995</v>
      </c>
      <c r="O479" s="106">
        <v>73.489999999999995</v>
      </c>
      <c r="P479" s="106">
        <v>106.24</v>
      </c>
      <c r="Q479" s="106">
        <v>120.51</v>
      </c>
      <c r="R479" s="106">
        <v>126.28</v>
      </c>
      <c r="S479" s="107">
        <v>132.58000000000001</v>
      </c>
      <c r="T479" s="107">
        <v>139.19</v>
      </c>
      <c r="U479" s="107">
        <v>144.76</v>
      </c>
      <c r="V479" s="107">
        <v>151.27000000000001</v>
      </c>
      <c r="W479" s="107">
        <v>154.30000000000001</v>
      </c>
      <c r="X479" s="107">
        <v>154.30000000000001</v>
      </c>
      <c r="Y479" s="107">
        <v>154.30000000000001</v>
      </c>
      <c r="Z479" s="107">
        <v>157.38</v>
      </c>
      <c r="AA479" s="107">
        <v>160.51</v>
      </c>
      <c r="AB479" s="107">
        <v>163.69999999999999</v>
      </c>
      <c r="AC479" s="107">
        <v>166.96</v>
      </c>
      <c r="AD479" s="107">
        <v>170.28</v>
      </c>
      <c r="AE479" s="107">
        <v>182.28</v>
      </c>
      <c r="AF479" s="107">
        <v>206.28</v>
      </c>
      <c r="AG479" s="107">
        <v>216.28</v>
      </c>
      <c r="AH479" s="107">
        <v>231.28</v>
      </c>
      <c r="AI479" s="107">
        <v>241.28</v>
      </c>
      <c r="AJ479" s="106">
        <v>256.27999999999997</v>
      </c>
      <c r="AK479" s="106">
        <v>269.27999999999997</v>
      </c>
    </row>
    <row r="480" spans="1:37" ht="15.5" customHeight="1" x14ac:dyDescent="0.2">
      <c r="A480" s="105" t="s">
        <v>1556</v>
      </c>
      <c r="B480" s="105" t="s">
        <v>52</v>
      </c>
      <c r="C480" s="105" t="s">
        <v>1557</v>
      </c>
      <c r="D480" s="105" t="s">
        <v>194</v>
      </c>
      <c r="E480" s="105" t="s">
        <v>76</v>
      </c>
      <c r="F480" s="106">
        <v>105.75</v>
      </c>
      <c r="G480" s="106">
        <v>111.38</v>
      </c>
      <c r="H480" s="106">
        <v>108</v>
      </c>
      <c r="I480" s="106">
        <v>111</v>
      </c>
      <c r="J480" s="106" t="s">
        <v>52</v>
      </c>
      <c r="K480" s="106" t="s">
        <v>52</v>
      </c>
      <c r="L480" s="106" t="s">
        <v>52</v>
      </c>
      <c r="M480" s="106" t="s">
        <v>52</v>
      </c>
      <c r="N480" s="106" t="s">
        <v>52</v>
      </c>
      <c r="O480" s="106" t="s">
        <v>52</v>
      </c>
      <c r="P480" s="106" t="s">
        <v>52</v>
      </c>
      <c r="Q480" s="106" t="s">
        <v>52</v>
      </c>
      <c r="R480" s="106" t="s">
        <v>52</v>
      </c>
      <c r="S480" s="107" t="s">
        <v>52</v>
      </c>
      <c r="T480" s="107" t="s">
        <v>52</v>
      </c>
      <c r="U480" s="107" t="s">
        <v>52</v>
      </c>
      <c r="V480" s="107" t="s">
        <v>52</v>
      </c>
      <c r="W480" s="107" t="s">
        <v>52</v>
      </c>
      <c r="X480" s="107" t="s">
        <v>52</v>
      </c>
      <c r="Y480" s="107" t="s">
        <v>52</v>
      </c>
      <c r="Z480" s="107" t="s">
        <v>52</v>
      </c>
      <c r="AA480" s="107" t="s">
        <v>52</v>
      </c>
      <c r="AB480" s="107" t="s">
        <v>52</v>
      </c>
      <c r="AC480" s="107" t="s">
        <v>52</v>
      </c>
      <c r="AD480" s="107" t="s">
        <v>52</v>
      </c>
      <c r="AE480" s="107" t="s">
        <v>52</v>
      </c>
      <c r="AF480" s="107" t="s">
        <v>52</v>
      </c>
      <c r="AG480" s="107" t="s">
        <v>52</v>
      </c>
      <c r="AH480" s="107" t="s">
        <v>52</v>
      </c>
      <c r="AI480" s="107" t="s">
        <v>52</v>
      </c>
      <c r="AJ480" s="106" t="s">
        <v>52</v>
      </c>
      <c r="AK480" s="106" t="s">
        <v>52</v>
      </c>
    </row>
    <row r="481" spans="1:38" ht="15.5" customHeight="1" x14ac:dyDescent="0.2">
      <c r="A481" s="105" t="s">
        <v>1558</v>
      </c>
      <c r="B481" s="105" t="s">
        <v>1559</v>
      </c>
      <c r="C481" s="105" t="s">
        <v>1560</v>
      </c>
      <c r="D481" s="105" t="s">
        <v>94</v>
      </c>
      <c r="E481" s="105" t="s">
        <v>76</v>
      </c>
      <c r="F481" s="106">
        <v>96.75</v>
      </c>
      <c r="G481" s="106">
        <v>121.5</v>
      </c>
      <c r="H481" s="106">
        <v>124.88</v>
      </c>
      <c r="I481" s="106">
        <v>126.75</v>
      </c>
      <c r="J481" s="106">
        <v>113.3</v>
      </c>
      <c r="K481" s="106">
        <v>116.19</v>
      </c>
      <c r="L481" s="106">
        <v>121.39</v>
      </c>
      <c r="M481" s="106">
        <v>132.47</v>
      </c>
      <c r="N481" s="106">
        <v>137.41999999999999</v>
      </c>
      <c r="O481" s="106">
        <v>152.12</v>
      </c>
      <c r="P481" s="106">
        <v>158.85</v>
      </c>
      <c r="Q481" s="106">
        <v>174.92</v>
      </c>
      <c r="R481" s="106">
        <v>182.96</v>
      </c>
      <c r="S481" s="107">
        <v>191</v>
      </c>
      <c r="T481" s="107">
        <v>199.54</v>
      </c>
      <c r="U481" s="107">
        <v>208.54</v>
      </c>
      <c r="V481" s="107">
        <v>218.51</v>
      </c>
      <c r="W481" s="107">
        <v>226.2</v>
      </c>
      <c r="X481" s="107">
        <v>225.8</v>
      </c>
      <c r="Y481" s="107">
        <v>227.18</v>
      </c>
      <c r="Z481" s="107">
        <v>228.34</v>
      </c>
      <c r="AA481" s="107">
        <v>229.89</v>
      </c>
      <c r="AB481" s="107">
        <v>231.33</v>
      </c>
      <c r="AC481" s="107">
        <v>243.09</v>
      </c>
      <c r="AD481" s="107">
        <v>252.75</v>
      </c>
      <c r="AE481" s="107">
        <v>266.89999999999998</v>
      </c>
      <c r="AF481" s="107">
        <v>275.39</v>
      </c>
      <c r="AG481" s="107">
        <v>286.8</v>
      </c>
      <c r="AH481" s="107">
        <v>291.81</v>
      </c>
      <c r="AI481" s="107">
        <v>298.61</v>
      </c>
      <c r="AJ481" s="106">
        <v>308.49</v>
      </c>
      <c r="AK481" s="106">
        <v>319.57</v>
      </c>
    </row>
    <row r="482" spans="1:38" ht="15.5" customHeight="1" x14ac:dyDescent="0.2">
      <c r="A482" s="105" t="s">
        <v>1561</v>
      </c>
      <c r="B482" s="105" t="s">
        <v>52</v>
      </c>
      <c r="C482" s="105" t="s">
        <v>1562</v>
      </c>
      <c r="D482" s="105" t="s">
        <v>194</v>
      </c>
      <c r="E482" s="105" t="s">
        <v>76</v>
      </c>
      <c r="F482" s="106">
        <v>191.25</v>
      </c>
      <c r="G482" s="106">
        <v>165.38</v>
      </c>
      <c r="H482" s="106">
        <v>158.63</v>
      </c>
      <c r="I482" s="106">
        <v>159</v>
      </c>
      <c r="J482" s="106">
        <v>158</v>
      </c>
      <c r="K482" s="106" t="s">
        <v>52</v>
      </c>
      <c r="L482" s="106" t="s">
        <v>52</v>
      </c>
      <c r="M482" s="106" t="s">
        <v>52</v>
      </c>
      <c r="N482" s="106" t="s">
        <v>52</v>
      </c>
      <c r="O482" s="106" t="s">
        <v>52</v>
      </c>
      <c r="P482" s="106" t="s">
        <v>52</v>
      </c>
      <c r="Q482" s="106" t="s">
        <v>52</v>
      </c>
      <c r="R482" s="106" t="s">
        <v>52</v>
      </c>
      <c r="S482" s="107" t="s">
        <v>52</v>
      </c>
      <c r="T482" s="107" t="s">
        <v>52</v>
      </c>
      <c r="U482" s="107" t="s">
        <v>52</v>
      </c>
      <c r="V482" s="107" t="s">
        <v>52</v>
      </c>
      <c r="W482" s="107" t="s">
        <v>52</v>
      </c>
      <c r="X482" s="107" t="s">
        <v>52</v>
      </c>
      <c r="Y482" s="107" t="s">
        <v>52</v>
      </c>
      <c r="Z482" s="107" t="s">
        <v>52</v>
      </c>
      <c r="AA482" s="107" t="s">
        <v>52</v>
      </c>
      <c r="AB482" s="107" t="s">
        <v>52</v>
      </c>
      <c r="AC482" s="107" t="s">
        <v>52</v>
      </c>
      <c r="AD482" s="107" t="s">
        <v>52</v>
      </c>
      <c r="AE482" s="107" t="s">
        <v>52</v>
      </c>
      <c r="AF482" s="107" t="s">
        <v>52</v>
      </c>
      <c r="AG482" s="107" t="s">
        <v>52</v>
      </c>
      <c r="AH482" s="107" t="s">
        <v>52</v>
      </c>
      <c r="AI482" s="107" t="s">
        <v>52</v>
      </c>
      <c r="AJ482" s="106" t="s">
        <v>52</v>
      </c>
      <c r="AK482" s="106" t="s">
        <v>52</v>
      </c>
    </row>
    <row r="483" spans="1:38" ht="15.5" customHeight="1" x14ac:dyDescent="0.2">
      <c r="A483" s="105" t="s">
        <v>1563</v>
      </c>
      <c r="B483" s="105" t="s">
        <v>1564</v>
      </c>
      <c r="C483" s="105" t="s">
        <v>1565</v>
      </c>
      <c r="D483" s="105" t="s">
        <v>94</v>
      </c>
      <c r="E483" s="105" t="s">
        <v>76</v>
      </c>
      <c r="F483" s="106">
        <v>126</v>
      </c>
      <c r="G483" s="106">
        <v>103.5</v>
      </c>
      <c r="H483" s="106">
        <v>96.75</v>
      </c>
      <c r="I483" s="106">
        <v>113.11</v>
      </c>
      <c r="J483" s="106">
        <v>118.57</v>
      </c>
      <c r="K483" s="106">
        <v>119.2</v>
      </c>
      <c r="L483" s="106">
        <v>122.46</v>
      </c>
      <c r="M483" s="106">
        <v>128.28</v>
      </c>
      <c r="N483" s="106">
        <v>135.85</v>
      </c>
      <c r="O483" s="106">
        <v>147.94</v>
      </c>
      <c r="P483" s="106">
        <v>169.39</v>
      </c>
      <c r="Q483" s="106">
        <v>174.13</v>
      </c>
      <c r="R483" s="106">
        <v>178.31</v>
      </c>
      <c r="S483" s="107">
        <v>183.48</v>
      </c>
      <c r="T483" s="107">
        <v>188.8</v>
      </c>
      <c r="U483" s="107">
        <v>188.8</v>
      </c>
      <c r="V483" s="107">
        <v>193.12</v>
      </c>
      <c r="W483" s="107">
        <v>192.78</v>
      </c>
      <c r="X483" s="107">
        <v>192.32</v>
      </c>
      <c r="Y483" s="107">
        <v>191.7</v>
      </c>
      <c r="Z483" s="107">
        <v>194.5</v>
      </c>
      <c r="AA483" s="107">
        <v>196.39</v>
      </c>
      <c r="AB483" s="107">
        <v>197.05</v>
      </c>
      <c r="AC483" s="107">
        <v>203.59</v>
      </c>
      <c r="AD483" s="107">
        <v>212.15</v>
      </c>
      <c r="AE483" s="107">
        <v>219.14</v>
      </c>
      <c r="AF483" s="107">
        <v>224.1</v>
      </c>
      <c r="AG483" s="107">
        <v>231.53</v>
      </c>
      <c r="AH483" s="107">
        <v>238.44</v>
      </c>
      <c r="AI483" s="107">
        <v>245.67</v>
      </c>
      <c r="AJ483" s="106">
        <v>254.91</v>
      </c>
      <c r="AK483" s="106">
        <v>263.12</v>
      </c>
    </row>
    <row r="484" spans="1:38" ht="15.5" customHeight="1" x14ac:dyDescent="0.2">
      <c r="A484" s="110" t="s">
        <v>1566</v>
      </c>
      <c r="B484" s="105" t="s">
        <v>52</v>
      </c>
      <c r="C484" s="110" t="s">
        <v>1567</v>
      </c>
      <c r="D484" s="105" t="s">
        <v>194</v>
      </c>
      <c r="E484" s="105" t="s">
        <v>76</v>
      </c>
      <c r="F484" s="106">
        <v>118.13</v>
      </c>
      <c r="G484" s="106">
        <v>96.75</v>
      </c>
      <c r="H484" s="106">
        <v>84.38</v>
      </c>
      <c r="I484" s="106">
        <v>97</v>
      </c>
      <c r="J484" s="106">
        <v>102</v>
      </c>
      <c r="K484" s="106" t="s">
        <v>52</v>
      </c>
      <c r="L484" s="106" t="s">
        <v>52</v>
      </c>
      <c r="M484" s="106" t="s">
        <v>52</v>
      </c>
      <c r="N484" s="106" t="s">
        <v>52</v>
      </c>
      <c r="O484" s="106" t="s">
        <v>52</v>
      </c>
      <c r="P484" s="106" t="s">
        <v>52</v>
      </c>
      <c r="Q484" s="106" t="s">
        <v>52</v>
      </c>
      <c r="R484" s="106" t="s">
        <v>52</v>
      </c>
      <c r="S484" s="107" t="s">
        <v>52</v>
      </c>
      <c r="T484" s="107" t="s">
        <v>52</v>
      </c>
      <c r="U484" s="107" t="s">
        <v>52</v>
      </c>
      <c r="V484" s="107" t="s">
        <v>52</v>
      </c>
      <c r="W484" s="107" t="s">
        <v>52</v>
      </c>
      <c r="X484" s="107" t="s">
        <v>52</v>
      </c>
      <c r="Y484" s="107" t="s">
        <v>52</v>
      </c>
      <c r="Z484" s="107" t="s">
        <v>52</v>
      </c>
      <c r="AA484" s="107" t="s">
        <v>52</v>
      </c>
      <c r="AB484" s="107" t="s">
        <v>52</v>
      </c>
      <c r="AC484" s="107" t="s">
        <v>52</v>
      </c>
      <c r="AD484" s="107" t="s">
        <v>52</v>
      </c>
      <c r="AE484" s="107" t="s">
        <v>52</v>
      </c>
      <c r="AF484" s="107" t="s">
        <v>52</v>
      </c>
      <c r="AG484" s="107" t="s">
        <v>52</v>
      </c>
      <c r="AH484" s="107" t="s">
        <v>52</v>
      </c>
      <c r="AI484" s="107" t="s">
        <v>52</v>
      </c>
      <c r="AJ484" s="106" t="s">
        <v>52</v>
      </c>
      <c r="AK484" s="106" t="s">
        <v>52</v>
      </c>
      <c r="AL484" s="111"/>
    </row>
    <row r="485" spans="1:38" ht="15.5" customHeight="1" x14ac:dyDescent="0.2">
      <c r="A485" s="105" t="s">
        <v>1568</v>
      </c>
      <c r="B485" s="105" t="s">
        <v>1569</v>
      </c>
      <c r="C485" s="105" t="s">
        <v>1570</v>
      </c>
      <c r="D485" s="105" t="s">
        <v>94</v>
      </c>
      <c r="E485" s="105" t="s">
        <v>78</v>
      </c>
      <c r="F485" s="106" t="s">
        <v>52</v>
      </c>
      <c r="G485" s="106" t="s">
        <v>52</v>
      </c>
      <c r="H485" s="106" t="s">
        <v>52</v>
      </c>
      <c r="I485" s="106" t="s">
        <v>52</v>
      </c>
      <c r="J485" s="106" t="s">
        <v>52</v>
      </c>
      <c r="K485" s="106">
        <v>567.99</v>
      </c>
      <c r="L485" s="106">
        <v>607.41</v>
      </c>
      <c r="M485" s="106">
        <v>648.45000000000005</v>
      </c>
      <c r="N485" s="106">
        <v>698.4</v>
      </c>
      <c r="O485" s="106">
        <v>766.17</v>
      </c>
      <c r="P485" s="106">
        <v>916.56</v>
      </c>
      <c r="Q485" s="106">
        <v>904.05</v>
      </c>
      <c r="R485" s="106">
        <v>937.08</v>
      </c>
      <c r="S485" s="107">
        <v>974.25</v>
      </c>
      <c r="T485" s="107">
        <v>1011.78</v>
      </c>
      <c r="U485" s="107">
        <v>1037.07</v>
      </c>
      <c r="V485" s="107">
        <v>1073.43</v>
      </c>
      <c r="W485" s="107">
        <v>1105.56</v>
      </c>
      <c r="X485" s="107">
        <v>1102.77</v>
      </c>
      <c r="Y485" s="107">
        <v>1102.77</v>
      </c>
      <c r="Z485" s="107">
        <v>1124.6400000000001</v>
      </c>
      <c r="AA485" s="107">
        <v>1124.6400000000001</v>
      </c>
      <c r="AB485" s="107">
        <v>1124.6400000000001</v>
      </c>
      <c r="AC485" s="107">
        <v>1169.46</v>
      </c>
      <c r="AD485" s="107">
        <v>1226.6099999999999</v>
      </c>
      <c r="AE485" s="107">
        <v>1287.81</v>
      </c>
      <c r="AF485" s="107">
        <v>1287.81</v>
      </c>
      <c r="AG485" s="107">
        <v>1332.81</v>
      </c>
      <c r="AH485" s="107">
        <v>1399.32</v>
      </c>
      <c r="AI485" s="107">
        <v>1441.26</v>
      </c>
      <c r="AJ485" s="106">
        <v>1585.17</v>
      </c>
      <c r="AK485" s="106">
        <v>1711.62</v>
      </c>
    </row>
    <row r="486" spans="1:38" ht="15.5" customHeight="1" x14ac:dyDescent="0.2">
      <c r="A486" s="105" t="s">
        <v>1571</v>
      </c>
      <c r="B486" s="105" t="s">
        <v>1572</v>
      </c>
      <c r="C486" s="105" t="s">
        <v>1573</v>
      </c>
      <c r="D486" s="105" t="s">
        <v>94</v>
      </c>
      <c r="E486" s="105" t="s">
        <v>76</v>
      </c>
      <c r="F486" s="106">
        <v>96.75</v>
      </c>
      <c r="G486" s="106">
        <v>81</v>
      </c>
      <c r="H486" s="106">
        <v>82.13</v>
      </c>
      <c r="I486" s="106">
        <v>98.8</v>
      </c>
      <c r="J486" s="106">
        <v>104.9</v>
      </c>
      <c r="K486" s="106">
        <v>113.48</v>
      </c>
      <c r="L486" s="106">
        <v>116.46</v>
      </c>
      <c r="M486" s="106">
        <v>120.04</v>
      </c>
      <c r="N486" s="106">
        <v>125.58</v>
      </c>
      <c r="O486" s="106">
        <v>142.31</v>
      </c>
      <c r="P486" s="106">
        <v>153.11000000000001</v>
      </c>
      <c r="Q486" s="106">
        <v>160.71</v>
      </c>
      <c r="R486" s="106">
        <v>168.03</v>
      </c>
      <c r="S486" s="107">
        <v>175.65</v>
      </c>
      <c r="T486" s="107">
        <v>184.02</v>
      </c>
      <c r="U486" s="107">
        <v>193.24</v>
      </c>
      <c r="V486" s="107">
        <v>202.62</v>
      </c>
      <c r="W486" s="107">
        <v>208.91</v>
      </c>
      <c r="X486" s="107">
        <v>211.66</v>
      </c>
      <c r="Y486" s="107">
        <v>216.34</v>
      </c>
      <c r="Z486" s="107">
        <v>222.05</v>
      </c>
      <c r="AA486" s="107">
        <v>226.66</v>
      </c>
      <c r="AB486" s="107">
        <v>231.07</v>
      </c>
      <c r="AC486" s="107">
        <v>239.33</v>
      </c>
      <c r="AD486" s="107">
        <v>252.04</v>
      </c>
      <c r="AE486" s="107">
        <v>259.10000000000002</v>
      </c>
      <c r="AF486" s="107">
        <v>267.02</v>
      </c>
      <c r="AG486" s="107">
        <v>275.44</v>
      </c>
      <c r="AH486" s="107">
        <v>284.26</v>
      </c>
      <c r="AI486" s="107">
        <v>292.54000000000002</v>
      </c>
      <c r="AJ486" s="106">
        <v>302.02999999999997</v>
      </c>
      <c r="AK486" s="106">
        <v>309.27</v>
      </c>
    </row>
    <row r="487" spans="1:38" ht="15.5" customHeight="1" x14ac:dyDescent="0.2">
      <c r="A487" s="110" t="s">
        <v>1574</v>
      </c>
      <c r="B487" s="105" t="s">
        <v>52</v>
      </c>
      <c r="C487" s="110" t="s">
        <v>1575</v>
      </c>
      <c r="D487" s="105" t="s">
        <v>194</v>
      </c>
      <c r="E487" s="105" t="s">
        <v>76</v>
      </c>
      <c r="F487" s="106">
        <v>86.63</v>
      </c>
      <c r="G487" s="106">
        <v>61.88</v>
      </c>
      <c r="H487" s="106">
        <v>64.13</v>
      </c>
      <c r="I487" s="106">
        <v>71</v>
      </c>
      <c r="J487" s="106">
        <v>74</v>
      </c>
      <c r="K487" s="106" t="s">
        <v>52</v>
      </c>
      <c r="L487" s="106" t="s">
        <v>52</v>
      </c>
      <c r="M487" s="106" t="s">
        <v>52</v>
      </c>
      <c r="N487" s="106" t="s">
        <v>52</v>
      </c>
      <c r="O487" s="106" t="s">
        <v>52</v>
      </c>
      <c r="P487" s="106" t="s">
        <v>52</v>
      </c>
      <c r="Q487" s="106" t="s">
        <v>52</v>
      </c>
      <c r="R487" s="106" t="s">
        <v>52</v>
      </c>
      <c r="S487" s="107" t="s">
        <v>52</v>
      </c>
      <c r="T487" s="107" t="s">
        <v>52</v>
      </c>
      <c r="U487" s="107" t="s">
        <v>52</v>
      </c>
      <c r="V487" s="107" t="s">
        <v>52</v>
      </c>
      <c r="W487" s="107" t="s">
        <v>52</v>
      </c>
      <c r="X487" s="107" t="s">
        <v>52</v>
      </c>
      <c r="Y487" s="107" t="s">
        <v>52</v>
      </c>
      <c r="Z487" s="107" t="s">
        <v>52</v>
      </c>
      <c r="AA487" s="107" t="s">
        <v>52</v>
      </c>
      <c r="AB487" s="107" t="s">
        <v>52</v>
      </c>
      <c r="AC487" s="107" t="s">
        <v>52</v>
      </c>
      <c r="AD487" s="107" t="s">
        <v>52</v>
      </c>
      <c r="AE487" s="107" t="s">
        <v>52</v>
      </c>
      <c r="AF487" s="107" t="s">
        <v>52</v>
      </c>
      <c r="AG487" s="107" t="s">
        <v>52</v>
      </c>
      <c r="AH487" s="107" t="s">
        <v>52</v>
      </c>
      <c r="AI487" s="107" t="s">
        <v>52</v>
      </c>
      <c r="AJ487" s="106" t="s">
        <v>52</v>
      </c>
      <c r="AK487" s="106" t="s">
        <v>52</v>
      </c>
      <c r="AL487" s="111"/>
    </row>
    <row r="488" spans="1:38" ht="15.5" customHeight="1" x14ac:dyDescent="0.2">
      <c r="A488" s="105" t="s">
        <v>1576</v>
      </c>
      <c r="B488" s="105" t="s">
        <v>1577</v>
      </c>
      <c r="C488" s="105" t="s">
        <v>1578</v>
      </c>
      <c r="D488" s="105" t="s">
        <v>94</v>
      </c>
      <c r="E488" s="105" t="s">
        <v>78</v>
      </c>
      <c r="F488" s="106" t="s">
        <v>52</v>
      </c>
      <c r="G488" s="106" t="s">
        <v>52</v>
      </c>
      <c r="H488" s="106" t="s">
        <v>52</v>
      </c>
      <c r="I488" s="106" t="s">
        <v>52</v>
      </c>
      <c r="J488" s="106" t="s">
        <v>52</v>
      </c>
      <c r="K488" s="106">
        <v>596.96</v>
      </c>
      <c r="L488" s="106">
        <v>698.44</v>
      </c>
      <c r="M488" s="106">
        <v>732.67</v>
      </c>
      <c r="N488" s="106">
        <v>787.03</v>
      </c>
      <c r="O488" s="106">
        <v>873.18</v>
      </c>
      <c r="P488" s="106">
        <v>957.63</v>
      </c>
      <c r="Q488" s="106">
        <v>985.94</v>
      </c>
      <c r="R488" s="106">
        <v>1033.8800000000001</v>
      </c>
      <c r="S488" s="107">
        <v>1083.99</v>
      </c>
      <c r="T488" s="107">
        <v>1137.17</v>
      </c>
      <c r="U488" s="107">
        <v>1184.25</v>
      </c>
      <c r="V488" s="107">
        <v>1231.1600000000001</v>
      </c>
      <c r="W488" s="107">
        <v>1265.01</v>
      </c>
      <c r="X488" s="107">
        <v>1264.99</v>
      </c>
      <c r="Y488" s="107">
        <v>1265.1099999999999</v>
      </c>
      <c r="Z488" s="107">
        <v>1264.9000000000001</v>
      </c>
      <c r="AA488" s="107">
        <v>1265.83</v>
      </c>
      <c r="AB488" s="107">
        <v>1266.43</v>
      </c>
      <c r="AC488" s="107">
        <v>1316.91</v>
      </c>
      <c r="AD488" s="107">
        <v>1382.69</v>
      </c>
      <c r="AE488" s="107">
        <v>1465.66</v>
      </c>
      <c r="AF488" s="107">
        <v>1509.98</v>
      </c>
      <c r="AG488" s="107">
        <v>1570.68</v>
      </c>
      <c r="AH488" s="107">
        <v>1648.81</v>
      </c>
      <c r="AI488" s="107">
        <v>1698.28</v>
      </c>
      <c r="AJ488" s="106">
        <v>1782.85</v>
      </c>
      <c r="AK488" s="106">
        <v>1868.67</v>
      </c>
    </row>
    <row r="489" spans="1:38" ht="15.5" customHeight="1" x14ac:dyDescent="0.2">
      <c r="A489" s="105" t="s">
        <v>1579</v>
      </c>
      <c r="B489" s="105" t="s">
        <v>1580</v>
      </c>
      <c r="C489" s="105" t="s">
        <v>1581</v>
      </c>
      <c r="D489" s="105" t="s">
        <v>94</v>
      </c>
      <c r="E489" s="105" t="s">
        <v>76</v>
      </c>
      <c r="F489" s="106">
        <v>74.25</v>
      </c>
      <c r="G489" s="106">
        <v>45</v>
      </c>
      <c r="H489" s="106">
        <v>28.13</v>
      </c>
      <c r="I489" s="106">
        <v>48.94</v>
      </c>
      <c r="J489" s="106">
        <v>87.01</v>
      </c>
      <c r="K489" s="106">
        <v>97.22</v>
      </c>
      <c r="L489" s="106">
        <v>103.36</v>
      </c>
      <c r="M489" s="106">
        <v>107.1</v>
      </c>
      <c r="N489" s="106">
        <v>111.75</v>
      </c>
      <c r="O489" s="106">
        <v>119.05</v>
      </c>
      <c r="P489" s="106">
        <v>125.97</v>
      </c>
      <c r="Q489" s="106">
        <v>133.62</v>
      </c>
      <c r="R489" s="106">
        <v>141.77000000000001</v>
      </c>
      <c r="S489" s="107">
        <v>152.62</v>
      </c>
      <c r="T489" s="107">
        <v>165.98</v>
      </c>
      <c r="U489" s="107">
        <v>173.81</v>
      </c>
      <c r="V489" s="107">
        <v>173.97</v>
      </c>
      <c r="W489" s="107">
        <v>178.46</v>
      </c>
      <c r="X489" s="107">
        <v>179.3</v>
      </c>
      <c r="Y489" s="107">
        <v>182.05</v>
      </c>
      <c r="Z489" s="107">
        <v>184.73</v>
      </c>
      <c r="AA489" s="107">
        <v>190.94</v>
      </c>
      <c r="AB489" s="107">
        <v>192.84</v>
      </c>
      <c r="AC489" s="107">
        <v>199.33</v>
      </c>
      <c r="AD489" s="107">
        <v>207.84</v>
      </c>
      <c r="AE489" s="107">
        <v>217.75</v>
      </c>
      <c r="AF489" s="107">
        <v>226.47</v>
      </c>
      <c r="AG489" s="107">
        <v>234.9</v>
      </c>
      <c r="AH489" s="107">
        <v>241.52</v>
      </c>
      <c r="AI489" s="107">
        <v>250.1</v>
      </c>
      <c r="AJ489" s="106">
        <v>262.81</v>
      </c>
      <c r="AK489" s="106">
        <v>273.10000000000002</v>
      </c>
    </row>
    <row r="490" spans="1:38" ht="15.5" customHeight="1" x14ac:dyDescent="0.2">
      <c r="A490" s="105" t="s">
        <v>1582</v>
      </c>
      <c r="B490" s="105" t="s">
        <v>1583</v>
      </c>
      <c r="C490" s="105" t="s">
        <v>1584</v>
      </c>
      <c r="D490" s="105" t="s">
        <v>94</v>
      </c>
      <c r="E490" s="105" t="s">
        <v>401</v>
      </c>
      <c r="F490" s="106">
        <v>369</v>
      </c>
      <c r="G490" s="106">
        <v>361.13</v>
      </c>
      <c r="H490" s="106">
        <v>475.88</v>
      </c>
      <c r="I490" s="106">
        <v>556.86</v>
      </c>
      <c r="J490" s="106">
        <v>545.16999999999996</v>
      </c>
      <c r="K490" s="106">
        <v>545.16999999999996</v>
      </c>
      <c r="L490" s="106">
        <v>553.83000000000004</v>
      </c>
      <c r="M490" s="106">
        <v>586.70000000000005</v>
      </c>
      <c r="N490" s="106">
        <v>629.67999999999995</v>
      </c>
      <c r="O490" s="106">
        <v>642.27</v>
      </c>
      <c r="P490" s="106">
        <v>732.22</v>
      </c>
      <c r="Q490" s="106">
        <v>766.69</v>
      </c>
      <c r="R490" s="106">
        <v>797.28</v>
      </c>
      <c r="S490" s="107">
        <v>797.28</v>
      </c>
      <c r="T490" s="107">
        <v>836.37</v>
      </c>
      <c r="U490" s="107">
        <v>865.64</v>
      </c>
      <c r="V490" s="107">
        <v>885.52</v>
      </c>
      <c r="W490" s="107">
        <v>885.52</v>
      </c>
      <c r="X490" s="107">
        <v>885.52</v>
      </c>
      <c r="Y490" s="107">
        <v>885.52</v>
      </c>
      <c r="Z490" s="107">
        <v>885.52</v>
      </c>
      <c r="AA490" s="107">
        <v>885.52</v>
      </c>
      <c r="AB490" s="107">
        <v>885.52</v>
      </c>
      <c r="AC490" s="107">
        <v>920.85</v>
      </c>
      <c r="AD490" s="107">
        <v>966.8</v>
      </c>
      <c r="AE490" s="107">
        <v>986.14</v>
      </c>
      <c r="AF490" s="107">
        <v>1019.67</v>
      </c>
      <c r="AG490" s="107">
        <v>1060.3499999999999</v>
      </c>
      <c r="AH490" s="107">
        <v>1113.26</v>
      </c>
      <c r="AI490" s="107">
        <v>1124.3900000000001</v>
      </c>
      <c r="AJ490" s="106">
        <v>1146.8800000000001</v>
      </c>
      <c r="AK490" s="106">
        <v>1204.1099999999999</v>
      </c>
    </row>
    <row r="491" spans="1:38" ht="15.5" customHeight="1" x14ac:dyDescent="0.2">
      <c r="A491" s="105" t="s">
        <v>1585</v>
      </c>
      <c r="B491" s="105" t="s">
        <v>1586</v>
      </c>
      <c r="C491" s="105" t="s">
        <v>1587</v>
      </c>
      <c r="D491" s="105" t="s">
        <v>94</v>
      </c>
      <c r="E491" s="105" t="s">
        <v>74</v>
      </c>
      <c r="F491" s="106">
        <v>454.5</v>
      </c>
      <c r="G491" s="106">
        <v>482.63</v>
      </c>
      <c r="H491" s="106">
        <v>497.25</v>
      </c>
      <c r="I491" s="106">
        <v>520.71</v>
      </c>
      <c r="J491" s="106">
        <v>539.69000000000005</v>
      </c>
      <c r="K491" s="106">
        <v>573.42999999999995</v>
      </c>
      <c r="L491" s="106">
        <v>600.08000000000004</v>
      </c>
      <c r="M491" s="106">
        <v>630.46</v>
      </c>
      <c r="N491" s="106">
        <v>675.66</v>
      </c>
      <c r="O491" s="106">
        <v>715.53</v>
      </c>
      <c r="P491" s="106">
        <v>790.65</v>
      </c>
      <c r="Q491" s="106">
        <v>849.16</v>
      </c>
      <c r="R491" s="106">
        <v>895.78</v>
      </c>
      <c r="S491" s="107">
        <v>941.43</v>
      </c>
      <c r="T491" s="107">
        <v>987.5</v>
      </c>
      <c r="U491" s="107">
        <v>1036.22</v>
      </c>
      <c r="V491" s="107">
        <v>1085.94</v>
      </c>
      <c r="W491" s="107">
        <v>1106.3399999999999</v>
      </c>
      <c r="X491" s="107">
        <v>1106.33</v>
      </c>
      <c r="Y491" s="107">
        <v>1106.33</v>
      </c>
      <c r="Z491" s="107">
        <v>1106.03</v>
      </c>
      <c r="AA491" s="107">
        <v>1106.03</v>
      </c>
      <c r="AB491" s="107">
        <v>1106.06</v>
      </c>
      <c r="AC491" s="107">
        <v>1128.22</v>
      </c>
      <c r="AD491" s="107">
        <v>1184.7</v>
      </c>
      <c r="AE491" s="107">
        <v>1243.51</v>
      </c>
      <c r="AF491" s="107">
        <v>1293.0899999999999</v>
      </c>
      <c r="AG491" s="107">
        <v>1344.89</v>
      </c>
      <c r="AH491" s="107">
        <v>1412.07</v>
      </c>
      <c r="AI491" s="107">
        <v>1454.29</v>
      </c>
      <c r="AJ491" s="106">
        <v>1526.83</v>
      </c>
      <c r="AK491" s="106">
        <v>1603.36</v>
      </c>
    </row>
    <row r="492" spans="1:38" ht="15.5" customHeight="1" x14ac:dyDescent="0.2">
      <c r="A492" s="105" t="s">
        <v>1588</v>
      </c>
      <c r="B492" s="105" t="s">
        <v>1589</v>
      </c>
      <c r="C492" s="105" t="s">
        <v>1590</v>
      </c>
      <c r="D492" s="105" t="s">
        <v>94</v>
      </c>
      <c r="E492" s="105" t="s">
        <v>76</v>
      </c>
      <c r="F492" s="106">
        <v>87.75</v>
      </c>
      <c r="G492" s="106">
        <v>79.88</v>
      </c>
      <c r="H492" s="106">
        <v>81</v>
      </c>
      <c r="I492" s="106">
        <v>85.52</v>
      </c>
      <c r="J492" s="106">
        <v>93.18</v>
      </c>
      <c r="K492" s="106">
        <v>100.11</v>
      </c>
      <c r="L492" s="106">
        <v>103.45</v>
      </c>
      <c r="M492" s="106">
        <v>106.4</v>
      </c>
      <c r="N492" s="106">
        <v>110.28</v>
      </c>
      <c r="O492" s="106">
        <v>115.17</v>
      </c>
      <c r="P492" s="106">
        <v>126.08</v>
      </c>
      <c r="Q492" s="106">
        <v>137.31</v>
      </c>
      <c r="R492" s="106">
        <v>143.25</v>
      </c>
      <c r="S492" s="107">
        <v>149.69999999999999</v>
      </c>
      <c r="T492" s="107">
        <v>157.91</v>
      </c>
      <c r="U492" s="107">
        <v>166.04</v>
      </c>
      <c r="V492" s="107">
        <v>173.7</v>
      </c>
      <c r="W492" s="107">
        <v>180.76</v>
      </c>
      <c r="X492" s="107">
        <v>179.7</v>
      </c>
      <c r="Y492" s="107">
        <v>186.39</v>
      </c>
      <c r="Z492" s="107">
        <v>193.78</v>
      </c>
      <c r="AA492" s="107">
        <v>197.94</v>
      </c>
      <c r="AB492" s="107">
        <v>204.74</v>
      </c>
      <c r="AC492" s="107">
        <v>211.21</v>
      </c>
      <c r="AD492" s="107">
        <v>220.48</v>
      </c>
      <c r="AE492" s="107">
        <v>226.81</v>
      </c>
      <c r="AF492" s="107">
        <v>234.21</v>
      </c>
      <c r="AG492" s="107">
        <v>242</v>
      </c>
      <c r="AH492" s="107">
        <v>250</v>
      </c>
      <c r="AI492" s="107">
        <v>258.02</v>
      </c>
      <c r="AJ492" s="106">
        <v>270.49</v>
      </c>
      <c r="AK492" s="106">
        <v>280.77999999999997</v>
      </c>
    </row>
    <row r="493" spans="1:38" ht="15.5" customHeight="1" x14ac:dyDescent="0.2">
      <c r="A493" s="105" t="s">
        <v>1591</v>
      </c>
      <c r="B493" s="105" t="s">
        <v>1592</v>
      </c>
      <c r="C493" s="105" t="s">
        <v>1593</v>
      </c>
      <c r="D493" s="105" t="s">
        <v>94</v>
      </c>
      <c r="E493" s="105" t="s">
        <v>84</v>
      </c>
      <c r="F493" s="106">
        <v>16.88</v>
      </c>
      <c r="G493" s="106">
        <v>14.63</v>
      </c>
      <c r="H493" s="106">
        <v>15.75</v>
      </c>
      <c r="I493" s="106">
        <v>22.3</v>
      </c>
      <c r="J493" s="106">
        <v>25.56</v>
      </c>
      <c r="K493" s="106">
        <v>29.26</v>
      </c>
      <c r="L493" s="106">
        <v>39.75</v>
      </c>
      <c r="M493" s="106">
        <v>46.55</v>
      </c>
      <c r="N493" s="106">
        <v>50.56</v>
      </c>
      <c r="O493" s="106">
        <v>54.34</v>
      </c>
      <c r="P493" s="106">
        <v>58.94</v>
      </c>
      <c r="Q493" s="106">
        <v>62.32</v>
      </c>
      <c r="R493" s="106">
        <v>65.38</v>
      </c>
      <c r="S493" s="107">
        <v>68.290000000000006</v>
      </c>
      <c r="T493" s="107">
        <v>69.930000000000007</v>
      </c>
      <c r="U493" s="107">
        <v>71.61</v>
      </c>
      <c r="V493" s="107">
        <v>72.5</v>
      </c>
      <c r="W493" s="107">
        <v>73.16</v>
      </c>
      <c r="X493" s="107">
        <v>73.16</v>
      </c>
      <c r="Y493" s="107">
        <v>73.16</v>
      </c>
      <c r="Z493" s="107">
        <v>73.16</v>
      </c>
      <c r="AA493" s="107">
        <v>73.16</v>
      </c>
      <c r="AB493" s="107">
        <v>74.62</v>
      </c>
      <c r="AC493" s="107">
        <v>76.11</v>
      </c>
      <c r="AD493" s="107">
        <v>77.62</v>
      </c>
      <c r="AE493" s="107">
        <v>79.94</v>
      </c>
      <c r="AF493" s="107">
        <v>82.33</v>
      </c>
      <c r="AG493" s="107">
        <v>83.97</v>
      </c>
      <c r="AH493" s="107">
        <v>85.64</v>
      </c>
      <c r="AI493" s="107">
        <v>87.35</v>
      </c>
      <c r="AJ493" s="106">
        <v>92.35</v>
      </c>
      <c r="AK493" s="106">
        <v>95.11</v>
      </c>
    </row>
    <row r="494" spans="1:38" ht="15.5" customHeight="1" x14ac:dyDescent="0.2">
      <c r="A494" s="105" t="s">
        <v>1594</v>
      </c>
      <c r="B494" s="105" t="s">
        <v>1595</v>
      </c>
      <c r="C494" s="105" t="s">
        <v>1596</v>
      </c>
      <c r="D494" s="105" t="s">
        <v>194</v>
      </c>
      <c r="E494" s="105" t="s">
        <v>76</v>
      </c>
      <c r="F494" s="106">
        <v>93.38</v>
      </c>
      <c r="G494" s="106">
        <v>63</v>
      </c>
      <c r="H494" s="106">
        <v>87.75</v>
      </c>
      <c r="I494" s="106">
        <v>107.11</v>
      </c>
      <c r="J494" s="106">
        <v>122.22</v>
      </c>
      <c r="K494" s="106">
        <v>131.57</v>
      </c>
      <c r="L494" s="106">
        <v>137.44999999999999</v>
      </c>
      <c r="M494" s="106">
        <v>143.49</v>
      </c>
      <c r="N494" s="106">
        <v>149.97999999999999</v>
      </c>
      <c r="O494" s="106">
        <v>161.63</v>
      </c>
      <c r="P494" s="106">
        <v>175</v>
      </c>
      <c r="Q494" s="106">
        <v>178.53</v>
      </c>
      <c r="R494" s="106">
        <v>186.51</v>
      </c>
      <c r="S494" s="107">
        <v>192.16</v>
      </c>
      <c r="T494" s="107">
        <v>195.04</v>
      </c>
      <c r="U494" s="107">
        <v>198.98</v>
      </c>
      <c r="V494" s="107" t="s">
        <v>52</v>
      </c>
      <c r="W494" s="107" t="s">
        <v>52</v>
      </c>
      <c r="X494" s="107" t="s">
        <v>52</v>
      </c>
      <c r="Y494" s="107" t="s">
        <v>52</v>
      </c>
      <c r="Z494" s="107" t="s">
        <v>52</v>
      </c>
      <c r="AA494" s="107" t="s">
        <v>52</v>
      </c>
      <c r="AB494" s="107" t="s">
        <v>52</v>
      </c>
      <c r="AC494" s="107" t="s">
        <v>52</v>
      </c>
      <c r="AD494" s="107" t="s">
        <v>52</v>
      </c>
      <c r="AE494" s="107" t="s">
        <v>52</v>
      </c>
      <c r="AF494" s="107" t="s">
        <v>52</v>
      </c>
      <c r="AG494" s="107" t="s">
        <v>52</v>
      </c>
      <c r="AH494" s="107" t="s">
        <v>52</v>
      </c>
      <c r="AI494" s="107" t="s">
        <v>52</v>
      </c>
      <c r="AJ494" s="106" t="s">
        <v>52</v>
      </c>
      <c r="AK494" s="106" t="s">
        <v>52</v>
      </c>
    </row>
    <row r="495" spans="1:38" ht="15.5" customHeight="1" x14ac:dyDescent="0.2">
      <c r="A495" s="105" t="s">
        <v>1597</v>
      </c>
      <c r="B495" s="105" t="s">
        <v>1598</v>
      </c>
      <c r="C495" s="105" t="s">
        <v>1599</v>
      </c>
      <c r="D495" s="105" t="s">
        <v>94</v>
      </c>
      <c r="E495" s="105" t="s">
        <v>76</v>
      </c>
      <c r="F495" s="106">
        <v>96.75</v>
      </c>
      <c r="G495" s="106">
        <v>91.13</v>
      </c>
      <c r="H495" s="106">
        <v>81</v>
      </c>
      <c r="I495" s="106">
        <v>83.85</v>
      </c>
      <c r="J495" s="106">
        <v>99.39</v>
      </c>
      <c r="K495" s="106">
        <v>113.81</v>
      </c>
      <c r="L495" s="106">
        <v>119.55</v>
      </c>
      <c r="M495" s="106">
        <v>125.27</v>
      </c>
      <c r="N495" s="106">
        <v>130.36000000000001</v>
      </c>
      <c r="O495" s="106">
        <v>139.08000000000001</v>
      </c>
      <c r="P495" s="106">
        <v>149.21</v>
      </c>
      <c r="Q495" s="106">
        <v>158.9</v>
      </c>
      <c r="R495" s="106">
        <v>170.36</v>
      </c>
      <c r="S495" s="107">
        <v>180.4</v>
      </c>
      <c r="T495" s="107">
        <v>183.13</v>
      </c>
      <c r="U495" s="107">
        <v>191.4</v>
      </c>
      <c r="V495" s="107">
        <v>199.49</v>
      </c>
      <c r="W495" s="107">
        <v>209.58</v>
      </c>
      <c r="X495" s="107">
        <v>210.56</v>
      </c>
      <c r="Y495" s="107">
        <v>215.54</v>
      </c>
      <c r="Z495" s="107">
        <v>219.04</v>
      </c>
      <c r="AA495" s="107">
        <v>216.43</v>
      </c>
      <c r="AB495" s="107">
        <v>212.93</v>
      </c>
      <c r="AC495" s="107">
        <v>219.05</v>
      </c>
      <c r="AD495" s="107">
        <v>224.86</v>
      </c>
      <c r="AE495" s="107">
        <v>234.34</v>
      </c>
      <c r="AF495" s="107">
        <v>243.11</v>
      </c>
      <c r="AG495" s="107">
        <v>254.04</v>
      </c>
      <c r="AH495" s="107">
        <v>261.39</v>
      </c>
      <c r="AI495" s="107">
        <v>270.63</v>
      </c>
      <c r="AJ495" s="106">
        <v>280.76</v>
      </c>
      <c r="AK495" s="106">
        <v>297.39</v>
      </c>
    </row>
    <row r="496" spans="1:38" ht="15.5" customHeight="1" x14ac:dyDescent="0.2">
      <c r="A496" s="105" t="s">
        <v>1600</v>
      </c>
      <c r="B496" s="105" t="s">
        <v>1601</v>
      </c>
      <c r="C496" s="105" t="s">
        <v>1602</v>
      </c>
      <c r="D496" s="105" t="s">
        <v>94</v>
      </c>
      <c r="E496" s="105" t="s">
        <v>76</v>
      </c>
      <c r="F496" s="106">
        <v>43.88</v>
      </c>
      <c r="G496" s="106">
        <v>30.38</v>
      </c>
      <c r="H496" s="106">
        <v>22.5</v>
      </c>
      <c r="I496" s="106">
        <v>55.22</v>
      </c>
      <c r="J496" s="106">
        <v>74.39</v>
      </c>
      <c r="K496" s="106">
        <v>85.5</v>
      </c>
      <c r="L496" s="106">
        <v>90.75</v>
      </c>
      <c r="M496" s="106">
        <v>98.42</v>
      </c>
      <c r="N496" s="106">
        <v>106.52</v>
      </c>
      <c r="O496" s="106">
        <v>112.72</v>
      </c>
      <c r="P496" s="106">
        <v>120.25</v>
      </c>
      <c r="Q496" s="106">
        <v>128.03</v>
      </c>
      <c r="R496" s="106">
        <v>133.66</v>
      </c>
      <c r="S496" s="107">
        <v>141.35</v>
      </c>
      <c r="T496" s="107">
        <v>147.86000000000001</v>
      </c>
      <c r="U496" s="107">
        <v>157.56</v>
      </c>
      <c r="V496" s="107">
        <v>164.98</v>
      </c>
      <c r="W496" s="107">
        <v>176.12</v>
      </c>
      <c r="X496" s="107">
        <v>177.18</v>
      </c>
      <c r="Y496" s="107">
        <v>177.03</v>
      </c>
      <c r="Z496" s="107">
        <v>177.99</v>
      </c>
      <c r="AA496" s="107">
        <v>179.17</v>
      </c>
      <c r="AB496" s="107">
        <v>180.32</v>
      </c>
      <c r="AC496" s="107">
        <v>186.45</v>
      </c>
      <c r="AD496" s="107">
        <v>195.37</v>
      </c>
      <c r="AE496" s="107">
        <v>202.28</v>
      </c>
      <c r="AF496" s="107">
        <v>208.04</v>
      </c>
      <c r="AG496" s="107">
        <v>217.2</v>
      </c>
      <c r="AH496" s="107">
        <v>224.34</v>
      </c>
      <c r="AI496" s="107">
        <v>231.36</v>
      </c>
      <c r="AJ496" s="106">
        <v>240.29</v>
      </c>
      <c r="AK496" s="106">
        <v>251.73</v>
      </c>
    </row>
    <row r="497" spans="1:38" ht="15.5" customHeight="1" x14ac:dyDescent="0.2">
      <c r="A497" s="105" t="s">
        <v>1603</v>
      </c>
      <c r="B497" s="105" t="s">
        <v>1604</v>
      </c>
      <c r="C497" s="105" t="s">
        <v>1605</v>
      </c>
      <c r="D497" s="105" t="s">
        <v>194</v>
      </c>
      <c r="E497" s="105" t="s">
        <v>76</v>
      </c>
      <c r="F497" s="106">
        <v>103.5</v>
      </c>
      <c r="G497" s="106">
        <v>101.25</v>
      </c>
      <c r="H497" s="106">
        <v>97.88</v>
      </c>
      <c r="I497" s="106">
        <v>105.07</v>
      </c>
      <c r="J497" s="106">
        <v>108.5</v>
      </c>
      <c r="K497" s="106">
        <v>113.68</v>
      </c>
      <c r="L497" s="106">
        <v>118.44</v>
      </c>
      <c r="M497" s="106">
        <v>124.42</v>
      </c>
      <c r="N497" s="106">
        <v>133.4</v>
      </c>
      <c r="O497" s="106">
        <v>143.91</v>
      </c>
      <c r="P497" s="106">
        <v>149.97</v>
      </c>
      <c r="Q497" s="106">
        <v>156.72</v>
      </c>
      <c r="R497" s="106">
        <v>164.2</v>
      </c>
      <c r="S497" s="107">
        <v>172.1</v>
      </c>
      <c r="T497" s="107">
        <v>178.13</v>
      </c>
      <c r="U497" s="107">
        <v>184.24</v>
      </c>
      <c r="V497" s="107" t="s">
        <v>52</v>
      </c>
      <c r="W497" s="107" t="s">
        <v>52</v>
      </c>
      <c r="X497" s="107" t="s">
        <v>52</v>
      </c>
      <c r="Y497" s="107" t="s">
        <v>52</v>
      </c>
      <c r="Z497" s="107" t="s">
        <v>52</v>
      </c>
      <c r="AA497" s="107" t="s">
        <v>52</v>
      </c>
      <c r="AB497" s="107" t="s">
        <v>52</v>
      </c>
      <c r="AC497" s="107" t="s">
        <v>52</v>
      </c>
      <c r="AD497" s="107" t="s">
        <v>52</v>
      </c>
      <c r="AE497" s="107" t="s">
        <v>52</v>
      </c>
      <c r="AF497" s="107" t="s">
        <v>52</v>
      </c>
      <c r="AG497" s="107" t="s">
        <v>52</v>
      </c>
      <c r="AH497" s="107" t="s">
        <v>52</v>
      </c>
      <c r="AI497" s="107" t="s">
        <v>52</v>
      </c>
      <c r="AJ497" s="106" t="s">
        <v>52</v>
      </c>
      <c r="AK497" s="106" t="s">
        <v>52</v>
      </c>
    </row>
    <row r="498" spans="1:38" ht="15.5" customHeight="1" x14ac:dyDescent="0.2">
      <c r="A498" s="105" t="s">
        <v>1606</v>
      </c>
      <c r="B498" s="105" t="s">
        <v>1607</v>
      </c>
      <c r="C498" s="105" t="s">
        <v>1608</v>
      </c>
      <c r="D498" s="105" t="s">
        <v>94</v>
      </c>
      <c r="E498" s="105" t="s">
        <v>74</v>
      </c>
      <c r="F498" s="106">
        <v>585</v>
      </c>
      <c r="G498" s="106">
        <v>491.63</v>
      </c>
      <c r="H498" s="106">
        <v>495</v>
      </c>
      <c r="I498" s="106">
        <v>527.28</v>
      </c>
      <c r="J498" s="106">
        <v>575.14</v>
      </c>
      <c r="K498" s="106">
        <v>649.58000000000004</v>
      </c>
      <c r="L498" s="106">
        <v>676.49</v>
      </c>
      <c r="M498" s="106">
        <v>712.89</v>
      </c>
      <c r="N498" s="106">
        <v>745.46</v>
      </c>
      <c r="O498" s="106">
        <v>785.38</v>
      </c>
      <c r="P498" s="106">
        <v>878.14</v>
      </c>
      <c r="Q498" s="106">
        <v>903.98</v>
      </c>
      <c r="R498" s="106">
        <v>939.02</v>
      </c>
      <c r="S498" s="107">
        <v>971.71</v>
      </c>
      <c r="T498" s="107">
        <v>1005.7</v>
      </c>
      <c r="U498" s="107">
        <v>1056.3399999999999</v>
      </c>
      <c r="V498" s="107">
        <v>1095.78</v>
      </c>
      <c r="W498" s="107">
        <v>1122.58</v>
      </c>
      <c r="X498" s="107">
        <v>1122.9100000000001</v>
      </c>
      <c r="Y498" s="107">
        <v>1124.6199999999999</v>
      </c>
      <c r="Z498" s="107">
        <v>1148.54</v>
      </c>
      <c r="AA498" s="107">
        <v>1171.26</v>
      </c>
      <c r="AB498" s="107">
        <v>1193.8800000000001</v>
      </c>
      <c r="AC498" s="107">
        <v>1240.31</v>
      </c>
      <c r="AD498" s="107">
        <v>1300.78</v>
      </c>
      <c r="AE498" s="107">
        <v>1364.34</v>
      </c>
      <c r="AF498" s="107">
        <v>1417.37</v>
      </c>
      <c r="AG498" s="107">
        <v>1472.58</v>
      </c>
      <c r="AH498" s="107">
        <v>1529.96</v>
      </c>
      <c r="AI498" s="107">
        <v>1589.18</v>
      </c>
      <c r="AJ498" s="106">
        <v>1667.08</v>
      </c>
      <c r="AK498" s="106">
        <v>1751.03</v>
      </c>
    </row>
    <row r="499" spans="1:38" ht="15.5" customHeight="1" x14ac:dyDescent="0.2">
      <c r="A499" s="105" t="s">
        <v>1609</v>
      </c>
      <c r="B499" s="105" t="s">
        <v>1610</v>
      </c>
      <c r="C499" s="105" t="s">
        <v>1611</v>
      </c>
      <c r="D499" s="105" t="s">
        <v>94</v>
      </c>
      <c r="E499" s="105" t="s">
        <v>74</v>
      </c>
      <c r="F499" s="106">
        <v>532.13</v>
      </c>
      <c r="G499" s="106">
        <v>490.5</v>
      </c>
      <c r="H499" s="106">
        <v>474.75</v>
      </c>
      <c r="I499" s="106">
        <v>519.45000000000005</v>
      </c>
      <c r="J499" s="106">
        <v>584.57000000000005</v>
      </c>
      <c r="K499" s="106">
        <v>666.57</v>
      </c>
      <c r="L499" s="106">
        <v>723.55</v>
      </c>
      <c r="M499" s="106">
        <v>774.05</v>
      </c>
      <c r="N499" s="106">
        <v>835.91</v>
      </c>
      <c r="O499" s="106">
        <v>902.38</v>
      </c>
      <c r="P499" s="106">
        <v>1082.27</v>
      </c>
      <c r="Q499" s="106">
        <v>1113.6600000000001</v>
      </c>
      <c r="R499" s="106">
        <v>1156.94</v>
      </c>
      <c r="S499" s="107">
        <v>1200.17</v>
      </c>
      <c r="T499" s="107">
        <v>1246.8699999999999</v>
      </c>
      <c r="U499" s="107">
        <v>1283.01</v>
      </c>
      <c r="V499" s="107">
        <v>1332.66</v>
      </c>
      <c r="W499" s="107">
        <v>1384.64</v>
      </c>
      <c r="X499" s="107">
        <v>1384.64</v>
      </c>
      <c r="Y499" s="107">
        <v>1384.64</v>
      </c>
      <c r="Z499" s="107">
        <v>1410.26</v>
      </c>
      <c r="AA499" s="107">
        <v>1410.26</v>
      </c>
      <c r="AB499" s="107">
        <v>1438.32</v>
      </c>
      <c r="AC499" s="107">
        <v>1495.71</v>
      </c>
      <c r="AD499" s="107">
        <v>1570.35</v>
      </c>
      <c r="AE499" s="107">
        <v>1648.71</v>
      </c>
      <c r="AF499" s="107">
        <v>1714.49</v>
      </c>
      <c r="AG499" s="107">
        <v>1782.9</v>
      </c>
      <c r="AH499" s="107">
        <v>1871.87</v>
      </c>
      <c r="AI499" s="107">
        <v>1927.84</v>
      </c>
      <c r="AJ499" s="106">
        <v>1985.48</v>
      </c>
      <c r="AK499" s="106">
        <v>2084.5500000000002</v>
      </c>
    </row>
    <row r="500" spans="1:38" ht="15.5" customHeight="1" x14ac:dyDescent="0.2">
      <c r="A500" s="105" t="s">
        <v>1612</v>
      </c>
      <c r="B500" s="105" t="s">
        <v>1613</v>
      </c>
      <c r="C500" s="105" t="s">
        <v>1614</v>
      </c>
      <c r="D500" s="105" t="s">
        <v>94</v>
      </c>
      <c r="E500" s="105" t="s">
        <v>227</v>
      </c>
      <c r="F500" s="106">
        <v>443.25</v>
      </c>
      <c r="G500" s="106">
        <v>434.25</v>
      </c>
      <c r="H500" s="106">
        <v>604.13</v>
      </c>
      <c r="I500" s="106">
        <v>667.48</v>
      </c>
      <c r="J500" s="106">
        <v>744.89</v>
      </c>
      <c r="K500" s="106">
        <v>717.34</v>
      </c>
      <c r="L500" s="106">
        <v>735.28</v>
      </c>
      <c r="M500" s="106">
        <v>754.61</v>
      </c>
      <c r="N500" s="106">
        <v>777.22</v>
      </c>
      <c r="O500" s="106">
        <v>805.09</v>
      </c>
      <c r="P500" s="106">
        <v>946.14</v>
      </c>
      <c r="Q500" s="106">
        <v>1003.37</v>
      </c>
      <c r="R500" s="106">
        <v>1050</v>
      </c>
      <c r="S500" s="107">
        <v>1076.25</v>
      </c>
      <c r="T500" s="107">
        <v>1103.1600000000001</v>
      </c>
      <c r="U500" s="107">
        <v>1130.73</v>
      </c>
      <c r="V500" s="107">
        <v>1152.21</v>
      </c>
      <c r="W500" s="107">
        <v>1152.21</v>
      </c>
      <c r="X500" s="107">
        <v>1152.21</v>
      </c>
      <c r="Y500" s="107">
        <v>1152.21</v>
      </c>
      <c r="Z500" s="107">
        <v>1152.21</v>
      </c>
      <c r="AA500" s="107">
        <v>1152.21</v>
      </c>
      <c r="AB500" s="107">
        <v>1152.21</v>
      </c>
      <c r="AC500" s="107">
        <v>1198.18</v>
      </c>
      <c r="AD500" s="107">
        <v>1257.97</v>
      </c>
      <c r="AE500" s="107">
        <v>1320.74</v>
      </c>
      <c r="AF500" s="107">
        <v>1373.44</v>
      </c>
      <c r="AG500" s="107">
        <v>1428.24</v>
      </c>
      <c r="AH500" s="107">
        <v>1499.51</v>
      </c>
      <c r="AI500" s="107">
        <v>1544.35</v>
      </c>
      <c r="AJ500" s="106">
        <v>1621.41</v>
      </c>
      <c r="AK500" s="106">
        <v>1702.32</v>
      </c>
    </row>
    <row r="501" spans="1:38" ht="15.5" customHeight="1" x14ac:dyDescent="0.2">
      <c r="A501" s="105" t="s">
        <v>1615</v>
      </c>
      <c r="B501" s="105" t="s">
        <v>1616</v>
      </c>
      <c r="C501" s="105" t="s">
        <v>1617</v>
      </c>
      <c r="D501" s="105" t="s">
        <v>94</v>
      </c>
      <c r="E501" s="105" t="s">
        <v>401</v>
      </c>
      <c r="F501" s="106">
        <v>284.63</v>
      </c>
      <c r="G501" s="106">
        <v>172.13</v>
      </c>
      <c r="H501" s="106">
        <v>349.88</v>
      </c>
      <c r="I501" s="106">
        <v>345.27</v>
      </c>
      <c r="J501" s="106">
        <v>321.87</v>
      </c>
      <c r="K501" s="106">
        <v>208.42</v>
      </c>
      <c r="L501" s="106">
        <v>253.19</v>
      </c>
      <c r="M501" s="106">
        <v>261.31</v>
      </c>
      <c r="N501" s="106">
        <v>304.92</v>
      </c>
      <c r="O501" s="106">
        <v>228.68</v>
      </c>
      <c r="P501" s="106">
        <v>359.63</v>
      </c>
      <c r="Q501" s="106">
        <v>359.63</v>
      </c>
      <c r="R501" s="106">
        <v>359.63</v>
      </c>
      <c r="S501" s="107">
        <v>359.63</v>
      </c>
      <c r="T501" s="107">
        <v>377.25</v>
      </c>
      <c r="U501" s="107">
        <v>377.25</v>
      </c>
      <c r="V501" s="107">
        <v>377.25</v>
      </c>
      <c r="W501" s="107">
        <v>377.06</v>
      </c>
      <c r="X501" s="107">
        <v>377.06</v>
      </c>
      <c r="Y501" s="107">
        <v>377</v>
      </c>
      <c r="Z501" s="107">
        <v>388.54</v>
      </c>
      <c r="AA501" s="107">
        <v>388.42</v>
      </c>
      <c r="AB501" s="107">
        <v>388.42</v>
      </c>
      <c r="AC501" s="107">
        <v>403.91</v>
      </c>
      <c r="AD501" s="107">
        <v>420.02</v>
      </c>
      <c r="AE501" s="107">
        <v>428.42</v>
      </c>
      <c r="AF501" s="107">
        <v>449.8</v>
      </c>
      <c r="AG501" s="107">
        <v>467.75</v>
      </c>
      <c r="AH501" s="107">
        <v>481.78</v>
      </c>
      <c r="AI501" s="107">
        <v>476.96</v>
      </c>
      <c r="AJ501" s="106">
        <v>487.17</v>
      </c>
      <c r="AK501" s="106">
        <v>497.36</v>
      </c>
    </row>
    <row r="502" spans="1:38" ht="15.5" customHeight="1" x14ac:dyDescent="0.2">
      <c r="A502" s="105" t="s">
        <v>1618</v>
      </c>
      <c r="B502" s="105" t="s">
        <v>1619</v>
      </c>
      <c r="C502" s="105" t="s">
        <v>1620</v>
      </c>
      <c r="D502" s="105" t="s">
        <v>194</v>
      </c>
      <c r="E502" s="105" t="s">
        <v>76</v>
      </c>
      <c r="F502" s="106">
        <v>158.63</v>
      </c>
      <c r="G502" s="106">
        <v>78.75</v>
      </c>
      <c r="H502" s="106">
        <v>77.63</v>
      </c>
      <c r="I502" s="106">
        <v>119.06</v>
      </c>
      <c r="J502" s="106">
        <v>154.11000000000001</v>
      </c>
      <c r="K502" s="106">
        <v>130.11000000000001</v>
      </c>
      <c r="L502" s="106">
        <v>135.96</v>
      </c>
      <c r="M502" s="106">
        <v>142.08000000000001</v>
      </c>
      <c r="N502" s="106">
        <v>152.41</v>
      </c>
      <c r="O502" s="106">
        <v>155.18</v>
      </c>
      <c r="P502" s="106">
        <v>155.18</v>
      </c>
      <c r="Q502" s="106">
        <v>159.06</v>
      </c>
      <c r="R502" s="106">
        <v>163.83000000000001</v>
      </c>
      <c r="S502" s="107">
        <v>166.29</v>
      </c>
      <c r="T502" s="107">
        <v>170.45</v>
      </c>
      <c r="U502" s="107">
        <v>170.45</v>
      </c>
      <c r="V502" s="107" t="s">
        <v>52</v>
      </c>
      <c r="W502" s="107" t="s">
        <v>52</v>
      </c>
      <c r="X502" s="107" t="s">
        <v>52</v>
      </c>
      <c r="Y502" s="107" t="s">
        <v>52</v>
      </c>
      <c r="Z502" s="107" t="s">
        <v>52</v>
      </c>
      <c r="AA502" s="107" t="s">
        <v>52</v>
      </c>
      <c r="AB502" s="107" t="s">
        <v>52</v>
      </c>
      <c r="AC502" s="107" t="s">
        <v>52</v>
      </c>
      <c r="AD502" s="107" t="s">
        <v>52</v>
      </c>
      <c r="AE502" s="107" t="s">
        <v>52</v>
      </c>
      <c r="AF502" s="107" t="s">
        <v>52</v>
      </c>
      <c r="AG502" s="107" t="s">
        <v>52</v>
      </c>
      <c r="AH502" s="107" t="s">
        <v>52</v>
      </c>
      <c r="AI502" s="107" t="s">
        <v>52</v>
      </c>
      <c r="AJ502" s="106" t="s">
        <v>52</v>
      </c>
      <c r="AK502" s="106" t="s">
        <v>52</v>
      </c>
    </row>
    <row r="503" spans="1:38" ht="15.5" customHeight="1" x14ac:dyDescent="0.2">
      <c r="A503" s="105" t="s">
        <v>1621</v>
      </c>
      <c r="B503" s="105" t="s">
        <v>52</v>
      </c>
      <c r="C503" s="105" t="s">
        <v>1622</v>
      </c>
      <c r="D503" s="105" t="s">
        <v>194</v>
      </c>
      <c r="E503" s="105" t="s">
        <v>76</v>
      </c>
      <c r="F503" s="106">
        <v>105.75</v>
      </c>
      <c r="G503" s="106">
        <v>103.5</v>
      </c>
      <c r="H503" s="106">
        <v>94.5</v>
      </c>
      <c r="I503" s="106" t="s">
        <v>52</v>
      </c>
      <c r="J503" s="106" t="s">
        <v>52</v>
      </c>
      <c r="K503" s="106" t="s">
        <v>52</v>
      </c>
      <c r="L503" s="106" t="s">
        <v>52</v>
      </c>
      <c r="M503" s="106" t="s">
        <v>52</v>
      </c>
      <c r="N503" s="106" t="s">
        <v>52</v>
      </c>
      <c r="O503" s="106" t="s">
        <v>52</v>
      </c>
      <c r="P503" s="106" t="s">
        <v>52</v>
      </c>
      <c r="Q503" s="106" t="s">
        <v>52</v>
      </c>
      <c r="R503" s="106" t="s">
        <v>52</v>
      </c>
      <c r="S503" s="107" t="s">
        <v>52</v>
      </c>
      <c r="T503" s="107" t="s">
        <v>52</v>
      </c>
      <c r="U503" s="107" t="s">
        <v>52</v>
      </c>
      <c r="V503" s="107" t="s">
        <v>52</v>
      </c>
      <c r="W503" s="107" t="s">
        <v>52</v>
      </c>
      <c r="X503" s="107" t="s">
        <v>52</v>
      </c>
      <c r="Y503" s="107" t="s">
        <v>52</v>
      </c>
      <c r="Z503" s="107" t="s">
        <v>52</v>
      </c>
      <c r="AA503" s="107" t="s">
        <v>52</v>
      </c>
      <c r="AB503" s="107" t="s">
        <v>52</v>
      </c>
      <c r="AC503" s="107" t="s">
        <v>52</v>
      </c>
      <c r="AD503" s="107" t="s">
        <v>52</v>
      </c>
      <c r="AE503" s="107" t="s">
        <v>52</v>
      </c>
      <c r="AF503" s="107" t="s">
        <v>52</v>
      </c>
      <c r="AG503" s="107" t="s">
        <v>52</v>
      </c>
      <c r="AH503" s="107" t="s">
        <v>52</v>
      </c>
      <c r="AI503" s="107" t="s">
        <v>52</v>
      </c>
      <c r="AJ503" s="106" t="s">
        <v>52</v>
      </c>
      <c r="AK503" s="106" t="s">
        <v>52</v>
      </c>
    </row>
    <row r="504" spans="1:38" ht="15.5" customHeight="1" x14ac:dyDescent="0.2">
      <c r="A504" s="110" t="s">
        <v>1623</v>
      </c>
      <c r="B504" s="105" t="s">
        <v>52</v>
      </c>
      <c r="C504" s="110" t="s">
        <v>1624</v>
      </c>
      <c r="D504" s="105" t="s">
        <v>194</v>
      </c>
      <c r="E504" s="105" t="s">
        <v>76</v>
      </c>
      <c r="F504" s="106">
        <v>58.5</v>
      </c>
      <c r="G504" s="106">
        <v>69.75</v>
      </c>
      <c r="H504" s="106">
        <v>79.88</v>
      </c>
      <c r="I504" s="106">
        <v>106</v>
      </c>
      <c r="J504" s="106">
        <v>111</v>
      </c>
      <c r="K504" s="106" t="s">
        <v>52</v>
      </c>
      <c r="L504" s="106" t="s">
        <v>52</v>
      </c>
      <c r="M504" s="106" t="s">
        <v>52</v>
      </c>
      <c r="N504" s="106" t="s">
        <v>52</v>
      </c>
      <c r="O504" s="106" t="s">
        <v>52</v>
      </c>
      <c r="P504" s="106" t="s">
        <v>52</v>
      </c>
      <c r="Q504" s="106" t="s">
        <v>52</v>
      </c>
      <c r="R504" s="106" t="s">
        <v>52</v>
      </c>
      <c r="S504" s="107" t="s">
        <v>52</v>
      </c>
      <c r="T504" s="107" t="s">
        <v>52</v>
      </c>
      <c r="U504" s="107" t="s">
        <v>52</v>
      </c>
      <c r="V504" s="107" t="s">
        <v>52</v>
      </c>
      <c r="W504" s="107" t="s">
        <v>52</v>
      </c>
      <c r="X504" s="107" t="s">
        <v>52</v>
      </c>
      <c r="Y504" s="107" t="s">
        <v>52</v>
      </c>
      <c r="Z504" s="107" t="s">
        <v>52</v>
      </c>
      <c r="AA504" s="107" t="s">
        <v>52</v>
      </c>
      <c r="AB504" s="107" t="s">
        <v>52</v>
      </c>
      <c r="AC504" s="107" t="s">
        <v>52</v>
      </c>
      <c r="AD504" s="107" t="s">
        <v>52</v>
      </c>
      <c r="AE504" s="107" t="s">
        <v>52</v>
      </c>
      <c r="AF504" s="107" t="s">
        <v>52</v>
      </c>
      <c r="AG504" s="107" t="s">
        <v>52</v>
      </c>
      <c r="AH504" s="107" t="s">
        <v>52</v>
      </c>
      <c r="AI504" s="107" t="s">
        <v>52</v>
      </c>
      <c r="AJ504" s="106" t="s">
        <v>52</v>
      </c>
      <c r="AK504" s="106" t="s">
        <v>52</v>
      </c>
      <c r="AL504" s="111"/>
    </row>
    <row r="505" spans="1:38" ht="15.5" customHeight="1" x14ac:dyDescent="0.2">
      <c r="A505" s="105" t="s">
        <v>1625</v>
      </c>
      <c r="B505" s="105" t="s">
        <v>1626</v>
      </c>
      <c r="C505" s="105" t="s">
        <v>1627</v>
      </c>
      <c r="D505" s="105" t="s">
        <v>94</v>
      </c>
      <c r="E505" s="105" t="s">
        <v>78</v>
      </c>
      <c r="F505" s="106" t="s">
        <v>52</v>
      </c>
      <c r="G505" s="106" t="s">
        <v>52</v>
      </c>
      <c r="H505" s="106" t="s">
        <v>52</v>
      </c>
      <c r="I505" s="106" t="s">
        <v>52</v>
      </c>
      <c r="J505" s="106" t="s">
        <v>52</v>
      </c>
      <c r="K505" s="106">
        <v>646.47</v>
      </c>
      <c r="L505" s="106">
        <v>674.02</v>
      </c>
      <c r="M505" s="106">
        <v>714.22</v>
      </c>
      <c r="N505" s="106">
        <v>758.37</v>
      </c>
      <c r="O505" s="106">
        <v>818.05</v>
      </c>
      <c r="P505" s="106">
        <v>906.46</v>
      </c>
      <c r="Q505" s="106">
        <v>900.07</v>
      </c>
      <c r="R505" s="106">
        <v>944.71</v>
      </c>
      <c r="S505" s="107">
        <v>991.05</v>
      </c>
      <c r="T505" s="107">
        <v>1039.81</v>
      </c>
      <c r="U505" s="107">
        <v>1088.02</v>
      </c>
      <c r="V505" s="107">
        <v>1131.1400000000001</v>
      </c>
      <c r="W505" s="107">
        <v>1158.32</v>
      </c>
      <c r="X505" s="107">
        <v>1158.32</v>
      </c>
      <c r="Y505" s="107">
        <v>1158.5</v>
      </c>
      <c r="Z505" s="107">
        <v>1181.06</v>
      </c>
      <c r="AA505" s="107">
        <v>1204.8800000000001</v>
      </c>
      <c r="AB505" s="107">
        <v>1229.01</v>
      </c>
      <c r="AC505" s="107">
        <v>1277.2</v>
      </c>
      <c r="AD505" s="107">
        <v>1342.78</v>
      </c>
      <c r="AE505" s="107">
        <v>1422.96</v>
      </c>
      <c r="AF505" s="107">
        <v>1469.07</v>
      </c>
      <c r="AG505" s="107">
        <v>1527.38</v>
      </c>
      <c r="AH505" s="107">
        <v>1602.82</v>
      </c>
      <c r="AI505" s="107">
        <v>1651.2</v>
      </c>
      <c r="AJ505" s="106">
        <v>1732</v>
      </c>
      <c r="AK505" s="106">
        <v>1818.07</v>
      </c>
    </row>
    <row r="506" spans="1:38" ht="15.5" customHeight="1" x14ac:dyDescent="0.2">
      <c r="A506" s="105" t="s">
        <v>1628</v>
      </c>
      <c r="B506" s="105" t="s">
        <v>1629</v>
      </c>
      <c r="C506" s="105" t="s">
        <v>1630</v>
      </c>
      <c r="D506" s="105" t="s">
        <v>94</v>
      </c>
      <c r="E506" s="105" t="s">
        <v>76</v>
      </c>
      <c r="F506" s="106">
        <v>76.5</v>
      </c>
      <c r="G506" s="106">
        <v>76.5</v>
      </c>
      <c r="H506" s="106">
        <v>75.38</v>
      </c>
      <c r="I506" s="106">
        <v>84.67</v>
      </c>
      <c r="J506" s="106">
        <v>90.34</v>
      </c>
      <c r="K506" s="106">
        <v>96.26</v>
      </c>
      <c r="L506" s="106">
        <v>90.17</v>
      </c>
      <c r="M506" s="106">
        <v>94.1</v>
      </c>
      <c r="N506" s="106">
        <v>101.3</v>
      </c>
      <c r="O506" s="106">
        <v>112.78</v>
      </c>
      <c r="P506" s="106">
        <v>119.35</v>
      </c>
      <c r="Q506" s="106">
        <v>129.44</v>
      </c>
      <c r="R506" s="106">
        <v>136.19999999999999</v>
      </c>
      <c r="S506" s="107">
        <v>143.91</v>
      </c>
      <c r="T506" s="107">
        <v>151.06</v>
      </c>
      <c r="U506" s="107">
        <v>157.57</v>
      </c>
      <c r="V506" s="107">
        <v>163.12</v>
      </c>
      <c r="W506" s="107">
        <v>167.26</v>
      </c>
      <c r="X506" s="107">
        <v>167.82</v>
      </c>
      <c r="Y506" s="107">
        <v>168.75</v>
      </c>
      <c r="Z506" s="107">
        <v>169.99</v>
      </c>
      <c r="AA506" s="107">
        <v>171.09</v>
      </c>
      <c r="AB506" s="107">
        <v>171.12</v>
      </c>
      <c r="AC506" s="107">
        <v>177.03</v>
      </c>
      <c r="AD506" s="107">
        <v>183.66</v>
      </c>
      <c r="AE506" s="107">
        <v>190.38</v>
      </c>
      <c r="AF506" s="107">
        <v>196</v>
      </c>
      <c r="AG506" s="107">
        <v>202.73</v>
      </c>
      <c r="AH506" s="107">
        <v>209.71</v>
      </c>
      <c r="AI506" s="107">
        <v>212.36</v>
      </c>
      <c r="AJ506" s="106">
        <v>214.03</v>
      </c>
      <c r="AK506" s="106">
        <v>221.76</v>
      </c>
    </row>
    <row r="507" spans="1:38" ht="15.5" customHeight="1" x14ac:dyDescent="0.2">
      <c r="A507" s="105" t="s">
        <v>1631</v>
      </c>
      <c r="B507" s="11" t="s">
        <v>1632</v>
      </c>
      <c r="C507" s="105" t="s">
        <v>1633</v>
      </c>
      <c r="D507" s="105" t="s">
        <v>94</v>
      </c>
      <c r="E507" s="105" t="s">
        <v>82</v>
      </c>
      <c r="F507" s="106">
        <v>500.63</v>
      </c>
      <c r="G507" s="106">
        <v>523.13</v>
      </c>
      <c r="H507" s="106">
        <v>495</v>
      </c>
      <c r="I507" s="106">
        <v>522.83000000000004</v>
      </c>
      <c r="J507" s="106">
        <v>552.25</v>
      </c>
      <c r="K507" s="106">
        <v>595.98</v>
      </c>
      <c r="L507" s="106">
        <v>642.36</v>
      </c>
      <c r="M507" s="106">
        <v>677.68</v>
      </c>
      <c r="N507" s="106">
        <v>713.6</v>
      </c>
      <c r="O507" s="106">
        <v>801.04</v>
      </c>
      <c r="P507" s="106">
        <v>865.14</v>
      </c>
      <c r="Q507" s="106">
        <v>922.21</v>
      </c>
      <c r="R507" s="106">
        <v>949.5</v>
      </c>
      <c r="S507" s="107">
        <v>996.28</v>
      </c>
      <c r="T507" s="107">
        <v>1045.21</v>
      </c>
      <c r="U507" s="107">
        <v>1085.98</v>
      </c>
      <c r="V507" s="107">
        <v>1128.18</v>
      </c>
      <c r="W507" s="107">
        <v>1155.25</v>
      </c>
      <c r="X507" s="107">
        <v>1155.25</v>
      </c>
      <c r="Y507" s="107">
        <v>1155.25</v>
      </c>
      <c r="Z507" s="107">
        <v>1155.25</v>
      </c>
      <c r="AA507" s="107">
        <v>1178.19</v>
      </c>
      <c r="AB507" s="107">
        <v>1201.1400000000001</v>
      </c>
      <c r="AC507" s="107">
        <v>1249.02</v>
      </c>
      <c r="AD507" s="107">
        <v>1298.8800000000001</v>
      </c>
      <c r="AE507" s="107">
        <v>1363.68</v>
      </c>
      <c r="AF507" s="107">
        <v>1431.81</v>
      </c>
      <c r="AG507" s="107">
        <v>1488.87</v>
      </c>
      <c r="AH507" s="107">
        <v>1533.51</v>
      </c>
      <c r="AI507" s="107">
        <v>1590.93</v>
      </c>
      <c r="AJ507" s="106">
        <v>1653.57</v>
      </c>
      <c r="AK507" s="106">
        <v>1736.19</v>
      </c>
    </row>
    <row r="508" spans="1:38" ht="15.5" customHeight="1" x14ac:dyDescent="0.2">
      <c r="A508" s="105" t="s">
        <v>1634</v>
      </c>
      <c r="B508" s="105" t="s">
        <v>1635</v>
      </c>
      <c r="C508" s="105" t="s">
        <v>1636</v>
      </c>
      <c r="D508" s="105" t="s">
        <v>94</v>
      </c>
      <c r="E508" s="105" t="s">
        <v>86</v>
      </c>
      <c r="F508" s="106" t="s">
        <v>52</v>
      </c>
      <c r="G508" s="106" t="s">
        <v>52</v>
      </c>
      <c r="H508" s="106">
        <v>45</v>
      </c>
      <c r="I508" s="106">
        <v>46.7</v>
      </c>
      <c r="J508" s="106">
        <v>52.24</v>
      </c>
      <c r="K508" s="106">
        <v>62.09</v>
      </c>
      <c r="L508" s="106">
        <v>71.180000000000007</v>
      </c>
      <c r="M508" s="106">
        <v>77.569999999999993</v>
      </c>
      <c r="N508" s="106">
        <v>85.17</v>
      </c>
      <c r="O508" s="106">
        <v>101.78</v>
      </c>
      <c r="P508" s="106">
        <v>117.3</v>
      </c>
      <c r="Q508" s="106">
        <v>126.55</v>
      </c>
      <c r="R508" s="106">
        <v>132.52000000000001</v>
      </c>
      <c r="S508" s="107">
        <v>138.94999999999999</v>
      </c>
      <c r="T508" s="107">
        <v>145.9</v>
      </c>
      <c r="U508" s="107">
        <v>164.68</v>
      </c>
      <c r="V508" s="107">
        <v>171.22</v>
      </c>
      <c r="W508" s="107">
        <v>174.1</v>
      </c>
      <c r="X508" s="107">
        <v>174.1</v>
      </c>
      <c r="Y508" s="107">
        <v>180.96</v>
      </c>
      <c r="Z508" s="107">
        <v>180.96</v>
      </c>
      <c r="AA508" s="107">
        <v>184.56</v>
      </c>
      <c r="AB508" s="107">
        <v>188.23</v>
      </c>
      <c r="AC508" s="107">
        <v>191.98</v>
      </c>
      <c r="AD508" s="107">
        <v>191.98</v>
      </c>
      <c r="AE508" s="107">
        <v>203.98</v>
      </c>
      <c r="AF508" s="107">
        <v>227.98</v>
      </c>
      <c r="AG508" s="107">
        <v>237.97</v>
      </c>
      <c r="AH508" s="107">
        <v>252.96</v>
      </c>
      <c r="AI508" s="107">
        <v>262.70999999999998</v>
      </c>
      <c r="AJ508" s="106">
        <v>276.70999999999998</v>
      </c>
      <c r="AK508" s="106">
        <v>289.70999999999998</v>
      </c>
    </row>
    <row r="509" spans="1:38" ht="15.5" customHeight="1" x14ac:dyDescent="0.2">
      <c r="A509" s="105" t="s">
        <v>1637</v>
      </c>
      <c r="B509" s="105" t="s">
        <v>1638</v>
      </c>
      <c r="C509" s="105" t="s">
        <v>1639</v>
      </c>
      <c r="D509" s="105" t="s">
        <v>94</v>
      </c>
      <c r="E509" s="105" t="s">
        <v>76</v>
      </c>
      <c r="F509" s="106">
        <v>124.88</v>
      </c>
      <c r="G509" s="106">
        <v>153</v>
      </c>
      <c r="H509" s="106">
        <v>153</v>
      </c>
      <c r="I509" s="106">
        <v>169.68</v>
      </c>
      <c r="J509" s="106">
        <v>177.48</v>
      </c>
      <c r="K509" s="106">
        <v>180.05</v>
      </c>
      <c r="L509" s="106">
        <v>186.57</v>
      </c>
      <c r="M509" s="106">
        <v>186.57</v>
      </c>
      <c r="N509" s="106">
        <v>197.76</v>
      </c>
      <c r="O509" s="106">
        <v>217.34</v>
      </c>
      <c r="P509" s="106">
        <v>225.9</v>
      </c>
      <c r="Q509" s="106">
        <v>231.93</v>
      </c>
      <c r="R509" s="106">
        <v>236.35</v>
      </c>
      <c r="S509" s="107">
        <v>238.7</v>
      </c>
      <c r="T509" s="107">
        <v>244.9</v>
      </c>
      <c r="U509" s="107">
        <v>251</v>
      </c>
      <c r="V509" s="107">
        <v>253.5</v>
      </c>
      <c r="W509" s="107">
        <v>249.84</v>
      </c>
      <c r="X509" s="107">
        <v>249.84</v>
      </c>
      <c r="Y509" s="107">
        <v>249.84</v>
      </c>
      <c r="Z509" s="107">
        <v>249.84</v>
      </c>
      <c r="AA509" s="107">
        <v>249.84</v>
      </c>
      <c r="AB509" s="107">
        <v>249.84</v>
      </c>
      <c r="AC509" s="107">
        <v>249.84</v>
      </c>
      <c r="AD509" s="107">
        <v>254.84</v>
      </c>
      <c r="AE509" s="107">
        <v>262.45999999999998</v>
      </c>
      <c r="AF509" s="107">
        <v>268.23</v>
      </c>
      <c r="AG509" s="107">
        <v>273.58999999999997</v>
      </c>
      <c r="AH509" s="107">
        <v>278.24</v>
      </c>
      <c r="AI509" s="107">
        <v>282.41000000000003</v>
      </c>
      <c r="AJ509" s="106">
        <v>290.85000000000002</v>
      </c>
      <c r="AK509" s="106">
        <v>299.55</v>
      </c>
    </row>
    <row r="510" spans="1:38" ht="15.5" customHeight="1" x14ac:dyDescent="0.2">
      <c r="A510" s="105" t="s">
        <v>1640</v>
      </c>
      <c r="B510" s="105" t="s">
        <v>1641</v>
      </c>
      <c r="C510" s="105" t="s">
        <v>1642</v>
      </c>
      <c r="D510" s="105" t="s">
        <v>194</v>
      </c>
      <c r="E510" s="105" t="s">
        <v>76</v>
      </c>
      <c r="F510" s="106">
        <v>65.25</v>
      </c>
      <c r="G510" s="106">
        <v>70.88</v>
      </c>
      <c r="H510" s="106">
        <v>82.13</v>
      </c>
      <c r="I510" s="106">
        <v>82.4</v>
      </c>
      <c r="J510" s="106">
        <v>80.760000000000005</v>
      </c>
      <c r="K510" s="106">
        <v>82.79</v>
      </c>
      <c r="L510" s="106">
        <v>88.45</v>
      </c>
      <c r="M510" s="106">
        <v>95.39</v>
      </c>
      <c r="N510" s="106">
        <v>100.14</v>
      </c>
      <c r="O510" s="106">
        <v>106.05</v>
      </c>
      <c r="P510" s="106">
        <v>122.28</v>
      </c>
      <c r="Q510" s="106">
        <v>128.68</v>
      </c>
      <c r="R510" s="106">
        <v>134.22</v>
      </c>
      <c r="S510" s="107">
        <v>142.03</v>
      </c>
      <c r="T510" s="107">
        <v>144.85</v>
      </c>
      <c r="U510" s="107">
        <v>148.30000000000001</v>
      </c>
      <c r="V510" s="107">
        <v>154.12</v>
      </c>
      <c r="W510" s="107">
        <v>158.97999999999999</v>
      </c>
      <c r="X510" s="107">
        <v>160.56</v>
      </c>
      <c r="Y510" s="107">
        <v>160.71</v>
      </c>
      <c r="Z510" s="107">
        <v>163.66999999999999</v>
      </c>
      <c r="AA510" s="107">
        <v>163.85</v>
      </c>
      <c r="AB510" s="107">
        <v>164.35</v>
      </c>
      <c r="AC510" s="107">
        <v>173.21</v>
      </c>
      <c r="AD510" s="107">
        <v>222.16</v>
      </c>
      <c r="AE510" s="107">
        <v>233</v>
      </c>
      <c r="AF510" s="107" t="s">
        <v>52</v>
      </c>
      <c r="AG510" s="107" t="s">
        <v>52</v>
      </c>
      <c r="AH510" s="107" t="s">
        <v>52</v>
      </c>
      <c r="AI510" s="107" t="s">
        <v>52</v>
      </c>
      <c r="AJ510" s="106" t="s">
        <v>52</v>
      </c>
      <c r="AK510" s="106" t="s">
        <v>52</v>
      </c>
    </row>
    <row r="511" spans="1:38" ht="15.5" customHeight="1" x14ac:dyDescent="0.2">
      <c r="A511" s="105" t="s">
        <v>1643</v>
      </c>
      <c r="B511" s="105" t="s">
        <v>1644</v>
      </c>
      <c r="C511" s="105" t="s">
        <v>1645</v>
      </c>
      <c r="D511" s="105" t="s">
        <v>94</v>
      </c>
      <c r="E511" s="105" t="s">
        <v>76</v>
      </c>
      <c r="F511" s="106">
        <v>94.5</v>
      </c>
      <c r="G511" s="106">
        <v>93.38</v>
      </c>
      <c r="H511" s="106">
        <v>92.25</v>
      </c>
      <c r="I511" s="106">
        <v>100.06</v>
      </c>
      <c r="J511" s="106">
        <v>106.83</v>
      </c>
      <c r="K511" s="106">
        <v>117.44</v>
      </c>
      <c r="L511" s="106">
        <v>121.95</v>
      </c>
      <c r="M511" s="106">
        <v>128.9</v>
      </c>
      <c r="N511" s="106">
        <v>134.72999999999999</v>
      </c>
      <c r="O511" s="106">
        <v>143.96</v>
      </c>
      <c r="P511" s="106">
        <v>156.88999999999999</v>
      </c>
      <c r="Q511" s="106">
        <v>165.4</v>
      </c>
      <c r="R511" s="106">
        <v>173.37</v>
      </c>
      <c r="S511" s="107">
        <v>179.39</v>
      </c>
      <c r="T511" s="107">
        <v>183.94</v>
      </c>
      <c r="U511" s="107">
        <v>192.02</v>
      </c>
      <c r="V511" s="107">
        <v>199.18</v>
      </c>
      <c r="W511" s="107">
        <v>204.12</v>
      </c>
      <c r="X511" s="107">
        <v>204.48</v>
      </c>
      <c r="Y511" s="107">
        <v>206.16</v>
      </c>
      <c r="Z511" s="107">
        <v>208.64</v>
      </c>
      <c r="AA511" s="107">
        <v>209.71</v>
      </c>
      <c r="AB511" s="107">
        <v>210.71</v>
      </c>
      <c r="AC511" s="107">
        <v>218.4</v>
      </c>
      <c r="AD511" s="107">
        <v>226.18</v>
      </c>
      <c r="AE511" s="107">
        <v>234.79</v>
      </c>
      <c r="AF511" s="107">
        <v>242.09</v>
      </c>
      <c r="AG511" s="107">
        <v>249.43</v>
      </c>
      <c r="AH511" s="107">
        <v>256.8</v>
      </c>
      <c r="AI511" s="107">
        <v>266.18</v>
      </c>
      <c r="AJ511" s="106">
        <v>277.13</v>
      </c>
      <c r="AK511" s="106">
        <v>288.93</v>
      </c>
    </row>
    <row r="512" spans="1:38" ht="15.5" customHeight="1" x14ac:dyDescent="0.2">
      <c r="A512" s="105" t="s">
        <v>1646</v>
      </c>
      <c r="B512" s="105" t="s">
        <v>1647</v>
      </c>
      <c r="C512" s="105" t="s">
        <v>1648</v>
      </c>
      <c r="D512" s="105" t="s">
        <v>94</v>
      </c>
      <c r="E512" s="105" t="s">
        <v>76</v>
      </c>
      <c r="F512" s="106">
        <v>109.13</v>
      </c>
      <c r="G512" s="106">
        <v>109.13</v>
      </c>
      <c r="H512" s="106">
        <v>108</v>
      </c>
      <c r="I512" s="106">
        <v>117.25</v>
      </c>
      <c r="J512" s="106">
        <v>123.55</v>
      </c>
      <c r="K512" s="106">
        <v>137.96</v>
      </c>
      <c r="L512" s="106">
        <v>146.78</v>
      </c>
      <c r="M512" s="106">
        <v>155.54</v>
      </c>
      <c r="N512" s="106">
        <v>163.28</v>
      </c>
      <c r="O512" s="106">
        <v>178.3</v>
      </c>
      <c r="P512" s="106">
        <v>186.24</v>
      </c>
      <c r="Q512" s="106">
        <v>197.51</v>
      </c>
      <c r="R512" s="106">
        <v>206.52</v>
      </c>
      <c r="S512" s="107">
        <v>216.56</v>
      </c>
      <c r="T512" s="107">
        <v>225.81</v>
      </c>
      <c r="U512" s="107">
        <v>237.54</v>
      </c>
      <c r="V512" s="107">
        <v>244.21</v>
      </c>
      <c r="W512" s="107">
        <v>250.13</v>
      </c>
      <c r="X512" s="107">
        <v>252.82</v>
      </c>
      <c r="Y512" s="107">
        <v>253.9</v>
      </c>
      <c r="Z512" s="107">
        <v>256.02999999999997</v>
      </c>
      <c r="AA512" s="107">
        <v>258.83</v>
      </c>
      <c r="AB512" s="107">
        <v>264.75</v>
      </c>
      <c r="AC512" s="107">
        <v>270.66000000000003</v>
      </c>
      <c r="AD512" s="107">
        <v>276.92</v>
      </c>
      <c r="AE512" s="107">
        <v>284.95999999999998</v>
      </c>
      <c r="AF512" s="107">
        <v>293.14999999999998</v>
      </c>
      <c r="AG512" s="107">
        <v>303.88</v>
      </c>
      <c r="AH512" s="107">
        <v>306.31</v>
      </c>
      <c r="AI512" s="107">
        <v>314.47000000000003</v>
      </c>
      <c r="AJ512" s="106">
        <v>324.95</v>
      </c>
      <c r="AK512" s="106">
        <v>345.32</v>
      </c>
    </row>
    <row r="513" spans="1:37" ht="15.5" customHeight="1" x14ac:dyDescent="0.2">
      <c r="A513" s="105" t="s">
        <v>1649</v>
      </c>
      <c r="B513" s="105" t="s">
        <v>1650</v>
      </c>
      <c r="C513" s="105" t="s">
        <v>1651</v>
      </c>
      <c r="D513" s="105" t="s">
        <v>194</v>
      </c>
      <c r="E513" s="105" t="s">
        <v>76</v>
      </c>
      <c r="F513" s="106">
        <v>164.25</v>
      </c>
      <c r="G513" s="106">
        <v>133.88</v>
      </c>
      <c r="H513" s="106">
        <v>160.88</v>
      </c>
      <c r="I513" s="106">
        <v>183.95</v>
      </c>
      <c r="J513" s="106">
        <v>190.4</v>
      </c>
      <c r="K513" s="106">
        <v>151.58000000000001</v>
      </c>
      <c r="L513" s="106">
        <v>156.19999999999999</v>
      </c>
      <c r="M513" s="106">
        <v>161.41</v>
      </c>
      <c r="N513" s="106">
        <v>168.07</v>
      </c>
      <c r="O513" s="106">
        <v>183.15</v>
      </c>
      <c r="P513" s="106">
        <v>183.9</v>
      </c>
      <c r="Q513" s="106">
        <v>187.72</v>
      </c>
      <c r="R513" s="106">
        <v>195.73</v>
      </c>
      <c r="S513" s="107">
        <v>201.42</v>
      </c>
      <c r="T513" s="107">
        <v>211.59</v>
      </c>
      <c r="U513" s="107">
        <v>214.41</v>
      </c>
      <c r="V513" s="107" t="s">
        <v>52</v>
      </c>
      <c r="W513" s="107" t="s">
        <v>52</v>
      </c>
      <c r="X513" s="107" t="s">
        <v>52</v>
      </c>
      <c r="Y513" s="107" t="s">
        <v>52</v>
      </c>
      <c r="Z513" s="107" t="s">
        <v>52</v>
      </c>
      <c r="AA513" s="107" t="s">
        <v>52</v>
      </c>
      <c r="AB513" s="107" t="s">
        <v>52</v>
      </c>
      <c r="AC513" s="107" t="s">
        <v>52</v>
      </c>
      <c r="AD513" s="107" t="s">
        <v>52</v>
      </c>
      <c r="AE513" s="107" t="s">
        <v>52</v>
      </c>
      <c r="AF513" s="107" t="s">
        <v>52</v>
      </c>
      <c r="AG513" s="107" t="s">
        <v>52</v>
      </c>
      <c r="AH513" s="107" t="s">
        <v>52</v>
      </c>
      <c r="AI513" s="107" t="s">
        <v>52</v>
      </c>
      <c r="AJ513" s="106" t="s">
        <v>52</v>
      </c>
      <c r="AK513" s="106" t="s">
        <v>52</v>
      </c>
    </row>
    <row r="514" spans="1:37" ht="15.5" customHeight="1" x14ac:dyDescent="0.2">
      <c r="A514" s="105" t="s">
        <v>1652</v>
      </c>
      <c r="B514" s="105" t="s">
        <v>1653</v>
      </c>
      <c r="C514" s="105" t="s">
        <v>1654</v>
      </c>
      <c r="D514" s="105" t="s">
        <v>194</v>
      </c>
      <c r="E514" s="105" t="s">
        <v>76</v>
      </c>
      <c r="F514" s="106">
        <v>-195.75</v>
      </c>
      <c r="G514" s="106">
        <v>-200.25</v>
      </c>
      <c r="H514" s="106" t="s">
        <v>52</v>
      </c>
      <c r="I514" s="106">
        <v>-45.74</v>
      </c>
      <c r="J514" s="106">
        <v>19.98</v>
      </c>
      <c r="K514" s="106">
        <v>19.98</v>
      </c>
      <c r="L514" s="106">
        <v>19.98</v>
      </c>
      <c r="M514" s="106">
        <v>39.979999999999997</v>
      </c>
      <c r="N514" s="106">
        <v>64.98</v>
      </c>
      <c r="O514" s="106">
        <v>107.93</v>
      </c>
      <c r="P514" s="106">
        <v>113.09</v>
      </c>
      <c r="Q514" s="106">
        <v>121.75</v>
      </c>
      <c r="R514" s="106">
        <v>127.67</v>
      </c>
      <c r="S514" s="107">
        <v>133.63999999999999</v>
      </c>
      <c r="T514" s="107">
        <v>139.4</v>
      </c>
      <c r="U514" s="107">
        <v>144.55000000000001</v>
      </c>
      <c r="V514" s="107">
        <v>144.26</v>
      </c>
      <c r="W514" s="107">
        <v>148.25</v>
      </c>
      <c r="X514" s="107">
        <v>148.16999999999999</v>
      </c>
      <c r="Y514" s="107">
        <v>147.83000000000001</v>
      </c>
      <c r="Z514" s="107">
        <v>148.41</v>
      </c>
      <c r="AA514" s="107">
        <v>151.41</v>
      </c>
      <c r="AB514" s="107">
        <v>150.99</v>
      </c>
      <c r="AC514" s="107">
        <v>156.66</v>
      </c>
      <c r="AD514" s="107">
        <v>162.1</v>
      </c>
      <c r="AE514" s="107">
        <v>168.43</v>
      </c>
      <c r="AF514" s="107">
        <v>173.97</v>
      </c>
      <c r="AG514" s="107">
        <v>183.16</v>
      </c>
      <c r="AH514" s="107" t="s">
        <v>52</v>
      </c>
      <c r="AI514" s="107" t="s">
        <v>52</v>
      </c>
      <c r="AJ514" s="106" t="s">
        <v>52</v>
      </c>
      <c r="AK514" s="106" t="s">
        <v>52</v>
      </c>
    </row>
    <row r="515" spans="1:37" ht="15.5" customHeight="1" x14ac:dyDescent="0.2">
      <c r="A515" s="105" t="s">
        <v>1655</v>
      </c>
      <c r="B515" s="105" t="s">
        <v>1656</v>
      </c>
      <c r="C515" s="105" t="s">
        <v>1657</v>
      </c>
      <c r="D515" s="105" t="s">
        <v>94</v>
      </c>
      <c r="E515" s="105" t="s">
        <v>76</v>
      </c>
      <c r="F515" s="106">
        <v>164.25</v>
      </c>
      <c r="G515" s="106">
        <v>104.63</v>
      </c>
      <c r="H515" s="106">
        <v>110.25</v>
      </c>
      <c r="I515" s="106">
        <v>115.39</v>
      </c>
      <c r="J515" s="106">
        <v>124.55</v>
      </c>
      <c r="K515" s="106">
        <v>129.21</v>
      </c>
      <c r="L515" s="106">
        <v>135.05000000000001</v>
      </c>
      <c r="M515" s="106">
        <v>142.69</v>
      </c>
      <c r="N515" s="106">
        <v>150.09</v>
      </c>
      <c r="O515" s="106">
        <v>158.12</v>
      </c>
      <c r="P515" s="106">
        <v>182.5</v>
      </c>
      <c r="Q515" s="106">
        <v>193.99</v>
      </c>
      <c r="R515" s="106">
        <v>203.26</v>
      </c>
      <c r="S515" s="107">
        <v>212.7</v>
      </c>
      <c r="T515" s="107">
        <v>218.27</v>
      </c>
      <c r="U515" s="107">
        <v>223.69</v>
      </c>
      <c r="V515" s="107">
        <v>230.24</v>
      </c>
      <c r="W515" s="107">
        <v>231.63</v>
      </c>
      <c r="X515" s="107">
        <v>231.68</v>
      </c>
      <c r="Y515" s="107">
        <v>232.97</v>
      </c>
      <c r="Z515" s="107">
        <v>234.17</v>
      </c>
      <c r="AA515" s="107">
        <v>235.01</v>
      </c>
      <c r="AB515" s="107">
        <v>235.14</v>
      </c>
      <c r="AC515" s="107">
        <v>235.73</v>
      </c>
      <c r="AD515" s="107">
        <v>242.09</v>
      </c>
      <c r="AE515" s="107">
        <v>245.96</v>
      </c>
      <c r="AF515" s="107">
        <v>251.56</v>
      </c>
      <c r="AG515" s="107">
        <v>254.86</v>
      </c>
      <c r="AH515" s="107">
        <v>260.27</v>
      </c>
      <c r="AI515" s="107">
        <v>267.63</v>
      </c>
      <c r="AJ515" s="106">
        <v>277.06</v>
      </c>
      <c r="AK515" s="106">
        <v>288.13</v>
      </c>
    </row>
    <row r="516" spans="1:37" ht="15.5" customHeight="1" x14ac:dyDescent="0.2">
      <c r="A516" s="105" t="s">
        <v>1658</v>
      </c>
      <c r="B516" s="105" t="s">
        <v>1659</v>
      </c>
      <c r="C516" s="105" t="s">
        <v>1660</v>
      </c>
      <c r="D516" s="105" t="s">
        <v>94</v>
      </c>
      <c r="E516" s="105" t="s">
        <v>78</v>
      </c>
      <c r="F516" s="106" t="s">
        <v>52</v>
      </c>
      <c r="G516" s="106" t="s">
        <v>52</v>
      </c>
      <c r="H516" s="106" t="s">
        <v>52</v>
      </c>
      <c r="I516" s="106" t="s">
        <v>52</v>
      </c>
      <c r="J516" s="106" t="s">
        <v>52</v>
      </c>
      <c r="K516" s="106">
        <v>775.14</v>
      </c>
      <c r="L516" s="106">
        <v>770.77</v>
      </c>
      <c r="M516" s="106">
        <v>821.03</v>
      </c>
      <c r="N516" s="106">
        <v>875.22</v>
      </c>
      <c r="O516" s="106">
        <v>948.48</v>
      </c>
      <c r="P516" s="106">
        <v>1027.3900000000001</v>
      </c>
      <c r="Q516" s="106">
        <v>1064.8599999999999</v>
      </c>
      <c r="R516" s="106">
        <v>1107.5999999999999</v>
      </c>
      <c r="S516" s="107">
        <v>1141.05</v>
      </c>
      <c r="T516" s="107">
        <v>1173.0999999999999</v>
      </c>
      <c r="U516" s="107">
        <v>1219.05</v>
      </c>
      <c r="V516" s="107">
        <v>1266.04</v>
      </c>
      <c r="W516" s="107">
        <v>1290.71</v>
      </c>
      <c r="X516" s="107">
        <v>1290.27</v>
      </c>
      <c r="Y516" s="107">
        <v>1293.08</v>
      </c>
      <c r="Z516" s="107">
        <v>1319.56</v>
      </c>
      <c r="AA516" s="107">
        <v>1321.15</v>
      </c>
      <c r="AB516" s="107">
        <v>1321.7</v>
      </c>
      <c r="AC516" s="107">
        <v>1375.5</v>
      </c>
      <c r="AD516" s="107">
        <v>1442.44</v>
      </c>
      <c r="AE516" s="107">
        <v>1526.03</v>
      </c>
      <c r="AF516" s="107">
        <v>1570.43</v>
      </c>
      <c r="AG516" s="107">
        <v>1633.11</v>
      </c>
      <c r="AH516" s="107">
        <v>1665.38</v>
      </c>
      <c r="AI516" s="107">
        <v>1731.14</v>
      </c>
      <c r="AJ516" s="106">
        <v>1817.42</v>
      </c>
      <c r="AK516" s="106">
        <v>1913.03</v>
      </c>
    </row>
    <row r="517" spans="1:37" ht="15.5" customHeight="1" x14ac:dyDescent="0.2">
      <c r="A517" s="105" t="s">
        <v>1661</v>
      </c>
      <c r="B517" s="105" t="s">
        <v>1662</v>
      </c>
      <c r="C517" s="105" t="s">
        <v>1663</v>
      </c>
      <c r="D517" s="105" t="s">
        <v>94</v>
      </c>
      <c r="E517" s="105" t="s">
        <v>76</v>
      </c>
      <c r="F517" s="106">
        <v>87.75</v>
      </c>
      <c r="G517" s="106">
        <v>94.5</v>
      </c>
      <c r="H517" s="106">
        <v>99</v>
      </c>
      <c r="I517" s="106">
        <v>105.86</v>
      </c>
      <c r="J517" s="106">
        <v>113.55</v>
      </c>
      <c r="K517" s="106">
        <v>126.64</v>
      </c>
      <c r="L517" s="106">
        <v>132.11000000000001</v>
      </c>
      <c r="M517" s="106">
        <v>165.25</v>
      </c>
      <c r="N517" s="106">
        <v>144.80000000000001</v>
      </c>
      <c r="O517" s="106">
        <v>162.41</v>
      </c>
      <c r="P517" s="106">
        <v>169.77</v>
      </c>
      <c r="Q517" s="106">
        <v>185.68</v>
      </c>
      <c r="R517" s="106">
        <v>195.56</v>
      </c>
      <c r="S517" s="107">
        <v>204.44</v>
      </c>
      <c r="T517" s="107">
        <v>214.47</v>
      </c>
      <c r="U517" s="107">
        <v>229.04</v>
      </c>
      <c r="V517" s="107">
        <v>235.88</v>
      </c>
      <c r="W517" s="107">
        <v>240.81</v>
      </c>
      <c r="X517" s="107">
        <v>239.41</v>
      </c>
      <c r="Y517" s="107">
        <v>251.19</v>
      </c>
      <c r="Z517" s="107">
        <v>256.31</v>
      </c>
      <c r="AA517" s="107">
        <v>261.81</v>
      </c>
      <c r="AB517" s="107">
        <v>269.16000000000003</v>
      </c>
      <c r="AC517" s="107">
        <v>275.69</v>
      </c>
      <c r="AD517" s="107">
        <v>282.83999999999997</v>
      </c>
      <c r="AE517" s="107">
        <v>292.75</v>
      </c>
      <c r="AF517" s="107">
        <v>303.64999999999998</v>
      </c>
      <c r="AG517" s="107">
        <v>317.52999999999997</v>
      </c>
      <c r="AH517" s="107">
        <v>328.74</v>
      </c>
      <c r="AI517" s="107">
        <v>335.83</v>
      </c>
      <c r="AJ517" s="106">
        <v>354.31</v>
      </c>
      <c r="AK517" s="106">
        <v>367.2</v>
      </c>
    </row>
    <row r="518" spans="1:37" ht="15.5" customHeight="1" x14ac:dyDescent="0.2">
      <c r="A518" s="105" t="s">
        <v>1664</v>
      </c>
      <c r="B518" s="105" t="s">
        <v>1665</v>
      </c>
      <c r="C518" s="105" t="s">
        <v>1666</v>
      </c>
      <c r="D518" s="105" t="s">
        <v>194</v>
      </c>
      <c r="E518" s="105" t="s">
        <v>76</v>
      </c>
      <c r="F518" s="106">
        <v>72</v>
      </c>
      <c r="G518" s="106">
        <v>72</v>
      </c>
      <c r="H518" s="106">
        <v>73.13</v>
      </c>
      <c r="I518" s="106">
        <v>80.92</v>
      </c>
      <c r="J518" s="106">
        <v>89.62</v>
      </c>
      <c r="K518" s="106">
        <v>95.56</v>
      </c>
      <c r="L518" s="106">
        <v>102.64</v>
      </c>
      <c r="M518" s="106">
        <v>108.98</v>
      </c>
      <c r="N518" s="106">
        <v>116.47</v>
      </c>
      <c r="O518" s="106">
        <v>127.35</v>
      </c>
      <c r="P518" s="106">
        <v>144.51</v>
      </c>
      <c r="Q518" s="106">
        <v>154.58000000000001</v>
      </c>
      <c r="R518" s="106">
        <v>163.18</v>
      </c>
      <c r="S518" s="107">
        <v>168.8</v>
      </c>
      <c r="T518" s="107">
        <v>173.56</v>
      </c>
      <c r="U518" s="107">
        <v>181.42</v>
      </c>
      <c r="V518" s="107">
        <v>186.65</v>
      </c>
      <c r="W518" s="107">
        <v>189.71</v>
      </c>
      <c r="X518" s="107">
        <v>190.5</v>
      </c>
      <c r="Y518" s="107">
        <v>194.9</v>
      </c>
      <c r="Z518" s="107">
        <v>197.76</v>
      </c>
      <c r="AA518" s="107">
        <v>204.59</v>
      </c>
      <c r="AB518" s="107">
        <v>210.2</v>
      </c>
      <c r="AC518" s="107">
        <v>219.99</v>
      </c>
      <c r="AD518" s="107">
        <v>230.06</v>
      </c>
      <c r="AE518" s="107">
        <v>239.91</v>
      </c>
      <c r="AF518" s="107" t="s">
        <v>52</v>
      </c>
      <c r="AG518" s="107" t="s">
        <v>52</v>
      </c>
      <c r="AH518" s="107" t="s">
        <v>52</v>
      </c>
      <c r="AI518" s="107" t="s">
        <v>52</v>
      </c>
      <c r="AJ518" s="106" t="s">
        <v>52</v>
      </c>
      <c r="AK518" s="106" t="s">
        <v>52</v>
      </c>
    </row>
    <row r="519" spans="1:37" ht="15.5" customHeight="1" x14ac:dyDescent="0.2">
      <c r="A519" s="105" t="s">
        <v>1667</v>
      </c>
      <c r="B519" s="105" t="s">
        <v>1668</v>
      </c>
      <c r="C519" s="105" t="s">
        <v>1669</v>
      </c>
      <c r="D519" s="105" t="s">
        <v>94</v>
      </c>
      <c r="E519" s="105" t="s">
        <v>76</v>
      </c>
      <c r="F519" s="106">
        <v>81</v>
      </c>
      <c r="G519" s="106">
        <v>86.63</v>
      </c>
      <c r="H519" s="106">
        <v>99</v>
      </c>
      <c r="I519" s="106">
        <v>110.64</v>
      </c>
      <c r="J519" s="106">
        <v>110.48</v>
      </c>
      <c r="K519" s="106">
        <v>110.04</v>
      </c>
      <c r="L519" s="106">
        <v>122.73</v>
      </c>
      <c r="M519" s="106">
        <v>128.19</v>
      </c>
      <c r="N519" s="106">
        <v>146.63999999999999</v>
      </c>
      <c r="O519" s="106">
        <v>155.66999999999999</v>
      </c>
      <c r="P519" s="106">
        <v>164.7</v>
      </c>
      <c r="Q519" s="106">
        <v>168.2</v>
      </c>
      <c r="R519" s="106">
        <v>173.72</v>
      </c>
      <c r="S519" s="107">
        <v>179.04</v>
      </c>
      <c r="T519" s="107">
        <v>186.81</v>
      </c>
      <c r="U519" s="107">
        <v>193.37</v>
      </c>
      <c r="V519" s="107">
        <v>196.76</v>
      </c>
      <c r="W519" s="107">
        <v>196.86</v>
      </c>
      <c r="X519" s="107">
        <v>196.9</v>
      </c>
      <c r="Y519" s="107">
        <v>196.93</v>
      </c>
      <c r="Z519" s="107">
        <v>197.71</v>
      </c>
      <c r="AA519" s="107">
        <v>197.93</v>
      </c>
      <c r="AB519" s="107">
        <v>198.09</v>
      </c>
      <c r="AC519" s="107">
        <v>202.91</v>
      </c>
      <c r="AD519" s="107">
        <v>208.49</v>
      </c>
      <c r="AE519" s="107">
        <v>214.67</v>
      </c>
      <c r="AF519" s="107">
        <v>220.73</v>
      </c>
      <c r="AG519" s="107">
        <v>225.74</v>
      </c>
      <c r="AH519" s="107">
        <v>230.73</v>
      </c>
      <c r="AI519" s="107">
        <v>236.41</v>
      </c>
      <c r="AJ519" s="106">
        <v>244.08</v>
      </c>
      <c r="AK519" s="106">
        <v>251.61</v>
      </c>
    </row>
    <row r="520" spans="1:37" ht="15.5" customHeight="1" x14ac:dyDescent="0.2">
      <c r="A520" s="105" t="s">
        <v>1670</v>
      </c>
      <c r="B520" s="105" t="s">
        <v>1671</v>
      </c>
      <c r="C520" s="105" t="s">
        <v>1672</v>
      </c>
      <c r="D520" s="105" t="s">
        <v>94</v>
      </c>
      <c r="E520" s="105" t="s">
        <v>76</v>
      </c>
      <c r="F520" s="106">
        <v>79.88</v>
      </c>
      <c r="G520" s="106">
        <v>61.88</v>
      </c>
      <c r="H520" s="106">
        <v>75.38</v>
      </c>
      <c r="I520" s="106">
        <v>98.73</v>
      </c>
      <c r="J520" s="106">
        <v>120.71</v>
      </c>
      <c r="K520" s="106">
        <v>121.17</v>
      </c>
      <c r="L520" s="106">
        <v>123.36</v>
      </c>
      <c r="M520" s="106">
        <v>126.01</v>
      </c>
      <c r="N520" s="106">
        <v>135.93</v>
      </c>
      <c r="O520" s="106">
        <v>148.1</v>
      </c>
      <c r="P520" s="106">
        <v>167.51</v>
      </c>
      <c r="Q520" s="106">
        <v>182.35</v>
      </c>
      <c r="R520" s="106">
        <v>196.33</v>
      </c>
      <c r="S520" s="107">
        <v>203.53</v>
      </c>
      <c r="T520" s="107">
        <v>210.35</v>
      </c>
      <c r="U520" s="107">
        <v>218.94</v>
      </c>
      <c r="V520" s="107">
        <v>225.83</v>
      </c>
      <c r="W520" s="107">
        <v>236.01</v>
      </c>
      <c r="X520" s="107">
        <v>238.69</v>
      </c>
      <c r="Y520" s="107">
        <v>238.98</v>
      </c>
      <c r="Z520" s="107">
        <v>241.93</v>
      </c>
      <c r="AA520" s="107">
        <v>244.42</v>
      </c>
      <c r="AB520" s="107">
        <v>246.3</v>
      </c>
      <c r="AC520" s="107">
        <v>252.04</v>
      </c>
      <c r="AD520" s="107">
        <v>265.72000000000003</v>
      </c>
      <c r="AE520" s="107">
        <v>272.60000000000002</v>
      </c>
      <c r="AF520" s="107">
        <v>281.86</v>
      </c>
      <c r="AG520" s="107">
        <v>288.91000000000003</v>
      </c>
      <c r="AH520" s="107">
        <v>295.31</v>
      </c>
      <c r="AI520" s="107">
        <v>302.93</v>
      </c>
      <c r="AJ520" s="106">
        <v>315.83999999999997</v>
      </c>
      <c r="AK520" s="106">
        <v>325.7</v>
      </c>
    </row>
    <row r="521" spans="1:37" ht="15.5" customHeight="1" x14ac:dyDescent="0.2">
      <c r="A521" s="105" t="s">
        <v>1673</v>
      </c>
      <c r="B521" s="105" t="s">
        <v>1674</v>
      </c>
      <c r="C521" s="105" t="s">
        <v>1675</v>
      </c>
      <c r="D521" s="105" t="s">
        <v>94</v>
      </c>
      <c r="E521" s="105" t="s">
        <v>86</v>
      </c>
      <c r="F521" s="106" t="s">
        <v>52</v>
      </c>
      <c r="G521" s="106" t="s">
        <v>52</v>
      </c>
      <c r="H521" s="106">
        <v>45</v>
      </c>
      <c r="I521" s="106">
        <v>45.34</v>
      </c>
      <c r="J521" s="106">
        <v>50.87</v>
      </c>
      <c r="K521" s="106">
        <v>53.64</v>
      </c>
      <c r="L521" s="106">
        <v>59</v>
      </c>
      <c r="M521" s="106">
        <v>74.06</v>
      </c>
      <c r="N521" s="106">
        <v>78.5</v>
      </c>
      <c r="O521" s="106">
        <v>104.5</v>
      </c>
      <c r="P521" s="106">
        <v>119.8</v>
      </c>
      <c r="Q521" s="106">
        <v>137.69</v>
      </c>
      <c r="R521" s="106">
        <v>143.16999999999999</v>
      </c>
      <c r="S521" s="107">
        <v>150.24</v>
      </c>
      <c r="T521" s="107">
        <v>157.66</v>
      </c>
      <c r="U521" s="107">
        <v>165.45</v>
      </c>
      <c r="V521" s="107">
        <v>173.62</v>
      </c>
      <c r="W521" s="107">
        <v>178.72</v>
      </c>
      <c r="X521" s="107">
        <v>178.72</v>
      </c>
      <c r="Y521" s="107">
        <v>178.72</v>
      </c>
      <c r="Z521" s="107">
        <v>178.72</v>
      </c>
      <c r="AA521" s="107">
        <v>182.28</v>
      </c>
      <c r="AB521" s="107">
        <v>185.9</v>
      </c>
      <c r="AC521" s="107">
        <v>189.6</v>
      </c>
      <c r="AD521" s="107">
        <v>189.6</v>
      </c>
      <c r="AE521" s="107">
        <v>197.07</v>
      </c>
      <c r="AF521" s="107">
        <v>216.66</v>
      </c>
      <c r="AG521" s="107">
        <v>225.2</v>
      </c>
      <c r="AH521" s="107">
        <v>240.19</v>
      </c>
      <c r="AI521" s="107">
        <v>249.66</v>
      </c>
      <c r="AJ521" s="106">
        <v>264.5</v>
      </c>
      <c r="AK521" s="106">
        <v>277.5</v>
      </c>
    </row>
    <row r="522" spans="1:37" ht="15.5" customHeight="1" x14ac:dyDescent="0.2">
      <c r="A522" s="105" t="s">
        <v>1676</v>
      </c>
      <c r="B522" s="105" t="s">
        <v>1677</v>
      </c>
      <c r="C522" s="105" t="s">
        <v>1678</v>
      </c>
      <c r="D522" s="105" t="s">
        <v>94</v>
      </c>
      <c r="E522" s="105" t="s">
        <v>84</v>
      </c>
      <c r="F522" s="106">
        <v>16.88</v>
      </c>
      <c r="G522" s="106">
        <v>19.13</v>
      </c>
      <c r="H522" s="106">
        <v>21.38</v>
      </c>
      <c r="I522" s="106">
        <v>22.76</v>
      </c>
      <c r="J522" s="106">
        <v>24.4</v>
      </c>
      <c r="K522" s="106">
        <v>25.62</v>
      </c>
      <c r="L522" s="106">
        <v>28.18</v>
      </c>
      <c r="M522" s="106">
        <v>29.02</v>
      </c>
      <c r="N522" s="106">
        <v>30.43</v>
      </c>
      <c r="O522" s="106">
        <v>33.17</v>
      </c>
      <c r="P522" s="106">
        <v>36.49</v>
      </c>
      <c r="Q522" s="106">
        <v>39.32</v>
      </c>
      <c r="R522" s="106">
        <v>41.21</v>
      </c>
      <c r="S522" s="107">
        <v>43.18</v>
      </c>
      <c r="T522" s="107">
        <v>44.43</v>
      </c>
      <c r="U522" s="107">
        <v>45.74</v>
      </c>
      <c r="V522" s="107">
        <v>46.9</v>
      </c>
      <c r="W522" s="107">
        <v>47.83</v>
      </c>
      <c r="X522" s="107">
        <v>47.83</v>
      </c>
      <c r="Y522" s="107">
        <v>47.83</v>
      </c>
      <c r="Z522" s="107">
        <v>52.82</v>
      </c>
      <c r="AA522" s="107">
        <v>53.87</v>
      </c>
      <c r="AB522" s="107">
        <v>54.94</v>
      </c>
      <c r="AC522" s="107">
        <v>56.03</v>
      </c>
      <c r="AD522" s="107">
        <v>57.14</v>
      </c>
      <c r="AE522" s="107">
        <v>58.84</v>
      </c>
      <c r="AF522" s="107">
        <v>60.6</v>
      </c>
      <c r="AG522" s="107">
        <v>61.81</v>
      </c>
      <c r="AH522" s="107">
        <v>63.04</v>
      </c>
      <c r="AI522" s="107">
        <v>68.03</v>
      </c>
      <c r="AJ522" s="106">
        <v>73.02</v>
      </c>
      <c r="AK522" s="106">
        <v>75.2</v>
      </c>
    </row>
    <row r="523" spans="1:37" ht="15.5" customHeight="1" x14ac:dyDescent="0.2">
      <c r="A523" s="105" t="s">
        <v>1679</v>
      </c>
      <c r="B523" s="105" t="s">
        <v>1680</v>
      </c>
      <c r="C523" s="105" t="s">
        <v>1681</v>
      </c>
      <c r="D523" s="105" t="s">
        <v>94</v>
      </c>
      <c r="E523" s="105" t="s">
        <v>86</v>
      </c>
      <c r="F523" s="106">
        <v>42.75</v>
      </c>
      <c r="G523" s="106">
        <v>45</v>
      </c>
      <c r="H523" s="106">
        <v>45</v>
      </c>
      <c r="I523" s="106">
        <v>45.65</v>
      </c>
      <c r="J523" s="106">
        <v>53.2</v>
      </c>
      <c r="K523" s="106">
        <v>48.99</v>
      </c>
      <c r="L523" s="106">
        <v>51.19</v>
      </c>
      <c r="M523" s="106">
        <v>54.77</v>
      </c>
      <c r="N523" s="106">
        <v>57.21</v>
      </c>
      <c r="O523" s="106">
        <v>61.88</v>
      </c>
      <c r="P523" s="106">
        <v>71.16</v>
      </c>
      <c r="Q523" s="106">
        <v>80.08</v>
      </c>
      <c r="R523" s="106">
        <v>83.68</v>
      </c>
      <c r="S523" s="107">
        <v>87.55</v>
      </c>
      <c r="T523" s="107">
        <v>91.47</v>
      </c>
      <c r="U523" s="107">
        <v>94.67</v>
      </c>
      <c r="V523" s="107">
        <v>97.98</v>
      </c>
      <c r="W523" s="107">
        <v>99.45</v>
      </c>
      <c r="X523" s="107">
        <v>99.45</v>
      </c>
      <c r="Y523" s="107">
        <v>99.45</v>
      </c>
      <c r="Z523" s="107">
        <v>102.43</v>
      </c>
      <c r="AA523" s="107">
        <v>104.47</v>
      </c>
      <c r="AB523" s="107">
        <v>106.55</v>
      </c>
      <c r="AC523" s="107">
        <v>111.55</v>
      </c>
      <c r="AD523" s="107">
        <v>116.55</v>
      </c>
      <c r="AE523" s="107">
        <v>128.55000000000001</v>
      </c>
      <c r="AF523" s="107">
        <v>152.55000000000001</v>
      </c>
      <c r="AG523" s="107">
        <v>162.55000000000001</v>
      </c>
      <c r="AH523" s="107">
        <v>177.55</v>
      </c>
      <c r="AI523" s="107">
        <v>187.55</v>
      </c>
      <c r="AJ523" s="106">
        <v>202.55</v>
      </c>
      <c r="AK523" s="106">
        <v>215.55</v>
      </c>
    </row>
    <row r="524" spans="1:37" ht="15.5" customHeight="1" x14ac:dyDescent="0.2">
      <c r="A524" s="105" t="s">
        <v>1682</v>
      </c>
      <c r="B524" s="105" t="s">
        <v>1683</v>
      </c>
      <c r="C524" s="105" t="s">
        <v>1684</v>
      </c>
      <c r="D524" s="105" t="s">
        <v>94</v>
      </c>
      <c r="E524" s="105" t="s">
        <v>80</v>
      </c>
      <c r="F524" s="106" t="s">
        <v>52</v>
      </c>
      <c r="G524" s="106" t="s">
        <v>52</v>
      </c>
      <c r="H524" s="106" t="s">
        <v>52</v>
      </c>
      <c r="I524" s="106" t="s">
        <v>52</v>
      </c>
      <c r="J524" s="106" t="s">
        <v>52</v>
      </c>
      <c r="K524" s="106" t="s">
        <v>52</v>
      </c>
      <c r="L524" s="106" t="s">
        <v>52</v>
      </c>
      <c r="M524" s="106" t="s">
        <v>52</v>
      </c>
      <c r="N524" s="106" t="s">
        <v>52</v>
      </c>
      <c r="O524" s="106" t="s">
        <v>52</v>
      </c>
      <c r="P524" s="106" t="s">
        <v>52</v>
      </c>
      <c r="Q524" s="106" t="s">
        <v>52</v>
      </c>
      <c r="R524" s="106" t="s">
        <v>52</v>
      </c>
      <c r="S524" s="106" t="s">
        <v>52</v>
      </c>
      <c r="T524" s="106" t="s">
        <v>52</v>
      </c>
      <c r="U524" s="106" t="s">
        <v>52</v>
      </c>
      <c r="V524" s="106" t="s">
        <v>52</v>
      </c>
      <c r="W524" s="106" t="s">
        <v>52</v>
      </c>
      <c r="X524" s="106" t="s">
        <v>52</v>
      </c>
      <c r="Y524" s="106" t="s">
        <v>52</v>
      </c>
      <c r="Z524" s="106" t="s">
        <v>52</v>
      </c>
      <c r="AA524" s="106" t="s">
        <v>52</v>
      </c>
      <c r="AB524" s="106" t="s">
        <v>52</v>
      </c>
      <c r="AC524" s="106" t="s">
        <v>52</v>
      </c>
      <c r="AD524" s="106" t="s">
        <v>52</v>
      </c>
      <c r="AE524" s="107">
        <v>0</v>
      </c>
      <c r="AF524" s="107">
        <v>0</v>
      </c>
      <c r="AG524" s="107">
        <v>0</v>
      </c>
      <c r="AH524" s="107">
        <v>0</v>
      </c>
      <c r="AI524" s="107">
        <v>0</v>
      </c>
      <c r="AJ524" s="106">
        <v>0</v>
      </c>
      <c r="AK524" s="106">
        <v>0</v>
      </c>
    </row>
    <row r="525" spans="1:37" ht="15.5" customHeight="1" x14ac:dyDescent="0.2">
      <c r="A525" s="105" t="s">
        <v>1685</v>
      </c>
      <c r="B525" s="105" t="s">
        <v>1686</v>
      </c>
      <c r="C525" s="105" t="s">
        <v>1687</v>
      </c>
      <c r="D525" s="105" t="s">
        <v>94</v>
      </c>
      <c r="E525" s="105" t="s">
        <v>78</v>
      </c>
      <c r="F525" s="106" t="s">
        <v>52</v>
      </c>
      <c r="G525" s="106" t="s">
        <v>52</v>
      </c>
      <c r="H525" s="106" t="s">
        <v>52</v>
      </c>
      <c r="I525" s="106" t="s">
        <v>52</v>
      </c>
      <c r="J525" s="106" t="s">
        <v>52</v>
      </c>
      <c r="K525" s="106" t="s">
        <v>52</v>
      </c>
      <c r="L525" s="106" t="s">
        <v>52</v>
      </c>
      <c r="M525" s="106" t="s">
        <v>52</v>
      </c>
      <c r="N525" s="106" t="s">
        <v>52</v>
      </c>
      <c r="O525" s="106" t="s">
        <v>52</v>
      </c>
      <c r="P525" s="106" t="s">
        <v>52</v>
      </c>
      <c r="Q525" s="106" t="s">
        <v>52</v>
      </c>
      <c r="R525" s="106" t="s">
        <v>52</v>
      </c>
      <c r="S525" s="106" t="s">
        <v>52</v>
      </c>
      <c r="T525" s="106" t="s">
        <v>52</v>
      </c>
      <c r="U525" s="106" t="s">
        <v>52</v>
      </c>
      <c r="V525" s="106" t="s">
        <v>52</v>
      </c>
      <c r="W525" s="106" t="s">
        <v>52</v>
      </c>
      <c r="X525" s="106" t="s">
        <v>52</v>
      </c>
      <c r="Y525" s="106" t="s">
        <v>52</v>
      </c>
      <c r="Z525" s="106" t="s">
        <v>52</v>
      </c>
      <c r="AA525" s="106" t="s">
        <v>52</v>
      </c>
      <c r="AB525" s="106" t="s">
        <v>52</v>
      </c>
      <c r="AC525" s="106" t="s">
        <v>52</v>
      </c>
      <c r="AD525" s="106" t="s">
        <v>52</v>
      </c>
      <c r="AE525" s="107" t="s">
        <v>52</v>
      </c>
      <c r="AF525" s="107" t="s">
        <v>52</v>
      </c>
      <c r="AG525" s="107" t="s">
        <v>52</v>
      </c>
      <c r="AH525" s="107">
        <v>1643.77</v>
      </c>
      <c r="AI525" s="107">
        <v>1694.35</v>
      </c>
      <c r="AJ525" s="106">
        <v>1779.34</v>
      </c>
      <c r="AK525" s="106">
        <v>1868.88</v>
      </c>
    </row>
    <row r="526" spans="1:37" ht="15.5" customHeight="1" x14ac:dyDescent="0.2">
      <c r="A526" s="105" t="s">
        <v>1688</v>
      </c>
      <c r="B526" s="105" t="s">
        <v>1689</v>
      </c>
      <c r="C526" s="105" t="s">
        <v>1690</v>
      </c>
      <c r="D526" s="105" t="s">
        <v>94</v>
      </c>
      <c r="E526" s="105" t="s">
        <v>76</v>
      </c>
      <c r="F526" s="106">
        <v>25.88</v>
      </c>
      <c r="G526" s="106">
        <v>27</v>
      </c>
      <c r="H526" s="106">
        <v>28.13</v>
      </c>
      <c r="I526" s="106">
        <v>30.7</v>
      </c>
      <c r="J526" s="106">
        <v>53</v>
      </c>
      <c r="K526" s="106">
        <v>68.14</v>
      </c>
      <c r="L526" s="106">
        <v>69.72</v>
      </c>
      <c r="M526" s="106">
        <v>76.209999999999994</v>
      </c>
      <c r="N526" s="106">
        <v>77.319999999999993</v>
      </c>
      <c r="O526" s="106">
        <v>78.22</v>
      </c>
      <c r="P526" s="106">
        <v>99.94</v>
      </c>
      <c r="Q526" s="106">
        <v>109.12</v>
      </c>
      <c r="R526" s="106">
        <v>112.9</v>
      </c>
      <c r="S526" s="107">
        <v>115.96</v>
      </c>
      <c r="T526" s="107">
        <v>121.2</v>
      </c>
      <c r="U526" s="107">
        <v>127.41</v>
      </c>
      <c r="V526" s="107">
        <v>133.07</v>
      </c>
      <c r="W526" s="107">
        <v>138.03</v>
      </c>
      <c r="X526" s="107">
        <v>138.63</v>
      </c>
      <c r="Y526" s="107">
        <v>140.9</v>
      </c>
      <c r="Z526" s="107">
        <v>148.34</v>
      </c>
      <c r="AA526" s="107">
        <v>153.56</v>
      </c>
      <c r="AB526" s="107">
        <v>155.78</v>
      </c>
      <c r="AC526" s="107">
        <v>164.75</v>
      </c>
      <c r="AD526" s="107">
        <v>173.45</v>
      </c>
      <c r="AE526" s="107">
        <v>177.73</v>
      </c>
      <c r="AF526" s="107">
        <v>182.14</v>
      </c>
      <c r="AG526" s="107">
        <v>193.12</v>
      </c>
      <c r="AH526" s="107">
        <v>200.5</v>
      </c>
      <c r="AI526" s="107">
        <v>210.21</v>
      </c>
      <c r="AJ526" s="106">
        <v>217.56</v>
      </c>
      <c r="AK526" s="106">
        <v>230.52</v>
      </c>
    </row>
    <row r="527" spans="1:37" ht="15.5" customHeight="1" x14ac:dyDescent="0.2">
      <c r="A527" s="105" t="s">
        <v>1691</v>
      </c>
      <c r="B527" s="105" t="s">
        <v>1692</v>
      </c>
      <c r="C527" s="105" t="s">
        <v>1693</v>
      </c>
      <c r="D527" s="105" t="s">
        <v>194</v>
      </c>
      <c r="E527" s="105" t="s">
        <v>76</v>
      </c>
      <c r="F527" s="106">
        <v>50.63</v>
      </c>
      <c r="G527" s="106">
        <v>96.75</v>
      </c>
      <c r="H527" s="106">
        <v>99</v>
      </c>
      <c r="I527" s="106">
        <v>104.52</v>
      </c>
      <c r="J527" s="106">
        <v>102.96</v>
      </c>
      <c r="K527" s="106">
        <v>118.79</v>
      </c>
      <c r="L527" s="106">
        <v>121.43</v>
      </c>
      <c r="M527" s="106">
        <v>128.66</v>
      </c>
      <c r="N527" s="106">
        <v>134.06</v>
      </c>
      <c r="O527" s="106">
        <v>138.19999999999999</v>
      </c>
      <c r="P527" s="106">
        <v>142.75</v>
      </c>
      <c r="Q527" s="106">
        <v>144.54</v>
      </c>
      <c r="R527" s="106">
        <v>149.94</v>
      </c>
      <c r="S527" s="107">
        <v>154.02000000000001</v>
      </c>
      <c r="T527" s="107">
        <v>159.94999999999999</v>
      </c>
      <c r="U527" s="107">
        <v>168.91</v>
      </c>
      <c r="V527" s="107">
        <v>176.38</v>
      </c>
      <c r="W527" s="107">
        <v>181.32</v>
      </c>
      <c r="X527" s="107">
        <v>185.53</v>
      </c>
      <c r="Y527" s="107">
        <v>189.71</v>
      </c>
      <c r="Z527" s="107">
        <v>197.74</v>
      </c>
      <c r="AA527" s="107">
        <v>199.19</v>
      </c>
      <c r="AB527" s="107">
        <v>205.47</v>
      </c>
      <c r="AC527" s="107">
        <v>214.41</v>
      </c>
      <c r="AD527" s="107">
        <v>221.08</v>
      </c>
      <c r="AE527" s="107">
        <v>228.97</v>
      </c>
      <c r="AF527" s="107" t="s">
        <v>52</v>
      </c>
      <c r="AG527" s="107" t="s">
        <v>52</v>
      </c>
      <c r="AH527" s="107" t="s">
        <v>52</v>
      </c>
      <c r="AI527" s="107" t="s">
        <v>52</v>
      </c>
      <c r="AJ527" s="106" t="s">
        <v>52</v>
      </c>
      <c r="AK527" s="106" t="s">
        <v>52</v>
      </c>
    </row>
    <row r="528" spans="1:37" ht="15.5" customHeight="1" x14ac:dyDescent="0.2">
      <c r="A528" s="105" t="s">
        <v>1694</v>
      </c>
      <c r="B528" s="105" t="s">
        <v>1695</v>
      </c>
      <c r="C528" s="105" t="s">
        <v>1696</v>
      </c>
      <c r="D528" s="105" t="s">
        <v>94</v>
      </c>
      <c r="E528" s="105" t="s">
        <v>76</v>
      </c>
      <c r="F528" s="106" t="s">
        <v>52</v>
      </c>
      <c r="G528" s="106" t="s">
        <v>52</v>
      </c>
      <c r="H528" s="106" t="s">
        <v>52</v>
      </c>
      <c r="I528" s="106" t="s">
        <v>52</v>
      </c>
      <c r="J528" s="106" t="s">
        <v>52</v>
      </c>
      <c r="K528" s="106" t="s">
        <v>52</v>
      </c>
      <c r="L528" s="106" t="s">
        <v>52</v>
      </c>
      <c r="M528" s="106" t="s">
        <v>52</v>
      </c>
      <c r="N528" s="106" t="s">
        <v>52</v>
      </c>
      <c r="O528" s="106" t="s">
        <v>52</v>
      </c>
      <c r="P528" s="106" t="s">
        <v>52</v>
      </c>
      <c r="Q528" s="106" t="s">
        <v>52</v>
      </c>
      <c r="R528" s="106" t="s">
        <v>52</v>
      </c>
      <c r="S528" s="107" t="s">
        <v>52</v>
      </c>
      <c r="T528" s="107" t="s">
        <v>52</v>
      </c>
      <c r="U528" s="107" t="s">
        <v>52</v>
      </c>
      <c r="V528" s="107" t="s">
        <v>52</v>
      </c>
      <c r="W528" s="107" t="s">
        <v>52</v>
      </c>
      <c r="X528" s="107" t="s">
        <v>52</v>
      </c>
      <c r="Y528" s="107" t="s">
        <v>52</v>
      </c>
      <c r="Z528" s="107" t="s">
        <v>52</v>
      </c>
      <c r="AA528" s="107" t="s">
        <v>52</v>
      </c>
      <c r="AB528" s="107" t="s">
        <v>52</v>
      </c>
      <c r="AC528" s="107" t="s">
        <v>52</v>
      </c>
      <c r="AD528" s="107" t="s">
        <v>52</v>
      </c>
      <c r="AE528" s="107" t="s">
        <v>52</v>
      </c>
      <c r="AF528" s="107">
        <v>244</v>
      </c>
      <c r="AG528" s="107">
        <v>254.53</v>
      </c>
      <c r="AH528" s="107">
        <v>260.87</v>
      </c>
      <c r="AI528" s="107">
        <v>269.58999999999997</v>
      </c>
      <c r="AJ528" s="106">
        <v>282.45</v>
      </c>
      <c r="AK528" s="106">
        <v>292.99</v>
      </c>
    </row>
    <row r="529" spans="1:38" ht="15.5" customHeight="1" x14ac:dyDescent="0.2">
      <c r="A529" s="105" t="s">
        <v>1697</v>
      </c>
      <c r="B529" s="11" t="s">
        <v>1698</v>
      </c>
      <c r="C529" s="105" t="s">
        <v>1699</v>
      </c>
      <c r="D529" s="105" t="s">
        <v>94</v>
      </c>
      <c r="E529" s="105" t="s">
        <v>82</v>
      </c>
      <c r="F529" s="106">
        <v>400.5</v>
      </c>
      <c r="G529" s="106">
        <v>441</v>
      </c>
      <c r="H529" s="106">
        <v>435.38</v>
      </c>
      <c r="I529" s="106">
        <v>465.48</v>
      </c>
      <c r="J529" s="106">
        <v>491.94</v>
      </c>
      <c r="K529" s="106">
        <v>546.03</v>
      </c>
      <c r="L529" s="106">
        <v>586.26</v>
      </c>
      <c r="M529" s="106">
        <v>620.46</v>
      </c>
      <c r="N529" s="106">
        <v>660.78</v>
      </c>
      <c r="O529" s="106">
        <v>724.95</v>
      </c>
      <c r="P529" s="106">
        <v>859.32</v>
      </c>
      <c r="Q529" s="106">
        <v>910.26</v>
      </c>
      <c r="R529" s="106">
        <v>954.18</v>
      </c>
      <c r="S529" s="107">
        <v>1001.34</v>
      </c>
      <c r="T529" s="107">
        <v>1050.8399999999999</v>
      </c>
      <c r="U529" s="107">
        <v>1098</v>
      </c>
      <c r="V529" s="107">
        <v>1133.6400000000001</v>
      </c>
      <c r="W529" s="107">
        <v>1161.99</v>
      </c>
      <c r="X529" s="107">
        <v>1161.99</v>
      </c>
      <c r="Y529" s="107">
        <v>1161.99</v>
      </c>
      <c r="Z529" s="107">
        <v>1161.99</v>
      </c>
      <c r="AA529" s="107">
        <v>1161.99</v>
      </c>
      <c r="AB529" s="107">
        <v>1161.99</v>
      </c>
      <c r="AC529" s="107">
        <v>1207.8900000000001</v>
      </c>
      <c r="AD529" s="107">
        <v>1255.5899999999999</v>
      </c>
      <c r="AE529" s="107">
        <v>1317.78</v>
      </c>
      <c r="AF529" s="107">
        <v>1383.57</v>
      </c>
      <c r="AG529" s="107">
        <v>1438.74</v>
      </c>
      <c r="AH529" s="107">
        <v>1510.56</v>
      </c>
      <c r="AI529" s="107">
        <v>1555.74</v>
      </c>
      <c r="AJ529" s="106">
        <v>1633.41</v>
      </c>
      <c r="AK529" s="106">
        <v>1714.95</v>
      </c>
    </row>
    <row r="530" spans="1:38" ht="15.5" customHeight="1" x14ac:dyDescent="0.2">
      <c r="A530" s="105" t="s">
        <v>1700</v>
      </c>
      <c r="B530" s="105" t="s">
        <v>1701</v>
      </c>
      <c r="C530" s="105" t="s">
        <v>1702</v>
      </c>
      <c r="D530" s="105" t="s">
        <v>194</v>
      </c>
      <c r="E530" s="105" t="s">
        <v>76</v>
      </c>
      <c r="F530" s="106">
        <v>85.5</v>
      </c>
      <c r="G530" s="106">
        <v>92.25</v>
      </c>
      <c r="H530" s="106">
        <v>92.25</v>
      </c>
      <c r="I530" s="106">
        <v>86.62</v>
      </c>
      <c r="J530" s="106">
        <v>101.88</v>
      </c>
      <c r="K530" s="106">
        <v>121.41</v>
      </c>
      <c r="L530" s="106">
        <v>127.91</v>
      </c>
      <c r="M530" s="106">
        <v>132.58000000000001</v>
      </c>
      <c r="N530" s="106">
        <v>141.63</v>
      </c>
      <c r="O530" s="106">
        <v>156.28</v>
      </c>
      <c r="P530" s="106">
        <v>163.27000000000001</v>
      </c>
      <c r="Q530" s="106">
        <v>172.86</v>
      </c>
      <c r="R530" s="106">
        <v>180.99</v>
      </c>
      <c r="S530" s="107">
        <v>200.92</v>
      </c>
      <c r="T530" s="107">
        <v>199.99</v>
      </c>
      <c r="U530" s="107">
        <v>204.41</v>
      </c>
      <c r="V530" s="107" t="s">
        <v>52</v>
      </c>
      <c r="W530" s="107" t="s">
        <v>52</v>
      </c>
      <c r="X530" s="107" t="s">
        <v>52</v>
      </c>
      <c r="Y530" s="107" t="s">
        <v>52</v>
      </c>
      <c r="Z530" s="107" t="s">
        <v>52</v>
      </c>
      <c r="AA530" s="107" t="s">
        <v>52</v>
      </c>
      <c r="AB530" s="107" t="s">
        <v>52</v>
      </c>
      <c r="AC530" s="107" t="s">
        <v>52</v>
      </c>
      <c r="AD530" s="107" t="s">
        <v>52</v>
      </c>
      <c r="AE530" s="107" t="s">
        <v>52</v>
      </c>
      <c r="AF530" s="107" t="s">
        <v>52</v>
      </c>
      <c r="AG530" s="107" t="s">
        <v>52</v>
      </c>
      <c r="AH530" s="107" t="s">
        <v>52</v>
      </c>
      <c r="AI530" s="107" t="s">
        <v>52</v>
      </c>
      <c r="AJ530" s="106" t="s">
        <v>52</v>
      </c>
      <c r="AK530" s="106" t="s">
        <v>52</v>
      </c>
    </row>
    <row r="531" spans="1:38" ht="15.5" customHeight="1" x14ac:dyDescent="0.2">
      <c r="A531" s="105" t="s">
        <v>1703</v>
      </c>
      <c r="B531" s="105" t="s">
        <v>52</v>
      </c>
      <c r="C531" s="105" t="s">
        <v>1704</v>
      </c>
      <c r="D531" s="105" t="s">
        <v>94</v>
      </c>
      <c r="E531" s="105" t="s">
        <v>80</v>
      </c>
      <c r="F531" s="106" t="s">
        <v>52</v>
      </c>
      <c r="G531" s="106" t="s">
        <v>52</v>
      </c>
      <c r="H531" s="106" t="s">
        <v>52</v>
      </c>
      <c r="I531" s="106" t="s">
        <v>52</v>
      </c>
      <c r="J531" s="106" t="s">
        <v>52</v>
      </c>
      <c r="K531" s="106" t="s">
        <v>52</v>
      </c>
      <c r="L531" s="106" t="s">
        <v>52</v>
      </c>
      <c r="M531" s="106" t="s">
        <v>52</v>
      </c>
      <c r="N531" s="106" t="s">
        <v>52</v>
      </c>
      <c r="O531" s="106" t="s">
        <v>52</v>
      </c>
      <c r="P531" s="106" t="s">
        <v>52</v>
      </c>
      <c r="Q531" s="106" t="s">
        <v>52</v>
      </c>
      <c r="R531" s="106" t="s">
        <v>52</v>
      </c>
      <c r="S531" s="106" t="s">
        <v>52</v>
      </c>
      <c r="T531" s="106" t="s">
        <v>52</v>
      </c>
      <c r="U531" s="106" t="s">
        <v>52</v>
      </c>
      <c r="V531" s="106" t="s">
        <v>52</v>
      </c>
      <c r="W531" s="106" t="s">
        <v>52</v>
      </c>
      <c r="X531" s="106" t="s">
        <v>52</v>
      </c>
      <c r="Y531" s="106" t="s">
        <v>52</v>
      </c>
      <c r="Z531" s="106" t="s">
        <v>52</v>
      </c>
      <c r="AA531" s="106" t="s">
        <v>52</v>
      </c>
      <c r="AB531" s="106" t="s">
        <v>52</v>
      </c>
      <c r="AC531" s="106" t="s">
        <v>52</v>
      </c>
      <c r="AD531" s="106" t="s">
        <v>52</v>
      </c>
      <c r="AE531" s="106" t="s">
        <v>52</v>
      </c>
      <c r="AF531" s="106" t="s">
        <v>52</v>
      </c>
      <c r="AG531" s="106" t="s">
        <v>52</v>
      </c>
      <c r="AH531" s="106" t="s">
        <v>52</v>
      </c>
      <c r="AI531" s="107">
        <v>0</v>
      </c>
      <c r="AJ531" s="106">
        <v>0</v>
      </c>
      <c r="AK531" s="106">
        <v>0</v>
      </c>
    </row>
    <row r="532" spans="1:38" ht="17" x14ac:dyDescent="0.2">
      <c r="A532" s="105" t="s">
        <v>1705</v>
      </c>
      <c r="B532" s="105" t="s">
        <v>52</v>
      </c>
      <c r="C532" s="105" t="s">
        <v>1706</v>
      </c>
      <c r="D532" s="105" t="s">
        <v>94</v>
      </c>
      <c r="E532" s="105" t="s">
        <v>86</v>
      </c>
      <c r="F532" s="107" t="s">
        <v>52</v>
      </c>
      <c r="G532" s="107" t="s">
        <v>52</v>
      </c>
      <c r="H532" s="107" t="s">
        <v>52</v>
      </c>
      <c r="I532" s="107" t="s">
        <v>52</v>
      </c>
      <c r="J532" s="107" t="s">
        <v>52</v>
      </c>
      <c r="K532" s="107" t="s">
        <v>52</v>
      </c>
      <c r="L532" s="107" t="s">
        <v>52</v>
      </c>
      <c r="M532" s="107" t="s">
        <v>52</v>
      </c>
      <c r="N532" s="107" t="s">
        <v>52</v>
      </c>
      <c r="O532" s="107" t="s">
        <v>52</v>
      </c>
      <c r="P532" s="107" t="s">
        <v>52</v>
      </c>
      <c r="Q532" s="107" t="s">
        <v>52</v>
      </c>
      <c r="R532" s="107" t="s">
        <v>52</v>
      </c>
      <c r="S532" s="107" t="s">
        <v>52</v>
      </c>
      <c r="T532" s="107" t="s">
        <v>52</v>
      </c>
      <c r="U532" s="107" t="s">
        <v>52</v>
      </c>
      <c r="V532" s="107" t="s">
        <v>52</v>
      </c>
      <c r="W532" s="107" t="s">
        <v>52</v>
      </c>
      <c r="X532" s="107" t="s">
        <v>52</v>
      </c>
      <c r="Y532" s="107" t="s">
        <v>52</v>
      </c>
      <c r="Z532" s="107" t="s">
        <v>52</v>
      </c>
      <c r="AA532" s="107" t="s">
        <v>52</v>
      </c>
      <c r="AB532" s="107" t="s">
        <v>52</v>
      </c>
      <c r="AC532" s="107" t="s">
        <v>52</v>
      </c>
      <c r="AD532" s="107" t="s">
        <v>52</v>
      </c>
      <c r="AE532" s="107" t="s">
        <v>52</v>
      </c>
      <c r="AF532" s="107" t="s">
        <v>52</v>
      </c>
      <c r="AG532" s="107" t="s">
        <v>52</v>
      </c>
      <c r="AH532" s="107" t="s">
        <v>52</v>
      </c>
      <c r="AI532" s="107">
        <v>221.28</v>
      </c>
      <c r="AJ532" s="110">
        <v>236.28</v>
      </c>
      <c r="AK532" s="106">
        <v>249.28</v>
      </c>
    </row>
    <row r="533" spans="1:38" x14ac:dyDescent="0.2">
      <c r="A533" s="105" t="s">
        <v>1707</v>
      </c>
      <c r="B533" s="105" t="s">
        <v>1708</v>
      </c>
      <c r="C533" s="105" t="s">
        <v>1709</v>
      </c>
      <c r="D533" s="105" t="s">
        <v>94</v>
      </c>
      <c r="E533" s="105" t="s">
        <v>84</v>
      </c>
      <c r="F533" s="106">
        <v>21.38</v>
      </c>
      <c r="G533" s="106">
        <v>19.13</v>
      </c>
      <c r="H533" s="106">
        <v>20.25</v>
      </c>
      <c r="I533" s="106">
        <v>20.04</v>
      </c>
      <c r="J533" s="106">
        <v>21.46</v>
      </c>
      <c r="K533" s="106">
        <v>23.33</v>
      </c>
      <c r="L533" s="106">
        <v>24.38</v>
      </c>
      <c r="M533" s="106">
        <v>25.47</v>
      </c>
      <c r="N533" s="106">
        <v>27.14</v>
      </c>
      <c r="O533" s="106">
        <v>29.84</v>
      </c>
      <c r="P533" s="106">
        <v>38.549999999999997</v>
      </c>
      <c r="Q533" s="106">
        <v>41.62</v>
      </c>
      <c r="R533" s="106">
        <v>43.67</v>
      </c>
      <c r="S533" s="107">
        <v>45.84</v>
      </c>
      <c r="T533" s="107">
        <v>48.02</v>
      </c>
      <c r="U533" s="107">
        <v>49.91</v>
      </c>
      <c r="V533" s="107">
        <v>51.38</v>
      </c>
      <c r="W533" s="107">
        <v>52.41</v>
      </c>
      <c r="X533" s="107">
        <v>52.41</v>
      </c>
      <c r="Y533" s="107">
        <v>52.41</v>
      </c>
      <c r="Z533" s="107">
        <v>57.4</v>
      </c>
      <c r="AA533" s="107">
        <v>57.4</v>
      </c>
      <c r="AB533" s="107">
        <v>58.54</v>
      </c>
      <c r="AC533" s="107">
        <v>59.71</v>
      </c>
      <c r="AD533" s="107">
        <v>60.9</v>
      </c>
      <c r="AE533" s="107">
        <v>62.72</v>
      </c>
      <c r="AF533" s="107">
        <v>64.59</v>
      </c>
      <c r="AG533" s="107">
        <v>65.87</v>
      </c>
      <c r="AH533" s="107">
        <v>67.180000000000007</v>
      </c>
      <c r="AI533" s="107">
        <v>72.180000000000007</v>
      </c>
      <c r="AJ533" s="106">
        <v>77.180000000000007</v>
      </c>
      <c r="AK533" s="106">
        <v>79.489999999999995</v>
      </c>
    </row>
    <row r="534" spans="1:38" ht="17" x14ac:dyDescent="0.2">
      <c r="A534" s="105" t="s">
        <v>1710</v>
      </c>
      <c r="B534" s="105" t="s">
        <v>1711</v>
      </c>
      <c r="C534" s="105" t="s">
        <v>1712</v>
      </c>
      <c r="D534" s="105" t="s">
        <v>194</v>
      </c>
      <c r="E534" s="105" t="s">
        <v>86</v>
      </c>
      <c r="F534" s="106">
        <v>42.75</v>
      </c>
      <c r="G534" s="106">
        <v>45</v>
      </c>
      <c r="H534" s="106">
        <v>45</v>
      </c>
      <c r="I534" s="106">
        <v>45.28</v>
      </c>
      <c r="J534" s="106">
        <v>53.17</v>
      </c>
      <c r="K534" s="106">
        <v>52.41</v>
      </c>
      <c r="L534" s="106">
        <v>54.76</v>
      </c>
      <c r="M534" s="106">
        <v>58.73</v>
      </c>
      <c r="N534" s="106">
        <v>60.82</v>
      </c>
      <c r="O534" s="106">
        <v>75.92</v>
      </c>
      <c r="P534" s="106">
        <v>88.81</v>
      </c>
      <c r="Q534" s="106">
        <v>102.06</v>
      </c>
      <c r="R534" s="106">
        <v>107.05</v>
      </c>
      <c r="S534" s="107">
        <v>112.4</v>
      </c>
      <c r="T534" s="107">
        <v>118.02</v>
      </c>
      <c r="U534" s="107">
        <v>123.62</v>
      </c>
      <c r="V534" s="107">
        <v>127.32</v>
      </c>
      <c r="W534" s="107">
        <v>130.5</v>
      </c>
      <c r="X534" s="107">
        <v>130.5</v>
      </c>
      <c r="Y534" s="107">
        <v>130.5</v>
      </c>
      <c r="Z534" s="107">
        <v>135.5</v>
      </c>
      <c r="AA534" s="107">
        <v>138.19999999999999</v>
      </c>
      <c r="AB534" s="107">
        <v>140.94999999999999</v>
      </c>
      <c r="AC534" s="107">
        <v>145.94999999999999</v>
      </c>
      <c r="AD534" s="107">
        <v>150.94999999999999</v>
      </c>
      <c r="AE534" s="107">
        <v>162.94999999999999</v>
      </c>
      <c r="AF534" s="107">
        <v>186.95</v>
      </c>
      <c r="AG534" s="107">
        <v>196.28</v>
      </c>
      <c r="AH534" s="107">
        <v>211.28</v>
      </c>
      <c r="AI534" s="107" t="s">
        <v>52</v>
      </c>
      <c r="AJ534" s="106" t="s">
        <v>52</v>
      </c>
      <c r="AK534" s="106" t="s">
        <v>52</v>
      </c>
    </row>
    <row r="535" spans="1:38" x14ac:dyDescent="0.2">
      <c r="A535" s="105" t="s">
        <v>1713</v>
      </c>
      <c r="B535" s="105" t="s">
        <v>1714</v>
      </c>
      <c r="C535" s="105" t="s">
        <v>1715</v>
      </c>
      <c r="D535" s="105" t="s">
        <v>94</v>
      </c>
      <c r="E535" s="105" t="s">
        <v>401</v>
      </c>
      <c r="F535" s="106">
        <v>131.63</v>
      </c>
      <c r="G535" s="106">
        <v>73.13</v>
      </c>
      <c r="H535" s="106">
        <v>189</v>
      </c>
      <c r="I535" s="106">
        <v>206.05</v>
      </c>
      <c r="J535" s="106">
        <v>203.38</v>
      </c>
      <c r="K535" s="106">
        <v>211.54</v>
      </c>
      <c r="L535" s="106">
        <v>229.96</v>
      </c>
      <c r="M535" s="106">
        <v>235.35</v>
      </c>
      <c r="N535" s="106">
        <v>259.27999999999997</v>
      </c>
      <c r="O535" s="106">
        <v>271.27999999999997</v>
      </c>
      <c r="P535" s="106">
        <v>345.76</v>
      </c>
      <c r="Q535" s="106">
        <v>363.83</v>
      </c>
      <c r="R535" s="106">
        <v>363.54</v>
      </c>
      <c r="S535" s="107">
        <v>370.55</v>
      </c>
      <c r="T535" s="107">
        <v>377.96</v>
      </c>
      <c r="U535" s="107">
        <v>377.97</v>
      </c>
      <c r="V535" s="107">
        <v>378.02</v>
      </c>
      <c r="W535" s="107">
        <v>378.07</v>
      </c>
      <c r="X535" s="107">
        <v>378.07</v>
      </c>
      <c r="Y535" s="107">
        <v>378.01</v>
      </c>
      <c r="Z535" s="107">
        <v>378.01</v>
      </c>
      <c r="AA535" s="107">
        <v>379.14</v>
      </c>
      <c r="AB535" s="107">
        <v>379.16</v>
      </c>
      <c r="AC535" s="107">
        <v>393.07</v>
      </c>
      <c r="AD535" s="107">
        <v>408.12</v>
      </c>
      <c r="AE535" s="107">
        <v>417.86</v>
      </c>
      <c r="AF535" s="107">
        <v>434.95</v>
      </c>
      <c r="AG535" s="107">
        <v>449.92</v>
      </c>
      <c r="AH535" s="107">
        <v>465.61</v>
      </c>
      <c r="AI535" s="107">
        <v>470.19</v>
      </c>
      <c r="AJ535" s="106">
        <v>479.64</v>
      </c>
      <c r="AK535" s="106">
        <v>503.62</v>
      </c>
    </row>
    <row r="536" spans="1:38" ht="17" x14ac:dyDescent="0.2">
      <c r="A536" s="105" t="s">
        <v>1716</v>
      </c>
      <c r="B536" s="105" t="s">
        <v>1717</v>
      </c>
      <c r="C536" s="105" t="s">
        <v>1718</v>
      </c>
      <c r="D536" s="105" t="s">
        <v>94</v>
      </c>
      <c r="E536" s="105" t="s">
        <v>78</v>
      </c>
      <c r="F536" s="106" t="s">
        <v>52</v>
      </c>
      <c r="G536" s="106" t="s">
        <v>52</v>
      </c>
      <c r="H536" s="106" t="s">
        <v>52</v>
      </c>
      <c r="I536" s="106" t="s">
        <v>52</v>
      </c>
      <c r="J536" s="106" t="s">
        <v>52</v>
      </c>
      <c r="K536" s="106" t="s">
        <v>52</v>
      </c>
      <c r="L536" s="106" t="s">
        <v>52</v>
      </c>
      <c r="M536" s="106" t="s">
        <v>52</v>
      </c>
      <c r="N536" s="106" t="s">
        <v>52</v>
      </c>
      <c r="O536" s="106" t="s">
        <v>52</v>
      </c>
      <c r="P536" s="106" t="s">
        <v>52</v>
      </c>
      <c r="Q536" s="106" t="s">
        <v>52</v>
      </c>
      <c r="R536" s="106" t="s">
        <v>52</v>
      </c>
      <c r="S536" s="107" t="s">
        <v>52</v>
      </c>
      <c r="T536" s="107" t="s">
        <v>52</v>
      </c>
      <c r="U536" s="107" t="s">
        <v>52</v>
      </c>
      <c r="V536" s="107" t="s">
        <v>52</v>
      </c>
      <c r="W536" s="107" t="s">
        <v>52</v>
      </c>
      <c r="X536" s="107" t="s">
        <v>52</v>
      </c>
      <c r="Y536" s="107" t="s">
        <v>52</v>
      </c>
      <c r="Z536" s="107" t="s">
        <v>52</v>
      </c>
      <c r="AA536" s="107" t="s">
        <v>52</v>
      </c>
      <c r="AB536" s="107" t="s">
        <v>52</v>
      </c>
      <c r="AC536" s="107" t="s">
        <v>52</v>
      </c>
      <c r="AD536" s="107" t="s">
        <v>52</v>
      </c>
      <c r="AE536" s="107" t="s">
        <v>52</v>
      </c>
      <c r="AF536" s="107" t="s">
        <v>52</v>
      </c>
      <c r="AG536" s="107" t="s">
        <v>52</v>
      </c>
      <c r="AH536" s="107" t="s">
        <v>52</v>
      </c>
      <c r="AI536" s="107" t="s">
        <v>52</v>
      </c>
      <c r="AJ536" s="106">
        <v>1785.45</v>
      </c>
      <c r="AK536" s="106">
        <v>1874.18</v>
      </c>
    </row>
    <row r="537" spans="1:38" ht="17" x14ac:dyDescent="0.2">
      <c r="A537" s="105" t="s">
        <v>1719</v>
      </c>
      <c r="B537" s="105" t="s">
        <v>1720</v>
      </c>
      <c r="C537" s="105" t="s">
        <v>1721</v>
      </c>
      <c r="D537" s="105" t="s">
        <v>194</v>
      </c>
      <c r="E537" s="105" t="s">
        <v>76</v>
      </c>
      <c r="F537" s="106">
        <v>103.5</v>
      </c>
      <c r="G537" s="106">
        <v>86.63</v>
      </c>
      <c r="H537" s="106">
        <v>84.38</v>
      </c>
      <c r="I537" s="106">
        <v>71.09</v>
      </c>
      <c r="J537" s="106">
        <v>86.81</v>
      </c>
      <c r="K537" s="106">
        <v>96.12</v>
      </c>
      <c r="L537" s="106">
        <v>105.33</v>
      </c>
      <c r="M537" s="106">
        <v>112.32</v>
      </c>
      <c r="N537" s="106">
        <v>120.05</v>
      </c>
      <c r="O537" s="106">
        <v>131.52000000000001</v>
      </c>
      <c r="P537" s="106">
        <v>201.16</v>
      </c>
      <c r="Q537" s="106">
        <v>215.03</v>
      </c>
      <c r="R537" s="106">
        <v>223.42</v>
      </c>
      <c r="S537" s="107">
        <v>232.25</v>
      </c>
      <c r="T537" s="107">
        <v>242.58</v>
      </c>
      <c r="U537" s="107">
        <v>251.52</v>
      </c>
      <c r="V537" s="107">
        <v>263.77</v>
      </c>
      <c r="W537" s="107">
        <v>269.02</v>
      </c>
      <c r="X537" s="107">
        <v>269.02</v>
      </c>
      <c r="Y537" s="107">
        <v>269.02</v>
      </c>
      <c r="Z537" s="107">
        <v>275.27999999999997</v>
      </c>
      <c r="AA537" s="107">
        <v>280.82</v>
      </c>
      <c r="AB537" s="107">
        <v>286.2</v>
      </c>
      <c r="AC537" s="107">
        <v>292.45999999999998</v>
      </c>
      <c r="AD537" s="107">
        <v>298.79000000000002</v>
      </c>
      <c r="AE537" s="107">
        <v>304.94</v>
      </c>
      <c r="AF537" s="107" t="s">
        <v>52</v>
      </c>
      <c r="AG537" s="107" t="s">
        <v>52</v>
      </c>
      <c r="AH537" s="107" t="s">
        <v>52</v>
      </c>
      <c r="AI537" s="107" t="s">
        <v>52</v>
      </c>
      <c r="AJ537" s="106" t="s">
        <v>52</v>
      </c>
      <c r="AK537" s="106" t="s">
        <v>52</v>
      </c>
    </row>
    <row r="538" spans="1:38" x14ac:dyDescent="0.2">
      <c r="A538" s="105" t="s">
        <v>1722</v>
      </c>
      <c r="B538" s="105" t="s">
        <v>1723</v>
      </c>
      <c r="C538" s="105" t="s">
        <v>1724</v>
      </c>
      <c r="D538" s="105" t="s">
        <v>94</v>
      </c>
      <c r="E538" s="105" t="s">
        <v>74</v>
      </c>
      <c r="F538" s="106">
        <v>591.75</v>
      </c>
      <c r="G538" s="106">
        <v>532.13</v>
      </c>
      <c r="H538" s="106">
        <v>553.5</v>
      </c>
      <c r="I538" s="106">
        <v>629.07000000000005</v>
      </c>
      <c r="J538" s="106">
        <v>667.38</v>
      </c>
      <c r="K538" s="106">
        <v>690.68</v>
      </c>
      <c r="L538" s="106">
        <v>745.84</v>
      </c>
      <c r="M538" s="106">
        <v>794.73</v>
      </c>
      <c r="N538" s="106">
        <v>865.41</v>
      </c>
      <c r="O538" s="106">
        <v>907.7</v>
      </c>
      <c r="P538" s="106">
        <v>966.8</v>
      </c>
      <c r="Q538" s="106">
        <v>994.75</v>
      </c>
      <c r="R538" s="106">
        <v>1042.06</v>
      </c>
      <c r="S538" s="107">
        <v>1075.4000000000001</v>
      </c>
      <c r="T538" s="107">
        <v>1113.03</v>
      </c>
      <c r="U538" s="107">
        <v>1135.33</v>
      </c>
      <c r="V538" s="107">
        <v>1158.05</v>
      </c>
      <c r="W538" s="107">
        <v>1172.8699999999999</v>
      </c>
      <c r="X538" s="107">
        <v>1172.43</v>
      </c>
      <c r="Y538" s="107">
        <v>1172.43</v>
      </c>
      <c r="Z538" s="107">
        <v>1195.98</v>
      </c>
      <c r="AA538" s="107">
        <v>1192.99</v>
      </c>
      <c r="AB538" s="107">
        <v>1192.94</v>
      </c>
      <c r="AC538" s="107">
        <v>1216.78</v>
      </c>
      <c r="AD538" s="107">
        <v>1253.27</v>
      </c>
      <c r="AE538" s="107">
        <v>1290.83</v>
      </c>
      <c r="AF538" s="107">
        <v>1290.83</v>
      </c>
      <c r="AG538" s="107">
        <v>1316.69</v>
      </c>
      <c r="AH538" s="107">
        <v>1369.2</v>
      </c>
      <c r="AI538" s="107">
        <v>1410.14</v>
      </c>
      <c r="AJ538" s="106">
        <v>1480.48</v>
      </c>
      <c r="AK538" s="106">
        <v>1554.38</v>
      </c>
    </row>
    <row r="539" spans="1:38" ht="17" x14ac:dyDescent="0.2">
      <c r="A539" s="105" t="s">
        <v>1725</v>
      </c>
      <c r="B539" s="11" t="s">
        <v>1726</v>
      </c>
      <c r="C539" s="105" t="s">
        <v>1727</v>
      </c>
      <c r="D539" s="105" t="s">
        <v>194</v>
      </c>
      <c r="E539" s="105" t="s">
        <v>82</v>
      </c>
      <c r="F539" s="106">
        <v>447.75</v>
      </c>
      <c r="G539" s="106">
        <v>477</v>
      </c>
      <c r="H539" s="106">
        <v>451.13</v>
      </c>
      <c r="I539" s="106">
        <v>459</v>
      </c>
      <c r="J539" s="106">
        <v>493.94</v>
      </c>
      <c r="K539" s="106">
        <v>554.82000000000005</v>
      </c>
      <c r="L539" s="106">
        <v>594.29999999999995</v>
      </c>
      <c r="M539" s="106">
        <v>641.53</v>
      </c>
      <c r="N539" s="106">
        <v>693.62</v>
      </c>
      <c r="O539" s="106">
        <v>762.6</v>
      </c>
      <c r="P539" s="106">
        <v>845.26</v>
      </c>
      <c r="Q539" s="106">
        <v>852.15</v>
      </c>
      <c r="R539" s="106">
        <v>885.42</v>
      </c>
      <c r="S539" s="107">
        <v>929.25</v>
      </c>
      <c r="T539" s="107">
        <v>973.85</v>
      </c>
      <c r="U539" s="107">
        <v>1020.59</v>
      </c>
      <c r="V539" s="107" t="s">
        <v>52</v>
      </c>
      <c r="W539" s="107" t="s">
        <v>52</v>
      </c>
      <c r="X539" s="107" t="s">
        <v>52</v>
      </c>
      <c r="Y539" s="107" t="s">
        <v>52</v>
      </c>
      <c r="Z539" s="107" t="s">
        <v>52</v>
      </c>
      <c r="AA539" s="107" t="s">
        <v>52</v>
      </c>
      <c r="AB539" s="107" t="s">
        <v>52</v>
      </c>
      <c r="AC539" s="107" t="s">
        <v>52</v>
      </c>
      <c r="AD539" s="107" t="s">
        <v>52</v>
      </c>
      <c r="AE539" s="107" t="s">
        <v>52</v>
      </c>
      <c r="AF539" s="107" t="s">
        <v>52</v>
      </c>
      <c r="AG539" s="107" t="s">
        <v>52</v>
      </c>
      <c r="AH539" s="107" t="s">
        <v>52</v>
      </c>
      <c r="AI539" s="107" t="s">
        <v>52</v>
      </c>
      <c r="AJ539" s="106" t="s">
        <v>52</v>
      </c>
      <c r="AK539" s="106" t="s">
        <v>52</v>
      </c>
    </row>
    <row r="540" spans="1:38" x14ac:dyDescent="0.2">
      <c r="A540" s="105" t="s">
        <v>1728</v>
      </c>
      <c r="B540" s="105" t="s">
        <v>1729</v>
      </c>
      <c r="C540" s="105" t="s">
        <v>1730</v>
      </c>
      <c r="D540" s="105" t="s">
        <v>94</v>
      </c>
      <c r="E540" s="105" t="s">
        <v>78</v>
      </c>
      <c r="F540" s="106" t="s">
        <v>52</v>
      </c>
      <c r="G540" s="106" t="s">
        <v>52</v>
      </c>
      <c r="H540" s="106" t="s">
        <v>52</v>
      </c>
      <c r="I540" s="106" t="s">
        <v>52</v>
      </c>
      <c r="J540" s="106" t="s">
        <v>52</v>
      </c>
      <c r="K540" s="106" t="s">
        <v>52</v>
      </c>
      <c r="L540" s="106" t="s">
        <v>52</v>
      </c>
      <c r="M540" s="106" t="s">
        <v>52</v>
      </c>
      <c r="N540" s="106" t="s">
        <v>52</v>
      </c>
      <c r="O540" s="106" t="s">
        <v>52</v>
      </c>
      <c r="P540" s="106" t="s">
        <v>52</v>
      </c>
      <c r="Q540" s="106" t="s">
        <v>52</v>
      </c>
      <c r="R540" s="106" t="s">
        <v>52</v>
      </c>
      <c r="S540" s="106" t="s">
        <v>52</v>
      </c>
      <c r="T540" s="106" t="s">
        <v>52</v>
      </c>
      <c r="U540" s="106" t="s">
        <v>52</v>
      </c>
      <c r="V540" s="107">
        <v>1261.94</v>
      </c>
      <c r="W540" s="107">
        <v>1291.81</v>
      </c>
      <c r="X540" s="107">
        <v>1293.45</v>
      </c>
      <c r="Y540" s="107">
        <v>1295.0999999999999</v>
      </c>
      <c r="Z540" s="107">
        <v>1296.47</v>
      </c>
      <c r="AA540" s="107">
        <v>1302.95</v>
      </c>
      <c r="AB540" s="107">
        <v>1305.5899999999999</v>
      </c>
      <c r="AC540" s="107">
        <v>1358.41</v>
      </c>
      <c r="AD540" s="107">
        <v>1429.98</v>
      </c>
      <c r="AE540" s="107">
        <v>1522.97</v>
      </c>
      <c r="AF540" s="107">
        <v>1573.54</v>
      </c>
      <c r="AG540" s="107">
        <v>1642.17</v>
      </c>
      <c r="AH540" s="107">
        <v>1721.91</v>
      </c>
      <c r="AI540" s="107">
        <v>1779.54</v>
      </c>
      <c r="AJ540" s="106">
        <v>1875.59</v>
      </c>
      <c r="AK540" s="106">
        <v>1974.06</v>
      </c>
    </row>
    <row r="541" spans="1:38" ht="17" x14ac:dyDescent="0.2">
      <c r="A541" s="11" t="s">
        <v>1731</v>
      </c>
      <c r="B541" s="105" t="s">
        <v>1732</v>
      </c>
      <c r="C541" s="11" t="s">
        <v>1733</v>
      </c>
      <c r="D541" s="105" t="s">
        <v>194</v>
      </c>
      <c r="E541" s="105" t="s">
        <v>88</v>
      </c>
      <c r="F541" s="106" t="s">
        <v>52</v>
      </c>
      <c r="G541" s="106" t="s">
        <v>52</v>
      </c>
      <c r="H541" s="106" t="s">
        <v>52</v>
      </c>
      <c r="I541" s="106" t="s">
        <v>52</v>
      </c>
      <c r="J541" s="106" t="s">
        <v>52</v>
      </c>
      <c r="K541" s="106" t="s">
        <v>52</v>
      </c>
      <c r="L541" s="106" t="s">
        <v>52</v>
      </c>
      <c r="M541" s="106" t="s">
        <v>52</v>
      </c>
      <c r="N541" s="106" t="s">
        <v>52</v>
      </c>
      <c r="O541" s="106" t="s">
        <v>52</v>
      </c>
      <c r="P541" s="106" t="s">
        <v>52</v>
      </c>
      <c r="Q541" s="106">
        <v>47.92</v>
      </c>
      <c r="R541" s="106">
        <v>50.3</v>
      </c>
      <c r="S541" s="107">
        <v>52.8</v>
      </c>
      <c r="T541" s="107">
        <v>55.39</v>
      </c>
      <c r="U541" s="107">
        <v>57.74</v>
      </c>
      <c r="V541" s="107">
        <v>60.57</v>
      </c>
      <c r="W541" s="107">
        <v>62.38</v>
      </c>
      <c r="X541" s="107">
        <v>62.38</v>
      </c>
      <c r="Y541" s="107">
        <v>62.38</v>
      </c>
      <c r="Z541" s="107">
        <v>62.38</v>
      </c>
      <c r="AA541" s="107">
        <v>63.62</v>
      </c>
      <c r="AB541" s="107">
        <v>64.88</v>
      </c>
      <c r="AC541" s="107" t="s">
        <v>52</v>
      </c>
      <c r="AD541" s="107" t="s">
        <v>52</v>
      </c>
      <c r="AE541" s="107" t="s">
        <v>52</v>
      </c>
      <c r="AF541" s="107" t="s">
        <v>52</v>
      </c>
      <c r="AG541" s="107" t="s">
        <v>52</v>
      </c>
      <c r="AH541" s="107" t="s">
        <v>52</v>
      </c>
      <c r="AI541" s="107" t="s">
        <v>52</v>
      </c>
      <c r="AJ541" s="106" t="s">
        <v>52</v>
      </c>
      <c r="AK541" s="106" t="s">
        <v>52</v>
      </c>
      <c r="AL541" s="109"/>
    </row>
    <row r="542" spans="1:38" x14ac:dyDescent="0.2">
      <c r="A542" s="105" t="s">
        <v>1734</v>
      </c>
      <c r="B542" s="105" t="s">
        <v>1735</v>
      </c>
      <c r="C542" s="105" t="s">
        <v>1736</v>
      </c>
      <c r="D542" s="105" t="s">
        <v>94</v>
      </c>
      <c r="E542" s="105" t="s">
        <v>86</v>
      </c>
      <c r="F542" s="106" t="s">
        <v>52</v>
      </c>
      <c r="G542" s="106" t="s">
        <v>52</v>
      </c>
      <c r="H542" s="106">
        <v>48.38</v>
      </c>
      <c r="I542" s="106">
        <v>49.44</v>
      </c>
      <c r="J542" s="106">
        <v>55.48</v>
      </c>
      <c r="K542" s="106">
        <v>62.77</v>
      </c>
      <c r="L542" s="106">
        <v>68.98</v>
      </c>
      <c r="M542" s="106">
        <v>75.84</v>
      </c>
      <c r="N542" s="106">
        <v>83.26</v>
      </c>
      <c r="O542" s="106">
        <v>91.54</v>
      </c>
      <c r="P542" s="106">
        <v>109.68</v>
      </c>
      <c r="Q542" s="106">
        <v>120.63</v>
      </c>
      <c r="R542" s="106">
        <v>126.63</v>
      </c>
      <c r="S542" s="107">
        <v>132.84</v>
      </c>
      <c r="T542" s="107">
        <v>139.35</v>
      </c>
      <c r="U542" s="107">
        <v>145.34</v>
      </c>
      <c r="V542" s="107">
        <v>152.59</v>
      </c>
      <c r="W542" s="107">
        <v>157.77000000000001</v>
      </c>
      <c r="X542" s="107">
        <v>157.77000000000001</v>
      </c>
      <c r="Y542" s="107">
        <v>157.77000000000001</v>
      </c>
      <c r="Z542" s="107">
        <v>157.77000000000001</v>
      </c>
      <c r="AA542" s="107">
        <v>160.91999999999999</v>
      </c>
      <c r="AB542" s="107">
        <v>163.98</v>
      </c>
      <c r="AC542" s="107">
        <v>167.1</v>
      </c>
      <c r="AD542" s="107">
        <v>170.27</v>
      </c>
      <c r="AE542" s="107">
        <v>182.27</v>
      </c>
      <c r="AF542" s="107">
        <v>206.27</v>
      </c>
      <c r="AG542" s="107">
        <v>216.27</v>
      </c>
      <c r="AH542" s="107">
        <v>231.27</v>
      </c>
      <c r="AI542" s="107">
        <v>241.27</v>
      </c>
      <c r="AJ542" s="106">
        <v>256.27</v>
      </c>
      <c r="AK542" s="106">
        <v>269.27</v>
      </c>
    </row>
    <row r="543" spans="1:38" x14ac:dyDescent="0.2">
      <c r="A543" s="105" t="s">
        <v>1737</v>
      </c>
      <c r="B543" s="105" t="s">
        <v>1738</v>
      </c>
      <c r="C543" s="105" t="s">
        <v>1739</v>
      </c>
      <c r="D543" s="105" t="s">
        <v>94</v>
      </c>
      <c r="E543" s="105" t="s">
        <v>76</v>
      </c>
      <c r="F543" s="106">
        <v>88.88</v>
      </c>
      <c r="G543" s="106">
        <v>72</v>
      </c>
      <c r="H543" s="106">
        <v>95.63</v>
      </c>
      <c r="I543" s="106">
        <v>99.16</v>
      </c>
      <c r="J543" s="106">
        <v>102.82</v>
      </c>
      <c r="K543" s="106">
        <v>109.46</v>
      </c>
      <c r="L543" s="106">
        <v>110.79</v>
      </c>
      <c r="M543" s="106">
        <v>116.17</v>
      </c>
      <c r="N543" s="106">
        <v>123.01</v>
      </c>
      <c r="O543" s="106">
        <v>133.43</v>
      </c>
      <c r="P543" s="106">
        <v>141.13999999999999</v>
      </c>
      <c r="Q543" s="106">
        <v>147.58000000000001</v>
      </c>
      <c r="R543" s="106">
        <v>153.31</v>
      </c>
      <c r="S543" s="107">
        <v>164</v>
      </c>
      <c r="T543" s="107">
        <v>170.44</v>
      </c>
      <c r="U543" s="107">
        <v>179</v>
      </c>
      <c r="V543" s="107">
        <v>184.42</v>
      </c>
      <c r="W543" s="107">
        <v>188.36</v>
      </c>
      <c r="X543" s="107">
        <v>190.27</v>
      </c>
      <c r="Y543" s="107">
        <v>191.65</v>
      </c>
      <c r="Z543" s="107">
        <v>192.37</v>
      </c>
      <c r="AA543" s="107">
        <v>193.31</v>
      </c>
      <c r="AB543" s="107">
        <v>195.56</v>
      </c>
      <c r="AC543" s="107">
        <v>202.47</v>
      </c>
      <c r="AD543" s="107">
        <v>210.24</v>
      </c>
      <c r="AE543" s="107">
        <v>220.37</v>
      </c>
      <c r="AF543" s="107">
        <v>223.93</v>
      </c>
      <c r="AG543" s="107">
        <v>230.96</v>
      </c>
      <c r="AH543" s="107">
        <v>237.09</v>
      </c>
      <c r="AI543" s="107">
        <v>245.95</v>
      </c>
      <c r="AJ543" s="106">
        <v>254.7</v>
      </c>
      <c r="AK543" s="106">
        <v>265.08999999999997</v>
      </c>
    </row>
    <row r="544" spans="1:38" ht="17" x14ac:dyDescent="0.2">
      <c r="A544" s="110" t="s">
        <v>1740</v>
      </c>
      <c r="B544" s="105" t="s">
        <v>52</v>
      </c>
      <c r="C544" s="110" t="s">
        <v>1741</v>
      </c>
      <c r="D544" s="105" t="s">
        <v>194</v>
      </c>
      <c r="E544" s="105" t="s">
        <v>76</v>
      </c>
      <c r="F544" s="106">
        <v>1.1299999999999999</v>
      </c>
      <c r="G544" s="106">
        <v>65.25</v>
      </c>
      <c r="H544" s="106">
        <v>68.63</v>
      </c>
      <c r="I544" s="106">
        <v>75</v>
      </c>
      <c r="J544" s="106">
        <v>80</v>
      </c>
      <c r="K544" s="106" t="s">
        <v>52</v>
      </c>
      <c r="L544" s="106" t="s">
        <v>52</v>
      </c>
      <c r="M544" s="106" t="s">
        <v>52</v>
      </c>
      <c r="N544" s="106" t="s">
        <v>52</v>
      </c>
      <c r="O544" s="106" t="s">
        <v>52</v>
      </c>
      <c r="P544" s="106" t="s">
        <v>52</v>
      </c>
      <c r="Q544" s="106" t="s">
        <v>52</v>
      </c>
      <c r="R544" s="106" t="s">
        <v>52</v>
      </c>
      <c r="S544" s="107" t="s">
        <v>52</v>
      </c>
      <c r="T544" s="107" t="s">
        <v>52</v>
      </c>
      <c r="U544" s="107" t="s">
        <v>52</v>
      </c>
      <c r="V544" s="107" t="s">
        <v>52</v>
      </c>
      <c r="W544" s="107" t="s">
        <v>52</v>
      </c>
      <c r="X544" s="107" t="s">
        <v>52</v>
      </c>
      <c r="Y544" s="107" t="s">
        <v>52</v>
      </c>
      <c r="Z544" s="107" t="s">
        <v>52</v>
      </c>
      <c r="AA544" s="107" t="s">
        <v>52</v>
      </c>
      <c r="AB544" s="107" t="s">
        <v>52</v>
      </c>
      <c r="AC544" s="107" t="s">
        <v>52</v>
      </c>
      <c r="AD544" s="107" t="s">
        <v>52</v>
      </c>
      <c r="AE544" s="107" t="s">
        <v>52</v>
      </c>
      <c r="AF544" s="107" t="s">
        <v>52</v>
      </c>
      <c r="AG544" s="107" t="s">
        <v>52</v>
      </c>
      <c r="AH544" s="107" t="s">
        <v>52</v>
      </c>
      <c r="AI544" s="107" t="s">
        <v>52</v>
      </c>
      <c r="AJ544" s="106" t="s">
        <v>52</v>
      </c>
      <c r="AK544" s="106" t="s">
        <v>52</v>
      </c>
      <c r="AL544" s="111"/>
    </row>
    <row r="545" spans="1:38" x14ac:dyDescent="0.2">
      <c r="A545" s="105" t="s">
        <v>1742</v>
      </c>
      <c r="B545" s="105" t="s">
        <v>1743</v>
      </c>
      <c r="C545" s="105" t="s">
        <v>1744</v>
      </c>
      <c r="D545" s="105" t="s">
        <v>94</v>
      </c>
      <c r="E545" s="105" t="s">
        <v>78</v>
      </c>
      <c r="F545" s="106" t="s">
        <v>52</v>
      </c>
      <c r="G545" s="106" t="s">
        <v>52</v>
      </c>
      <c r="H545" s="106" t="s">
        <v>52</v>
      </c>
      <c r="I545" s="106" t="s">
        <v>52</v>
      </c>
      <c r="J545" s="106" t="s">
        <v>52</v>
      </c>
      <c r="K545" s="106">
        <v>658.05</v>
      </c>
      <c r="L545" s="106">
        <v>687.03</v>
      </c>
      <c r="M545" s="106">
        <v>717.2</v>
      </c>
      <c r="N545" s="106">
        <v>794.54</v>
      </c>
      <c r="O545" s="106">
        <v>814.98</v>
      </c>
      <c r="P545" s="106">
        <v>864.47</v>
      </c>
      <c r="Q545" s="106">
        <v>897.01</v>
      </c>
      <c r="R545" s="106">
        <v>939.53</v>
      </c>
      <c r="S545" s="107">
        <v>987.05</v>
      </c>
      <c r="T545" s="107">
        <v>1025.3499999999999</v>
      </c>
      <c r="U545" s="107">
        <v>1050.72</v>
      </c>
      <c r="V545" s="107">
        <v>1071</v>
      </c>
      <c r="W545" s="107">
        <v>1012.94</v>
      </c>
      <c r="X545" s="107">
        <v>1007.78</v>
      </c>
      <c r="Y545" s="107">
        <v>1008.68</v>
      </c>
      <c r="Z545" s="107">
        <v>978.99</v>
      </c>
      <c r="AA545" s="107">
        <v>960.24</v>
      </c>
      <c r="AB545" s="107">
        <v>940.58</v>
      </c>
      <c r="AC545" s="107">
        <v>958.84</v>
      </c>
      <c r="AD545" s="107">
        <v>996.21</v>
      </c>
      <c r="AE545" s="107">
        <v>1043.8900000000001</v>
      </c>
      <c r="AF545" s="107">
        <v>1073.25</v>
      </c>
      <c r="AG545" s="107">
        <v>1118.08</v>
      </c>
      <c r="AH545" s="107">
        <v>1172.68</v>
      </c>
      <c r="AI545" s="107">
        <v>1208.21</v>
      </c>
      <c r="AJ545" s="106">
        <v>1268.6099999999999</v>
      </c>
      <c r="AK545" s="106">
        <v>1333.19</v>
      </c>
    </row>
    <row r="546" spans="1:38" x14ac:dyDescent="0.2">
      <c r="A546" s="105" t="s">
        <v>1745</v>
      </c>
      <c r="B546" s="105" t="s">
        <v>1746</v>
      </c>
      <c r="C546" s="105" t="s">
        <v>1747</v>
      </c>
      <c r="D546" s="105" t="s">
        <v>94</v>
      </c>
      <c r="E546" s="105" t="s">
        <v>74</v>
      </c>
      <c r="F546" s="106">
        <v>630</v>
      </c>
      <c r="G546" s="106">
        <v>615.38</v>
      </c>
      <c r="H546" s="106">
        <v>664.88</v>
      </c>
      <c r="I546" s="106">
        <v>700.45</v>
      </c>
      <c r="J546" s="106">
        <v>756.67</v>
      </c>
      <c r="K546" s="106">
        <v>806.01</v>
      </c>
      <c r="L546" s="106">
        <v>861.73</v>
      </c>
      <c r="M546" s="106">
        <v>911.01</v>
      </c>
      <c r="N546" s="106">
        <v>952.7</v>
      </c>
      <c r="O546" s="106">
        <v>940.6</v>
      </c>
      <c r="P546" s="106">
        <v>1000.33</v>
      </c>
      <c r="Q546" s="106">
        <v>1012.99</v>
      </c>
      <c r="R546" s="106">
        <v>1052.4000000000001</v>
      </c>
      <c r="S546" s="107">
        <v>1099.32</v>
      </c>
      <c r="T546" s="107">
        <v>1144.6600000000001</v>
      </c>
      <c r="U546" s="107">
        <v>1184.68</v>
      </c>
      <c r="V546" s="107">
        <v>1237.18</v>
      </c>
      <c r="W546" s="107">
        <v>1253.2</v>
      </c>
      <c r="X546" s="107">
        <v>1253.2</v>
      </c>
      <c r="Y546" s="107">
        <v>1253.2</v>
      </c>
      <c r="Z546" s="107">
        <v>1278.26</v>
      </c>
      <c r="AA546" s="107">
        <v>1278.26</v>
      </c>
      <c r="AB546" s="107">
        <v>1278.26</v>
      </c>
      <c r="AC546" s="107">
        <v>1329.26</v>
      </c>
      <c r="AD546" s="107">
        <v>1395.59</v>
      </c>
      <c r="AE546" s="107">
        <v>1479.19</v>
      </c>
      <c r="AF546" s="107">
        <v>1523.42</v>
      </c>
      <c r="AG546" s="107">
        <v>1584.21</v>
      </c>
      <c r="AH546" s="107">
        <v>1663.27</v>
      </c>
      <c r="AI546" s="107">
        <v>1713</v>
      </c>
      <c r="AJ546" s="106">
        <v>1798.48</v>
      </c>
      <c r="AK546" s="106">
        <v>1888.22</v>
      </c>
    </row>
    <row r="547" spans="1:38" x14ac:dyDescent="0.2">
      <c r="A547" s="105" t="s">
        <v>1748</v>
      </c>
      <c r="B547" s="105" t="s">
        <v>1749</v>
      </c>
      <c r="C547" s="105" t="s">
        <v>1750</v>
      </c>
      <c r="D547" s="105" t="s">
        <v>94</v>
      </c>
      <c r="E547" s="105" t="s">
        <v>76</v>
      </c>
      <c r="F547" s="106">
        <v>90</v>
      </c>
      <c r="G547" s="106">
        <v>70.88</v>
      </c>
      <c r="H547" s="106">
        <v>72</v>
      </c>
      <c r="I547" s="106">
        <v>71.75</v>
      </c>
      <c r="J547" s="106">
        <v>95.88</v>
      </c>
      <c r="K547" s="106">
        <v>104.94</v>
      </c>
      <c r="L547" s="106">
        <v>130.21</v>
      </c>
      <c r="M547" s="106">
        <v>137.33000000000001</v>
      </c>
      <c r="N547" s="106">
        <v>145.97</v>
      </c>
      <c r="O547" s="106">
        <v>152.28</v>
      </c>
      <c r="P547" s="106">
        <v>160.55000000000001</v>
      </c>
      <c r="Q547" s="106">
        <v>166.77</v>
      </c>
      <c r="R547" s="106">
        <v>174.11</v>
      </c>
      <c r="S547" s="107">
        <v>182.52</v>
      </c>
      <c r="T547" s="107">
        <v>190.62</v>
      </c>
      <c r="U547" s="107">
        <v>190.62</v>
      </c>
      <c r="V547" s="107">
        <v>199.8</v>
      </c>
      <c r="W547" s="107">
        <v>204.75</v>
      </c>
      <c r="X547" s="107">
        <v>204.75</v>
      </c>
      <c r="Y547" s="107">
        <v>204.75</v>
      </c>
      <c r="Z547" s="107">
        <v>208.71</v>
      </c>
      <c r="AA547" s="107">
        <v>212.76</v>
      </c>
      <c r="AB547" s="107">
        <v>216.81</v>
      </c>
      <c r="AC547" s="107">
        <v>221.76</v>
      </c>
      <c r="AD547" s="107">
        <v>226.71</v>
      </c>
      <c r="AE547" s="107">
        <v>233.46</v>
      </c>
      <c r="AF547" s="107">
        <v>240.46</v>
      </c>
      <c r="AG547" s="107">
        <v>245.46</v>
      </c>
      <c r="AH547" s="107">
        <v>250.46</v>
      </c>
      <c r="AI547" s="107">
        <v>255.46</v>
      </c>
      <c r="AJ547" s="106">
        <v>263.12</v>
      </c>
      <c r="AK547" s="106">
        <v>289.43</v>
      </c>
    </row>
    <row r="548" spans="1:38" ht="17" x14ac:dyDescent="0.2">
      <c r="A548" s="110" t="s">
        <v>1751</v>
      </c>
      <c r="B548" s="105" t="s">
        <v>52</v>
      </c>
      <c r="C548" s="110" t="s">
        <v>1752</v>
      </c>
      <c r="D548" s="105" t="s">
        <v>194</v>
      </c>
      <c r="E548" s="105" t="s">
        <v>76</v>
      </c>
      <c r="F548" s="106">
        <v>101.25</v>
      </c>
      <c r="G548" s="106">
        <v>94.5</v>
      </c>
      <c r="H548" s="106">
        <v>94.5</v>
      </c>
      <c r="I548" s="106">
        <v>107</v>
      </c>
      <c r="J548" s="106">
        <v>117</v>
      </c>
      <c r="K548" s="106" t="s">
        <v>52</v>
      </c>
      <c r="L548" s="106" t="s">
        <v>52</v>
      </c>
      <c r="M548" s="106" t="s">
        <v>52</v>
      </c>
      <c r="N548" s="106" t="s">
        <v>52</v>
      </c>
      <c r="O548" s="106" t="s">
        <v>52</v>
      </c>
      <c r="P548" s="106" t="s">
        <v>52</v>
      </c>
      <c r="Q548" s="106" t="s">
        <v>52</v>
      </c>
      <c r="R548" s="106" t="s">
        <v>52</v>
      </c>
      <c r="S548" s="107" t="s">
        <v>52</v>
      </c>
      <c r="T548" s="107" t="s">
        <v>52</v>
      </c>
      <c r="U548" s="107" t="s">
        <v>52</v>
      </c>
      <c r="V548" s="107" t="s">
        <v>52</v>
      </c>
      <c r="W548" s="107" t="s">
        <v>52</v>
      </c>
      <c r="X548" s="107" t="s">
        <v>52</v>
      </c>
      <c r="Y548" s="107" t="s">
        <v>52</v>
      </c>
      <c r="Z548" s="107" t="s">
        <v>52</v>
      </c>
      <c r="AA548" s="107" t="s">
        <v>52</v>
      </c>
      <c r="AB548" s="107" t="s">
        <v>52</v>
      </c>
      <c r="AC548" s="107" t="s">
        <v>52</v>
      </c>
      <c r="AD548" s="107" t="s">
        <v>52</v>
      </c>
      <c r="AE548" s="107" t="s">
        <v>52</v>
      </c>
      <c r="AF548" s="107" t="s">
        <v>52</v>
      </c>
      <c r="AG548" s="107" t="s">
        <v>52</v>
      </c>
      <c r="AH548" s="107" t="s">
        <v>52</v>
      </c>
      <c r="AI548" s="107" t="s">
        <v>52</v>
      </c>
      <c r="AJ548" s="106" t="s">
        <v>52</v>
      </c>
      <c r="AK548" s="106" t="s">
        <v>52</v>
      </c>
      <c r="AL548" s="111"/>
    </row>
    <row r="549" spans="1:38" x14ac:dyDescent="0.2">
      <c r="A549" s="105" t="s">
        <v>1753</v>
      </c>
      <c r="B549" s="105" t="s">
        <v>1754</v>
      </c>
      <c r="C549" s="105" t="s">
        <v>1755</v>
      </c>
      <c r="D549" s="105" t="s">
        <v>94</v>
      </c>
      <c r="E549" s="105" t="s">
        <v>78</v>
      </c>
      <c r="F549" s="106" t="s">
        <v>52</v>
      </c>
      <c r="G549" s="106" t="s">
        <v>52</v>
      </c>
      <c r="H549" s="106" t="s">
        <v>52</v>
      </c>
      <c r="I549" s="106" t="s">
        <v>52</v>
      </c>
      <c r="J549" s="106" t="s">
        <v>52</v>
      </c>
      <c r="K549" s="106">
        <v>771.25</v>
      </c>
      <c r="L549" s="106">
        <v>768.62</v>
      </c>
      <c r="M549" s="106">
        <v>828.19</v>
      </c>
      <c r="N549" s="106">
        <v>883.56</v>
      </c>
      <c r="O549" s="106">
        <v>943.7</v>
      </c>
      <c r="P549" s="106">
        <v>1032.27</v>
      </c>
      <c r="Q549" s="106">
        <v>1030.8699999999999</v>
      </c>
      <c r="R549" s="106">
        <v>1052.1600000000001</v>
      </c>
      <c r="S549" s="107">
        <v>1083.29</v>
      </c>
      <c r="T549" s="107">
        <v>1118.45</v>
      </c>
      <c r="U549" s="107">
        <v>1173.1400000000001</v>
      </c>
      <c r="V549" s="107">
        <v>1228.17</v>
      </c>
      <c r="W549" s="107">
        <v>1251.56</v>
      </c>
      <c r="X549" s="107">
        <v>1251.5899999999999</v>
      </c>
      <c r="Y549" s="107">
        <v>1251.95</v>
      </c>
      <c r="Z549" s="107">
        <v>1275.94</v>
      </c>
      <c r="AA549" s="107">
        <v>1300.5899999999999</v>
      </c>
      <c r="AB549" s="107">
        <v>1300.8399999999999</v>
      </c>
      <c r="AC549" s="107">
        <v>1351.88</v>
      </c>
      <c r="AD549" s="107">
        <v>1417.58</v>
      </c>
      <c r="AE549" s="107">
        <v>1494.39</v>
      </c>
      <c r="AF549" s="107">
        <v>1546.33</v>
      </c>
      <c r="AG549" s="107">
        <v>1609.03</v>
      </c>
      <c r="AH549" s="107">
        <v>1688.59</v>
      </c>
      <c r="AI549" s="107">
        <v>1737.37</v>
      </c>
      <c r="AJ549" s="106">
        <v>1822.12</v>
      </c>
      <c r="AK549" s="106">
        <v>1912.34</v>
      </c>
    </row>
    <row r="550" spans="1:38" x14ac:dyDescent="0.2">
      <c r="A550" s="105" t="s">
        <v>1756</v>
      </c>
      <c r="B550" s="105" t="s">
        <v>1757</v>
      </c>
      <c r="C550" s="105" t="s">
        <v>1758</v>
      </c>
      <c r="D550" s="105" t="s">
        <v>94</v>
      </c>
      <c r="E550" s="105" t="s">
        <v>74</v>
      </c>
      <c r="F550" s="106">
        <v>495</v>
      </c>
      <c r="G550" s="106">
        <v>489.38</v>
      </c>
      <c r="H550" s="106">
        <v>563.63</v>
      </c>
      <c r="I550" s="106">
        <v>656.63</v>
      </c>
      <c r="J550" s="106">
        <v>789.64</v>
      </c>
      <c r="K550" s="106">
        <v>839.07</v>
      </c>
      <c r="L550" s="106">
        <v>875.35</v>
      </c>
      <c r="M550" s="106">
        <v>913.77</v>
      </c>
      <c r="N550" s="106">
        <v>954.92</v>
      </c>
      <c r="O550" s="106">
        <v>994.31</v>
      </c>
      <c r="P550" s="106">
        <v>1024.19</v>
      </c>
      <c r="Q550" s="106">
        <v>1054.2</v>
      </c>
      <c r="R550" s="106">
        <v>1101.6300000000001</v>
      </c>
      <c r="S550" s="107">
        <v>1155.55</v>
      </c>
      <c r="T550" s="107">
        <v>1212.3</v>
      </c>
      <c r="U550" s="107">
        <v>1271.8699999999999</v>
      </c>
      <c r="V550" s="107">
        <v>1316.72</v>
      </c>
      <c r="W550" s="107">
        <v>1316.72</v>
      </c>
      <c r="X550" s="107">
        <v>1316.72</v>
      </c>
      <c r="Y550" s="107">
        <v>1316.72</v>
      </c>
      <c r="Z550" s="107">
        <v>1316.72</v>
      </c>
      <c r="AA550" s="107">
        <v>1342.92</v>
      </c>
      <c r="AB550" s="107">
        <v>1369.64</v>
      </c>
      <c r="AC550" s="107">
        <v>1424.29</v>
      </c>
      <c r="AD550" s="107">
        <v>1481.12</v>
      </c>
      <c r="AE550" s="107">
        <v>1540.21</v>
      </c>
      <c r="AF550" s="107">
        <v>1617.06</v>
      </c>
      <c r="AG550" s="107">
        <v>1681.58</v>
      </c>
      <c r="AH550" s="107">
        <v>1765.49</v>
      </c>
      <c r="AI550" s="107">
        <v>1818.27</v>
      </c>
      <c r="AJ550" s="106">
        <v>1909.01</v>
      </c>
      <c r="AK550" s="106">
        <v>2004.27</v>
      </c>
    </row>
    <row r="551" spans="1:38" ht="17" x14ac:dyDescent="0.2">
      <c r="A551" s="105" t="s">
        <v>1759</v>
      </c>
      <c r="B551" s="105" t="s">
        <v>52</v>
      </c>
      <c r="C551" s="105" t="s">
        <v>1760</v>
      </c>
      <c r="D551" s="105" t="s">
        <v>194</v>
      </c>
      <c r="E551" s="105" t="s">
        <v>76</v>
      </c>
      <c r="F551" s="106">
        <v>88.88</v>
      </c>
      <c r="G551" s="106">
        <v>86.63</v>
      </c>
      <c r="H551" s="106">
        <v>88.88</v>
      </c>
      <c r="I551" s="106" t="s">
        <v>52</v>
      </c>
      <c r="J551" s="106" t="s">
        <v>52</v>
      </c>
      <c r="K551" s="106" t="s">
        <v>52</v>
      </c>
      <c r="L551" s="106" t="s">
        <v>52</v>
      </c>
      <c r="M551" s="106" t="s">
        <v>52</v>
      </c>
      <c r="N551" s="106" t="s">
        <v>52</v>
      </c>
      <c r="O551" s="106" t="s">
        <v>52</v>
      </c>
      <c r="P551" s="106" t="s">
        <v>52</v>
      </c>
      <c r="Q551" s="106" t="s">
        <v>52</v>
      </c>
      <c r="R551" s="106" t="s">
        <v>52</v>
      </c>
      <c r="S551" s="107" t="s">
        <v>52</v>
      </c>
      <c r="T551" s="107" t="s">
        <v>52</v>
      </c>
      <c r="U551" s="107" t="s">
        <v>52</v>
      </c>
      <c r="V551" s="107" t="s">
        <v>52</v>
      </c>
      <c r="W551" s="107" t="s">
        <v>52</v>
      </c>
      <c r="X551" s="107" t="s">
        <v>52</v>
      </c>
      <c r="Y551" s="107" t="s">
        <v>52</v>
      </c>
      <c r="Z551" s="107" t="s">
        <v>52</v>
      </c>
      <c r="AA551" s="107" t="s">
        <v>52</v>
      </c>
      <c r="AB551" s="107" t="s">
        <v>52</v>
      </c>
      <c r="AC551" s="107" t="s">
        <v>52</v>
      </c>
      <c r="AD551" s="107" t="s">
        <v>52</v>
      </c>
      <c r="AE551" s="107" t="s">
        <v>52</v>
      </c>
      <c r="AF551" s="107" t="s">
        <v>52</v>
      </c>
      <c r="AG551" s="107" t="s">
        <v>52</v>
      </c>
      <c r="AH551" s="107" t="s">
        <v>52</v>
      </c>
      <c r="AI551" s="107" t="s">
        <v>52</v>
      </c>
      <c r="AJ551" s="106" t="s">
        <v>52</v>
      </c>
      <c r="AK551" s="106" t="s">
        <v>52</v>
      </c>
    </row>
    <row r="552" spans="1:38" x14ac:dyDescent="0.2">
      <c r="A552" s="105" t="s">
        <v>1761</v>
      </c>
      <c r="B552" s="105" t="s">
        <v>1762</v>
      </c>
      <c r="C552" s="105" t="s">
        <v>1763</v>
      </c>
      <c r="D552" s="105" t="s">
        <v>94</v>
      </c>
      <c r="E552" s="105" t="s">
        <v>76</v>
      </c>
      <c r="F552" s="106">
        <v>120.38</v>
      </c>
      <c r="G552" s="106">
        <v>100.13</v>
      </c>
      <c r="H552" s="106">
        <v>92.25</v>
      </c>
      <c r="I552" s="106">
        <v>91.01</v>
      </c>
      <c r="J552" s="106">
        <v>92.73</v>
      </c>
      <c r="K552" s="106">
        <v>98.29</v>
      </c>
      <c r="L552" s="106">
        <v>104.95</v>
      </c>
      <c r="M552" s="106">
        <v>109.41</v>
      </c>
      <c r="N552" s="106">
        <v>115.64</v>
      </c>
      <c r="O552" s="106">
        <v>121.47</v>
      </c>
      <c r="P552" s="106">
        <v>132.99</v>
      </c>
      <c r="Q552" s="106">
        <v>136.28</v>
      </c>
      <c r="R552" s="106">
        <v>137.52000000000001</v>
      </c>
      <c r="S552" s="107">
        <v>143.47</v>
      </c>
      <c r="T552" s="107">
        <v>147.34</v>
      </c>
      <c r="U552" s="107">
        <v>153.69</v>
      </c>
      <c r="V552" s="107">
        <v>161.09</v>
      </c>
      <c r="W552" s="107">
        <v>165.17</v>
      </c>
      <c r="X552" s="107">
        <v>165.21</v>
      </c>
      <c r="Y552" s="107">
        <v>165.58</v>
      </c>
      <c r="Z552" s="107">
        <v>165.96</v>
      </c>
      <c r="AA552" s="107">
        <v>169.38</v>
      </c>
      <c r="AB552" s="107">
        <v>169.37</v>
      </c>
      <c r="AC552" s="107">
        <v>174.49</v>
      </c>
      <c r="AD552" s="107">
        <v>179.6</v>
      </c>
      <c r="AE552" s="107">
        <v>184.91</v>
      </c>
      <c r="AF552" s="107">
        <v>190.52</v>
      </c>
      <c r="AG552" s="107">
        <v>195.52</v>
      </c>
      <c r="AH552" s="107">
        <v>200.52</v>
      </c>
      <c r="AI552" s="107">
        <v>205.51</v>
      </c>
      <c r="AJ552" s="106">
        <v>211.63</v>
      </c>
      <c r="AK552" s="106">
        <v>217.98</v>
      </c>
    </row>
    <row r="553" spans="1:38" x14ac:dyDescent="0.2">
      <c r="A553" s="105" t="s">
        <v>1764</v>
      </c>
      <c r="B553" s="11" t="s">
        <v>1765</v>
      </c>
      <c r="C553" s="105" t="s">
        <v>1766</v>
      </c>
      <c r="D553" s="105" t="s">
        <v>94</v>
      </c>
      <c r="E553" s="105" t="s">
        <v>82</v>
      </c>
      <c r="F553" s="106" t="s">
        <v>52</v>
      </c>
      <c r="G553" s="106" t="s">
        <v>52</v>
      </c>
      <c r="H553" s="106" t="s">
        <v>52</v>
      </c>
      <c r="I553" s="106" t="s">
        <v>52</v>
      </c>
      <c r="J553" s="106" t="s">
        <v>52</v>
      </c>
      <c r="K553" s="106">
        <v>510.75</v>
      </c>
      <c r="L553" s="106">
        <v>561.47</v>
      </c>
      <c r="M553" s="106">
        <v>611.66999999999996</v>
      </c>
      <c r="N553" s="106">
        <v>672.62</v>
      </c>
      <c r="O553" s="106">
        <v>727.94</v>
      </c>
      <c r="P553" s="106">
        <v>822.35</v>
      </c>
      <c r="Q553" s="106">
        <v>824.52</v>
      </c>
      <c r="R553" s="106">
        <v>857.03</v>
      </c>
      <c r="S553" s="107">
        <v>899.37</v>
      </c>
      <c r="T553" s="107">
        <v>943.8</v>
      </c>
      <c r="U553" s="107">
        <v>984.77</v>
      </c>
      <c r="V553" s="107">
        <v>1013.72</v>
      </c>
      <c r="W553" s="107">
        <v>1039.06</v>
      </c>
      <c r="X553" s="107">
        <v>1039.06</v>
      </c>
      <c r="Y553" s="107">
        <v>1039.06</v>
      </c>
      <c r="Z553" s="107">
        <v>1039.06</v>
      </c>
      <c r="AA553" s="107">
        <v>1059.22</v>
      </c>
      <c r="AB553" s="107">
        <v>1079.77</v>
      </c>
      <c r="AC553" s="107">
        <v>1122.31</v>
      </c>
      <c r="AD553" s="107">
        <v>1155.31</v>
      </c>
      <c r="AE553" s="107">
        <v>1212.3800000000001</v>
      </c>
      <c r="AF553" s="107">
        <v>1260.75</v>
      </c>
      <c r="AG553" s="107">
        <v>1311.05</v>
      </c>
      <c r="AH553" s="107">
        <v>1343.83</v>
      </c>
      <c r="AI553" s="107">
        <v>1396.78</v>
      </c>
      <c r="AJ553" s="106">
        <v>1465.78</v>
      </c>
      <c r="AK553" s="106">
        <v>1538.92</v>
      </c>
    </row>
    <row r="554" spans="1:38" x14ac:dyDescent="0.2">
      <c r="A554" s="105" t="s">
        <v>1767</v>
      </c>
      <c r="B554" s="105" t="s">
        <v>1768</v>
      </c>
      <c r="C554" s="105" t="s">
        <v>1769</v>
      </c>
      <c r="D554" s="105" t="s">
        <v>94</v>
      </c>
      <c r="E554" s="105" t="s">
        <v>76</v>
      </c>
      <c r="F554" s="106">
        <v>122.63</v>
      </c>
      <c r="G554" s="106">
        <v>113.63</v>
      </c>
      <c r="H554" s="106">
        <v>92.25</v>
      </c>
      <c r="I554" s="106">
        <v>98.64</v>
      </c>
      <c r="J554" s="106">
        <v>110.88</v>
      </c>
      <c r="K554" s="106">
        <v>112.32</v>
      </c>
      <c r="L554" s="106">
        <v>117.36</v>
      </c>
      <c r="M554" s="106">
        <v>122.58</v>
      </c>
      <c r="N554" s="106">
        <v>129.6</v>
      </c>
      <c r="O554" s="106">
        <v>142.47</v>
      </c>
      <c r="P554" s="106">
        <v>154.53</v>
      </c>
      <c r="Q554" s="106">
        <v>169.65</v>
      </c>
      <c r="R554" s="106">
        <v>177.66</v>
      </c>
      <c r="S554" s="107">
        <v>186.3</v>
      </c>
      <c r="T554" s="107">
        <v>193.59</v>
      </c>
      <c r="U554" s="107">
        <v>203.04</v>
      </c>
      <c r="V554" s="107">
        <v>210.78</v>
      </c>
      <c r="W554" s="107">
        <v>216</v>
      </c>
      <c r="X554" s="107">
        <v>216</v>
      </c>
      <c r="Y554" s="107">
        <v>216</v>
      </c>
      <c r="Z554" s="107">
        <v>216</v>
      </c>
      <c r="AA554" s="107">
        <v>216</v>
      </c>
      <c r="AB554" s="107">
        <v>216</v>
      </c>
      <c r="AC554" s="107">
        <v>220.23</v>
      </c>
      <c r="AD554" s="107">
        <v>224.64</v>
      </c>
      <c r="AE554" s="107">
        <v>231.3</v>
      </c>
      <c r="AF554" s="107">
        <v>237.78</v>
      </c>
      <c r="AG554" s="107">
        <v>242.55</v>
      </c>
      <c r="AH554" s="107">
        <v>247.41</v>
      </c>
      <c r="AI554" s="107">
        <v>252.36</v>
      </c>
      <c r="AJ554" s="106">
        <v>259.92</v>
      </c>
      <c r="AK554" s="106">
        <v>267.66000000000003</v>
      </c>
    </row>
    <row r="555" spans="1:38" x14ac:dyDescent="0.2">
      <c r="A555" s="105" t="s">
        <v>1770</v>
      </c>
      <c r="B555" s="105" t="s">
        <v>1771</v>
      </c>
      <c r="C555" s="105" t="s">
        <v>1772</v>
      </c>
      <c r="D555" s="105" t="s">
        <v>94</v>
      </c>
      <c r="E555" s="105" t="s">
        <v>76</v>
      </c>
      <c r="F555" s="106">
        <v>86.63</v>
      </c>
      <c r="G555" s="106">
        <v>92.25</v>
      </c>
      <c r="H555" s="106">
        <v>20.25</v>
      </c>
      <c r="I555" s="106">
        <v>86.39</v>
      </c>
      <c r="J555" s="106">
        <v>90.93</v>
      </c>
      <c r="K555" s="106">
        <v>102.86</v>
      </c>
      <c r="L555" s="106">
        <v>107.83</v>
      </c>
      <c r="M555" s="106">
        <v>111.61</v>
      </c>
      <c r="N555" s="106">
        <v>113.32</v>
      </c>
      <c r="O555" s="106">
        <v>116.68</v>
      </c>
      <c r="P555" s="106">
        <v>120.79</v>
      </c>
      <c r="Q555" s="106">
        <v>123.64</v>
      </c>
      <c r="R555" s="106">
        <v>128.4</v>
      </c>
      <c r="S555" s="107">
        <v>133.38</v>
      </c>
      <c r="T555" s="107">
        <v>138.33000000000001</v>
      </c>
      <c r="U555" s="107">
        <v>142.91</v>
      </c>
      <c r="V555" s="107">
        <v>146.56</v>
      </c>
      <c r="W555" s="107">
        <v>149.09</v>
      </c>
      <c r="X555" s="107">
        <v>149.02000000000001</v>
      </c>
      <c r="Y555" s="107">
        <v>149.53</v>
      </c>
      <c r="Z555" s="107">
        <v>149.37</v>
      </c>
      <c r="AA555" s="107">
        <v>151.77000000000001</v>
      </c>
      <c r="AB555" s="107">
        <v>155.15</v>
      </c>
      <c r="AC555" s="107">
        <v>161.29</v>
      </c>
      <c r="AD555" s="107">
        <v>165.13</v>
      </c>
      <c r="AE555" s="107">
        <v>167.06</v>
      </c>
      <c r="AF555" s="107">
        <v>168.73</v>
      </c>
      <c r="AG555" s="107">
        <v>170.99</v>
      </c>
      <c r="AH555" s="107">
        <v>172.21</v>
      </c>
      <c r="AI555" s="107">
        <v>173.37</v>
      </c>
      <c r="AJ555" s="106">
        <v>177.72</v>
      </c>
      <c r="AK555" s="106">
        <v>187.01</v>
      </c>
    </row>
    <row r="556" spans="1:38" ht="17" x14ac:dyDescent="0.2">
      <c r="A556" s="105" t="s">
        <v>1773</v>
      </c>
      <c r="B556" s="105" t="s">
        <v>1774</v>
      </c>
      <c r="C556" s="105" t="s">
        <v>1775</v>
      </c>
      <c r="D556" s="105" t="s">
        <v>194</v>
      </c>
      <c r="E556" s="105" t="s">
        <v>76</v>
      </c>
      <c r="F556" s="106">
        <v>163.13</v>
      </c>
      <c r="G556" s="106">
        <v>92.25</v>
      </c>
      <c r="H556" s="106">
        <v>83.25</v>
      </c>
      <c r="I556" s="106">
        <v>92.35</v>
      </c>
      <c r="J556" s="106">
        <v>97.82</v>
      </c>
      <c r="K556" s="106">
        <v>106.37</v>
      </c>
      <c r="L556" s="106">
        <v>111.47</v>
      </c>
      <c r="M556" s="106">
        <v>114.5</v>
      </c>
      <c r="N556" s="106">
        <v>124.84</v>
      </c>
      <c r="O556" s="106">
        <v>130.75</v>
      </c>
      <c r="P556" s="106">
        <v>136.04</v>
      </c>
      <c r="Q556" s="106">
        <v>140.12</v>
      </c>
      <c r="R556" s="106">
        <v>144.51</v>
      </c>
      <c r="S556" s="107">
        <v>149.37</v>
      </c>
      <c r="T556" s="107">
        <v>153.51</v>
      </c>
      <c r="U556" s="107">
        <v>158.47999999999999</v>
      </c>
      <c r="V556" s="107">
        <v>163.32</v>
      </c>
      <c r="W556" s="107">
        <v>165.89</v>
      </c>
      <c r="X556" s="107">
        <v>165.88</v>
      </c>
      <c r="Y556" s="107">
        <v>166.16</v>
      </c>
      <c r="Z556" s="107">
        <v>166.75</v>
      </c>
      <c r="AA556" s="107">
        <v>166.61</v>
      </c>
      <c r="AB556" s="107">
        <v>167.02</v>
      </c>
      <c r="AC556" s="107">
        <v>173.56</v>
      </c>
      <c r="AD556" s="107">
        <v>176.51</v>
      </c>
      <c r="AE556" s="107">
        <v>182.14</v>
      </c>
      <c r="AF556" s="107">
        <v>180.91</v>
      </c>
      <c r="AG556" s="107" t="s">
        <v>52</v>
      </c>
      <c r="AH556" s="107" t="s">
        <v>52</v>
      </c>
      <c r="AI556" s="107" t="s">
        <v>52</v>
      </c>
      <c r="AJ556" s="106" t="s">
        <v>52</v>
      </c>
      <c r="AK556" s="106" t="s">
        <v>52</v>
      </c>
    </row>
    <row r="557" spans="1:38" x14ac:dyDescent="0.2">
      <c r="A557" s="105" t="s">
        <v>1776</v>
      </c>
      <c r="B557" s="105" t="s">
        <v>1777</v>
      </c>
      <c r="C557" s="105" t="s">
        <v>1778</v>
      </c>
      <c r="D557" s="105" t="s">
        <v>94</v>
      </c>
      <c r="E557" s="105" t="s">
        <v>76</v>
      </c>
      <c r="F557" s="106">
        <v>72</v>
      </c>
      <c r="G557" s="106">
        <v>77.63</v>
      </c>
      <c r="H557" s="106">
        <v>79.88</v>
      </c>
      <c r="I557" s="106">
        <v>92.03</v>
      </c>
      <c r="J557" s="106">
        <v>97.67</v>
      </c>
      <c r="K557" s="106">
        <v>103.21</v>
      </c>
      <c r="L557" s="106">
        <v>107.08</v>
      </c>
      <c r="M557" s="106">
        <v>112.13</v>
      </c>
      <c r="N557" s="106">
        <v>117.25</v>
      </c>
      <c r="O557" s="106">
        <v>129.56</v>
      </c>
      <c r="P557" s="106">
        <v>133.71</v>
      </c>
      <c r="Q557" s="106">
        <v>146.1</v>
      </c>
      <c r="R557" s="106">
        <v>153.35</v>
      </c>
      <c r="S557" s="107">
        <v>160.19999999999999</v>
      </c>
      <c r="T557" s="107">
        <v>167.62</v>
      </c>
      <c r="U557" s="107">
        <v>174.6</v>
      </c>
      <c r="V557" s="107">
        <v>182.1</v>
      </c>
      <c r="W557" s="107">
        <v>188.92</v>
      </c>
      <c r="X557" s="107">
        <v>188.99</v>
      </c>
      <c r="Y557" s="107">
        <v>189.27</v>
      </c>
      <c r="Z557" s="107">
        <v>191.64</v>
      </c>
      <c r="AA557" s="107">
        <v>194</v>
      </c>
      <c r="AB557" s="107">
        <v>194.27</v>
      </c>
      <c r="AC557" s="107">
        <v>200.42</v>
      </c>
      <c r="AD557" s="107">
        <v>206.33</v>
      </c>
      <c r="AE557" s="107">
        <v>211.94</v>
      </c>
      <c r="AF557" s="107">
        <v>218.61</v>
      </c>
      <c r="AG557" s="107">
        <v>225.23</v>
      </c>
      <c r="AH557" s="107">
        <v>230.94</v>
      </c>
      <c r="AI557" s="107">
        <v>237.48</v>
      </c>
      <c r="AJ557" s="106">
        <v>243.43</v>
      </c>
      <c r="AK557" s="106">
        <v>251.95</v>
      </c>
    </row>
    <row r="558" spans="1:38" x14ac:dyDescent="0.2">
      <c r="A558" s="105" t="s">
        <v>1779</v>
      </c>
      <c r="B558" s="105" t="s">
        <v>1780</v>
      </c>
      <c r="C558" s="105" t="s">
        <v>1781</v>
      </c>
      <c r="D558" s="105" t="s">
        <v>94</v>
      </c>
      <c r="E558" s="105" t="s">
        <v>76</v>
      </c>
      <c r="F558" s="106">
        <v>122.63</v>
      </c>
      <c r="G558" s="106">
        <v>86.63</v>
      </c>
      <c r="H558" s="106">
        <v>101.25</v>
      </c>
      <c r="I558" s="106">
        <v>108.45</v>
      </c>
      <c r="J558" s="106">
        <v>120.06</v>
      </c>
      <c r="K558" s="106">
        <v>126.6</v>
      </c>
      <c r="L558" s="106">
        <v>136.24</v>
      </c>
      <c r="M558" s="106">
        <v>145.52000000000001</v>
      </c>
      <c r="N558" s="106">
        <v>152.59</v>
      </c>
      <c r="O558" s="106">
        <v>161.26</v>
      </c>
      <c r="P558" s="106">
        <v>169.21</v>
      </c>
      <c r="Q558" s="106">
        <v>177.33</v>
      </c>
      <c r="R558" s="106">
        <v>184.47</v>
      </c>
      <c r="S558" s="107">
        <v>189.16</v>
      </c>
      <c r="T558" s="107">
        <v>194.69</v>
      </c>
      <c r="U558" s="107">
        <v>200.23</v>
      </c>
      <c r="V558" s="107">
        <v>205.59</v>
      </c>
      <c r="W558" s="107">
        <v>210.74</v>
      </c>
      <c r="X558" s="107">
        <v>210.71</v>
      </c>
      <c r="Y558" s="107">
        <v>210.71</v>
      </c>
      <c r="Z558" s="107">
        <v>212.29</v>
      </c>
      <c r="AA558" s="107">
        <v>216.41</v>
      </c>
      <c r="AB558" s="107">
        <v>220.59</v>
      </c>
      <c r="AC558" s="107">
        <v>233.33</v>
      </c>
      <c r="AD558" s="107">
        <v>234.92</v>
      </c>
      <c r="AE558" s="107">
        <v>241.05</v>
      </c>
      <c r="AF558" s="107">
        <v>249.99</v>
      </c>
      <c r="AG558" s="107">
        <v>258.14999999999998</v>
      </c>
      <c r="AH558" s="107">
        <v>267.5</v>
      </c>
      <c r="AI558" s="107">
        <v>275.7</v>
      </c>
      <c r="AJ558" s="106">
        <v>286.85000000000002</v>
      </c>
      <c r="AK558" s="106">
        <v>300.93</v>
      </c>
    </row>
    <row r="559" spans="1:38" ht="17" x14ac:dyDescent="0.2">
      <c r="A559" s="110" t="s">
        <v>1782</v>
      </c>
      <c r="B559" s="105" t="s">
        <v>52</v>
      </c>
      <c r="C559" s="110" t="s">
        <v>1783</v>
      </c>
      <c r="D559" s="105" t="s">
        <v>194</v>
      </c>
      <c r="E559" s="105" t="s">
        <v>76</v>
      </c>
      <c r="F559" s="106">
        <v>81</v>
      </c>
      <c r="G559" s="106">
        <v>83.25</v>
      </c>
      <c r="H559" s="106">
        <v>101.25</v>
      </c>
      <c r="I559" s="106" t="s">
        <v>52</v>
      </c>
      <c r="J559" s="106" t="s">
        <v>52</v>
      </c>
      <c r="K559" s="106" t="s">
        <v>52</v>
      </c>
      <c r="L559" s="106" t="s">
        <v>52</v>
      </c>
      <c r="M559" s="106" t="s">
        <v>52</v>
      </c>
      <c r="N559" s="106" t="s">
        <v>52</v>
      </c>
      <c r="O559" s="106" t="s">
        <v>52</v>
      </c>
      <c r="P559" s="106" t="s">
        <v>52</v>
      </c>
      <c r="Q559" s="106" t="s">
        <v>52</v>
      </c>
      <c r="R559" s="106" t="s">
        <v>52</v>
      </c>
      <c r="S559" s="107" t="s">
        <v>52</v>
      </c>
      <c r="T559" s="107" t="s">
        <v>52</v>
      </c>
      <c r="U559" s="107" t="s">
        <v>52</v>
      </c>
      <c r="V559" s="107" t="s">
        <v>52</v>
      </c>
      <c r="W559" s="107" t="s">
        <v>52</v>
      </c>
      <c r="X559" s="107" t="s">
        <v>52</v>
      </c>
      <c r="Y559" s="107" t="s">
        <v>52</v>
      </c>
      <c r="Z559" s="107" t="s">
        <v>52</v>
      </c>
      <c r="AA559" s="107" t="s">
        <v>52</v>
      </c>
      <c r="AB559" s="107" t="s">
        <v>52</v>
      </c>
      <c r="AC559" s="107" t="s">
        <v>52</v>
      </c>
      <c r="AD559" s="107" t="s">
        <v>52</v>
      </c>
      <c r="AE559" s="107" t="s">
        <v>52</v>
      </c>
      <c r="AF559" s="107" t="s">
        <v>52</v>
      </c>
      <c r="AG559" s="107" t="s">
        <v>52</v>
      </c>
      <c r="AH559" s="107" t="s">
        <v>52</v>
      </c>
      <c r="AI559" s="107" t="s">
        <v>52</v>
      </c>
      <c r="AJ559" s="106" t="s">
        <v>52</v>
      </c>
      <c r="AK559" s="106" t="s">
        <v>52</v>
      </c>
      <c r="AL559" s="111"/>
    </row>
    <row r="560" spans="1:38" x14ac:dyDescent="0.2">
      <c r="A560" s="105" t="s">
        <v>1784</v>
      </c>
      <c r="B560" s="105" t="s">
        <v>1785</v>
      </c>
      <c r="C560" s="105" t="s">
        <v>1786</v>
      </c>
      <c r="D560" s="105" t="s">
        <v>94</v>
      </c>
      <c r="E560" s="105" t="s">
        <v>78</v>
      </c>
      <c r="F560" s="106" t="s">
        <v>52</v>
      </c>
      <c r="G560" s="106" t="s">
        <v>52</v>
      </c>
      <c r="H560" s="106" t="s">
        <v>52</v>
      </c>
      <c r="I560" s="106">
        <v>535.91</v>
      </c>
      <c r="J560" s="106">
        <v>555.32000000000005</v>
      </c>
      <c r="K560" s="106">
        <v>623.9</v>
      </c>
      <c r="L560" s="106">
        <v>642.34</v>
      </c>
      <c r="M560" s="106">
        <v>690.75</v>
      </c>
      <c r="N560" s="106">
        <v>734.03</v>
      </c>
      <c r="O560" s="106">
        <v>785.12</v>
      </c>
      <c r="P560" s="106">
        <v>832.32</v>
      </c>
      <c r="Q560" s="106">
        <v>856.44</v>
      </c>
      <c r="R560" s="106">
        <v>898.53</v>
      </c>
      <c r="S560" s="107">
        <v>948.14</v>
      </c>
      <c r="T560" s="107">
        <v>990.18</v>
      </c>
      <c r="U560" s="107">
        <v>1037.24</v>
      </c>
      <c r="V560" s="107">
        <v>1071.07</v>
      </c>
      <c r="W560" s="107">
        <v>1099.6099999999999</v>
      </c>
      <c r="X560" s="107">
        <v>1099.83</v>
      </c>
      <c r="Y560" s="107">
        <v>1131.6099999999999</v>
      </c>
      <c r="Z560" s="107">
        <v>1153.33</v>
      </c>
      <c r="AA560" s="107">
        <v>1175.29</v>
      </c>
      <c r="AB560" s="107">
        <v>1175.53</v>
      </c>
      <c r="AC560" s="107">
        <v>1210.9100000000001</v>
      </c>
      <c r="AD560" s="107">
        <v>1255.6500000000001</v>
      </c>
      <c r="AE560" s="107">
        <v>1299.26</v>
      </c>
      <c r="AF560" s="107">
        <v>1341.36</v>
      </c>
      <c r="AG560" s="107">
        <v>1395.11</v>
      </c>
      <c r="AH560" s="107">
        <v>1464.31</v>
      </c>
      <c r="AI560" s="107">
        <v>1508.48</v>
      </c>
      <c r="AJ560" s="106">
        <v>1583.93</v>
      </c>
      <c r="AK560" s="106">
        <v>1663.24</v>
      </c>
    </row>
  </sheetData>
  <pageMargins left="0.74803149606299202" right="0.74803149606299202" top="0.98425196850393704" bottom="0.98425196850393704" header="0.511811023622047" footer="0.511811023622047"/>
  <pageSetup paperSize="0" fitToHeight="0" orientation="landscape" horizontalDpi="0" verticalDpi="0" copies="0"/>
  <headerFooter alignWithMargins="0">
    <oddHeader xml:space="preserve">&amp;C&amp;"Calibri,Regular" OFFICIAL-SENSITIVE - DLUHC USE ONLY&amp;1#
</oddHeader>
    <oddFooter>&amp;C
&amp;1#&amp;"Calibri,Regular"&amp;10 OFFICIAL-SENSITIVE - DLUHC USE ONLY</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B10D4-F691-D847-AD31-471A4915400E}">
  <dimension ref="A1:AL560"/>
  <sheetViews>
    <sheetView workbookViewId="0"/>
  </sheetViews>
  <sheetFormatPr baseColWidth="10" defaultColWidth="10.1640625" defaultRowHeight="16" outlineLevelCol="1" x14ac:dyDescent="0.15"/>
  <cols>
    <col min="1" max="1" width="11.1640625" style="115" customWidth="1"/>
    <col min="2" max="2" width="17" style="115" customWidth="1"/>
    <col min="3" max="3" width="73.1640625" style="116" bestFit="1" customWidth="1"/>
    <col min="4" max="4" width="13.33203125" style="116" customWidth="1"/>
    <col min="5" max="5" width="10.83203125" style="116" customWidth="1"/>
    <col min="6" max="31" width="18.33203125" style="115" hidden="1" customWidth="1" outlineLevel="1"/>
    <col min="32" max="32" width="19.5" style="115" hidden="1" customWidth="1" outlineLevel="1"/>
    <col min="33" max="33" width="19.5" style="115" customWidth="1" collapsed="1"/>
    <col min="34" max="37" width="19.5" style="115" customWidth="1"/>
    <col min="38" max="38" width="30.83203125" style="121" bestFit="1" customWidth="1"/>
    <col min="39" max="39" width="10.1640625" style="115" customWidth="1"/>
    <col min="40" max="16384" width="10.1640625" style="115"/>
  </cols>
  <sheetData>
    <row r="1" spans="1:38" ht="20" x14ac:dyDescent="0.15">
      <c r="A1" s="1" t="s">
        <v>32</v>
      </c>
      <c r="J1" s="117"/>
      <c r="K1" s="118"/>
      <c r="L1" s="118"/>
      <c r="M1" s="118"/>
      <c r="N1" s="118"/>
      <c r="O1" s="118"/>
      <c r="P1" s="118"/>
      <c r="Q1" s="119"/>
      <c r="R1" s="120"/>
    </row>
    <row r="2" spans="1:38" ht="34.5" customHeight="1" x14ac:dyDescent="0.15">
      <c r="A2" s="17" t="s">
        <v>1787</v>
      </c>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row>
    <row r="3" spans="1:38" ht="17" x14ac:dyDescent="0.15">
      <c r="A3" s="122" t="s">
        <v>152</v>
      </c>
      <c r="B3" s="122" t="s">
        <v>153</v>
      </c>
      <c r="C3" s="122" t="s">
        <v>154</v>
      </c>
      <c r="D3" s="122" t="s">
        <v>155</v>
      </c>
      <c r="E3" s="122" t="s">
        <v>156</v>
      </c>
      <c r="F3" s="123" t="s">
        <v>157</v>
      </c>
      <c r="G3" s="123" t="s">
        <v>158</v>
      </c>
      <c r="H3" s="123" t="s">
        <v>159</v>
      </c>
      <c r="I3" s="123" t="s">
        <v>160</v>
      </c>
      <c r="J3" s="124" t="s">
        <v>161</v>
      </c>
      <c r="K3" s="124" t="s">
        <v>162</v>
      </c>
      <c r="L3" s="124" t="s">
        <v>163</v>
      </c>
      <c r="M3" s="124" t="s">
        <v>164</v>
      </c>
      <c r="N3" s="124" t="s">
        <v>165</v>
      </c>
      <c r="O3" s="124" t="s">
        <v>166</v>
      </c>
      <c r="P3" s="124" t="s">
        <v>167</v>
      </c>
      <c r="Q3" s="124" t="s">
        <v>168</v>
      </c>
      <c r="R3" s="123" t="s">
        <v>169</v>
      </c>
      <c r="S3" s="123" t="s">
        <v>170</v>
      </c>
      <c r="T3" s="123" t="s">
        <v>171</v>
      </c>
      <c r="U3" s="123" t="s">
        <v>172</v>
      </c>
      <c r="V3" s="123" t="s">
        <v>173</v>
      </c>
      <c r="W3" s="123" t="s">
        <v>174</v>
      </c>
      <c r="X3" s="123" t="s">
        <v>175</v>
      </c>
      <c r="Y3" s="123" t="s">
        <v>176</v>
      </c>
      <c r="Z3" s="123" t="s">
        <v>177</v>
      </c>
      <c r="AA3" s="123" t="s">
        <v>178</v>
      </c>
      <c r="AB3" s="123" t="s">
        <v>179</v>
      </c>
      <c r="AC3" s="123" t="s">
        <v>180</v>
      </c>
      <c r="AD3" s="123" t="s">
        <v>181</v>
      </c>
      <c r="AE3" s="123" t="s">
        <v>182</v>
      </c>
      <c r="AF3" s="123" t="s">
        <v>183</v>
      </c>
      <c r="AG3" s="123" t="s">
        <v>184</v>
      </c>
      <c r="AH3" s="123" t="s">
        <v>185</v>
      </c>
      <c r="AI3" s="123" t="s">
        <v>186</v>
      </c>
      <c r="AJ3" s="123" t="s">
        <v>187</v>
      </c>
      <c r="AK3" s="123" t="s">
        <v>188</v>
      </c>
      <c r="AL3" s="125" t="s">
        <v>25</v>
      </c>
    </row>
    <row r="4" spans="1:38" x14ac:dyDescent="0.15">
      <c r="A4" s="126" t="s">
        <v>189</v>
      </c>
      <c r="B4" s="126" t="s">
        <v>190</v>
      </c>
      <c r="C4" s="126" t="s">
        <v>95</v>
      </c>
      <c r="D4" s="126" t="s">
        <v>94</v>
      </c>
      <c r="E4" s="126" t="s">
        <v>76</v>
      </c>
      <c r="F4" s="127" t="s">
        <v>52</v>
      </c>
      <c r="G4" s="127">
        <v>-15.925946894638514</v>
      </c>
      <c r="H4" s="127">
        <v>0</v>
      </c>
      <c r="I4" s="127">
        <v>-3.8383838383838338</v>
      </c>
      <c r="J4" s="127">
        <v>0.32913165266106148</v>
      </c>
      <c r="K4" s="127">
        <v>6.9728484679276761</v>
      </c>
      <c r="L4" s="127">
        <v>4.4891034842750912</v>
      </c>
      <c r="M4" s="127">
        <v>2.1106531784688514</v>
      </c>
      <c r="N4" s="127">
        <v>8.1335616438356055</v>
      </c>
      <c r="O4" s="127">
        <v>9.8292048410813209</v>
      </c>
      <c r="P4" s="127">
        <v>10.700308959835226</v>
      </c>
      <c r="Q4" s="127">
        <v>5.046981114522282</v>
      </c>
      <c r="R4" s="127">
        <v>3.9365894699552797</v>
      </c>
      <c r="S4" s="127">
        <v>4.797205180640745</v>
      </c>
      <c r="T4" s="127">
        <v>5.024798764127155</v>
      </c>
      <c r="U4" s="127">
        <v>4.5560114577688466</v>
      </c>
      <c r="V4" s="127">
        <v>3.8243678501351184</v>
      </c>
      <c r="W4" s="127">
        <v>2.3177863357581003</v>
      </c>
      <c r="X4" s="127">
        <v>0.1219767198717534</v>
      </c>
      <c r="Y4" s="127">
        <v>0.13923213477669094</v>
      </c>
      <c r="Z4" s="127">
        <v>1.7066981820709941</v>
      </c>
      <c r="AA4" s="128">
        <v>-0.87149692412851198</v>
      </c>
      <c r="AB4" s="127">
        <v>-0.14480262023789381</v>
      </c>
      <c r="AC4" s="127">
        <v>1.7539619514552962</v>
      </c>
      <c r="AD4" s="128">
        <v>1.8085575650639729</v>
      </c>
      <c r="AE4" s="127">
        <v>3.3662178376216323</v>
      </c>
      <c r="AF4" s="128">
        <v>2.7149029470561636</v>
      </c>
      <c r="AG4" s="128">
        <v>1.9462581617277763</v>
      </c>
      <c r="AH4" s="128">
        <v>2.1893090282054484</v>
      </c>
      <c r="AI4" s="128">
        <v>1.8169765269533167</v>
      </c>
      <c r="AJ4" s="127">
        <v>1.8</v>
      </c>
      <c r="AK4" s="127">
        <v>2.9209172552096994</v>
      </c>
    </row>
    <row r="5" spans="1:38" x14ac:dyDescent="0.15">
      <c r="A5" s="126" t="s">
        <v>191</v>
      </c>
      <c r="B5" s="126" t="s">
        <v>192</v>
      </c>
      <c r="C5" s="126" t="s">
        <v>193</v>
      </c>
      <c r="D5" s="126" t="s">
        <v>194</v>
      </c>
      <c r="E5" s="126" t="s">
        <v>76</v>
      </c>
      <c r="F5" s="127" t="s">
        <v>52</v>
      </c>
      <c r="G5" s="127">
        <v>64.428204621765758</v>
      </c>
      <c r="H5" s="127">
        <v>-1.3453453453453506</v>
      </c>
      <c r="I5" s="127">
        <v>17.849750395714125</v>
      </c>
      <c r="J5" s="127">
        <v>11.044529393532372</v>
      </c>
      <c r="K5" s="127">
        <v>4.7171566803126126</v>
      </c>
      <c r="L5" s="127">
        <v>3.0297645490892933</v>
      </c>
      <c r="M5" s="127">
        <v>2.966540186271132</v>
      </c>
      <c r="N5" s="127">
        <v>4.7822445561138949</v>
      </c>
      <c r="O5" s="127">
        <v>4.0364479258252715</v>
      </c>
      <c r="P5" s="127">
        <v>5.4240934234788085</v>
      </c>
      <c r="Q5" s="127">
        <v>4.8243696254190382</v>
      </c>
      <c r="R5" s="127">
        <v>3.3996106785317011</v>
      </c>
      <c r="S5" s="127">
        <v>3.61729308142273</v>
      </c>
      <c r="T5" s="127">
        <v>3.607812601388602</v>
      </c>
      <c r="U5" s="127">
        <v>5.7681468027807483</v>
      </c>
      <c r="V5" s="127">
        <v>3.754144954997642</v>
      </c>
      <c r="W5" s="127">
        <v>3.29300308183997</v>
      </c>
      <c r="X5" s="127">
        <v>1.2486877728051127</v>
      </c>
      <c r="Y5" s="127">
        <v>6.270122783083238</v>
      </c>
      <c r="Z5" s="127">
        <v>4.3185786176440359</v>
      </c>
      <c r="AA5" s="128">
        <v>3.3128230371646472</v>
      </c>
      <c r="AB5" s="127">
        <v>2.6348389555936658</v>
      </c>
      <c r="AC5" s="127">
        <v>2.5718397474583377</v>
      </c>
      <c r="AD5" s="128">
        <v>2.4620954967187192</v>
      </c>
      <c r="AE5" s="127">
        <v>3.6529882061928642</v>
      </c>
      <c r="AF5" s="128">
        <v>4.2657461859711976</v>
      </c>
      <c r="AG5" s="128">
        <v>3.9195651285404809</v>
      </c>
      <c r="AH5" s="128">
        <v>3.3705655628097202</v>
      </c>
      <c r="AI5" s="128">
        <v>2.3855724232393709</v>
      </c>
      <c r="AJ5" s="127" t="s">
        <v>52</v>
      </c>
      <c r="AK5" s="127" t="s">
        <v>52</v>
      </c>
    </row>
    <row r="6" spans="1:38" ht="17" x14ac:dyDescent="0.15">
      <c r="A6" s="126" t="s">
        <v>195</v>
      </c>
      <c r="B6" s="126" t="s">
        <v>196</v>
      </c>
      <c r="C6" s="126" t="s">
        <v>197</v>
      </c>
      <c r="D6" s="126" t="s">
        <v>194</v>
      </c>
      <c r="E6" s="126" t="s">
        <v>76</v>
      </c>
      <c r="F6" s="127" t="s">
        <v>52</v>
      </c>
      <c r="G6" s="127">
        <v>-50.727811413113486</v>
      </c>
      <c r="H6" s="127">
        <v>129.41176470588235</v>
      </c>
      <c r="I6" s="127">
        <v>29.81196581196582</v>
      </c>
      <c r="J6" s="127">
        <v>8.4628215257659605</v>
      </c>
      <c r="K6" s="127">
        <v>4.8077701335491838</v>
      </c>
      <c r="L6" s="127">
        <v>4.4482199397636748</v>
      </c>
      <c r="M6" s="127">
        <v>4.5027726432532234</v>
      </c>
      <c r="N6" s="127">
        <v>4.4997877458610418</v>
      </c>
      <c r="O6" s="127">
        <v>6.0731211916046135</v>
      </c>
      <c r="P6" s="127">
        <v>3.8871513372055801</v>
      </c>
      <c r="Q6" s="127">
        <v>4.1656426640452224</v>
      </c>
      <c r="R6" s="127">
        <v>3.5684794148873635</v>
      </c>
      <c r="S6" s="127">
        <v>2.9386639330257935</v>
      </c>
      <c r="T6" s="127">
        <v>1.515905947441226</v>
      </c>
      <c r="U6" s="127">
        <v>0.62128726361108022</v>
      </c>
      <c r="V6" s="127" t="s">
        <v>52</v>
      </c>
      <c r="W6" s="127" t="s">
        <v>52</v>
      </c>
      <c r="X6" s="127" t="s">
        <v>52</v>
      </c>
      <c r="Y6" s="127" t="s">
        <v>52</v>
      </c>
      <c r="Z6" s="127" t="s">
        <v>52</v>
      </c>
      <c r="AA6" s="128" t="s">
        <v>52</v>
      </c>
      <c r="AB6" s="127" t="s">
        <v>52</v>
      </c>
      <c r="AC6" s="127" t="s">
        <v>52</v>
      </c>
      <c r="AD6" s="128" t="s">
        <v>52</v>
      </c>
      <c r="AE6" s="127" t="s">
        <v>52</v>
      </c>
      <c r="AF6" s="128" t="s">
        <v>52</v>
      </c>
      <c r="AG6" s="128" t="s">
        <v>52</v>
      </c>
      <c r="AH6" s="128" t="s">
        <v>52</v>
      </c>
      <c r="AI6" s="128" t="s">
        <v>52</v>
      </c>
      <c r="AJ6" s="127" t="s">
        <v>52</v>
      </c>
      <c r="AK6" s="127" t="s">
        <v>52</v>
      </c>
    </row>
    <row r="7" spans="1:38" x14ac:dyDescent="0.15">
      <c r="A7" s="126" t="s">
        <v>198</v>
      </c>
      <c r="B7" s="126" t="s">
        <v>199</v>
      </c>
      <c r="C7" s="126" t="s">
        <v>200</v>
      </c>
      <c r="D7" s="126" t="s">
        <v>94</v>
      </c>
      <c r="E7" s="126" t="s">
        <v>76</v>
      </c>
      <c r="F7" s="127" t="s">
        <v>52</v>
      </c>
      <c r="G7" s="127">
        <v>-6.153425406809788</v>
      </c>
      <c r="H7" s="127">
        <v>18.024187673029289</v>
      </c>
      <c r="I7" s="127">
        <v>12.308641975308632</v>
      </c>
      <c r="J7" s="127">
        <v>14.565241288336807</v>
      </c>
      <c r="K7" s="127">
        <v>9.4415659182498501</v>
      </c>
      <c r="L7" s="127">
        <v>3.6384359109240734</v>
      </c>
      <c r="M7" s="127">
        <v>8.5102783182472024</v>
      </c>
      <c r="N7" s="127">
        <v>7.3126997739144031</v>
      </c>
      <c r="O7" s="127">
        <v>5.8045768252815009</v>
      </c>
      <c r="P7" s="127">
        <v>2.0804723976929296</v>
      </c>
      <c r="Q7" s="127">
        <v>3.3026165332615989</v>
      </c>
      <c r="R7" s="127">
        <v>4.4667274384685385</v>
      </c>
      <c r="S7" s="127">
        <v>2.8297182747444509</v>
      </c>
      <c r="T7" s="127">
        <v>3.9035034549642376</v>
      </c>
      <c r="U7" s="127">
        <v>3.990199509975497</v>
      </c>
      <c r="V7" s="127">
        <v>2.8665993492651154</v>
      </c>
      <c r="W7" s="127">
        <v>1.4887931504608218</v>
      </c>
      <c r="X7" s="127">
        <v>0.19344438473940784</v>
      </c>
      <c r="Y7" s="127">
        <v>1.083342271800916</v>
      </c>
      <c r="Z7" s="127">
        <v>2.5254668930390523</v>
      </c>
      <c r="AA7" s="128">
        <v>-5.6924032291461035E-2</v>
      </c>
      <c r="AB7" s="127">
        <v>0.94754828353960097</v>
      </c>
      <c r="AC7" s="127">
        <v>0.47189167008616639</v>
      </c>
      <c r="AD7" s="128">
        <v>3.9105574841739932</v>
      </c>
      <c r="AE7" s="127">
        <v>3.5914316596246554</v>
      </c>
      <c r="AF7" s="128">
        <v>3.0875029641925567</v>
      </c>
      <c r="AG7" s="128">
        <v>5.6266102318733857</v>
      </c>
      <c r="AH7" s="128">
        <v>4.8434165251099808</v>
      </c>
      <c r="AI7" s="128">
        <v>2.3389140459474036</v>
      </c>
      <c r="AJ7" s="127">
        <v>3.9</v>
      </c>
      <c r="AK7" s="127">
        <v>6.345981008948451</v>
      </c>
    </row>
    <row r="8" spans="1:38" x14ac:dyDescent="0.15">
      <c r="A8" s="126" t="s">
        <v>201</v>
      </c>
      <c r="B8" s="126" t="s">
        <v>202</v>
      </c>
      <c r="C8" s="126" t="s">
        <v>203</v>
      </c>
      <c r="D8" s="126" t="s">
        <v>94</v>
      </c>
      <c r="E8" s="126" t="s">
        <v>76</v>
      </c>
      <c r="F8" s="127" t="s">
        <v>52</v>
      </c>
      <c r="G8" s="127">
        <v>-5</v>
      </c>
      <c r="H8" s="127">
        <v>0.88109161793371982</v>
      </c>
      <c r="I8" s="127">
        <v>-9.9087957953315851</v>
      </c>
      <c r="J8" s="127">
        <v>-1.1925188743994539</v>
      </c>
      <c r="K8" s="127">
        <v>10.949031865937314</v>
      </c>
      <c r="L8" s="127">
        <v>-1.0095476600406954</v>
      </c>
      <c r="M8" s="127">
        <v>6.783144912641319</v>
      </c>
      <c r="N8" s="127">
        <v>4.5754053453764811</v>
      </c>
      <c r="O8" s="127">
        <v>8.0424778761062186</v>
      </c>
      <c r="P8" s="127">
        <v>7.2079156018609609</v>
      </c>
      <c r="Q8" s="127">
        <v>7.0778069800134347</v>
      </c>
      <c r="R8" s="127">
        <v>5.1429876134482413</v>
      </c>
      <c r="S8" s="127">
        <v>4.983713355048863</v>
      </c>
      <c r="T8" s="127">
        <v>3.4077981176957337</v>
      </c>
      <c r="U8" s="127">
        <v>4.3506525978896775</v>
      </c>
      <c r="V8" s="127">
        <v>2.8609766617146732</v>
      </c>
      <c r="W8" s="127">
        <v>2.2502795378307923</v>
      </c>
      <c r="X8" s="127">
        <v>8.2015765252663186E-2</v>
      </c>
      <c r="Y8" s="127">
        <v>0.86501251991806782</v>
      </c>
      <c r="Z8" s="127">
        <v>2.25682690137603E-2</v>
      </c>
      <c r="AA8" s="128">
        <v>0.59115523465704811</v>
      </c>
      <c r="AB8" s="127">
        <v>0.75815351487147353</v>
      </c>
      <c r="AC8" s="127">
        <v>3.1967943009795219</v>
      </c>
      <c r="AD8" s="128">
        <v>3.36526016049703</v>
      </c>
      <c r="AE8" s="127">
        <v>3.143000250438277</v>
      </c>
      <c r="AF8" s="128">
        <v>3.4397636680020938</v>
      </c>
      <c r="AG8" s="128">
        <v>3.3566761863776717</v>
      </c>
      <c r="AH8" s="128">
        <v>1.9682804042545095</v>
      </c>
      <c r="AI8" s="128">
        <v>2.5279334793422188</v>
      </c>
      <c r="AJ8" s="127">
        <v>3.2</v>
      </c>
      <c r="AK8" s="127">
        <v>3.1934306569343143</v>
      </c>
    </row>
    <row r="9" spans="1:38" x14ac:dyDescent="0.15">
      <c r="A9" s="126" t="s">
        <v>204</v>
      </c>
      <c r="B9" s="126" t="s">
        <v>205</v>
      </c>
      <c r="C9" s="126" t="s">
        <v>206</v>
      </c>
      <c r="D9" s="126" t="s">
        <v>94</v>
      </c>
      <c r="E9" s="126" t="s">
        <v>76</v>
      </c>
      <c r="F9" s="127" t="s">
        <v>52</v>
      </c>
      <c r="G9" s="127">
        <v>0</v>
      </c>
      <c r="H9" s="127">
        <v>5.7142857142857224</v>
      </c>
      <c r="I9" s="127">
        <v>14.882882882882882</v>
      </c>
      <c r="J9" s="127">
        <v>10.278126306984518</v>
      </c>
      <c r="K9" s="127">
        <v>2.8064852564710492</v>
      </c>
      <c r="L9" s="127">
        <v>9.8496725998339798</v>
      </c>
      <c r="M9" s="127">
        <v>5.5075140626311878</v>
      </c>
      <c r="N9" s="127">
        <v>5.6656322113471731</v>
      </c>
      <c r="O9" s="127">
        <v>5.9191204156939534</v>
      </c>
      <c r="P9" s="127">
        <v>2.8723782438677432</v>
      </c>
      <c r="Q9" s="127">
        <v>2.4466099937797878</v>
      </c>
      <c r="R9" s="127">
        <v>3.0493152533225469</v>
      </c>
      <c r="S9" s="127">
        <v>2.9067103109656358</v>
      </c>
      <c r="T9" s="127">
        <v>2.8818627139131081</v>
      </c>
      <c r="U9" s="127">
        <v>2.003462775166966</v>
      </c>
      <c r="V9" s="127">
        <v>2.5339476236663216</v>
      </c>
      <c r="W9" s="127">
        <v>2.0042568286626476</v>
      </c>
      <c r="X9" s="127">
        <v>0.24923201762013036</v>
      </c>
      <c r="Y9" s="127">
        <v>-1.7345050878816437E-2</v>
      </c>
      <c r="Z9" s="127">
        <v>0.18504597235875053</v>
      </c>
      <c r="AA9" s="128">
        <v>2.7878787878788058</v>
      </c>
      <c r="AB9" s="127">
        <v>0.3481581311769899</v>
      </c>
      <c r="AC9" s="127">
        <v>3.0162283156127678</v>
      </c>
      <c r="AD9" s="128">
        <v>2.7812483024607593</v>
      </c>
      <c r="AE9" s="127">
        <v>2.6425664605464805</v>
      </c>
      <c r="AF9" s="128">
        <v>-6.1788785335459284E-2</v>
      </c>
      <c r="AG9" s="128">
        <v>2.5658199804214465</v>
      </c>
      <c r="AH9" s="128">
        <v>-2.0093434470282837E-2</v>
      </c>
      <c r="AI9" s="128">
        <v>2.8236949203637667</v>
      </c>
      <c r="AJ9" s="127">
        <v>3.2</v>
      </c>
      <c r="AK9" s="127">
        <v>3.3899910042138139</v>
      </c>
    </row>
    <row r="10" spans="1:38" x14ac:dyDescent="0.15">
      <c r="A10" s="126" t="s">
        <v>207</v>
      </c>
      <c r="B10" s="126" t="s">
        <v>208</v>
      </c>
      <c r="C10" s="126" t="s">
        <v>209</v>
      </c>
      <c r="D10" s="126" t="s">
        <v>94</v>
      </c>
      <c r="E10" s="126" t="s">
        <v>76</v>
      </c>
      <c r="F10" s="127" t="s">
        <v>52</v>
      </c>
      <c r="G10" s="127">
        <v>3.6360698125403843</v>
      </c>
      <c r="H10" s="127">
        <v>0</v>
      </c>
      <c r="I10" s="127">
        <v>10.962108217682839</v>
      </c>
      <c r="J10" s="127">
        <v>20.60146149522204</v>
      </c>
      <c r="K10" s="127">
        <v>3.0295968305756418</v>
      </c>
      <c r="L10" s="127">
        <v>3.4268265098394153</v>
      </c>
      <c r="M10" s="127">
        <v>2.7884089666484471</v>
      </c>
      <c r="N10" s="127">
        <v>4.9255319148936252</v>
      </c>
      <c r="O10" s="127">
        <v>8.597789719152388</v>
      </c>
      <c r="P10" s="127">
        <v>5.0135374848286887</v>
      </c>
      <c r="Q10" s="127">
        <v>5.9655049786628638</v>
      </c>
      <c r="R10" s="127">
        <v>5.4618676063428211</v>
      </c>
      <c r="S10" s="127">
        <v>4.4789180588703346</v>
      </c>
      <c r="T10" s="127">
        <v>4.682859971065227</v>
      </c>
      <c r="U10" s="127">
        <v>5.0843759092231693</v>
      </c>
      <c r="V10" s="127">
        <v>4.7899217830691327</v>
      </c>
      <c r="W10" s="127">
        <v>4.1151991545016244</v>
      </c>
      <c r="X10" s="127">
        <v>0.66615911686334073</v>
      </c>
      <c r="Y10" s="127">
        <v>0.20167643536900925</v>
      </c>
      <c r="Z10" s="127">
        <v>7.0004402792628468</v>
      </c>
      <c r="AA10" s="128">
        <v>1.4401598871384813</v>
      </c>
      <c r="AB10" s="127">
        <v>1.1589499913078782</v>
      </c>
      <c r="AC10" s="127">
        <v>4.1874319757117417</v>
      </c>
      <c r="AD10" s="128">
        <v>2.3202111282164095</v>
      </c>
      <c r="AE10" s="127">
        <v>3.6217087587318675</v>
      </c>
      <c r="AF10" s="128">
        <v>7.1613773076125264</v>
      </c>
      <c r="AG10" s="128">
        <v>3.9099927413501101</v>
      </c>
      <c r="AH10" s="128">
        <v>3.8653192381129844</v>
      </c>
      <c r="AI10" s="128">
        <v>2.5232166076312637</v>
      </c>
      <c r="AJ10" s="127">
        <v>3.2</v>
      </c>
      <c r="AK10" s="127">
        <v>3.9186613005719129</v>
      </c>
    </row>
    <row r="11" spans="1:38" ht="17" x14ac:dyDescent="0.15">
      <c r="A11" s="126" t="s">
        <v>210</v>
      </c>
      <c r="B11" s="126" t="s">
        <v>52</v>
      </c>
      <c r="C11" s="126" t="s">
        <v>211</v>
      </c>
      <c r="D11" s="126" t="s">
        <v>194</v>
      </c>
      <c r="E11" s="126" t="s">
        <v>76</v>
      </c>
      <c r="F11" s="127" t="s">
        <v>52</v>
      </c>
      <c r="G11" s="127" t="s">
        <v>52</v>
      </c>
      <c r="H11" s="127" t="s">
        <v>52</v>
      </c>
      <c r="I11" s="127" t="s">
        <v>52</v>
      </c>
      <c r="J11" s="127" t="s">
        <v>52</v>
      </c>
      <c r="K11" s="127" t="s">
        <v>52</v>
      </c>
      <c r="L11" s="127" t="s">
        <v>52</v>
      </c>
      <c r="M11" s="127" t="s">
        <v>52</v>
      </c>
      <c r="N11" s="127" t="s">
        <v>52</v>
      </c>
      <c r="O11" s="127" t="s">
        <v>52</v>
      </c>
      <c r="P11" s="127" t="s">
        <v>52</v>
      </c>
      <c r="Q11" s="127" t="s">
        <v>52</v>
      </c>
      <c r="R11" s="127" t="s">
        <v>52</v>
      </c>
      <c r="S11" s="127" t="s">
        <v>52</v>
      </c>
      <c r="T11" s="127" t="s">
        <v>52</v>
      </c>
      <c r="U11" s="127" t="s">
        <v>52</v>
      </c>
      <c r="V11" s="127" t="s">
        <v>52</v>
      </c>
      <c r="W11" s="127" t="s">
        <v>52</v>
      </c>
      <c r="X11" s="127" t="s">
        <v>52</v>
      </c>
      <c r="Y11" s="127" t="s">
        <v>52</v>
      </c>
      <c r="Z11" s="127" t="s">
        <v>52</v>
      </c>
      <c r="AA11" s="128" t="s">
        <v>52</v>
      </c>
      <c r="AB11" s="127" t="s">
        <v>52</v>
      </c>
      <c r="AC11" s="127" t="s">
        <v>52</v>
      </c>
      <c r="AD11" s="128" t="s">
        <v>52</v>
      </c>
      <c r="AE11" s="127" t="s">
        <v>52</v>
      </c>
      <c r="AF11" s="128" t="s">
        <v>52</v>
      </c>
      <c r="AG11" s="128" t="s">
        <v>52</v>
      </c>
      <c r="AH11" s="128" t="s">
        <v>52</v>
      </c>
      <c r="AI11" s="128" t="s">
        <v>52</v>
      </c>
      <c r="AJ11" s="127" t="s">
        <v>52</v>
      </c>
      <c r="AK11" s="127" t="s">
        <v>52</v>
      </c>
    </row>
    <row r="12" spans="1:38" x14ac:dyDescent="0.15">
      <c r="A12" s="126" t="s">
        <v>212</v>
      </c>
      <c r="B12" s="126" t="s">
        <v>213</v>
      </c>
      <c r="C12" s="126" t="s">
        <v>214</v>
      </c>
      <c r="D12" s="126" t="s">
        <v>94</v>
      </c>
      <c r="E12" s="126" t="s">
        <v>86</v>
      </c>
      <c r="F12" s="127" t="s">
        <v>52</v>
      </c>
      <c r="G12" s="127" t="s">
        <v>52</v>
      </c>
      <c r="H12" s="127" t="s">
        <v>52</v>
      </c>
      <c r="I12" s="127">
        <v>1.62222222222222</v>
      </c>
      <c r="J12" s="127">
        <v>13.798381806254099</v>
      </c>
      <c r="K12" s="127">
        <v>5.4189085318985519</v>
      </c>
      <c r="L12" s="127">
        <v>10.499453153481568</v>
      </c>
      <c r="M12" s="127">
        <v>11.497855493236557</v>
      </c>
      <c r="N12" s="127">
        <v>7.5011096316022901</v>
      </c>
      <c r="O12" s="127">
        <v>14.7811725846408</v>
      </c>
      <c r="P12" s="127">
        <v>33.860911270983195</v>
      </c>
      <c r="Q12" s="127">
        <v>12.047653170906486</v>
      </c>
      <c r="R12" s="127">
        <v>4.9964025901350908</v>
      </c>
      <c r="S12" s="127">
        <v>4.9489873610476565</v>
      </c>
      <c r="T12" s="127">
        <v>6.7687173534532548</v>
      </c>
      <c r="U12" s="127">
        <v>4.8583271047088346</v>
      </c>
      <c r="V12" s="127">
        <v>4.4971487817522018</v>
      </c>
      <c r="W12" s="127">
        <v>4.1981892595808006</v>
      </c>
      <c r="X12" s="127">
        <v>0</v>
      </c>
      <c r="Y12" s="127">
        <v>0</v>
      </c>
      <c r="Z12" s="127">
        <v>0</v>
      </c>
      <c r="AA12" s="128">
        <v>1.9877402844730163</v>
      </c>
      <c r="AB12" s="127">
        <v>1.9898465308980651</v>
      </c>
      <c r="AC12" s="127">
        <v>1.9910744936491476</v>
      </c>
      <c r="AD12" s="128">
        <v>1.9914731291372112</v>
      </c>
      <c r="AE12" s="127">
        <v>6.6002970133655969</v>
      </c>
      <c r="AF12" s="128">
        <v>12.383261957587322</v>
      </c>
      <c r="AG12" s="128">
        <v>4.5911574307883063</v>
      </c>
      <c r="AH12" s="128">
        <v>5.8777051051314633</v>
      </c>
      <c r="AI12" s="128">
        <v>4.1459369817578775</v>
      </c>
      <c r="AJ12" s="127">
        <v>6</v>
      </c>
      <c r="AK12" s="127">
        <v>4.8835462058602559</v>
      </c>
    </row>
    <row r="13" spans="1:38" x14ac:dyDescent="0.15">
      <c r="A13" s="16" t="s">
        <v>215</v>
      </c>
      <c r="B13" s="126" t="s">
        <v>216</v>
      </c>
      <c r="C13" s="16" t="s">
        <v>217</v>
      </c>
      <c r="D13" s="126" t="s">
        <v>94</v>
      </c>
      <c r="E13" s="126" t="s">
        <v>88</v>
      </c>
      <c r="F13" s="127" t="s">
        <v>52</v>
      </c>
      <c r="G13" s="127" t="s">
        <v>52</v>
      </c>
      <c r="H13" s="127" t="s">
        <v>52</v>
      </c>
      <c r="I13" s="127" t="s">
        <v>52</v>
      </c>
      <c r="J13" s="127" t="s">
        <v>52</v>
      </c>
      <c r="K13" s="127" t="s">
        <v>52</v>
      </c>
      <c r="L13" s="127" t="s">
        <v>52</v>
      </c>
      <c r="M13" s="127" t="s">
        <v>52</v>
      </c>
      <c r="N13" s="127" t="s">
        <v>52</v>
      </c>
      <c r="O13" s="127" t="s">
        <v>52</v>
      </c>
      <c r="P13" s="127" t="s">
        <v>52</v>
      </c>
      <c r="Q13" s="127" t="s">
        <v>52</v>
      </c>
      <c r="R13" s="127">
        <v>4.9310938845822534</v>
      </c>
      <c r="S13" s="127">
        <v>4.9456187153704292</v>
      </c>
      <c r="T13" s="127">
        <v>4.8494329292139184</v>
      </c>
      <c r="U13" s="127">
        <v>4.4572920552032826</v>
      </c>
      <c r="V13" s="127">
        <v>4.6777361185502713</v>
      </c>
      <c r="W13" s="127">
        <v>2.9848200579907882</v>
      </c>
      <c r="X13" s="127">
        <v>0</v>
      </c>
      <c r="Y13" s="127">
        <v>3.9582643259357297</v>
      </c>
      <c r="Z13" s="127">
        <v>1.9913971642504293</v>
      </c>
      <c r="AA13" s="128">
        <v>1.9993751952514849</v>
      </c>
      <c r="AB13" s="127">
        <v>1.9908116385911168</v>
      </c>
      <c r="AC13" s="127">
        <v>1.9969969969970247</v>
      </c>
      <c r="AD13" s="128">
        <v>1.9873399087295684</v>
      </c>
      <c r="AE13" s="127">
        <v>2.9878752886835835</v>
      </c>
      <c r="AF13" s="128">
        <v>2.9852838121934289</v>
      </c>
      <c r="AG13" s="128">
        <v>1.9869352204681556</v>
      </c>
      <c r="AH13" s="128">
        <v>1.9882572724846665</v>
      </c>
      <c r="AI13" s="128">
        <v>1.988747873871511</v>
      </c>
      <c r="AJ13" s="127">
        <v>6.4</v>
      </c>
      <c r="AK13" s="127">
        <v>2.9897528631705894</v>
      </c>
      <c r="AL13" s="19"/>
    </row>
    <row r="14" spans="1:38" ht="17" x14ac:dyDescent="0.15">
      <c r="A14" s="126" t="s">
        <v>218</v>
      </c>
      <c r="B14" s="126" t="s">
        <v>219</v>
      </c>
      <c r="C14" s="126" t="s">
        <v>220</v>
      </c>
      <c r="D14" s="126" t="s">
        <v>194</v>
      </c>
      <c r="E14" s="126" t="s">
        <v>76</v>
      </c>
      <c r="F14" s="127" t="s">
        <v>52</v>
      </c>
      <c r="G14" s="127">
        <v>-4.3539868607496999</v>
      </c>
      <c r="H14" s="127">
        <v>9.0909090909090793</v>
      </c>
      <c r="I14" s="127">
        <v>8.8518518518518476</v>
      </c>
      <c r="J14" s="127">
        <v>9.2888737665872725</v>
      </c>
      <c r="K14" s="127">
        <v>5.78040680780407</v>
      </c>
      <c r="L14" s="127">
        <v>2.7666045325223081</v>
      </c>
      <c r="M14" s="127">
        <v>4.4677804295942849</v>
      </c>
      <c r="N14" s="127">
        <v>8.2152974504249272</v>
      </c>
      <c r="O14" s="127">
        <v>8.6725215335247299</v>
      </c>
      <c r="P14" s="127">
        <v>7.1722744579998334</v>
      </c>
      <c r="Q14" s="127">
        <v>8.2004060324826042</v>
      </c>
      <c r="R14" s="127">
        <v>6.3392079340615339</v>
      </c>
      <c r="S14" s="127">
        <v>8.1353582456361409</v>
      </c>
      <c r="T14" s="127">
        <v>4.5279720279720408</v>
      </c>
      <c r="U14" s="127">
        <v>6.0991247142777638</v>
      </c>
      <c r="V14" s="127">
        <v>3.7255004991855429</v>
      </c>
      <c r="W14" s="127">
        <v>1.7426545086119489</v>
      </c>
      <c r="X14" s="127">
        <v>0.49292969527982677</v>
      </c>
      <c r="Y14" s="127">
        <v>0.48060248724172538</v>
      </c>
      <c r="Z14" s="127">
        <v>2.1893491124260294</v>
      </c>
      <c r="AA14" s="128">
        <v>1.2256321173518492</v>
      </c>
      <c r="AB14" s="127">
        <v>1.5730765563924276</v>
      </c>
      <c r="AC14" s="127">
        <v>4.4959639571991561</v>
      </c>
      <c r="AD14" s="128">
        <v>3.6468157729273365</v>
      </c>
      <c r="AE14" s="127">
        <v>4.0774763844353856</v>
      </c>
      <c r="AF14" s="128">
        <v>3.7553603397310509</v>
      </c>
      <c r="AG14" s="128" t="s">
        <v>52</v>
      </c>
      <c r="AH14" s="128" t="s">
        <v>52</v>
      </c>
      <c r="AI14" s="128" t="s">
        <v>52</v>
      </c>
      <c r="AJ14" s="127" t="s">
        <v>52</v>
      </c>
      <c r="AK14" s="127" t="s">
        <v>52</v>
      </c>
    </row>
    <row r="15" spans="1:38" x14ac:dyDescent="0.15">
      <c r="A15" s="126" t="s">
        <v>221</v>
      </c>
      <c r="B15" s="126" t="s">
        <v>222</v>
      </c>
      <c r="C15" s="126" t="s">
        <v>223</v>
      </c>
      <c r="D15" s="126" t="s">
        <v>94</v>
      </c>
      <c r="E15" s="126" t="s">
        <v>76</v>
      </c>
      <c r="F15" s="127" t="s">
        <v>52</v>
      </c>
      <c r="G15" s="127">
        <v>0</v>
      </c>
      <c r="H15" s="127">
        <v>6.8282828282828234</v>
      </c>
      <c r="I15" s="127">
        <v>64.636913767019649</v>
      </c>
      <c r="J15" s="127">
        <v>26.407075580059725</v>
      </c>
      <c r="K15" s="127">
        <v>4.9432076328941292</v>
      </c>
      <c r="L15" s="127">
        <v>7.2906745172742262</v>
      </c>
      <c r="M15" s="127">
        <v>4.5355499959648142</v>
      </c>
      <c r="N15" s="127">
        <v>3.404616691114029</v>
      </c>
      <c r="O15" s="127">
        <v>7.4809616246080566</v>
      </c>
      <c r="P15" s="127">
        <v>9.7735482078355176</v>
      </c>
      <c r="Q15" s="127">
        <v>2.33499968360438</v>
      </c>
      <c r="R15" s="127">
        <v>4.501607717041793</v>
      </c>
      <c r="S15" s="127">
        <v>2.7928994082840291</v>
      </c>
      <c r="T15" s="127">
        <v>4.2424591296339003</v>
      </c>
      <c r="U15" s="127">
        <v>4.3735159313048655</v>
      </c>
      <c r="V15" s="127">
        <v>3.9468811174012046</v>
      </c>
      <c r="W15" s="127">
        <v>2.2191683208632469</v>
      </c>
      <c r="X15" s="127">
        <v>0.94109445799929858</v>
      </c>
      <c r="Y15" s="127">
        <v>3.8230071033938486</v>
      </c>
      <c r="Z15" s="127">
        <v>3.4161638238228846</v>
      </c>
      <c r="AA15" s="128">
        <v>0.11026371404943003</v>
      </c>
      <c r="AB15" s="127">
        <v>0.68838916934372829</v>
      </c>
      <c r="AC15" s="127">
        <v>2.3427529626253385</v>
      </c>
      <c r="AD15" s="128">
        <v>3.4336866482586714</v>
      </c>
      <c r="AE15" s="127">
        <v>2.6393972012917155</v>
      </c>
      <c r="AF15" s="128">
        <v>3.4482758620689724</v>
      </c>
      <c r="AG15" s="128">
        <v>2.9399837793998351</v>
      </c>
      <c r="AH15" s="128">
        <v>3.1593460705140872</v>
      </c>
      <c r="AI15" s="128">
        <v>1.9323595677244443</v>
      </c>
      <c r="AJ15" s="127">
        <v>3.3</v>
      </c>
      <c r="AK15" s="127">
        <v>3.6562806050273804</v>
      </c>
    </row>
    <row r="16" spans="1:38" x14ac:dyDescent="0.15">
      <c r="A16" s="126" t="s">
        <v>224</v>
      </c>
      <c r="B16" s="126" t="s">
        <v>225</v>
      </c>
      <c r="C16" s="126" t="s">
        <v>226</v>
      </c>
      <c r="D16" s="126" t="s">
        <v>94</v>
      </c>
      <c r="E16" s="126" t="s">
        <v>227</v>
      </c>
      <c r="F16" s="127" t="s">
        <v>52</v>
      </c>
      <c r="G16" s="127">
        <v>0.62893081761006897</v>
      </c>
      <c r="H16" s="127">
        <v>29.063888888888897</v>
      </c>
      <c r="I16" s="127">
        <v>8.8285302283537419</v>
      </c>
      <c r="J16" s="127">
        <v>9.4116483733807996</v>
      </c>
      <c r="K16" s="127">
        <v>8.6653170414286507</v>
      </c>
      <c r="L16" s="127">
        <v>5.2912605209754133</v>
      </c>
      <c r="M16" s="127">
        <v>4.4945417779111949</v>
      </c>
      <c r="N16" s="127">
        <v>5.4593009192065693</v>
      </c>
      <c r="O16" s="127">
        <v>5.7343559601462175</v>
      </c>
      <c r="P16" s="127">
        <v>11.685987390685384</v>
      </c>
      <c r="Q16" s="127">
        <v>5.4556049238837545</v>
      </c>
      <c r="R16" s="127">
        <v>3.4604227103191221</v>
      </c>
      <c r="S16" s="127">
        <v>3.4948928499899807</v>
      </c>
      <c r="T16" s="127">
        <v>4.7529968284685253</v>
      </c>
      <c r="U16" s="127">
        <v>4.3146270372346862</v>
      </c>
      <c r="V16" s="127">
        <v>0</v>
      </c>
      <c r="W16" s="127">
        <v>0</v>
      </c>
      <c r="X16" s="127">
        <v>0</v>
      </c>
      <c r="Y16" s="127">
        <v>0</v>
      </c>
      <c r="Z16" s="127">
        <v>0</v>
      </c>
      <c r="AA16" s="128">
        <v>0</v>
      </c>
      <c r="AB16" s="127">
        <v>1.9942935852026888</v>
      </c>
      <c r="AC16" s="127">
        <v>3.9896977823222324</v>
      </c>
      <c r="AD16" s="128">
        <v>4.99058467760638</v>
      </c>
      <c r="AE16" s="127">
        <v>5.9902988964773973</v>
      </c>
      <c r="AF16" s="128">
        <v>2.9900886106549507</v>
      </c>
      <c r="AG16" s="128">
        <v>3.9902873330635247</v>
      </c>
      <c r="AH16" s="128">
        <v>4.9898816936488268</v>
      </c>
      <c r="AI16" s="128">
        <v>2.9898214113617603</v>
      </c>
      <c r="AJ16" s="127">
        <v>5</v>
      </c>
      <c r="AK16" s="127">
        <v>4.9898187951212476</v>
      </c>
    </row>
    <row r="17" spans="1:38" x14ac:dyDescent="0.15">
      <c r="A17" s="126" t="s">
        <v>228</v>
      </c>
      <c r="B17" s="126" t="s">
        <v>229</v>
      </c>
      <c r="C17" s="126" t="s">
        <v>230</v>
      </c>
      <c r="D17" s="126" t="s">
        <v>94</v>
      </c>
      <c r="E17" s="126" t="s">
        <v>227</v>
      </c>
      <c r="F17" s="127" t="s">
        <v>52</v>
      </c>
      <c r="G17" s="127">
        <v>3.3425770030702182</v>
      </c>
      <c r="H17" s="127">
        <v>26.953855000239585</v>
      </c>
      <c r="I17" s="127">
        <v>6.9109987166905569</v>
      </c>
      <c r="J17" s="127">
        <v>2.9796999117387486</v>
      </c>
      <c r="K17" s="127">
        <v>8.2913366930645651</v>
      </c>
      <c r="L17" s="127">
        <v>3.8132172536604685</v>
      </c>
      <c r="M17" s="127">
        <v>5.4998170285435464</v>
      </c>
      <c r="N17" s="127">
        <v>4.5526152245234215</v>
      </c>
      <c r="O17" s="127">
        <v>2.5006566124327918</v>
      </c>
      <c r="P17" s="127">
        <v>22.752528658125428</v>
      </c>
      <c r="Q17" s="127">
        <v>6.8357851484822021</v>
      </c>
      <c r="R17" s="127">
        <v>1.9384428699237901</v>
      </c>
      <c r="S17" s="127">
        <v>1.971188766039873</v>
      </c>
      <c r="T17" s="127">
        <v>3.5040857917334449</v>
      </c>
      <c r="U17" s="127">
        <v>3.4896390885456441</v>
      </c>
      <c r="V17" s="127">
        <v>2.8122835372893036</v>
      </c>
      <c r="W17" s="127">
        <v>0</v>
      </c>
      <c r="X17" s="127">
        <v>0</v>
      </c>
      <c r="Y17" s="127">
        <v>0</v>
      </c>
      <c r="Z17" s="127">
        <v>0</v>
      </c>
      <c r="AA17" s="128">
        <v>-0.99982033776501167</v>
      </c>
      <c r="AB17" s="127">
        <v>0</v>
      </c>
      <c r="AC17" s="127">
        <v>1.7240284192474142</v>
      </c>
      <c r="AD17" s="128">
        <v>2.9998126789585022</v>
      </c>
      <c r="AE17" s="127">
        <v>2.9999133974192294</v>
      </c>
      <c r="AF17" s="128">
        <v>2.9898935544083516</v>
      </c>
      <c r="AG17" s="128">
        <v>3.9897134459955907</v>
      </c>
      <c r="AH17" s="128">
        <v>4.989911836516792</v>
      </c>
      <c r="AI17" s="128">
        <v>0.99975323966411578</v>
      </c>
      <c r="AJ17" s="127">
        <v>3.8</v>
      </c>
      <c r="AK17" s="127">
        <v>4.9792087187863272</v>
      </c>
    </row>
    <row r="18" spans="1:38" x14ac:dyDescent="0.15">
      <c r="A18" s="126" t="s">
        <v>231</v>
      </c>
      <c r="B18" s="126" t="s">
        <v>232</v>
      </c>
      <c r="C18" s="126" t="s">
        <v>233</v>
      </c>
      <c r="D18" s="126" t="s">
        <v>94</v>
      </c>
      <c r="E18" s="126" t="s">
        <v>74</v>
      </c>
      <c r="F18" s="127" t="s">
        <v>52</v>
      </c>
      <c r="G18" s="127">
        <v>-9.8540894098354528</v>
      </c>
      <c r="H18" s="127">
        <v>12.558139534883722</v>
      </c>
      <c r="I18" s="127">
        <v>2.5858585858586025</v>
      </c>
      <c r="J18" s="127">
        <v>6.5254753123992941</v>
      </c>
      <c r="K18" s="127">
        <v>10.718787288035898</v>
      </c>
      <c r="L18" s="127">
        <v>8.5123176636663089</v>
      </c>
      <c r="M18" s="127">
        <v>5.9141965896851332</v>
      </c>
      <c r="N18" s="127">
        <v>6.5137287531201764</v>
      </c>
      <c r="O18" s="127">
        <v>4.2753164949348417</v>
      </c>
      <c r="P18" s="127">
        <v>7.8457019869912159</v>
      </c>
      <c r="Q18" s="127">
        <v>5.3156182810518686</v>
      </c>
      <c r="R18" s="127">
        <v>5.2870723229615919</v>
      </c>
      <c r="S18" s="127">
        <v>4.8624783724121414</v>
      </c>
      <c r="T18" s="127">
        <v>4.8076923076923066</v>
      </c>
      <c r="U18" s="127">
        <v>3.9194397698279175</v>
      </c>
      <c r="V18" s="127">
        <v>2.5039614132232941</v>
      </c>
      <c r="W18" s="127">
        <v>2.5498156862078929</v>
      </c>
      <c r="X18" s="127">
        <v>5.9634243307698398E-2</v>
      </c>
      <c r="Y18" s="127">
        <v>3.8904708297465618E-2</v>
      </c>
      <c r="Z18" s="127">
        <v>3.2270075710556512E-2</v>
      </c>
      <c r="AA18" s="128">
        <v>1.9182093404139122</v>
      </c>
      <c r="AB18" s="127">
        <v>1.8885994172692877</v>
      </c>
      <c r="AC18" s="127">
        <v>3.6785088418033851</v>
      </c>
      <c r="AD18" s="128">
        <v>4.8733078258731855</v>
      </c>
      <c r="AE18" s="127">
        <v>4.4754250884608826</v>
      </c>
      <c r="AF18" s="128">
        <v>4.4674286515672179</v>
      </c>
      <c r="AG18" s="128">
        <v>3.8830454890220967</v>
      </c>
      <c r="AH18" s="128">
        <v>2.9127844617034699</v>
      </c>
      <c r="AI18" s="128">
        <v>3.4870725918856786</v>
      </c>
      <c r="AJ18" s="127">
        <v>3.9</v>
      </c>
      <c r="AK18" s="127">
        <v>5.0130508662622049</v>
      </c>
    </row>
    <row r="19" spans="1:38" x14ac:dyDescent="0.15">
      <c r="A19" s="126" t="s">
        <v>234</v>
      </c>
      <c r="B19" s="126" t="s">
        <v>235</v>
      </c>
      <c r="C19" s="126" t="s">
        <v>236</v>
      </c>
      <c r="D19" s="126" t="s">
        <v>194</v>
      </c>
      <c r="E19" s="126" t="s">
        <v>76</v>
      </c>
      <c r="F19" s="127" t="s">
        <v>52</v>
      </c>
      <c r="G19" s="127">
        <v>-20.002293841036817</v>
      </c>
      <c r="H19" s="127">
        <v>0</v>
      </c>
      <c r="I19" s="127">
        <v>-5.4050179211469498</v>
      </c>
      <c r="J19" s="127">
        <v>13.413155501667177</v>
      </c>
      <c r="K19" s="127">
        <v>-13.657623947614596</v>
      </c>
      <c r="L19" s="127">
        <v>18.124129391735025</v>
      </c>
      <c r="M19" s="127">
        <v>1.7230083857442366</v>
      </c>
      <c r="N19" s="127">
        <v>3.5422167836671576</v>
      </c>
      <c r="O19" s="127">
        <v>5.1999751197362656</v>
      </c>
      <c r="P19" s="127">
        <v>2.0871518949920187</v>
      </c>
      <c r="Q19" s="127">
        <v>4.2742963048766285</v>
      </c>
      <c r="R19" s="127">
        <v>3.010442123972453</v>
      </c>
      <c r="S19" s="127">
        <v>3.9577267335274513</v>
      </c>
      <c r="T19" s="127">
        <v>0.65352697095435985</v>
      </c>
      <c r="U19" s="127">
        <v>2.1436669071421193</v>
      </c>
      <c r="V19" s="127">
        <v>4.2276258702451912</v>
      </c>
      <c r="W19" s="127">
        <v>1.9361084220719249E-2</v>
      </c>
      <c r="X19" s="127">
        <v>-9.6786682152441017E-3</v>
      </c>
      <c r="Y19" s="127">
        <v>3.4265801955280182</v>
      </c>
      <c r="Z19" s="127">
        <v>2.044922788956498</v>
      </c>
      <c r="AA19" s="128">
        <v>1.8801302334112924</v>
      </c>
      <c r="AB19" s="127">
        <v>-9.0021154971364759E-3</v>
      </c>
      <c r="AC19" s="127">
        <v>-1.8005851901869985E-2</v>
      </c>
      <c r="AD19" s="128">
        <v>2.3411822970600182</v>
      </c>
      <c r="AE19" s="127">
        <v>2.9343187717214336</v>
      </c>
      <c r="AF19" s="128">
        <v>3.3207966492862617</v>
      </c>
      <c r="AG19" s="128">
        <v>2.5522233712512943</v>
      </c>
      <c r="AH19" s="128">
        <v>1.8877057115198479</v>
      </c>
      <c r="AI19" s="128">
        <v>2.0921377672209136</v>
      </c>
      <c r="AJ19" s="127" t="s">
        <v>52</v>
      </c>
      <c r="AK19" s="127" t="s">
        <v>52</v>
      </c>
    </row>
    <row r="20" spans="1:38" x14ac:dyDescent="0.15">
      <c r="A20" s="126" t="s">
        <v>237</v>
      </c>
      <c r="B20" s="126" t="s">
        <v>238</v>
      </c>
      <c r="C20" s="126" t="s">
        <v>239</v>
      </c>
      <c r="D20" s="126" t="s">
        <v>94</v>
      </c>
      <c r="E20" s="126" t="s">
        <v>76</v>
      </c>
      <c r="F20" s="127" t="s">
        <v>52</v>
      </c>
      <c r="G20" s="127">
        <v>-29.497777777777785</v>
      </c>
      <c r="H20" s="127">
        <v>-8.5103700434974456</v>
      </c>
      <c r="I20" s="127">
        <v>-0.7786122786467331</v>
      </c>
      <c r="J20" s="127">
        <v>-3.9791666666666572</v>
      </c>
      <c r="K20" s="127">
        <v>-3.9270991538294737</v>
      </c>
      <c r="L20" s="127">
        <v>7.2643781993375569</v>
      </c>
      <c r="M20" s="127">
        <v>7.8251105340725502</v>
      </c>
      <c r="N20" s="127">
        <v>7.5631346003644921</v>
      </c>
      <c r="O20" s="127">
        <v>9.5183347452499163</v>
      </c>
      <c r="P20" s="127">
        <v>10.028178352395159</v>
      </c>
      <c r="Q20" s="127">
        <v>4.7403836496936975</v>
      </c>
      <c r="R20" s="127">
        <v>4.7272029916578759</v>
      </c>
      <c r="S20" s="127">
        <v>4.4360007324665673</v>
      </c>
      <c r="T20" s="127">
        <v>3.5374567132775212</v>
      </c>
      <c r="U20" s="127">
        <v>4.4199830651989771</v>
      </c>
      <c r="V20" s="127">
        <v>3.6774245864417736</v>
      </c>
      <c r="W20" s="127">
        <v>1.3413632630714432</v>
      </c>
      <c r="X20" s="127">
        <v>-0.27398317511769221</v>
      </c>
      <c r="Y20" s="127">
        <v>6.5781836474101851E-2</v>
      </c>
      <c r="Z20" s="127">
        <v>0.39443155452435974</v>
      </c>
      <c r="AA20" s="128">
        <v>-9.6294584392575544E-2</v>
      </c>
      <c r="AB20" s="127">
        <v>-3.8554960095527058E-3</v>
      </c>
      <c r="AC20" s="127">
        <v>1.912399753238736</v>
      </c>
      <c r="AD20" s="128">
        <v>1.9256961259080052</v>
      </c>
      <c r="AE20" s="127">
        <v>3.1290597973348877</v>
      </c>
      <c r="AF20" s="128">
        <v>3.1169018139936666</v>
      </c>
      <c r="AG20" s="128">
        <v>1.047120418846692E-2</v>
      </c>
      <c r="AH20" s="128">
        <v>7.6780790842155208E-2</v>
      </c>
      <c r="AI20" s="128">
        <v>1.398333042720145</v>
      </c>
      <c r="AJ20" s="127">
        <v>2.9</v>
      </c>
      <c r="AK20" s="127">
        <v>2.9424549436586793</v>
      </c>
    </row>
    <row r="21" spans="1:38" x14ac:dyDescent="0.15">
      <c r="A21" s="126" t="s">
        <v>240</v>
      </c>
      <c r="B21" s="126" t="s">
        <v>241</v>
      </c>
      <c r="C21" s="126" t="s">
        <v>242</v>
      </c>
      <c r="D21" s="126" t="s">
        <v>94</v>
      </c>
      <c r="E21" s="126" t="s">
        <v>76</v>
      </c>
      <c r="F21" s="127" t="s">
        <v>52</v>
      </c>
      <c r="G21" s="127">
        <v>-1.5942437923250452</v>
      </c>
      <c r="H21" s="127">
        <v>8.0716845878136212</v>
      </c>
      <c r="I21" s="127">
        <v>2.5736269567524488</v>
      </c>
      <c r="J21" s="127">
        <v>14.433523021210576</v>
      </c>
      <c r="K21" s="127">
        <v>3.763562386980098</v>
      </c>
      <c r="L21" s="127">
        <v>3.6597320553316592</v>
      </c>
      <c r="M21" s="127">
        <v>1.3134391089629105</v>
      </c>
      <c r="N21" s="127">
        <v>0.14519809168223219</v>
      </c>
      <c r="O21" s="127">
        <v>0.49710024855012591</v>
      </c>
      <c r="P21" s="127">
        <v>2.9472382522670983</v>
      </c>
      <c r="Q21" s="127">
        <v>3.2932932932932886</v>
      </c>
      <c r="R21" s="127">
        <v>1.705591627095643</v>
      </c>
      <c r="S21" s="127">
        <v>2.5440686040971912</v>
      </c>
      <c r="T21" s="127">
        <v>2.3694480579817849</v>
      </c>
      <c r="U21" s="127">
        <v>3.4038304438594764</v>
      </c>
      <c r="V21" s="127">
        <v>3.125</v>
      </c>
      <c r="W21" s="127">
        <v>1.9067075246850465</v>
      </c>
      <c r="X21" s="127">
        <v>1.0357500835282281</v>
      </c>
      <c r="Y21" s="127">
        <v>6.6137566137584258E-2</v>
      </c>
      <c r="Z21" s="127">
        <v>0.92531394580304038</v>
      </c>
      <c r="AA21" s="128">
        <v>0.10641781270466222</v>
      </c>
      <c r="AB21" s="127">
        <v>0.367977757788851</v>
      </c>
      <c r="AC21" s="127">
        <v>2.3056868176633438</v>
      </c>
      <c r="AD21" s="128">
        <v>4.4755913036553352</v>
      </c>
      <c r="AE21" s="127">
        <v>4.5506517265035518</v>
      </c>
      <c r="AF21" s="128">
        <v>3.8276465441819729</v>
      </c>
      <c r="AG21" s="128">
        <v>4.2342532125553056</v>
      </c>
      <c r="AH21" s="128">
        <v>4.1902452169226621</v>
      </c>
      <c r="AI21" s="128">
        <v>3.4116448984870109</v>
      </c>
      <c r="AJ21" s="127">
        <v>1.2</v>
      </c>
      <c r="AK21" s="127">
        <v>4.0608195809382668</v>
      </c>
    </row>
    <row r="22" spans="1:38" x14ac:dyDescent="0.15">
      <c r="A22" s="126" t="s">
        <v>243</v>
      </c>
      <c r="B22" s="126" t="s">
        <v>244</v>
      </c>
      <c r="C22" s="126" t="s">
        <v>245</v>
      </c>
      <c r="D22" s="126" t="s">
        <v>94</v>
      </c>
      <c r="E22" s="126" t="s">
        <v>76</v>
      </c>
      <c r="F22" s="127" t="s">
        <v>52</v>
      </c>
      <c r="G22" s="127">
        <v>9.2163742690058399</v>
      </c>
      <c r="H22" s="127">
        <v>-8.4386378239451574</v>
      </c>
      <c r="I22" s="127">
        <v>13.391812865497087</v>
      </c>
      <c r="J22" s="127">
        <v>5.7864878803507054</v>
      </c>
      <c r="K22" s="127">
        <v>-8.9703588143525792</v>
      </c>
      <c r="L22" s="127">
        <v>16.323907455012844</v>
      </c>
      <c r="M22" s="127">
        <v>4.0239410681399761</v>
      </c>
      <c r="N22" s="127">
        <v>4.5233247764893321</v>
      </c>
      <c r="O22" s="127">
        <v>4.5138888888888857</v>
      </c>
      <c r="P22" s="127">
        <v>15.606514869135395</v>
      </c>
      <c r="Q22" s="127">
        <v>3.336370645545685</v>
      </c>
      <c r="R22" s="127">
        <v>3.3846571254154441</v>
      </c>
      <c r="S22" s="127">
        <v>3.044219918645851</v>
      </c>
      <c r="T22" s="127">
        <v>3.705590220297978</v>
      </c>
      <c r="U22" s="127">
        <v>3.3460216110019729</v>
      </c>
      <c r="V22" s="127">
        <v>3.2079843165210917</v>
      </c>
      <c r="W22" s="127">
        <v>0.60438611638751638</v>
      </c>
      <c r="X22" s="127">
        <v>0.23458061563108856</v>
      </c>
      <c r="Y22" s="127">
        <v>0.34819339003368555</v>
      </c>
      <c r="Z22" s="127">
        <v>1.3708759954493814</v>
      </c>
      <c r="AA22" s="128">
        <v>2.9796307726839055</v>
      </c>
      <c r="AB22" s="127">
        <v>1.4712292938099392</v>
      </c>
      <c r="AC22" s="127">
        <v>1.9976372033079226</v>
      </c>
      <c r="AD22" s="128">
        <v>2.1849004948931272</v>
      </c>
      <c r="AE22" s="127">
        <v>3.1686331083518038</v>
      </c>
      <c r="AF22" s="128">
        <v>3.0763084298841337</v>
      </c>
      <c r="AG22" s="128">
        <v>3.5077519379844935</v>
      </c>
      <c r="AH22" s="128">
        <v>3.3514323160456967</v>
      </c>
      <c r="AI22" s="128">
        <v>2.8894927536231862</v>
      </c>
      <c r="AJ22" s="127">
        <v>3.3</v>
      </c>
      <c r="AK22" s="127">
        <v>3.2908478622277157</v>
      </c>
    </row>
    <row r="23" spans="1:38" ht="17" x14ac:dyDescent="0.15">
      <c r="A23" s="129" t="s">
        <v>246</v>
      </c>
      <c r="B23" s="126" t="s">
        <v>52</v>
      </c>
      <c r="C23" s="129" t="s">
        <v>247</v>
      </c>
      <c r="D23" s="126" t="s">
        <v>194</v>
      </c>
      <c r="E23" s="126" t="s">
        <v>76</v>
      </c>
      <c r="F23" s="127" t="s">
        <v>52</v>
      </c>
      <c r="G23" s="127">
        <v>0</v>
      </c>
      <c r="H23" s="127">
        <v>0</v>
      </c>
      <c r="I23" s="127" t="s">
        <v>52</v>
      </c>
      <c r="J23" s="127" t="s">
        <v>52</v>
      </c>
      <c r="K23" s="127" t="s">
        <v>52</v>
      </c>
      <c r="L23" s="127" t="s">
        <v>52</v>
      </c>
      <c r="M23" s="127" t="s">
        <v>52</v>
      </c>
      <c r="N23" s="127" t="s">
        <v>52</v>
      </c>
      <c r="O23" s="127" t="s">
        <v>52</v>
      </c>
      <c r="P23" s="127" t="s">
        <v>52</v>
      </c>
      <c r="Q23" s="127" t="s">
        <v>52</v>
      </c>
      <c r="R23" s="127" t="s">
        <v>52</v>
      </c>
      <c r="S23" s="127" t="s">
        <v>52</v>
      </c>
      <c r="T23" s="127" t="s">
        <v>52</v>
      </c>
      <c r="U23" s="127" t="s">
        <v>52</v>
      </c>
      <c r="V23" s="127" t="s">
        <v>52</v>
      </c>
      <c r="W23" s="127" t="s">
        <v>52</v>
      </c>
      <c r="X23" s="127" t="s">
        <v>52</v>
      </c>
      <c r="Y23" s="127" t="s">
        <v>52</v>
      </c>
      <c r="Z23" s="127" t="s">
        <v>52</v>
      </c>
      <c r="AA23" s="128" t="s">
        <v>52</v>
      </c>
      <c r="AB23" s="127" t="s">
        <v>52</v>
      </c>
      <c r="AC23" s="127" t="s">
        <v>52</v>
      </c>
      <c r="AD23" s="128" t="s">
        <v>52</v>
      </c>
      <c r="AE23" s="127" t="s">
        <v>52</v>
      </c>
      <c r="AF23" s="128" t="s">
        <v>52</v>
      </c>
      <c r="AG23" s="128" t="s">
        <v>52</v>
      </c>
      <c r="AH23" s="128" t="s">
        <v>52</v>
      </c>
      <c r="AI23" s="128" t="s">
        <v>52</v>
      </c>
      <c r="AJ23" s="127" t="s">
        <v>52</v>
      </c>
      <c r="AK23" s="127" t="s">
        <v>52</v>
      </c>
      <c r="AL23" s="130"/>
    </row>
    <row r="24" spans="1:38" x14ac:dyDescent="0.15">
      <c r="A24" s="126" t="s">
        <v>248</v>
      </c>
      <c r="B24" s="126" t="s">
        <v>249</v>
      </c>
      <c r="C24" s="126" t="s">
        <v>250</v>
      </c>
      <c r="D24" s="126" t="s">
        <v>94</v>
      </c>
      <c r="E24" s="126" t="s">
        <v>78</v>
      </c>
      <c r="F24" s="127" t="s">
        <v>52</v>
      </c>
      <c r="G24" s="127" t="s">
        <v>52</v>
      </c>
      <c r="H24" s="127" t="s">
        <v>52</v>
      </c>
      <c r="I24" s="127" t="s">
        <v>52</v>
      </c>
      <c r="J24" s="127">
        <v>4.5660353293794884</v>
      </c>
      <c r="K24" s="127">
        <v>7.9557236079770774</v>
      </c>
      <c r="L24" s="127">
        <v>3.7468576109369423</v>
      </c>
      <c r="M24" s="127">
        <v>9.304509998774833</v>
      </c>
      <c r="N24" s="127">
        <v>5.9145141604602998</v>
      </c>
      <c r="O24" s="127">
        <v>6.9235563185682452</v>
      </c>
      <c r="P24" s="127">
        <v>5.9099756958572982</v>
      </c>
      <c r="Q24" s="127">
        <v>0.58356263953065479</v>
      </c>
      <c r="R24" s="127">
        <v>4.8179462562069659</v>
      </c>
      <c r="S24" s="127">
        <v>4.9274134772588525</v>
      </c>
      <c r="T24" s="127">
        <v>4.8724856153261413</v>
      </c>
      <c r="U24" s="127">
        <v>4.0410640126020496</v>
      </c>
      <c r="V24" s="127">
        <v>3.4668754247567648</v>
      </c>
      <c r="W24" s="127">
        <v>2.5101228039543457</v>
      </c>
      <c r="X24" s="127">
        <v>2.4332478992960205E-2</v>
      </c>
      <c r="Y24" s="127">
        <v>0.18244919803440496</v>
      </c>
      <c r="Z24" s="127">
        <v>6.7180910908405167E-2</v>
      </c>
      <c r="AA24" s="128">
        <v>0.10272587559654323</v>
      </c>
      <c r="AB24" s="127">
        <v>2.1816947728203751E-2</v>
      </c>
      <c r="AC24" s="127">
        <v>3.2201253796936724</v>
      </c>
      <c r="AD24" s="128">
        <v>3.4585583470298165</v>
      </c>
      <c r="AE24" s="127">
        <v>4.9179583777772651</v>
      </c>
      <c r="AF24" s="128">
        <v>4.0190352584901667</v>
      </c>
      <c r="AG24" s="128">
        <v>3.9815893084899745</v>
      </c>
      <c r="AH24" s="128">
        <v>4.9097381472988175</v>
      </c>
      <c r="AI24" s="128">
        <v>2.9782745451888122</v>
      </c>
      <c r="AJ24" s="127">
        <v>5.0999999999999996</v>
      </c>
      <c r="AK24" s="127">
        <v>5.1569638390078296</v>
      </c>
    </row>
    <row r="25" spans="1:38" ht="17" x14ac:dyDescent="0.15">
      <c r="A25" s="126" t="s">
        <v>251</v>
      </c>
      <c r="B25" s="126" t="s">
        <v>252</v>
      </c>
      <c r="C25" s="126" t="s">
        <v>253</v>
      </c>
      <c r="D25" s="126" t="s">
        <v>194</v>
      </c>
      <c r="E25" s="126" t="s">
        <v>76</v>
      </c>
      <c r="F25" s="127" t="s">
        <v>52</v>
      </c>
      <c r="G25" s="127" t="s">
        <v>52</v>
      </c>
      <c r="H25" s="127">
        <v>22.024706236818332</v>
      </c>
      <c r="I25" s="127">
        <v>5.8148148148148096</v>
      </c>
      <c r="J25" s="127">
        <v>12.763971531909931</v>
      </c>
      <c r="K25" s="127">
        <v>7.7082255561303583</v>
      </c>
      <c r="L25" s="127">
        <v>4.1402497598462986</v>
      </c>
      <c r="M25" s="127">
        <v>4.5014297574024624</v>
      </c>
      <c r="N25" s="127">
        <v>4.4575867243357834</v>
      </c>
      <c r="O25" s="127">
        <v>4.2842656751732164</v>
      </c>
      <c r="P25" s="127">
        <v>4.5863382221862139</v>
      </c>
      <c r="Q25" s="127">
        <v>10.80034090028667</v>
      </c>
      <c r="R25" s="127">
        <v>4.3423536815607235</v>
      </c>
      <c r="S25" s="127">
        <v>4.7312692668543264</v>
      </c>
      <c r="T25" s="127">
        <v>3.6792935756334799</v>
      </c>
      <c r="U25" s="127">
        <v>4.2955008331790481</v>
      </c>
      <c r="V25" s="127" t="s">
        <v>52</v>
      </c>
      <c r="W25" s="127" t="s">
        <v>52</v>
      </c>
      <c r="X25" s="127" t="s">
        <v>52</v>
      </c>
      <c r="Y25" s="127" t="s">
        <v>52</v>
      </c>
      <c r="Z25" s="127" t="s">
        <v>52</v>
      </c>
      <c r="AA25" s="128" t="s">
        <v>52</v>
      </c>
      <c r="AB25" s="127" t="s">
        <v>52</v>
      </c>
      <c r="AC25" s="127" t="s">
        <v>52</v>
      </c>
      <c r="AD25" s="128" t="s">
        <v>52</v>
      </c>
      <c r="AE25" s="127" t="s">
        <v>52</v>
      </c>
      <c r="AF25" s="128" t="s">
        <v>52</v>
      </c>
      <c r="AG25" s="128" t="s">
        <v>52</v>
      </c>
      <c r="AH25" s="128" t="s">
        <v>52</v>
      </c>
      <c r="AI25" s="128" t="s">
        <v>52</v>
      </c>
      <c r="AJ25" s="127" t="s">
        <v>52</v>
      </c>
      <c r="AK25" s="127" t="s">
        <v>52</v>
      </c>
    </row>
    <row r="26" spans="1:38" x14ac:dyDescent="0.15">
      <c r="A26" s="126" t="s">
        <v>254</v>
      </c>
      <c r="B26" s="126" t="s">
        <v>255</v>
      </c>
      <c r="C26" s="126" t="s">
        <v>256</v>
      </c>
      <c r="D26" s="126" t="s">
        <v>94</v>
      </c>
      <c r="E26" s="126" t="s">
        <v>78</v>
      </c>
      <c r="F26" s="127" t="s">
        <v>52</v>
      </c>
      <c r="G26" s="127" t="s">
        <v>52</v>
      </c>
      <c r="H26" s="127" t="s">
        <v>52</v>
      </c>
      <c r="I26" s="127" t="s">
        <v>52</v>
      </c>
      <c r="J26" s="127" t="s">
        <v>52</v>
      </c>
      <c r="K26" s="127" t="s">
        <v>52</v>
      </c>
      <c r="L26" s="127" t="s">
        <v>52</v>
      </c>
      <c r="M26" s="127" t="s">
        <v>52</v>
      </c>
      <c r="N26" s="127" t="s">
        <v>52</v>
      </c>
      <c r="O26" s="127" t="s">
        <v>52</v>
      </c>
      <c r="P26" s="127" t="s">
        <v>52</v>
      </c>
      <c r="Q26" s="127" t="s">
        <v>52</v>
      </c>
      <c r="R26" s="127" t="s">
        <v>52</v>
      </c>
      <c r="S26" s="127" t="s">
        <v>52</v>
      </c>
      <c r="T26" s="127" t="s">
        <v>52</v>
      </c>
      <c r="U26" s="127" t="s">
        <v>52</v>
      </c>
      <c r="V26" s="127" t="s">
        <v>52</v>
      </c>
      <c r="W26" s="127">
        <v>2.3918239764648206</v>
      </c>
      <c r="X26" s="127">
        <v>-0.58286569397679955</v>
      </c>
      <c r="Y26" s="127">
        <v>2.257829022134672E-2</v>
      </c>
      <c r="Z26" s="127">
        <v>0.17230871099540934</v>
      </c>
      <c r="AA26" s="128">
        <v>1.0516036956365049E-2</v>
      </c>
      <c r="AB26" s="127">
        <v>-0.24184341765306483</v>
      </c>
      <c r="AC26" s="127">
        <v>3.9428709099396109</v>
      </c>
      <c r="AD26" s="128">
        <v>4.6806075663303526</v>
      </c>
      <c r="AE26" s="127">
        <v>3.730253734751332</v>
      </c>
      <c r="AF26" s="128">
        <v>2.4934628315278262</v>
      </c>
      <c r="AG26" s="128">
        <v>3.8503091441588033</v>
      </c>
      <c r="AH26" s="128">
        <v>3.7708534399558706</v>
      </c>
      <c r="AI26" s="128">
        <v>3.9469897272062981</v>
      </c>
      <c r="AJ26" s="127">
        <v>2.9</v>
      </c>
      <c r="AK26" s="127">
        <v>5.0032470282632708</v>
      </c>
    </row>
    <row r="27" spans="1:38" ht="17" x14ac:dyDescent="0.15">
      <c r="A27" s="126" t="s">
        <v>257</v>
      </c>
      <c r="B27" s="16" t="s">
        <v>258</v>
      </c>
      <c r="C27" s="126" t="s">
        <v>259</v>
      </c>
      <c r="D27" s="126" t="s">
        <v>194</v>
      </c>
      <c r="E27" s="126" t="s">
        <v>82</v>
      </c>
      <c r="F27" s="127" t="s">
        <v>52</v>
      </c>
      <c r="G27" s="127">
        <v>6.9755156415085793</v>
      </c>
      <c r="H27" s="127">
        <v>0.96618357487923845</v>
      </c>
      <c r="I27" s="127">
        <v>7.814992025518336</v>
      </c>
      <c r="J27" s="127">
        <v>20.834319526627226</v>
      </c>
      <c r="K27" s="127">
        <v>3.9991512005615135</v>
      </c>
      <c r="L27" s="127">
        <v>8.9965941016747024</v>
      </c>
      <c r="M27" s="127">
        <v>4.9463604291165524</v>
      </c>
      <c r="N27" s="127">
        <v>5.8424807903402893</v>
      </c>
      <c r="O27" s="127">
        <v>9.8628432160543582</v>
      </c>
      <c r="P27" s="127">
        <v>11.766927052604245</v>
      </c>
      <c r="Q27" s="127">
        <v>-0.46770413226630581</v>
      </c>
      <c r="R27" s="127">
        <v>4.9249535932113417</v>
      </c>
      <c r="S27" s="127">
        <v>4.8757556764188621</v>
      </c>
      <c r="T27" s="127">
        <v>4.3300141699038903</v>
      </c>
      <c r="U27" s="127">
        <v>3.8010588267903529</v>
      </c>
      <c r="V27" s="127" t="s">
        <v>52</v>
      </c>
      <c r="W27" s="127" t="s">
        <v>52</v>
      </c>
      <c r="X27" s="127" t="s">
        <v>52</v>
      </c>
      <c r="Y27" s="127" t="s">
        <v>52</v>
      </c>
      <c r="Z27" s="127" t="s">
        <v>52</v>
      </c>
      <c r="AA27" s="128" t="s">
        <v>52</v>
      </c>
      <c r="AB27" s="127" t="s">
        <v>52</v>
      </c>
      <c r="AC27" s="127" t="s">
        <v>52</v>
      </c>
      <c r="AD27" s="128" t="s">
        <v>52</v>
      </c>
      <c r="AE27" s="127" t="s">
        <v>52</v>
      </c>
      <c r="AF27" s="128" t="s">
        <v>52</v>
      </c>
      <c r="AG27" s="128" t="s">
        <v>52</v>
      </c>
      <c r="AH27" s="128" t="s">
        <v>52</v>
      </c>
      <c r="AI27" s="128" t="s">
        <v>52</v>
      </c>
      <c r="AJ27" s="127" t="s">
        <v>52</v>
      </c>
      <c r="AK27" s="127" t="s">
        <v>52</v>
      </c>
    </row>
    <row r="28" spans="1:38" x14ac:dyDescent="0.15">
      <c r="A28" s="16" t="s">
        <v>260</v>
      </c>
      <c r="B28" s="126" t="s">
        <v>261</v>
      </c>
      <c r="C28" s="16" t="s">
        <v>262</v>
      </c>
      <c r="D28" s="126" t="s">
        <v>94</v>
      </c>
      <c r="E28" s="126" t="s">
        <v>88</v>
      </c>
      <c r="F28" s="127" t="s">
        <v>52</v>
      </c>
      <c r="G28" s="127" t="s">
        <v>52</v>
      </c>
      <c r="H28" s="127" t="s">
        <v>52</v>
      </c>
      <c r="I28" s="127" t="s">
        <v>52</v>
      </c>
      <c r="J28" s="127" t="s">
        <v>52</v>
      </c>
      <c r="K28" s="127" t="s">
        <v>52</v>
      </c>
      <c r="L28" s="127" t="s">
        <v>52</v>
      </c>
      <c r="M28" s="127" t="s">
        <v>52</v>
      </c>
      <c r="N28" s="127" t="s">
        <v>52</v>
      </c>
      <c r="O28" s="127" t="s">
        <v>52</v>
      </c>
      <c r="P28" s="127" t="s">
        <v>52</v>
      </c>
      <c r="Q28" s="127" t="s">
        <v>52</v>
      </c>
      <c r="R28" s="127">
        <v>-1.2903225806451672</v>
      </c>
      <c r="S28" s="127">
        <v>4.8366013071895679</v>
      </c>
      <c r="T28" s="127">
        <v>4.7381546134663211</v>
      </c>
      <c r="U28" s="127">
        <v>4.2857142857142918</v>
      </c>
      <c r="V28" s="127">
        <v>3.5388127853881173</v>
      </c>
      <c r="W28" s="127">
        <v>0.99228224917308694</v>
      </c>
      <c r="X28" s="127">
        <v>0</v>
      </c>
      <c r="Y28" s="127">
        <v>2.0014556040757014</v>
      </c>
      <c r="Z28" s="127">
        <v>1.9978594363182225</v>
      </c>
      <c r="AA28" s="128">
        <v>1.9937040923399874</v>
      </c>
      <c r="AB28" s="127">
        <v>1.9890260631001411</v>
      </c>
      <c r="AC28" s="127">
        <v>1.9950683703205518</v>
      </c>
      <c r="AD28" s="128">
        <v>1.9890109890109864</v>
      </c>
      <c r="AE28" s="127">
        <v>2.9953668785691168</v>
      </c>
      <c r="AF28" s="128">
        <v>2.9919447640966546</v>
      </c>
      <c r="AG28" s="128">
        <v>1.9908583037074656</v>
      </c>
      <c r="AH28" s="128">
        <v>1.9918334827208446</v>
      </c>
      <c r="AI28" s="128">
        <v>1.9919929694365845</v>
      </c>
      <c r="AJ28" s="127">
        <v>4.8</v>
      </c>
      <c r="AK28" s="127">
        <v>2.9876656007309239</v>
      </c>
      <c r="AL28" s="19"/>
    </row>
    <row r="29" spans="1:38" x14ac:dyDescent="0.15">
      <c r="A29" s="126" t="s">
        <v>263</v>
      </c>
      <c r="B29" s="126" t="s">
        <v>264</v>
      </c>
      <c r="C29" s="126" t="s">
        <v>265</v>
      </c>
      <c r="D29" s="126" t="s">
        <v>94</v>
      </c>
      <c r="E29" s="126" t="s">
        <v>86</v>
      </c>
      <c r="F29" s="127" t="s">
        <v>52</v>
      </c>
      <c r="G29" s="127" t="s">
        <v>52</v>
      </c>
      <c r="H29" s="127" t="s">
        <v>52</v>
      </c>
      <c r="I29" s="127">
        <v>3.2444444444444542</v>
      </c>
      <c r="J29" s="127">
        <v>13.02195436934997</v>
      </c>
      <c r="K29" s="127">
        <v>6.341649209674344</v>
      </c>
      <c r="L29" s="127">
        <v>9.8853868194842391</v>
      </c>
      <c r="M29" s="127">
        <v>9.1590612777053622</v>
      </c>
      <c r="N29" s="127">
        <v>4.8969841743804068</v>
      </c>
      <c r="O29" s="127">
        <v>11.998292058070021</v>
      </c>
      <c r="P29" s="127">
        <v>18.744440208412755</v>
      </c>
      <c r="Q29" s="127">
        <v>14.693921232876718</v>
      </c>
      <c r="R29" s="127">
        <v>4.4881963235980322</v>
      </c>
      <c r="S29" s="127">
        <v>4.9741025183068359</v>
      </c>
      <c r="T29" s="127">
        <v>5.0021267545725152</v>
      </c>
      <c r="U29" s="127">
        <v>9.6005833265818694</v>
      </c>
      <c r="V29" s="127">
        <v>3.903015966883487</v>
      </c>
      <c r="W29" s="127">
        <v>2.9951622083096225</v>
      </c>
      <c r="X29" s="127">
        <v>0</v>
      </c>
      <c r="Y29" s="127">
        <v>3.951094840091173</v>
      </c>
      <c r="Z29" s="127">
        <v>1.9934879393979799</v>
      </c>
      <c r="AA29" s="128">
        <v>1.9936152192325141</v>
      </c>
      <c r="AB29" s="127">
        <v>1.992973490897465</v>
      </c>
      <c r="AC29" s="127">
        <v>1.9916076908624181</v>
      </c>
      <c r="AD29" s="128">
        <v>1.9895609456555219</v>
      </c>
      <c r="AE29" s="127">
        <v>7.2249984947919899</v>
      </c>
      <c r="AF29" s="128">
        <v>13.476332191588526</v>
      </c>
      <c r="AG29" s="128">
        <v>4.9482903656786537</v>
      </c>
      <c r="AH29" s="128">
        <v>7.0724692347588283</v>
      </c>
      <c r="AI29" s="128">
        <v>4.4035404465190009</v>
      </c>
      <c r="AJ29" s="127">
        <v>6.3</v>
      </c>
      <c r="AK29" s="127">
        <v>5.1568884128684083</v>
      </c>
    </row>
    <row r="30" spans="1:38" ht="17" x14ac:dyDescent="0.15">
      <c r="A30" s="126" t="s">
        <v>266</v>
      </c>
      <c r="B30" s="126" t="s">
        <v>52</v>
      </c>
      <c r="C30" s="126" t="s">
        <v>267</v>
      </c>
      <c r="D30" s="126" t="s">
        <v>194</v>
      </c>
      <c r="E30" s="126" t="s">
        <v>82</v>
      </c>
      <c r="F30" s="127" t="s">
        <v>52</v>
      </c>
      <c r="G30" s="127">
        <v>-100</v>
      </c>
      <c r="H30" s="127">
        <v>0</v>
      </c>
      <c r="I30" s="127" t="s">
        <v>52</v>
      </c>
      <c r="J30" s="127" t="s">
        <v>52</v>
      </c>
      <c r="K30" s="127" t="s">
        <v>52</v>
      </c>
      <c r="L30" s="127" t="s">
        <v>52</v>
      </c>
      <c r="M30" s="127" t="s">
        <v>52</v>
      </c>
      <c r="N30" s="127" t="s">
        <v>52</v>
      </c>
      <c r="O30" s="127" t="s">
        <v>52</v>
      </c>
      <c r="P30" s="127" t="s">
        <v>52</v>
      </c>
      <c r="Q30" s="127" t="s">
        <v>52</v>
      </c>
      <c r="R30" s="127" t="s">
        <v>52</v>
      </c>
      <c r="S30" s="127" t="s">
        <v>52</v>
      </c>
      <c r="T30" s="127" t="s">
        <v>52</v>
      </c>
      <c r="U30" s="127" t="s">
        <v>52</v>
      </c>
      <c r="V30" s="127" t="s">
        <v>52</v>
      </c>
      <c r="W30" s="127" t="s">
        <v>52</v>
      </c>
      <c r="X30" s="127" t="s">
        <v>52</v>
      </c>
      <c r="Y30" s="127" t="s">
        <v>52</v>
      </c>
      <c r="Z30" s="127" t="s">
        <v>52</v>
      </c>
      <c r="AA30" s="128" t="s">
        <v>52</v>
      </c>
      <c r="AB30" s="127" t="s">
        <v>52</v>
      </c>
      <c r="AC30" s="127" t="s">
        <v>52</v>
      </c>
      <c r="AD30" s="128" t="s">
        <v>52</v>
      </c>
      <c r="AE30" s="127" t="s">
        <v>52</v>
      </c>
      <c r="AF30" s="128" t="s">
        <v>52</v>
      </c>
      <c r="AG30" s="128" t="s">
        <v>52</v>
      </c>
      <c r="AH30" s="128" t="s">
        <v>52</v>
      </c>
      <c r="AI30" s="128" t="s">
        <v>52</v>
      </c>
      <c r="AJ30" s="127" t="s">
        <v>52</v>
      </c>
      <c r="AK30" s="127" t="s">
        <v>52</v>
      </c>
    </row>
    <row r="31" spans="1:38" x14ac:dyDescent="0.15">
      <c r="A31" s="16" t="s">
        <v>268</v>
      </c>
      <c r="B31" s="126" t="s">
        <v>269</v>
      </c>
      <c r="C31" s="16" t="s">
        <v>270</v>
      </c>
      <c r="D31" s="126" t="s">
        <v>94</v>
      </c>
      <c r="E31" s="126" t="s">
        <v>88</v>
      </c>
      <c r="F31" s="127" t="s">
        <v>52</v>
      </c>
      <c r="G31" s="127" t="s">
        <v>52</v>
      </c>
      <c r="H31" s="127" t="s">
        <v>52</v>
      </c>
      <c r="I31" s="127" t="s">
        <v>52</v>
      </c>
      <c r="J31" s="127" t="s">
        <v>52</v>
      </c>
      <c r="K31" s="127" t="s">
        <v>52</v>
      </c>
      <c r="L31" s="127" t="s">
        <v>52</v>
      </c>
      <c r="M31" s="127" t="s">
        <v>52</v>
      </c>
      <c r="N31" s="127" t="s">
        <v>52</v>
      </c>
      <c r="O31" s="127" t="s">
        <v>52</v>
      </c>
      <c r="P31" s="127" t="s">
        <v>52</v>
      </c>
      <c r="Q31" s="127" t="s">
        <v>52</v>
      </c>
      <c r="R31" s="127">
        <v>4.9806686377075238</v>
      </c>
      <c r="S31" s="127">
        <v>3.8561525129982641</v>
      </c>
      <c r="T31" s="127">
        <v>4.4847726324572506</v>
      </c>
      <c r="U31" s="127">
        <v>4.8911958474745347</v>
      </c>
      <c r="V31" s="127">
        <v>4.8915112295393897</v>
      </c>
      <c r="W31" s="127">
        <v>0.9980039920159669</v>
      </c>
      <c r="X31" s="127">
        <v>0</v>
      </c>
      <c r="Y31" s="127">
        <v>0</v>
      </c>
      <c r="Z31" s="127">
        <v>8.9831117499101794</v>
      </c>
      <c r="AA31" s="128">
        <v>0</v>
      </c>
      <c r="AB31" s="127">
        <v>0</v>
      </c>
      <c r="AC31" s="127">
        <v>1.0056050115397452</v>
      </c>
      <c r="AD31" s="128">
        <v>1.9911865513301708</v>
      </c>
      <c r="AE31" s="127">
        <v>2.9924787966074451</v>
      </c>
      <c r="AF31" s="128">
        <v>2.9832193909260507</v>
      </c>
      <c r="AG31" s="128">
        <v>1.9915509957754818</v>
      </c>
      <c r="AH31" s="128">
        <v>1.9970414201183557</v>
      </c>
      <c r="AI31" s="128">
        <v>7.2516316171138504</v>
      </c>
      <c r="AJ31" s="127">
        <v>6.8</v>
      </c>
      <c r="AK31" s="127">
        <v>2.9892336922102589</v>
      </c>
      <c r="AL31" s="19"/>
    </row>
    <row r="32" spans="1:38" ht="17" x14ac:dyDescent="0.15">
      <c r="A32" s="126" t="s">
        <v>271</v>
      </c>
      <c r="B32" s="126" t="s">
        <v>272</v>
      </c>
      <c r="C32" s="126" t="s">
        <v>273</v>
      </c>
      <c r="D32" s="126" t="s">
        <v>194</v>
      </c>
      <c r="E32" s="126" t="s">
        <v>76</v>
      </c>
      <c r="F32" s="127" t="s">
        <v>52</v>
      </c>
      <c r="G32" s="127">
        <v>-81.818181818181813</v>
      </c>
      <c r="H32" s="127">
        <v>900</v>
      </c>
      <c r="I32" s="127">
        <v>28.400000000000006</v>
      </c>
      <c r="J32" s="127">
        <v>7.5372101073035509</v>
      </c>
      <c r="K32" s="127">
        <v>-1.8266677395992588</v>
      </c>
      <c r="L32" s="127">
        <v>4.3606557377049171</v>
      </c>
      <c r="M32" s="127">
        <v>4.3433867420672243</v>
      </c>
      <c r="N32" s="127">
        <v>4.1550621001129144</v>
      </c>
      <c r="O32" s="127">
        <v>4.7625930476259413</v>
      </c>
      <c r="P32" s="127">
        <v>9.7544150110375085</v>
      </c>
      <c r="Q32" s="127">
        <v>3.3940917661847863</v>
      </c>
      <c r="R32" s="127">
        <v>2.887537993920958</v>
      </c>
      <c r="S32" s="127">
        <v>4.2127031019202406</v>
      </c>
      <c r="T32" s="127">
        <v>4.6093661412858609</v>
      </c>
      <c r="U32" s="127">
        <v>3.0892634545553079</v>
      </c>
      <c r="V32" s="127" t="s">
        <v>52</v>
      </c>
      <c r="W32" s="127" t="s">
        <v>52</v>
      </c>
      <c r="X32" s="127" t="s">
        <v>52</v>
      </c>
      <c r="Y32" s="127" t="s">
        <v>52</v>
      </c>
      <c r="Z32" s="127" t="s">
        <v>52</v>
      </c>
      <c r="AA32" s="128" t="s">
        <v>52</v>
      </c>
      <c r="AB32" s="127" t="s">
        <v>52</v>
      </c>
      <c r="AC32" s="127" t="s">
        <v>52</v>
      </c>
      <c r="AD32" s="128" t="s">
        <v>52</v>
      </c>
      <c r="AE32" s="127" t="s">
        <v>52</v>
      </c>
      <c r="AF32" s="128" t="s">
        <v>52</v>
      </c>
      <c r="AG32" s="128" t="s">
        <v>52</v>
      </c>
      <c r="AH32" s="128" t="s">
        <v>52</v>
      </c>
      <c r="AI32" s="128" t="s">
        <v>52</v>
      </c>
      <c r="AJ32" s="127" t="s">
        <v>52</v>
      </c>
      <c r="AK32" s="127" t="s">
        <v>52</v>
      </c>
    </row>
    <row r="33" spans="1:38" ht="17" x14ac:dyDescent="0.15">
      <c r="A33" s="126" t="s">
        <v>274</v>
      </c>
      <c r="B33" s="126" t="s">
        <v>52</v>
      </c>
      <c r="C33" s="126" t="s">
        <v>275</v>
      </c>
      <c r="D33" s="126" t="s">
        <v>194</v>
      </c>
      <c r="E33" s="126" t="s">
        <v>76</v>
      </c>
      <c r="F33" s="127" t="s">
        <v>52</v>
      </c>
      <c r="G33" s="127">
        <v>-14.083625438157227</v>
      </c>
      <c r="H33" s="127">
        <v>-16.392248287920737</v>
      </c>
      <c r="I33" s="127" t="s">
        <v>52</v>
      </c>
      <c r="J33" s="127" t="s">
        <v>52</v>
      </c>
      <c r="K33" s="127" t="s">
        <v>52</v>
      </c>
      <c r="L33" s="127" t="s">
        <v>52</v>
      </c>
      <c r="M33" s="127" t="s">
        <v>52</v>
      </c>
      <c r="N33" s="127" t="s">
        <v>52</v>
      </c>
      <c r="O33" s="127" t="s">
        <v>52</v>
      </c>
      <c r="P33" s="127" t="s">
        <v>52</v>
      </c>
      <c r="Q33" s="127" t="s">
        <v>52</v>
      </c>
      <c r="R33" s="127" t="s">
        <v>52</v>
      </c>
      <c r="S33" s="127" t="s">
        <v>52</v>
      </c>
      <c r="T33" s="127" t="s">
        <v>52</v>
      </c>
      <c r="U33" s="127" t="s">
        <v>52</v>
      </c>
      <c r="V33" s="127" t="s">
        <v>52</v>
      </c>
      <c r="W33" s="127" t="s">
        <v>52</v>
      </c>
      <c r="X33" s="127" t="s">
        <v>52</v>
      </c>
      <c r="Y33" s="127" t="s">
        <v>52</v>
      </c>
      <c r="Z33" s="127" t="s">
        <v>52</v>
      </c>
      <c r="AA33" s="128" t="s">
        <v>52</v>
      </c>
      <c r="AB33" s="127" t="s">
        <v>52</v>
      </c>
      <c r="AC33" s="127" t="s">
        <v>52</v>
      </c>
      <c r="AD33" s="128" t="s">
        <v>52</v>
      </c>
      <c r="AE33" s="127" t="s">
        <v>52</v>
      </c>
      <c r="AF33" s="128" t="s">
        <v>52</v>
      </c>
      <c r="AG33" s="128" t="s">
        <v>52</v>
      </c>
      <c r="AH33" s="128" t="s">
        <v>52</v>
      </c>
      <c r="AI33" s="128" t="s">
        <v>52</v>
      </c>
      <c r="AJ33" s="127" t="s">
        <v>52</v>
      </c>
      <c r="AK33" s="127" t="s">
        <v>52</v>
      </c>
    </row>
    <row r="34" spans="1:38" x14ac:dyDescent="0.15">
      <c r="A34" s="126" t="s">
        <v>276</v>
      </c>
      <c r="B34" s="126" t="s">
        <v>277</v>
      </c>
      <c r="C34" s="126" t="s">
        <v>278</v>
      </c>
      <c r="D34" s="126" t="s">
        <v>94</v>
      </c>
      <c r="E34" s="126" t="s">
        <v>227</v>
      </c>
      <c r="F34" s="127" t="s">
        <v>52</v>
      </c>
      <c r="G34" s="127">
        <v>-3.0487804878048763</v>
      </c>
      <c r="H34" s="127">
        <v>37.735849056603769</v>
      </c>
      <c r="I34" s="127">
        <v>4.2252663622526683</v>
      </c>
      <c r="J34" s="127">
        <v>5.5435481044453354</v>
      </c>
      <c r="K34" s="127">
        <v>10.486310973359906</v>
      </c>
      <c r="L34" s="127">
        <v>7.7294282660967042</v>
      </c>
      <c r="M34" s="127">
        <v>5.2916285630143989</v>
      </c>
      <c r="N34" s="127">
        <v>7.62685666337903</v>
      </c>
      <c r="O34" s="127">
        <v>4.5081518765729385</v>
      </c>
      <c r="P34" s="127">
        <v>14.91466862108679</v>
      </c>
      <c r="Q34" s="127">
        <v>7.5429365404765036</v>
      </c>
      <c r="R34" s="127">
        <v>4.71051711904434</v>
      </c>
      <c r="S34" s="127">
        <v>3.8685208596713068</v>
      </c>
      <c r="T34" s="127">
        <v>3</v>
      </c>
      <c r="U34" s="127">
        <v>2.9995934997778591</v>
      </c>
      <c r="V34" s="127">
        <v>2.5368504139361647</v>
      </c>
      <c r="W34" s="127">
        <v>1.0213215417390131</v>
      </c>
      <c r="X34" s="127">
        <v>0</v>
      </c>
      <c r="Y34" s="127">
        <v>0</v>
      </c>
      <c r="Z34" s="127">
        <v>0</v>
      </c>
      <c r="AA34" s="128">
        <v>0</v>
      </c>
      <c r="AB34" s="127">
        <v>1.9440186427311934</v>
      </c>
      <c r="AC34" s="127">
        <v>3.9894657244921916</v>
      </c>
      <c r="AD34" s="128">
        <v>3.9902041908009611</v>
      </c>
      <c r="AE34" s="127">
        <v>3.9898084666886158</v>
      </c>
      <c r="AF34" s="128">
        <v>4.9899135112574378</v>
      </c>
      <c r="AG34" s="128">
        <v>3.9900763414975282</v>
      </c>
      <c r="AH34" s="128">
        <v>4.9901951761682612</v>
      </c>
      <c r="AI34" s="128">
        <v>2.9897644060253898</v>
      </c>
      <c r="AJ34" s="127">
        <v>5</v>
      </c>
      <c r="AK34" s="127">
        <v>4.9899602150135456</v>
      </c>
    </row>
    <row r="35" spans="1:38" x14ac:dyDescent="0.15">
      <c r="A35" s="126" t="s">
        <v>279</v>
      </c>
      <c r="B35" s="126" t="s">
        <v>280</v>
      </c>
      <c r="C35" s="126" t="s">
        <v>281</v>
      </c>
      <c r="D35" s="126" t="s">
        <v>94</v>
      </c>
      <c r="E35" s="126" t="s">
        <v>74</v>
      </c>
      <c r="F35" s="127" t="s">
        <v>52</v>
      </c>
      <c r="G35" s="127">
        <v>-4.896380863102209</v>
      </c>
      <c r="H35" s="127">
        <v>6.7326140143981092</v>
      </c>
      <c r="I35" s="127">
        <v>12.309113097397656</v>
      </c>
      <c r="J35" s="127">
        <v>5.1408181844879692</v>
      </c>
      <c r="K35" s="127">
        <v>7.7301230395374603</v>
      </c>
      <c r="L35" s="127">
        <v>5.4162669501413063</v>
      </c>
      <c r="M35" s="127">
        <v>4.9904077918244951</v>
      </c>
      <c r="N35" s="127">
        <v>4.4111790474851773</v>
      </c>
      <c r="O35" s="127">
        <v>4.4065514920349926</v>
      </c>
      <c r="P35" s="127">
        <v>4.4021575622125795</v>
      </c>
      <c r="Q35" s="127">
        <v>1.4912777234600867</v>
      </c>
      <c r="R35" s="127">
        <v>2.8089317946741801</v>
      </c>
      <c r="S35" s="127">
        <v>1.902667087508874</v>
      </c>
      <c r="T35" s="127">
        <v>1.9019871652163687</v>
      </c>
      <c r="U35" s="127">
        <v>1.9016318699063532</v>
      </c>
      <c r="V35" s="127">
        <v>1.9015659955257291</v>
      </c>
      <c r="W35" s="127">
        <v>1.8999268203439499</v>
      </c>
      <c r="X35" s="127">
        <v>0</v>
      </c>
      <c r="Y35" s="127">
        <v>-1.7953804860013634E-3</v>
      </c>
      <c r="Z35" s="127">
        <v>-7.1816508820177205E-3</v>
      </c>
      <c r="AA35" s="128">
        <v>1.9912557120669527</v>
      </c>
      <c r="AB35" s="127">
        <v>1.9858280885524326</v>
      </c>
      <c r="AC35" s="127">
        <v>4.6486738419312834</v>
      </c>
      <c r="AD35" s="128">
        <v>4.9477512845678584</v>
      </c>
      <c r="AE35" s="127">
        <v>3.9592600160319291</v>
      </c>
      <c r="AF35" s="128">
        <v>4.950712104260524</v>
      </c>
      <c r="AG35" s="128">
        <v>3.9659158845519515</v>
      </c>
      <c r="AH35" s="128">
        <v>4.9577730204587773</v>
      </c>
      <c r="AI35" s="128">
        <v>2.9721885210732921</v>
      </c>
      <c r="AJ35" s="127">
        <v>5</v>
      </c>
      <c r="AK35" s="127">
        <v>9.9398454914653875</v>
      </c>
    </row>
    <row r="36" spans="1:38" x14ac:dyDescent="0.15">
      <c r="A36" s="126" t="s">
        <v>282</v>
      </c>
      <c r="B36" s="126" t="s">
        <v>283</v>
      </c>
      <c r="C36" s="126" t="s">
        <v>284</v>
      </c>
      <c r="D36" s="126" t="s">
        <v>94</v>
      </c>
      <c r="E36" s="126" t="s">
        <v>76</v>
      </c>
      <c r="F36" s="127" t="s">
        <v>52</v>
      </c>
      <c r="G36" s="127">
        <v>14.285714285714278</v>
      </c>
      <c r="H36" s="127">
        <v>6.25</v>
      </c>
      <c r="I36" s="127">
        <v>28.562091503267965</v>
      </c>
      <c r="J36" s="127">
        <v>17.702084392475868</v>
      </c>
      <c r="K36" s="127">
        <v>2.1941948859709726</v>
      </c>
      <c r="L36" s="127">
        <v>3.0092983939137667</v>
      </c>
      <c r="M36" s="127">
        <v>7.4183489249959109</v>
      </c>
      <c r="N36" s="127">
        <v>5.7983193277310932</v>
      </c>
      <c r="O36" s="127">
        <v>5.9859917683587298</v>
      </c>
      <c r="P36" s="127">
        <v>6.6357814416133039</v>
      </c>
      <c r="Q36" s="127">
        <v>4.6831075900843189</v>
      </c>
      <c r="R36" s="127">
        <v>4.656698199572773</v>
      </c>
      <c r="S36" s="127">
        <v>3.50478189876371</v>
      </c>
      <c r="T36" s="127">
        <v>3.3635697785790768</v>
      </c>
      <c r="U36" s="127">
        <v>6.5736400305243592</v>
      </c>
      <c r="V36" s="127">
        <v>4.0916530278232415</v>
      </c>
      <c r="W36" s="127">
        <v>2.4764150943396288</v>
      </c>
      <c r="X36" s="127">
        <v>0.92539317222860973</v>
      </c>
      <c r="Y36" s="127">
        <v>0.88840324956053962</v>
      </c>
      <c r="Z36" s="127">
        <v>0.25428517611602786</v>
      </c>
      <c r="AA36" s="128">
        <v>2.2310944105213615</v>
      </c>
      <c r="AB36" s="127">
        <v>2.7613140362968025</v>
      </c>
      <c r="AC36" s="127">
        <v>3.9256013592059436</v>
      </c>
      <c r="AD36" s="128">
        <v>3.3126828428841737</v>
      </c>
      <c r="AE36" s="127">
        <v>5.3427167485633476</v>
      </c>
      <c r="AF36" s="128">
        <v>4.8740957425781772</v>
      </c>
      <c r="AG36" s="128">
        <v>3.8371654730493754</v>
      </c>
      <c r="AH36" s="128">
        <v>3.5429069260926349</v>
      </c>
      <c r="AI36" s="128">
        <v>3.0325340064507</v>
      </c>
      <c r="AJ36" s="127">
        <v>4.2</v>
      </c>
      <c r="AK36" s="127">
        <v>5.4822699666949717</v>
      </c>
    </row>
    <row r="37" spans="1:38" ht="17" x14ac:dyDescent="0.15">
      <c r="A37" s="129" t="s">
        <v>285</v>
      </c>
      <c r="B37" s="126" t="s">
        <v>52</v>
      </c>
      <c r="C37" s="129" t="s">
        <v>286</v>
      </c>
      <c r="D37" s="126" t="s">
        <v>194</v>
      </c>
      <c r="E37" s="126" t="s">
        <v>76</v>
      </c>
      <c r="F37" s="127" t="s">
        <v>52</v>
      </c>
      <c r="G37" s="127">
        <v>19.752002633600355</v>
      </c>
      <c r="H37" s="127">
        <v>-18.555850820122785</v>
      </c>
      <c r="I37" s="127">
        <v>94.644464446444658</v>
      </c>
      <c r="J37" s="127">
        <v>11.560693641618485</v>
      </c>
      <c r="K37" s="127" t="s">
        <v>52</v>
      </c>
      <c r="L37" s="127" t="s">
        <v>52</v>
      </c>
      <c r="M37" s="127" t="s">
        <v>52</v>
      </c>
      <c r="N37" s="127" t="s">
        <v>52</v>
      </c>
      <c r="O37" s="127" t="s">
        <v>52</v>
      </c>
      <c r="P37" s="127" t="s">
        <v>52</v>
      </c>
      <c r="Q37" s="127" t="s">
        <v>52</v>
      </c>
      <c r="R37" s="127" t="s">
        <v>52</v>
      </c>
      <c r="S37" s="127" t="s">
        <v>52</v>
      </c>
      <c r="T37" s="127" t="s">
        <v>52</v>
      </c>
      <c r="U37" s="127" t="s">
        <v>52</v>
      </c>
      <c r="V37" s="127" t="s">
        <v>52</v>
      </c>
      <c r="W37" s="127" t="s">
        <v>52</v>
      </c>
      <c r="X37" s="127" t="s">
        <v>52</v>
      </c>
      <c r="Y37" s="127" t="s">
        <v>52</v>
      </c>
      <c r="Z37" s="127" t="s">
        <v>52</v>
      </c>
      <c r="AA37" s="128" t="s">
        <v>52</v>
      </c>
      <c r="AB37" s="127" t="s">
        <v>52</v>
      </c>
      <c r="AC37" s="127" t="s">
        <v>52</v>
      </c>
      <c r="AD37" s="128" t="s">
        <v>52</v>
      </c>
      <c r="AE37" s="127" t="s">
        <v>52</v>
      </c>
      <c r="AF37" s="128" t="s">
        <v>52</v>
      </c>
      <c r="AG37" s="128" t="s">
        <v>52</v>
      </c>
      <c r="AH37" s="128" t="s">
        <v>52</v>
      </c>
      <c r="AI37" s="128" t="s">
        <v>52</v>
      </c>
      <c r="AJ37" s="127" t="s">
        <v>52</v>
      </c>
      <c r="AK37" s="127" t="s">
        <v>52</v>
      </c>
      <c r="AL37" s="130"/>
    </row>
    <row r="38" spans="1:38" x14ac:dyDescent="0.15">
      <c r="A38" s="126" t="s">
        <v>287</v>
      </c>
      <c r="B38" s="126" t="s">
        <v>288</v>
      </c>
      <c r="C38" s="126" t="s">
        <v>289</v>
      </c>
      <c r="D38" s="126" t="s">
        <v>94</v>
      </c>
      <c r="E38" s="126" t="s">
        <v>78</v>
      </c>
      <c r="F38" s="127" t="s">
        <v>52</v>
      </c>
      <c r="G38" s="127" t="s">
        <v>52</v>
      </c>
      <c r="H38" s="127" t="s">
        <v>52</v>
      </c>
      <c r="I38" s="127" t="s">
        <v>52</v>
      </c>
      <c r="J38" s="127" t="s">
        <v>52</v>
      </c>
      <c r="K38" s="127" t="s">
        <v>52</v>
      </c>
      <c r="L38" s="127">
        <v>4.8001565002628581</v>
      </c>
      <c r="M38" s="127">
        <v>5.3444554628711387</v>
      </c>
      <c r="N38" s="127">
        <v>4.5040754850713256</v>
      </c>
      <c r="O38" s="127">
        <v>4.4996449879719762</v>
      </c>
      <c r="P38" s="127">
        <v>8.9018243770852479</v>
      </c>
      <c r="Q38" s="127">
        <v>-1.1053479471444234</v>
      </c>
      <c r="R38" s="127">
        <v>4.8992467043314321</v>
      </c>
      <c r="S38" s="127">
        <v>3.498110463811571</v>
      </c>
      <c r="T38" s="127">
        <v>3.9071986123156961</v>
      </c>
      <c r="U38" s="127">
        <v>1.906431284170111</v>
      </c>
      <c r="V38" s="127">
        <v>1.9428449737486346</v>
      </c>
      <c r="W38" s="127">
        <v>2.1508745711508226</v>
      </c>
      <c r="X38" s="127">
        <v>7.865469017929172E-4</v>
      </c>
      <c r="Y38" s="127">
        <v>4.7192442916781374E-3</v>
      </c>
      <c r="Z38" s="127">
        <v>3.3819654724936754E-2</v>
      </c>
      <c r="AA38" s="128">
        <v>-1.1793565430706643E-2</v>
      </c>
      <c r="AB38" s="127">
        <v>-1.8871930362573952E-2</v>
      </c>
      <c r="AC38" s="127">
        <v>3.9764370934887383</v>
      </c>
      <c r="AD38" s="128">
        <v>4.9650164517227147</v>
      </c>
      <c r="AE38" s="127">
        <v>5.9710742312764298</v>
      </c>
      <c r="AF38" s="128">
        <v>2.9757573696916007</v>
      </c>
      <c r="AG38" s="128">
        <v>3.9839927095508987</v>
      </c>
      <c r="AH38" s="128">
        <v>3.9837677183356059</v>
      </c>
      <c r="AI38" s="128">
        <v>3.9772330017039539</v>
      </c>
      <c r="AJ38" s="127">
        <v>5</v>
      </c>
      <c r="AK38" s="127">
        <v>5.0023780880172266</v>
      </c>
    </row>
    <row r="39" spans="1:38" ht="17" x14ac:dyDescent="0.15">
      <c r="A39" s="129" t="s">
        <v>290</v>
      </c>
      <c r="B39" s="126" t="s">
        <v>52</v>
      </c>
      <c r="C39" s="129" t="s">
        <v>291</v>
      </c>
      <c r="D39" s="126" t="s">
        <v>194</v>
      </c>
      <c r="E39" s="126" t="s">
        <v>76</v>
      </c>
      <c r="F39" s="127" t="s">
        <v>52</v>
      </c>
      <c r="G39" s="127">
        <v>-7.5471698113207566</v>
      </c>
      <c r="H39" s="127">
        <v>-29.587301587301596</v>
      </c>
      <c r="I39" s="127">
        <v>-18.845807033363386</v>
      </c>
      <c r="J39" s="127">
        <v>39.682539682539669</v>
      </c>
      <c r="K39" s="127" t="s">
        <v>52</v>
      </c>
      <c r="L39" s="127" t="s">
        <v>52</v>
      </c>
      <c r="M39" s="127" t="s">
        <v>52</v>
      </c>
      <c r="N39" s="127" t="s">
        <v>52</v>
      </c>
      <c r="O39" s="127" t="s">
        <v>52</v>
      </c>
      <c r="P39" s="127" t="s">
        <v>52</v>
      </c>
      <c r="Q39" s="127" t="s">
        <v>52</v>
      </c>
      <c r="R39" s="127" t="s">
        <v>52</v>
      </c>
      <c r="S39" s="127" t="s">
        <v>52</v>
      </c>
      <c r="T39" s="127" t="s">
        <v>52</v>
      </c>
      <c r="U39" s="127" t="s">
        <v>52</v>
      </c>
      <c r="V39" s="127" t="s">
        <v>52</v>
      </c>
      <c r="W39" s="127" t="s">
        <v>52</v>
      </c>
      <c r="X39" s="127" t="s">
        <v>52</v>
      </c>
      <c r="Y39" s="127" t="s">
        <v>52</v>
      </c>
      <c r="Z39" s="127" t="s">
        <v>52</v>
      </c>
      <c r="AA39" s="128" t="s">
        <v>52</v>
      </c>
      <c r="AB39" s="127" t="s">
        <v>52</v>
      </c>
      <c r="AC39" s="127" t="s">
        <v>52</v>
      </c>
      <c r="AD39" s="128" t="s">
        <v>52</v>
      </c>
      <c r="AE39" s="127" t="s">
        <v>52</v>
      </c>
      <c r="AF39" s="128" t="s">
        <v>52</v>
      </c>
      <c r="AG39" s="128" t="s">
        <v>52</v>
      </c>
      <c r="AH39" s="128" t="s">
        <v>52</v>
      </c>
      <c r="AI39" s="128" t="s">
        <v>52</v>
      </c>
      <c r="AJ39" s="127" t="s">
        <v>52</v>
      </c>
      <c r="AK39" s="127" t="s">
        <v>52</v>
      </c>
      <c r="AL39" s="130"/>
    </row>
    <row r="40" spans="1:38" x14ac:dyDescent="0.15">
      <c r="A40" s="126" t="s">
        <v>292</v>
      </c>
      <c r="B40" s="126" t="s">
        <v>293</v>
      </c>
      <c r="C40" s="126" t="s">
        <v>294</v>
      </c>
      <c r="D40" s="126" t="s">
        <v>94</v>
      </c>
      <c r="E40" s="126" t="s">
        <v>78</v>
      </c>
      <c r="F40" s="127" t="s">
        <v>52</v>
      </c>
      <c r="G40" s="127" t="s">
        <v>52</v>
      </c>
      <c r="H40" s="127" t="s">
        <v>52</v>
      </c>
      <c r="I40" s="127" t="s">
        <v>52</v>
      </c>
      <c r="J40" s="127" t="s">
        <v>52</v>
      </c>
      <c r="K40" s="127" t="s">
        <v>52</v>
      </c>
      <c r="L40" s="127">
        <v>7.9134456101601387</v>
      </c>
      <c r="M40" s="127">
        <v>5.9595765774409131</v>
      </c>
      <c r="N40" s="127">
        <v>12.06217460197692</v>
      </c>
      <c r="O40" s="127">
        <v>18.105793315198355</v>
      </c>
      <c r="P40" s="127">
        <v>12.927721970742169</v>
      </c>
      <c r="Q40" s="127">
        <v>3.8337658141578004</v>
      </c>
      <c r="R40" s="127">
        <v>4.9446702580757886</v>
      </c>
      <c r="S40" s="127">
        <v>4.4281571120150574</v>
      </c>
      <c r="T40" s="127">
        <v>4.3362140867065477</v>
      </c>
      <c r="U40" s="127">
        <v>3.9459473250048802</v>
      </c>
      <c r="V40" s="127">
        <v>3.8043344869057307</v>
      </c>
      <c r="W40" s="127">
        <v>2.9398087942055042</v>
      </c>
      <c r="X40" s="127">
        <v>0</v>
      </c>
      <c r="Y40" s="127">
        <v>0</v>
      </c>
      <c r="Z40" s="127">
        <v>-6.8907961932183071E-3</v>
      </c>
      <c r="AA40" s="128">
        <v>0</v>
      </c>
      <c r="AB40" s="127">
        <v>0</v>
      </c>
      <c r="AC40" s="127">
        <v>3.9854517611026097</v>
      </c>
      <c r="AD40" s="128">
        <v>4.9850889142520671</v>
      </c>
      <c r="AE40" s="127">
        <v>5.9891285288444784</v>
      </c>
      <c r="AF40" s="128">
        <v>2.9891340312611536</v>
      </c>
      <c r="AG40" s="128">
        <v>3.9889225154371655</v>
      </c>
      <c r="AH40" s="128">
        <v>4.9889087302813291</v>
      </c>
      <c r="AI40" s="128">
        <v>2.9891768140165826</v>
      </c>
      <c r="AJ40" s="127">
        <v>5</v>
      </c>
      <c r="AK40" s="127">
        <v>4.9879438067090058</v>
      </c>
    </row>
    <row r="41" spans="1:38" ht="17" x14ac:dyDescent="0.15">
      <c r="A41" s="126" t="s">
        <v>295</v>
      </c>
      <c r="B41" s="126" t="s">
        <v>296</v>
      </c>
      <c r="C41" s="126" t="s">
        <v>297</v>
      </c>
      <c r="D41" s="126" t="s">
        <v>194</v>
      </c>
      <c r="E41" s="126" t="s">
        <v>76</v>
      </c>
      <c r="F41" s="127" t="s">
        <v>52</v>
      </c>
      <c r="G41" s="127">
        <v>-36.219204927211649</v>
      </c>
      <c r="H41" s="127">
        <v>3.6980138264018478</v>
      </c>
      <c r="I41" s="127">
        <v>-2.9947089947090006</v>
      </c>
      <c r="J41" s="127">
        <v>13.821315588524058</v>
      </c>
      <c r="K41" s="127">
        <v>6.0092006900517561</v>
      </c>
      <c r="L41" s="127">
        <v>5.8132176114275467</v>
      </c>
      <c r="M41" s="127">
        <v>6.5105946684894036</v>
      </c>
      <c r="N41" s="127">
        <v>5.7035135568747108</v>
      </c>
      <c r="O41" s="127">
        <v>9.9795097518403253</v>
      </c>
      <c r="P41" s="127">
        <v>0</v>
      </c>
      <c r="Q41" s="127">
        <v>0</v>
      </c>
      <c r="R41" s="127">
        <v>3.0016560861164834</v>
      </c>
      <c r="S41" s="127">
        <v>1.5006364306290578</v>
      </c>
      <c r="T41" s="127">
        <v>0</v>
      </c>
      <c r="U41" s="127">
        <v>0</v>
      </c>
      <c r="V41" s="127" t="s">
        <v>52</v>
      </c>
      <c r="W41" s="127" t="s">
        <v>52</v>
      </c>
      <c r="X41" s="127" t="s">
        <v>52</v>
      </c>
      <c r="Y41" s="127" t="s">
        <v>52</v>
      </c>
      <c r="Z41" s="127" t="s">
        <v>52</v>
      </c>
      <c r="AA41" s="128" t="s">
        <v>52</v>
      </c>
      <c r="AB41" s="127" t="s">
        <v>52</v>
      </c>
      <c r="AC41" s="127" t="s">
        <v>52</v>
      </c>
      <c r="AD41" s="128" t="s">
        <v>52</v>
      </c>
      <c r="AE41" s="127" t="s">
        <v>52</v>
      </c>
      <c r="AF41" s="128" t="s">
        <v>52</v>
      </c>
      <c r="AG41" s="128" t="s">
        <v>52</v>
      </c>
      <c r="AH41" s="128" t="s">
        <v>52</v>
      </c>
      <c r="AI41" s="128" t="s">
        <v>52</v>
      </c>
      <c r="AJ41" s="127" t="s">
        <v>52</v>
      </c>
      <c r="AK41" s="127" t="s">
        <v>52</v>
      </c>
    </row>
    <row r="42" spans="1:38" x14ac:dyDescent="0.15">
      <c r="A42" s="126" t="s">
        <v>298</v>
      </c>
      <c r="B42" s="126" t="s">
        <v>299</v>
      </c>
      <c r="C42" s="126" t="s">
        <v>300</v>
      </c>
      <c r="D42" s="126" t="s">
        <v>94</v>
      </c>
      <c r="E42" s="126" t="s">
        <v>76</v>
      </c>
      <c r="F42" s="127" t="s">
        <v>52</v>
      </c>
      <c r="G42" s="127">
        <v>-48.717948717948723</v>
      </c>
      <c r="H42" s="127">
        <v>107.51111111111112</v>
      </c>
      <c r="I42" s="127">
        <v>41.700578282287438</v>
      </c>
      <c r="J42" s="127">
        <v>5.2599758162031378</v>
      </c>
      <c r="K42" s="127">
        <v>3.1519241815048673</v>
      </c>
      <c r="L42" s="127">
        <v>4.5033757917449861</v>
      </c>
      <c r="M42" s="127">
        <v>7.2532303183695319</v>
      </c>
      <c r="N42" s="127">
        <v>3.9495746134260656</v>
      </c>
      <c r="O42" s="127">
        <v>5.8306947846346873</v>
      </c>
      <c r="P42" s="127">
        <v>5.3231724527236963</v>
      </c>
      <c r="Q42" s="127">
        <v>7.2247829349340691</v>
      </c>
      <c r="R42" s="127">
        <v>5.1684494651604638</v>
      </c>
      <c r="S42" s="127">
        <v>6.4448669201520943</v>
      </c>
      <c r="T42" s="127">
        <v>3.8801571709233826</v>
      </c>
      <c r="U42" s="127">
        <v>4.7066408768536405</v>
      </c>
      <c r="V42" s="127">
        <v>3.0952380952380878</v>
      </c>
      <c r="W42" s="127">
        <v>2.4767062196384728</v>
      </c>
      <c r="X42" s="127">
        <v>-0.88591855766242134</v>
      </c>
      <c r="Y42" s="127">
        <v>5.5982436882546551</v>
      </c>
      <c r="Z42" s="127">
        <v>-0.20418770418770293</v>
      </c>
      <c r="AA42" s="128">
        <v>0.57289535359548172</v>
      </c>
      <c r="AB42" s="127">
        <v>0.4253745145182064</v>
      </c>
      <c r="AC42" s="127">
        <v>2.0331491712707095</v>
      </c>
      <c r="AD42" s="128">
        <v>4.5123095805357005</v>
      </c>
      <c r="AE42" s="127">
        <v>3.6336004421110957</v>
      </c>
      <c r="AF42" s="128">
        <v>2.7496333822156993</v>
      </c>
      <c r="AG42" s="128">
        <v>6.2279022997826727</v>
      </c>
      <c r="AH42" s="128">
        <v>2.5496961739289645</v>
      </c>
      <c r="AI42" s="128">
        <v>5.3269414006669979</v>
      </c>
      <c r="AJ42" s="127">
        <v>4.7</v>
      </c>
      <c r="AK42" s="127">
        <v>8.3205055497042864</v>
      </c>
    </row>
    <row r="43" spans="1:38" x14ac:dyDescent="0.15">
      <c r="A43" s="126" t="s">
        <v>301</v>
      </c>
      <c r="B43" s="126" t="s">
        <v>302</v>
      </c>
      <c r="C43" s="126" t="s">
        <v>303</v>
      </c>
      <c r="D43" s="126" t="s">
        <v>94</v>
      </c>
      <c r="E43" s="126" t="s">
        <v>74</v>
      </c>
      <c r="F43" s="127" t="s">
        <v>52</v>
      </c>
      <c r="G43" s="127">
        <v>9.833565783356562</v>
      </c>
      <c r="H43" s="127">
        <v>4.7610178961448071</v>
      </c>
      <c r="I43" s="127">
        <v>7.4181818181818073</v>
      </c>
      <c r="J43" s="127">
        <v>6.203264876250671</v>
      </c>
      <c r="K43" s="127">
        <v>8.3711112370374678</v>
      </c>
      <c r="L43" s="127">
        <v>4.4995228571055037</v>
      </c>
      <c r="M43" s="127">
        <v>4.4996810067676591</v>
      </c>
      <c r="N43" s="127">
        <v>6.069239609270241</v>
      </c>
      <c r="O43" s="127">
        <v>4.8834164729250915</v>
      </c>
      <c r="P43" s="127">
        <v>6.1743406540195593</v>
      </c>
      <c r="Q43" s="127">
        <v>3.4589697074115122</v>
      </c>
      <c r="R43" s="127">
        <v>4.4120528192469095</v>
      </c>
      <c r="S43" s="127">
        <v>4.9142492588283773</v>
      </c>
      <c r="T43" s="127">
        <v>3.4875610323180695</v>
      </c>
      <c r="U43" s="127">
        <v>2.3330971432528713E-2</v>
      </c>
      <c r="V43" s="127">
        <v>3.8858604096654119</v>
      </c>
      <c r="W43" s="127">
        <v>1.2365801531796023</v>
      </c>
      <c r="X43" s="127">
        <v>-1.2321542985759493E-2</v>
      </c>
      <c r="Y43" s="127">
        <v>-1.6430748502784809E-3</v>
      </c>
      <c r="Z43" s="127">
        <v>3.3116717739749078</v>
      </c>
      <c r="AA43" s="128">
        <v>1.9331700489852999</v>
      </c>
      <c r="AB43" s="127">
        <v>7.8013465123483172E-4</v>
      </c>
      <c r="AC43" s="127">
        <v>3.4793734007364518</v>
      </c>
      <c r="AD43" s="128">
        <v>4.7842344923253233</v>
      </c>
      <c r="AE43" s="127">
        <v>4.9708612130368923</v>
      </c>
      <c r="AF43" s="128">
        <v>2.2474451504122639</v>
      </c>
      <c r="AG43" s="128">
        <v>2.006328010832692</v>
      </c>
      <c r="AH43" s="128">
        <v>3.7891582496007685</v>
      </c>
      <c r="AI43" s="128">
        <v>3.1050494817553895</v>
      </c>
      <c r="AJ43" s="127">
        <v>4</v>
      </c>
      <c r="AK43" s="127">
        <v>5.0100981469014583</v>
      </c>
    </row>
    <row r="44" spans="1:38" ht="17" x14ac:dyDescent="0.15">
      <c r="A44" s="126" t="s">
        <v>304</v>
      </c>
      <c r="B44" s="126" t="s">
        <v>52</v>
      </c>
      <c r="C44" s="126" t="s">
        <v>305</v>
      </c>
      <c r="D44" s="126" t="s">
        <v>194</v>
      </c>
      <c r="E44" s="126" t="s">
        <v>76</v>
      </c>
      <c r="F44" s="127" t="s">
        <v>52</v>
      </c>
      <c r="G44" s="127">
        <v>27.5280175190004</v>
      </c>
      <c r="H44" s="127">
        <v>7.9595959595959442</v>
      </c>
      <c r="I44" s="127" t="s">
        <v>52</v>
      </c>
      <c r="J44" s="127" t="s">
        <v>52</v>
      </c>
      <c r="K44" s="127" t="s">
        <v>52</v>
      </c>
      <c r="L44" s="127" t="s">
        <v>52</v>
      </c>
      <c r="M44" s="127" t="s">
        <v>52</v>
      </c>
      <c r="N44" s="127" t="s">
        <v>52</v>
      </c>
      <c r="O44" s="127" t="s">
        <v>52</v>
      </c>
      <c r="P44" s="127" t="s">
        <v>52</v>
      </c>
      <c r="Q44" s="127" t="s">
        <v>52</v>
      </c>
      <c r="R44" s="127" t="s">
        <v>52</v>
      </c>
      <c r="S44" s="127" t="s">
        <v>52</v>
      </c>
      <c r="T44" s="127" t="s">
        <v>52</v>
      </c>
      <c r="U44" s="127" t="s">
        <v>52</v>
      </c>
      <c r="V44" s="127" t="s">
        <v>52</v>
      </c>
      <c r="W44" s="127" t="s">
        <v>52</v>
      </c>
      <c r="X44" s="127" t="s">
        <v>52</v>
      </c>
      <c r="Y44" s="127" t="s">
        <v>52</v>
      </c>
      <c r="Z44" s="127" t="s">
        <v>52</v>
      </c>
      <c r="AA44" s="128" t="s">
        <v>52</v>
      </c>
      <c r="AB44" s="127" t="s">
        <v>52</v>
      </c>
      <c r="AC44" s="127" t="s">
        <v>52</v>
      </c>
      <c r="AD44" s="128" t="s">
        <v>52</v>
      </c>
      <c r="AE44" s="127" t="s">
        <v>52</v>
      </c>
      <c r="AF44" s="128" t="s">
        <v>52</v>
      </c>
      <c r="AG44" s="128" t="s">
        <v>52</v>
      </c>
      <c r="AH44" s="128" t="s">
        <v>52</v>
      </c>
      <c r="AI44" s="128" t="s">
        <v>52</v>
      </c>
      <c r="AJ44" s="127" t="s">
        <v>52</v>
      </c>
      <c r="AK44" s="127" t="s">
        <v>52</v>
      </c>
    </row>
    <row r="45" spans="1:38" x14ac:dyDescent="0.15">
      <c r="A45" s="126" t="s">
        <v>306</v>
      </c>
      <c r="B45" s="16" t="s">
        <v>307</v>
      </c>
      <c r="C45" s="126" t="s">
        <v>308</v>
      </c>
      <c r="D45" s="126" t="s">
        <v>94</v>
      </c>
      <c r="E45" s="126" t="s">
        <v>76</v>
      </c>
      <c r="F45" s="127" t="s">
        <v>52</v>
      </c>
      <c r="G45" s="127">
        <v>7.5824915824915848</v>
      </c>
      <c r="H45" s="127">
        <v>2.8167250876314398</v>
      </c>
      <c r="I45" s="127">
        <v>12.468038475587491</v>
      </c>
      <c r="J45" s="127">
        <v>8.2602576594132273</v>
      </c>
      <c r="K45" s="127">
        <v>4.1500000000000057</v>
      </c>
      <c r="L45" s="127">
        <v>2.8996639462313993</v>
      </c>
      <c r="M45" s="127">
        <v>2.6593263040029882</v>
      </c>
      <c r="N45" s="127">
        <v>5.2263224868205782</v>
      </c>
      <c r="O45" s="127">
        <v>12.421179925714782</v>
      </c>
      <c r="P45" s="127">
        <v>7.8524779101037296</v>
      </c>
      <c r="Q45" s="127">
        <v>9.7670442402222761</v>
      </c>
      <c r="R45" s="127">
        <v>3.0114226375908402</v>
      </c>
      <c r="S45" s="127">
        <v>4.9962197580645267</v>
      </c>
      <c r="T45" s="127">
        <v>4.7224722472247294</v>
      </c>
      <c r="U45" s="127">
        <v>3.0540912216364973</v>
      </c>
      <c r="V45" s="127">
        <v>0.1556852932999675</v>
      </c>
      <c r="W45" s="127">
        <v>1.2</v>
      </c>
      <c r="X45" s="131">
        <v>0.1</v>
      </c>
      <c r="Y45" s="131">
        <v>0.5</v>
      </c>
      <c r="Z45" s="131">
        <v>1.4</v>
      </c>
      <c r="AA45" s="132">
        <v>0.2</v>
      </c>
      <c r="AB45" s="131">
        <v>0.4</v>
      </c>
      <c r="AC45" s="131">
        <v>6.2</v>
      </c>
      <c r="AD45" s="132">
        <v>16.399999999999999</v>
      </c>
      <c r="AE45" s="131">
        <v>4.5999999999999996</v>
      </c>
      <c r="AF45" s="132">
        <v>1.6</v>
      </c>
      <c r="AG45" s="128">
        <v>2.9621190544004472</v>
      </c>
      <c r="AH45" s="128">
        <v>2.0588816439438764</v>
      </c>
      <c r="AI45" s="128">
        <v>2.5400758925114233</v>
      </c>
      <c r="AJ45" s="127">
        <v>3</v>
      </c>
      <c r="AK45" s="127">
        <v>3.5144940814307088</v>
      </c>
    </row>
    <row r="46" spans="1:38" ht="17" x14ac:dyDescent="0.15">
      <c r="A46" s="129" t="s">
        <v>309</v>
      </c>
      <c r="B46" s="126" t="s">
        <v>52</v>
      </c>
      <c r="C46" s="129" t="s">
        <v>310</v>
      </c>
      <c r="D46" s="126" t="s">
        <v>194</v>
      </c>
      <c r="E46" s="126" t="s">
        <v>76</v>
      </c>
      <c r="F46" s="127" t="s">
        <v>52</v>
      </c>
      <c r="G46" s="127">
        <v>-1.5555555555555713</v>
      </c>
      <c r="H46" s="127">
        <v>0</v>
      </c>
      <c r="I46" s="127">
        <v>-2.6523702031602596</v>
      </c>
      <c r="J46" s="127" t="s">
        <v>52</v>
      </c>
      <c r="K46" s="127" t="s">
        <v>52</v>
      </c>
      <c r="L46" s="127" t="s">
        <v>52</v>
      </c>
      <c r="M46" s="127" t="s">
        <v>52</v>
      </c>
      <c r="N46" s="127" t="s">
        <v>52</v>
      </c>
      <c r="O46" s="127" t="s">
        <v>52</v>
      </c>
      <c r="P46" s="127" t="s">
        <v>52</v>
      </c>
      <c r="Q46" s="127" t="s">
        <v>52</v>
      </c>
      <c r="R46" s="127" t="s">
        <v>52</v>
      </c>
      <c r="S46" s="127" t="s">
        <v>52</v>
      </c>
      <c r="T46" s="127" t="s">
        <v>52</v>
      </c>
      <c r="U46" s="127" t="s">
        <v>52</v>
      </c>
      <c r="V46" s="127" t="s">
        <v>52</v>
      </c>
      <c r="W46" s="127" t="s">
        <v>52</v>
      </c>
      <c r="X46" s="127" t="s">
        <v>52</v>
      </c>
      <c r="Y46" s="127" t="s">
        <v>52</v>
      </c>
      <c r="Z46" s="127" t="s">
        <v>52</v>
      </c>
      <c r="AA46" s="128" t="s">
        <v>52</v>
      </c>
      <c r="AB46" s="127" t="s">
        <v>52</v>
      </c>
      <c r="AC46" s="127" t="s">
        <v>52</v>
      </c>
      <c r="AD46" s="128" t="s">
        <v>52</v>
      </c>
      <c r="AE46" s="127" t="s">
        <v>52</v>
      </c>
      <c r="AF46" s="128" t="s">
        <v>52</v>
      </c>
      <c r="AG46" s="128" t="s">
        <v>52</v>
      </c>
      <c r="AH46" s="128" t="s">
        <v>52</v>
      </c>
      <c r="AI46" s="128" t="s">
        <v>52</v>
      </c>
      <c r="AJ46" s="127" t="s">
        <v>52</v>
      </c>
      <c r="AK46" s="127" t="s">
        <v>52</v>
      </c>
      <c r="AL46" s="130"/>
    </row>
    <row r="47" spans="1:38" ht="17" x14ac:dyDescent="0.15">
      <c r="A47" s="126" t="s">
        <v>311</v>
      </c>
      <c r="B47" s="16" t="s">
        <v>312</v>
      </c>
      <c r="C47" s="126" t="s">
        <v>313</v>
      </c>
      <c r="D47" s="126" t="s">
        <v>194</v>
      </c>
      <c r="E47" s="126" t="s">
        <v>78</v>
      </c>
      <c r="F47" s="127" t="s">
        <v>52</v>
      </c>
      <c r="G47" s="127" t="s">
        <v>52</v>
      </c>
      <c r="H47" s="127" t="s">
        <v>52</v>
      </c>
      <c r="I47" s="127" t="s">
        <v>52</v>
      </c>
      <c r="J47" s="127" t="s">
        <v>52</v>
      </c>
      <c r="K47" s="127">
        <v>15.158527696793016</v>
      </c>
      <c r="L47" s="127">
        <v>4.5000712036582797</v>
      </c>
      <c r="M47" s="127">
        <v>2.9495934466938252</v>
      </c>
      <c r="N47" s="127">
        <v>9.9674956979600324</v>
      </c>
      <c r="O47" s="127">
        <v>14.895409800984382</v>
      </c>
      <c r="P47" s="127">
        <v>14.767475699901041</v>
      </c>
      <c r="Q47" s="127">
        <v>1.8946962704506518</v>
      </c>
      <c r="R47" s="127">
        <v>4.4545535989806524</v>
      </c>
      <c r="S47" s="127">
        <v>3.4421636457201856</v>
      </c>
      <c r="T47" s="127">
        <v>3.2401009710169006</v>
      </c>
      <c r="U47" s="127">
        <v>4.9356165728206491</v>
      </c>
      <c r="V47" s="127">
        <v>3.9415276289606567</v>
      </c>
      <c r="W47" s="127">
        <v>2.9452912156689592</v>
      </c>
      <c r="X47" s="127">
        <v>0</v>
      </c>
      <c r="Y47" s="127">
        <v>0</v>
      </c>
      <c r="Z47" s="127">
        <v>-0.67234103426078207</v>
      </c>
      <c r="AA47" s="128">
        <v>-0.38885288399221896</v>
      </c>
      <c r="AB47" s="127">
        <v>-0.10120725800621955</v>
      </c>
      <c r="AC47" s="127">
        <v>3.9872639120052122</v>
      </c>
      <c r="AD47" s="128">
        <v>4.9756437021572841</v>
      </c>
      <c r="AE47" s="127">
        <v>5.9860788863109082</v>
      </c>
      <c r="AF47" s="128" t="s">
        <v>52</v>
      </c>
      <c r="AG47" s="128" t="s">
        <v>52</v>
      </c>
      <c r="AH47" s="128" t="s">
        <v>52</v>
      </c>
      <c r="AI47" s="128" t="s">
        <v>52</v>
      </c>
      <c r="AJ47" s="127" t="s">
        <v>52</v>
      </c>
      <c r="AK47" s="127" t="s">
        <v>52</v>
      </c>
    </row>
    <row r="48" spans="1:38" ht="17" x14ac:dyDescent="0.15">
      <c r="A48" s="126" t="s">
        <v>314</v>
      </c>
      <c r="B48" s="126" t="s">
        <v>315</v>
      </c>
      <c r="C48" s="126" t="s">
        <v>316</v>
      </c>
      <c r="D48" s="126" t="s">
        <v>94</v>
      </c>
      <c r="E48" s="126" t="s">
        <v>78</v>
      </c>
      <c r="F48" s="127" t="s">
        <v>52</v>
      </c>
      <c r="G48" s="127" t="s">
        <v>52</v>
      </c>
      <c r="H48" s="127" t="s">
        <v>52</v>
      </c>
      <c r="I48" s="127" t="s">
        <v>52</v>
      </c>
      <c r="J48" s="127" t="s">
        <v>52</v>
      </c>
      <c r="K48" s="127" t="s">
        <v>52</v>
      </c>
      <c r="L48" s="127" t="s">
        <v>52</v>
      </c>
      <c r="M48" s="127" t="s">
        <v>52</v>
      </c>
      <c r="N48" s="127" t="s">
        <v>52</v>
      </c>
      <c r="O48" s="127" t="s">
        <v>52</v>
      </c>
      <c r="P48" s="127" t="s">
        <v>52</v>
      </c>
      <c r="Q48" s="127" t="s">
        <v>52</v>
      </c>
      <c r="R48" s="127" t="s">
        <v>52</v>
      </c>
      <c r="S48" s="127" t="s">
        <v>52</v>
      </c>
      <c r="T48" s="127" t="s">
        <v>52</v>
      </c>
      <c r="U48" s="127" t="s">
        <v>52</v>
      </c>
      <c r="V48" s="127" t="s">
        <v>52</v>
      </c>
      <c r="W48" s="127" t="s">
        <v>52</v>
      </c>
      <c r="X48" s="127" t="s">
        <v>52</v>
      </c>
      <c r="Y48" s="127" t="s">
        <v>52</v>
      </c>
      <c r="Z48" s="127" t="s">
        <v>52</v>
      </c>
      <c r="AA48" s="128" t="s">
        <v>52</v>
      </c>
      <c r="AB48" s="127" t="s">
        <v>52</v>
      </c>
      <c r="AC48" s="127" t="s">
        <v>52</v>
      </c>
      <c r="AD48" s="128" t="s">
        <v>52</v>
      </c>
      <c r="AE48" s="127" t="s">
        <v>52</v>
      </c>
      <c r="AF48" s="128" t="s">
        <v>52</v>
      </c>
      <c r="AG48" s="128">
        <v>2.8650260395585381</v>
      </c>
      <c r="AH48" s="128">
        <v>1.562141353462364</v>
      </c>
      <c r="AI48" s="128">
        <v>3.9761004746069069</v>
      </c>
      <c r="AJ48" s="127">
        <v>5</v>
      </c>
      <c r="AK48" s="127">
        <v>5.1078783432820902</v>
      </c>
    </row>
    <row r="49" spans="1:38" ht="17" x14ac:dyDescent="0.15">
      <c r="A49" s="129" t="s">
        <v>317</v>
      </c>
      <c r="B49" s="126" t="s">
        <v>52</v>
      </c>
      <c r="C49" s="129" t="s">
        <v>318</v>
      </c>
      <c r="D49" s="126" t="s">
        <v>194</v>
      </c>
      <c r="E49" s="126" t="s">
        <v>76</v>
      </c>
      <c r="F49" s="127" t="s">
        <v>52</v>
      </c>
      <c r="G49" s="127">
        <v>-4.7686230248307027</v>
      </c>
      <c r="H49" s="127">
        <v>-23.333333333333329</v>
      </c>
      <c r="I49" s="127">
        <v>-34.299516908212553</v>
      </c>
      <c r="J49" s="127">
        <v>2.941176470588232</v>
      </c>
      <c r="K49" s="127" t="s">
        <v>52</v>
      </c>
      <c r="L49" s="127" t="s">
        <v>52</v>
      </c>
      <c r="M49" s="127" t="s">
        <v>52</v>
      </c>
      <c r="N49" s="127" t="s">
        <v>52</v>
      </c>
      <c r="O49" s="127" t="s">
        <v>52</v>
      </c>
      <c r="P49" s="127" t="s">
        <v>52</v>
      </c>
      <c r="Q49" s="127" t="s">
        <v>52</v>
      </c>
      <c r="R49" s="127" t="s">
        <v>52</v>
      </c>
      <c r="S49" s="127" t="s">
        <v>52</v>
      </c>
      <c r="T49" s="127" t="s">
        <v>52</v>
      </c>
      <c r="U49" s="127" t="s">
        <v>52</v>
      </c>
      <c r="V49" s="127" t="s">
        <v>52</v>
      </c>
      <c r="W49" s="127" t="s">
        <v>52</v>
      </c>
      <c r="X49" s="127" t="s">
        <v>52</v>
      </c>
      <c r="Y49" s="127" t="s">
        <v>52</v>
      </c>
      <c r="Z49" s="127" t="s">
        <v>52</v>
      </c>
      <c r="AA49" s="128" t="s">
        <v>52</v>
      </c>
      <c r="AB49" s="127" t="s">
        <v>52</v>
      </c>
      <c r="AC49" s="127" t="s">
        <v>52</v>
      </c>
      <c r="AD49" s="128" t="s">
        <v>52</v>
      </c>
      <c r="AE49" s="127" t="s">
        <v>52</v>
      </c>
      <c r="AF49" s="128" t="s">
        <v>52</v>
      </c>
      <c r="AG49" s="128" t="s">
        <v>52</v>
      </c>
      <c r="AH49" s="128" t="s">
        <v>52</v>
      </c>
      <c r="AI49" s="128" t="s">
        <v>52</v>
      </c>
      <c r="AJ49" s="127" t="s">
        <v>52</v>
      </c>
      <c r="AK49" s="127" t="s">
        <v>52</v>
      </c>
      <c r="AL49" s="130"/>
    </row>
    <row r="50" spans="1:38" x14ac:dyDescent="0.15">
      <c r="A50" s="126" t="s">
        <v>319</v>
      </c>
      <c r="B50" s="126" t="s">
        <v>320</v>
      </c>
      <c r="C50" s="126" t="s">
        <v>321</v>
      </c>
      <c r="D50" s="126" t="s">
        <v>94</v>
      </c>
      <c r="E50" s="126" t="s">
        <v>78</v>
      </c>
      <c r="F50" s="127" t="s">
        <v>52</v>
      </c>
      <c r="G50" s="127" t="s">
        <v>52</v>
      </c>
      <c r="H50" s="127" t="s">
        <v>52</v>
      </c>
      <c r="I50" s="127" t="s">
        <v>52</v>
      </c>
      <c r="J50" s="127" t="s">
        <v>52</v>
      </c>
      <c r="K50" s="127" t="s">
        <v>52</v>
      </c>
      <c r="L50" s="127">
        <v>5.7140090068277516</v>
      </c>
      <c r="M50" s="127">
        <v>3.2400409204037146</v>
      </c>
      <c r="N50" s="127">
        <v>8.5898099534127255</v>
      </c>
      <c r="O50" s="127">
        <v>8.4700979257180933</v>
      </c>
      <c r="P50" s="127">
        <v>7.6253735466211339</v>
      </c>
      <c r="Q50" s="127">
        <v>3.0473079391005058</v>
      </c>
      <c r="R50" s="127">
        <v>4.9237492499462263</v>
      </c>
      <c r="S50" s="127">
        <v>5.0315076179377627</v>
      </c>
      <c r="T50" s="127">
        <v>4.8161579634062406</v>
      </c>
      <c r="U50" s="127">
        <v>4.9516304507630338</v>
      </c>
      <c r="V50" s="127">
        <v>4.8394176262385571</v>
      </c>
      <c r="W50" s="127">
        <v>2.8888037697864917</v>
      </c>
      <c r="X50" s="127">
        <v>6.2335503532338521E-2</v>
      </c>
      <c r="Y50" s="127">
        <v>0.16352876029625918</v>
      </c>
      <c r="Z50" s="127">
        <v>4.7510041895208133E-2</v>
      </c>
      <c r="AA50" s="128">
        <v>4.144361940943142E-2</v>
      </c>
      <c r="AB50" s="127">
        <v>3.6248144440209629E-2</v>
      </c>
      <c r="AC50" s="127">
        <v>3.9720472780605753</v>
      </c>
      <c r="AD50" s="128">
        <v>4.9853129097034321</v>
      </c>
      <c r="AE50" s="127">
        <v>5.7365517459414095</v>
      </c>
      <c r="AF50" s="128">
        <v>2.9301838839886463</v>
      </c>
      <c r="AG50" s="128">
        <v>4.005083514887442</v>
      </c>
      <c r="AH50" s="128">
        <v>3.4346960863037963</v>
      </c>
      <c r="AI50" s="128">
        <v>4.3431892745757299</v>
      </c>
      <c r="AJ50" s="127">
        <v>4.9000000000000004</v>
      </c>
      <c r="AK50" s="127">
        <v>4.881102148548317</v>
      </c>
    </row>
    <row r="51" spans="1:38" x14ac:dyDescent="0.15">
      <c r="A51" s="126" t="s">
        <v>322</v>
      </c>
      <c r="B51" s="126" t="s">
        <v>323</v>
      </c>
      <c r="C51" s="126" t="s">
        <v>324</v>
      </c>
      <c r="D51" s="126" t="s">
        <v>94</v>
      </c>
      <c r="E51" s="126" t="s">
        <v>74</v>
      </c>
      <c r="F51" s="127" t="s">
        <v>52</v>
      </c>
      <c r="G51" s="127">
        <v>9.6545654565456545</v>
      </c>
      <c r="H51" s="127">
        <v>5.8690156105782592</v>
      </c>
      <c r="I51" s="127">
        <v>10.232549324337128</v>
      </c>
      <c r="J51" s="127">
        <v>10.008252811113792</v>
      </c>
      <c r="K51" s="127">
        <v>7.1753434506040605</v>
      </c>
      <c r="L51" s="127">
        <v>6.3114299880421072</v>
      </c>
      <c r="M51" s="127">
        <v>2.8833228169323064</v>
      </c>
      <c r="N51" s="127">
        <v>5.899685350114666</v>
      </c>
      <c r="O51" s="127">
        <v>3.9292953455287005</v>
      </c>
      <c r="P51" s="127">
        <v>7.6995760145366319</v>
      </c>
      <c r="Q51" s="127">
        <v>3.1876363799968601</v>
      </c>
      <c r="R51" s="127">
        <v>3.9895356442119123</v>
      </c>
      <c r="S51" s="127">
        <v>4.0314465408804949</v>
      </c>
      <c r="T51" s="127">
        <v>4.819337807065267</v>
      </c>
      <c r="U51" s="127">
        <v>2.2253410106797276</v>
      </c>
      <c r="V51" s="127">
        <v>2.4975551041901696</v>
      </c>
      <c r="W51" s="127">
        <v>0.91743119266054407</v>
      </c>
      <c r="X51" s="127">
        <v>9.0909090909008228E-4</v>
      </c>
      <c r="Y51" s="127">
        <v>2.4545231406975176E-2</v>
      </c>
      <c r="Z51" s="127">
        <v>2.2121641763914539</v>
      </c>
      <c r="AA51" s="128">
        <v>1.672564955273792</v>
      </c>
      <c r="AB51" s="127">
        <v>1.6083188301863505</v>
      </c>
      <c r="AC51" s="127">
        <v>4.0281627102304984</v>
      </c>
      <c r="AD51" s="128">
        <v>5.1132696794691679</v>
      </c>
      <c r="AE51" s="127">
        <v>6.0476063034271998</v>
      </c>
      <c r="AF51" s="128">
        <v>3.0669883095193917</v>
      </c>
      <c r="AG51" s="128">
        <v>4.098461006647125</v>
      </c>
      <c r="AH51" s="128">
        <v>4.998339651880344</v>
      </c>
      <c r="AI51" s="128">
        <v>3.0489520533955305</v>
      </c>
      <c r="AJ51" s="127">
        <v>5</v>
      </c>
      <c r="AK51" s="127">
        <v>5.1299069005620073</v>
      </c>
    </row>
    <row r="52" spans="1:38" x14ac:dyDescent="0.15">
      <c r="A52" s="126" t="s">
        <v>325</v>
      </c>
      <c r="B52" s="126" t="s">
        <v>326</v>
      </c>
      <c r="C52" s="126" t="s">
        <v>327</v>
      </c>
      <c r="D52" s="126" t="s">
        <v>94</v>
      </c>
      <c r="E52" s="126" t="s">
        <v>76</v>
      </c>
      <c r="F52" s="127" t="s">
        <v>52</v>
      </c>
      <c r="G52" s="127">
        <v>-4.7619047619047734</v>
      </c>
      <c r="H52" s="127">
        <v>0</v>
      </c>
      <c r="I52" s="127">
        <v>6.9777777777777743</v>
      </c>
      <c r="J52" s="127">
        <v>2.8043207312006757</v>
      </c>
      <c r="K52" s="127">
        <v>11.759951505354621</v>
      </c>
      <c r="L52" s="127">
        <v>3.5527029470258498</v>
      </c>
      <c r="M52" s="127">
        <v>6.9140113487560058</v>
      </c>
      <c r="N52" s="127">
        <v>3.8050134726871789</v>
      </c>
      <c r="O52" s="127">
        <v>8.0704790372060131</v>
      </c>
      <c r="P52" s="127">
        <v>6.2377174466846412</v>
      </c>
      <c r="Q52" s="127">
        <v>5.8440668676349645</v>
      </c>
      <c r="R52" s="127">
        <v>5.19774742701793</v>
      </c>
      <c r="S52" s="127">
        <v>5.1009106571498819</v>
      </c>
      <c r="T52" s="127">
        <v>4.1273930097769522</v>
      </c>
      <c r="U52" s="127">
        <v>4.4641853142921377</v>
      </c>
      <c r="V52" s="127">
        <v>2.1582346609257286</v>
      </c>
      <c r="W52" s="127">
        <v>2.4234761076866249</v>
      </c>
      <c r="X52" s="127">
        <v>0.18517565968829786</v>
      </c>
      <c r="Y52" s="127">
        <v>0.22590748061817578</v>
      </c>
      <c r="Z52" s="127">
        <v>-0.30223861482505754</v>
      </c>
      <c r="AA52" s="128">
        <v>-0.47271606206967798</v>
      </c>
      <c r="AB52" s="127">
        <v>0.11357769747031288</v>
      </c>
      <c r="AC52" s="127">
        <v>3.3673679867986861</v>
      </c>
      <c r="AD52" s="128">
        <v>3.4372661511598901</v>
      </c>
      <c r="AE52" s="127">
        <v>3.2941062988328218</v>
      </c>
      <c r="AF52" s="128">
        <v>3.5859364056590515</v>
      </c>
      <c r="AG52" s="128">
        <v>3.6466080685147562</v>
      </c>
      <c r="AH52" s="128">
        <v>0.70888057754196543</v>
      </c>
      <c r="AI52" s="128">
        <v>2.8099106101826683</v>
      </c>
      <c r="AJ52" s="127">
        <v>3.5</v>
      </c>
      <c r="AK52" s="127">
        <v>4.6537103907169222</v>
      </c>
    </row>
    <row r="53" spans="1:38" x14ac:dyDescent="0.15">
      <c r="A53" s="126" t="s">
        <v>328</v>
      </c>
      <c r="B53" s="126" t="s">
        <v>329</v>
      </c>
      <c r="C53" s="126" t="s">
        <v>330</v>
      </c>
      <c r="D53" s="126" t="s">
        <v>94</v>
      </c>
      <c r="E53" s="126" t="s">
        <v>76</v>
      </c>
      <c r="F53" s="127" t="s">
        <v>52</v>
      </c>
      <c r="G53" s="127">
        <v>2.1180030257186075</v>
      </c>
      <c r="H53" s="127">
        <v>6.2592592592592524</v>
      </c>
      <c r="I53" s="127">
        <v>15.894039735099327</v>
      </c>
      <c r="J53" s="127">
        <v>3.7593984962406068</v>
      </c>
      <c r="K53" s="127">
        <v>2.6956521739130324</v>
      </c>
      <c r="L53" s="127">
        <v>3.9796782387807212</v>
      </c>
      <c r="M53" s="127">
        <v>5.1167209554831743</v>
      </c>
      <c r="N53" s="127">
        <v>4.0671400903808745</v>
      </c>
      <c r="O53" s="127">
        <v>5.843672456575689</v>
      </c>
      <c r="P53" s="127">
        <v>4.5481186261868487</v>
      </c>
      <c r="Q53" s="127">
        <v>8.4202264827895448</v>
      </c>
      <c r="R53" s="127">
        <v>3.6091003102378494</v>
      </c>
      <c r="S53" s="127">
        <v>5.3099111687793226</v>
      </c>
      <c r="T53" s="127">
        <v>3.8479764951189424</v>
      </c>
      <c r="U53" s="127">
        <v>4.1617230993885101</v>
      </c>
      <c r="V53" s="127">
        <v>5.1783054411636016</v>
      </c>
      <c r="W53" s="127">
        <v>1.1496167944018651</v>
      </c>
      <c r="X53" s="127">
        <v>-1.8366002306045175</v>
      </c>
      <c r="Y53" s="127">
        <v>2.131051262689823</v>
      </c>
      <c r="Z53" s="127">
        <v>14.137846052739661</v>
      </c>
      <c r="AA53" s="128">
        <v>4.6135022311789342</v>
      </c>
      <c r="AB53" s="127">
        <v>0.46095631234950307</v>
      </c>
      <c r="AC53" s="127">
        <v>6.1977811258731474</v>
      </c>
      <c r="AD53" s="128">
        <v>6.0101889469271974</v>
      </c>
      <c r="AE53" s="127">
        <v>5.8519374657825862</v>
      </c>
      <c r="AF53" s="128">
        <v>5.0744210102867671</v>
      </c>
      <c r="AG53" s="128">
        <v>5.1301684532924829</v>
      </c>
      <c r="AH53" s="128">
        <v>2.8248881489959459</v>
      </c>
      <c r="AI53" s="128">
        <v>4.0627371616493813</v>
      </c>
      <c r="AJ53" s="127">
        <v>6.4</v>
      </c>
      <c r="AK53" s="127">
        <v>5.703057167664392</v>
      </c>
    </row>
    <row r="54" spans="1:38" x14ac:dyDescent="0.15">
      <c r="A54" s="126" t="s">
        <v>331</v>
      </c>
      <c r="B54" s="126" t="s">
        <v>332</v>
      </c>
      <c r="C54" s="126" t="s">
        <v>333</v>
      </c>
      <c r="D54" s="126" t="s">
        <v>94</v>
      </c>
      <c r="E54" s="126" t="s">
        <v>227</v>
      </c>
      <c r="F54" s="127" t="s">
        <v>52</v>
      </c>
      <c r="G54" s="127">
        <v>-26.368159203980099</v>
      </c>
      <c r="H54" s="127">
        <v>19.594594594594611</v>
      </c>
      <c r="I54" s="127">
        <v>-3.2893910860012596</v>
      </c>
      <c r="J54" s="127">
        <v>22.53407763209141</v>
      </c>
      <c r="K54" s="127">
        <v>4.3797940416154546</v>
      </c>
      <c r="L54" s="127">
        <v>16.410547897931437</v>
      </c>
      <c r="M54" s="127">
        <v>7.5647397331938322</v>
      </c>
      <c r="N54" s="127">
        <v>5.1521488902939154</v>
      </c>
      <c r="O54" s="127">
        <v>8.5336334623271455</v>
      </c>
      <c r="P54" s="127">
        <v>20.837831694982654</v>
      </c>
      <c r="Q54" s="127">
        <v>5.7814612355257822</v>
      </c>
      <c r="R54" s="127">
        <v>3.2995121300690045</v>
      </c>
      <c r="S54" s="127">
        <v>2.2172734314484899</v>
      </c>
      <c r="T54" s="127">
        <v>4.7835559344510727</v>
      </c>
      <c r="U54" s="127">
        <v>3.76966190562284</v>
      </c>
      <c r="V54" s="127">
        <v>2.5002177890060153</v>
      </c>
      <c r="W54" s="127">
        <v>0</v>
      </c>
      <c r="X54" s="127">
        <v>0</v>
      </c>
      <c r="Y54" s="127">
        <v>0</v>
      </c>
      <c r="Z54" s="127">
        <v>0</v>
      </c>
      <c r="AA54" s="128">
        <v>0</v>
      </c>
      <c r="AB54" s="127">
        <v>0</v>
      </c>
      <c r="AC54" s="127">
        <v>3.9945605983341848</v>
      </c>
      <c r="AD54" s="128">
        <v>3.9882314481856973</v>
      </c>
      <c r="AE54" s="127">
        <v>4.990569003458023</v>
      </c>
      <c r="AF54" s="128">
        <v>4.992888689273145</v>
      </c>
      <c r="AG54" s="128">
        <v>3.9925851989162986</v>
      </c>
      <c r="AH54" s="128">
        <v>4.9910873440285188</v>
      </c>
      <c r="AI54" s="128">
        <v>2.9907274389447585</v>
      </c>
      <c r="AJ54" s="127">
        <v>5</v>
      </c>
      <c r="AK54" s="127">
        <v>4.9882239265656239</v>
      </c>
    </row>
    <row r="55" spans="1:38" x14ac:dyDescent="0.15">
      <c r="A55" s="126" t="s">
        <v>334</v>
      </c>
      <c r="B55" s="126" t="s">
        <v>335</v>
      </c>
      <c r="C55" s="126" t="s">
        <v>336</v>
      </c>
      <c r="D55" s="126" t="s">
        <v>94</v>
      </c>
      <c r="E55" s="126" t="s">
        <v>76</v>
      </c>
      <c r="F55" s="127" t="s">
        <v>52</v>
      </c>
      <c r="G55" s="127">
        <v>-6.4516129032258078</v>
      </c>
      <c r="H55" s="127">
        <v>0</v>
      </c>
      <c r="I55" s="127">
        <v>17.379310344827587</v>
      </c>
      <c r="J55" s="127">
        <v>19.049484266875581</v>
      </c>
      <c r="K55" s="127">
        <v>4.6391752577319494</v>
      </c>
      <c r="L55" s="127">
        <v>3.3329839639450825</v>
      </c>
      <c r="M55" s="127">
        <v>5.3149406633532692</v>
      </c>
      <c r="N55" s="127">
        <v>12.828662236347881</v>
      </c>
      <c r="O55" s="127">
        <v>9.6884336320955953</v>
      </c>
      <c r="P55" s="127">
        <v>13.346303501945528</v>
      </c>
      <c r="Q55" s="127">
        <v>3.8448335049776858</v>
      </c>
      <c r="R55" s="127">
        <v>0.52892561983470898</v>
      </c>
      <c r="S55" s="127">
        <v>3.8408418283459156</v>
      </c>
      <c r="T55" s="127">
        <v>4.5601368041041468</v>
      </c>
      <c r="U55" s="127">
        <v>4.6520079956387406</v>
      </c>
      <c r="V55" s="127">
        <v>2.4657058517103536</v>
      </c>
      <c r="W55" s="127">
        <v>2.9486527707168335</v>
      </c>
      <c r="X55" s="127">
        <v>-0.21947873799726381</v>
      </c>
      <c r="Y55" s="127">
        <v>-2.0126477866373307</v>
      </c>
      <c r="Z55" s="127">
        <v>0.92036590156574505</v>
      </c>
      <c r="AA55" s="128">
        <v>-1.0732358338430781</v>
      </c>
      <c r="AB55" s="127">
        <v>1.034288926363125</v>
      </c>
      <c r="AC55" s="127">
        <v>3.1267386224546501</v>
      </c>
      <c r="AD55" s="128">
        <v>3.8519637462235634</v>
      </c>
      <c r="AE55" s="127">
        <v>3.3714285714285808</v>
      </c>
      <c r="AF55" s="128">
        <v>3.1860897532539401</v>
      </c>
      <c r="AG55" s="128">
        <v>2.8149807626747236</v>
      </c>
      <c r="AH55" s="128">
        <v>0.32210695845766585</v>
      </c>
      <c r="AI55" s="128">
        <v>2.606355351999627</v>
      </c>
      <c r="AJ55" s="127">
        <v>3.4</v>
      </c>
      <c r="AK55" s="127">
        <v>3.204414971738835</v>
      </c>
    </row>
    <row r="56" spans="1:38" ht="17" x14ac:dyDescent="0.15">
      <c r="A56" s="126" t="s">
        <v>337</v>
      </c>
      <c r="B56" s="126" t="s">
        <v>338</v>
      </c>
      <c r="C56" s="126" t="s">
        <v>339</v>
      </c>
      <c r="D56" s="126" t="s">
        <v>194</v>
      </c>
      <c r="E56" s="126" t="s">
        <v>76</v>
      </c>
      <c r="F56" s="127" t="s">
        <v>52</v>
      </c>
      <c r="G56" s="127">
        <v>9.5231376975169439</v>
      </c>
      <c r="H56" s="127">
        <v>4.3411052428185002</v>
      </c>
      <c r="I56" s="127">
        <v>20.34567901234567</v>
      </c>
      <c r="J56" s="127">
        <v>3.4468608945424677</v>
      </c>
      <c r="K56" s="127">
        <v>6.039270130900448</v>
      </c>
      <c r="L56" s="127">
        <v>7.1261572991676729</v>
      </c>
      <c r="M56" s="127">
        <v>-2.4967263203841128</v>
      </c>
      <c r="N56" s="127">
        <v>3.8141283910824626</v>
      </c>
      <c r="O56" s="127">
        <v>12.056921086675288</v>
      </c>
      <c r="P56" s="127">
        <v>9.6744400831216808</v>
      </c>
      <c r="Q56" s="127">
        <v>3.6842105263157805</v>
      </c>
      <c r="R56" s="127">
        <v>4.1218274111675157</v>
      </c>
      <c r="S56" s="127">
        <v>3.9846593863754407</v>
      </c>
      <c r="T56" s="127">
        <v>4.213289991873495</v>
      </c>
      <c r="U56" s="127">
        <v>3.071201487613223</v>
      </c>
      <c r="V56" s="127" t="s">
        <v>52</v>
      </c>
      <c r="W56" s="127" t="s">
        <v>52</v>
      </c>
      <c r="X56" s="127" t="s">
        <v>52</v>
      </c>
      <c r="Y56" s="127" t="s">
        <v>52</v>
      </c>
      <c r="Z56" s="127" t="s">
        <v>52</v>
      </c>
      <c r="AA56" s="128" t="s">
        <v>52</v>
      </c>
      <c r="AB56" s="127" t="s">
        <v>52</v>
      </c>
      <c r="AC56" s="127" t="s">
        <v>52</v>
      </c>
      <c r="AD56" s="128" t="s">
        <v>52</v>
      </c>
      <c r="AE56" s="127" t="s">
        <v>52</v>
      </c>
      <c r="AF56" s="128" t="s">
        <v>52</v>
      </c>
      <c r="AG56" s="128" t="s">
        <v>52</v>
      </c>
      <c r="AH56" s="128" t="s">
        <v>52</v>
      </c>
      <c r="AI56" s="128" t="s">
        <v>52</v>
      </c>
      <c r="AJ56" s="127" t="s">
        <v>52</v>
      </c>
      <c r="AK56" s="127" t="s">
        <v>52</v>
      </c>
    </row>
    <row r="57" spans="1:38" ht="17" x14ac:dyDescent="0.15">
      <c r="A57" s="126" t="s">
        <v>340</v>
      </c>
      <c r="B57" s="126" t="s">
        <v>52</v>
      </c>
      <c r="C57" s="126" t="s">
        <v>341</v>
      </c>
      <c r="D57" s="126" t="s">
        <v>194</v>
      </c>
      <c r="E57" s="126" t="s">
        <v>76</v>
      </c>
      <c r="F57" s="127" t="s">
        <v>52</v>
      </c>
      <c r="G57" s="127">
        <v>-20.930232558139537</v>
      </c>
      <c r="H57" s="127">
        <v>0</v>
      </c>
      <c r="I57" s="127">
        <v>-34.640522875816998</v>
      </c>
      <c r="J57" s="127" t="s">
        <v>52</v>
      </c>
      <c r="K57" s="127" t="s">
        <v>52</v>
      </c>
      <c r="L57" s="127" t="s">
        <v>52</v>
      </c>
      <c r="M57" s="127" t="s">
        <v>52</v>
      </c>
      <c r="N57" s="127" t="s">
        <v>52</v>
      </c>
      <c r="O57" s="127" t="s">
        <v>52</v>
      </c>
      <c r="P57" s="127" t="s">
        <v>52</v>
      </c>
      <c r="Q57" s="127" t="s">
        <v>52</v>
      </c>
      <c r="R57" s="127" t="s">
        <v>52</v>
      </c>
      <c r="S57" s="127" t="s">
        <v>52</v>
      </c>
      <c r="T57" s="127" t="s">
        <v>52</v>
      </c>
      <c r="U57" s="127" t="s">
        <v>52</v>
      </c>
      <c r="V57" s="127" t="s">
        <v>52</v>
      </c>
      <c r="W57" s="127" t="s">
        <v>52</v>
      </c>
      <c r="X57" s="127" t="s">
        <v>52</v>
      </c>
      <c r="Y57" s="127" t="s">
        <v>52</v>
      </c>
      <c r="Z57" s="127" t="s">
        <v>52</v>
      </c>
      <c r="AA57" s="128" t="s">
        <v>52</v>
      </c>
      <c r="AB57" s="127" t="s">
        <v>52</v>
      </c>
      <c r="AC57" s="127" t="s">
        <v>52</v>
      </c>
      <c r="AD57" s="128" t="s">
        <v>52</v>
      </c>
      <c r="AE57" s="127" t="s">
        <v>52</v>
      </c>
      <c r="AF57" s="128" t="s">
        <v>52</v>
      </c>
      <c r="AG57" s="128" t="s">
        <v>52</v>
      </c>
      <c r="AH57" s="128" t="s">
        <v>52</v>
      </c>
      <c r="AI57" s="128" t="s">
        <v>52</v>
      </c>
      <c r="AJ57" s="127" t="s">
        <v>52</v>
      </c>
      <c r="AK57" s="127" t="s">
        <v>52</v>
      </c>
    </row>
    <row r="58" spans="1:38" x14ac:dyDescent="0.15">
      <c r="A58" s="126" t="s">
        <v>342</v>
      </c>
      <c r="B58" s="126" t="s">
        <v>343</v>
      </c>
      <c r="C58" s="126" t="s">
        <v>344</v>
      </c>
      <c r="D58" s="126" t="s">
        <v>94</v>
      </c>
      <c r="E58" s="126" t="s">
        <v>78</v>
      </c>
      <c r="F58" s="127" t="s">
        <v>52</v>
      </c>
      <c r="G58" s="127" t="s">
        <v>52</v>
      </c>
      <c r="H58" s="127" t="s">
        <v>52</v>
      </c>
      <c r="I58" s="127" t="s">
        <v>52</v>
      </c>
      <c r="J58" s="127" t="s">
        <v>52</v>
      </c>
      <c r="K58" s="127">
        <v>9.828700829102587</v>
      </c>
      <c r="L58" s="127">
        <v>7.2181576321915628</v>
      </c>
      <c r="M58" s="127">
        <v>12.502907833315248</v>
      </c>
      <c r="N58" s="127">
        <v>6.003335952469584</v>
      </c>
      <c r="O58" s="127">
        <v>10.898853026086485</v>
      </c>
      <c r="P58" s="127">
        <v>14.497121213897898</v>
      </c>
      <c r="Q58" s="127">
        <v>1.7369574568321156</v>
      </c>
      <c r="R58" s="127">
        <v>4.8309810948478713</v>
      </c>
      <c r="S58" s="127">
        <v>4.8993153250045793</v>
      </c>
      <c r="T58" s="127">
        <v>4.8398465749411628</v>
      </c>
      <c r="U58" s="127">
        <v>3.9379704171978318</v>
      </c>
      <c r="V58" s="127">
        <v>3.4989414966900796</v>
      </c>
      <c r="W58" s="127">
        <v>2.4967329810634595</v>
      </c>
      <c r="X58" s="127">
        <v>0</v>
      </c>
      <c r="Y58" s="127">
        <v>7.919098489821863E-3</v>
      </c>
      <c r="Z58" s="127">
        <v>1.9748667717183821</v>
      </c>
      <c r="AA58" s="128">
        <v>1.9878708815741497</v>
      </c>
      <c r="AB58" s="127">
        <v>1.9894777716021661</v>
      </c>
      <c r="AC58" s="127">
        <v>3.9797243829971407</v>
      </c>
      <c r="AD58" s="128">
        <v>4.9876153211042107</v>
      </c>
      <c r="AE58" s="127">
        <v>5.9870616554515976</v>
      </c>
      <c r="AF58" s="128">
        <v>2.9950899107667128</v>
      </c>
      <c r="AG58" s="128">
        <v>3.9892500736081749</v>
      </c>
      <c r="AH58" s="128">
        <v>4.9874395320397333</v>
      </c>
      <c r="AI58" s="128">
        <v>2.993214785742154</v>
      </c>
      <c r="AJ58" s="127">
        <v>5</v>
      </c>
      <c r="AK58" s="127">
        <v>4.9916425671911036</v>
      </c>
    </row>
    <row r="59" spans="1:38" ht="17" x14ac:dyDescent="0.15">
      <c r="A59" s="129" t="s">
        <v>345</v>
      </c>
      <c r="B59" s="126" t="s">
        <v>52</v>
      </c>
      <c r="C59" s="129" t="s">
        <v>346</v>
      </c>
      <c r="D59" s="126" t="s">
        <v>194</v>
      </c>
      <c r="E59" s="126" t="s">
        <v>76</v>
      </c>
      <c r="F59" s="127" t="s">
        <v>52</v>
      </c>
      <c r="G59" s="127">
        <v>-3.5714285714285694</v>
      </c>
      <c r="H59" s="127">
        <v>4.3237311385459662</v>
      </c>
      <c r="I59" s="127" t="s">
        <v>52</v>
      </c>
      <c r="J59" s="127" t="s">
        <v>52</v>
      </c>
      <c r="K59" s="127" t="s">
        <v>52</v>
      </c>
      <c r="L59" s="127" t="s">
        <v>52</v>
      </c>
      <c r="M59" s="127" t="s">
        <v>52</v>
      </c>
      <c r="N59" s="127" t="s">
        <v>52</v>
      </c>
      <c r="O59" s="127" t="s">
        <v>52</v>
      </c>
      <c r="P59" s="127" t="s">
        <v>52</v>
      </c>
      <c r="Q59" s="127" t="s">
        <v>52</v>
      </c>
      <c r="R59" s="127" t="s">
        <v>52</v>
      </c>
      <c r="S59" s="127" t="s">
        <v>52</v>
      </c>
      <c r="T59" s="127" t="s">
        <v>52</v>
      </c>
      <c r="U59" s="127" t="s">
        <v>52</v>
      </c>
      <c r="V59" s="127" t="s">
        <v>52</v>
      </c>
      <c r="W59" s="127" t="s">
        <v>52</v>
      </c>
      <c r="X59" s="127" t="s">
        <v>52</v>
      </c>
      <c r="Y59" s="127" t="s">
        <v>52</v>
      </c>
      <c r="Z59" s="127" t="s">
        <v>52</v>
      </c>
      <c r="AA59" s="128" t="s">
        <v>52</v>
      </c>
      <c r="AB59" s="127" t="s">
        <v>52</v>
      </c>
      <c r="AC59" s="127" t="s">
        <v>52</v>
      </c>
      <c r="AD59" s="128" t="s">
        <v>52</v>
      </c>
      <c r="AE59" s="127" t="s">
        <v>52</v>
      </c>
      <c r="AF59" s="128" t="s">
        <v>52</v>
      </c>
      <c r="AG59" s="128" t="s">
        <v>52</v>
      </c>
      <c r="AH59" s="128" t="s">
        <v>52</v>
      </c>
      <c r="AI59" s="128" t="s">
        <v>52</v>
      </c>
      <c r="AJ59" s="127" t="s">
        <v>52</v>
      </c>
      <c r="AK59" s="127" t="s">
        <v>52</v>
      </c>
      <c r="AL59" s="130"/>
    </row>
    <row r="60" spans="1:38" x14ac:dyDescent="0.15">
      <c r="A60" s="126" t="s">
        <v>347</v>
      </c>
      <c r="B60" s="126" t="s">
        <v>348</v>
      </c>
      <c r="C60" s="126" t="s">
        <v>349</v>
      </c>
      <c r="D60" s="126" t="s">
        <v>94</v>
      </c>
      <c r="E60" s="126" t="s">
        <v>78</v>
      </c>
      <c r="F60" s="127" t="s">
        <v>52</v>
      </c>
      <c r="G60" s="127" t="s">
        <v>52</v>
      </c>
      <c r="H60" s="127" t="s">
        <v>52</v>
      </c>
      <c r="I60" s="127" t="s">
        <v>52</v>
      </c>
      <c r="J60" s="127">
        <v>4.4978382764341802</v>
      </c>
      <c r="K60" s="127">
        <v>7.9571662011658617</v>
      </c>
      <c r="L60" s="127">
        <v>0</v>
      </c>
      <c r="M60" s="127">
        <v>0</v>
      </c>
      <c r="N60" s="127">
        <v>0</v>
      </c>
      <c r="O60" s="127">
        <v>5.9998067695082256</v>
      </c>
      <c r="P60" s="127">
        <v>7.2451439103927555</v>
      </c>
      <c r="Q60" s="127">
        <v>0.45044194303844165</v>
      </c>
      <c r="R60" s="127">
        <v>4.9326426818835643</v>
      </c>
      <c r="S60" s="127">
        <v>4.9095144239383615</v>
      </c>
      <c r="T60" s="127">
        <v>4.4406490179333957</v>
      </c>
      <c r="U60" s="127">
        <v>4.0065412919051369</v>
      </c>
      <c r="V60" s="127">
        <v>3.1996855345911968</v>
      </c>
      <c r="W60" s="127">
        <v>1.9996952845280873</v>
      </c>
      <c r="X60" s="127">
        <v>0</v>
      </c>
      <c r="Y60" s="127">
        <v>0</v>
      </c>
      <c r="Z60" s="127">
        <v>1.9642256992419505</v>
      </c>
      <c r="AA60" s="128">
        <v>1.9498260391869637</v>
      </c>
      <c r="AB60" s="127">
        <v>1.9498947459173799</v>
      </c>
      <c r="AC60" s="127">
        <v>3.9499369278581442</v>
      </c>
      <c r="AD60" s="128">
        <v>4.9896275405746371</v>
      </c>
      <c r="AE60" s="127">
        <v>4.9901204912634167</v>
      </c>
      <c r="AF60" s="128">
        <v>3.9903071454051142</v>
      </c>
      <c r="AG60" s="128">
        <v>3.9897801066937966</v>
      </c>
      <c r="AH60" s="128">
        <v>4.9901039652387569</v>
      </c>
      <c r="AI60" s="128">
        <v>2.9902167907173296</v>
      </c>
      <c r="AJ60" s="127">
        <v>5</v>
      </c>
      <c r="AK60" s="127">
        <v>4.9897549709682503</v>
      </c>
    </row>
    <row r="61" spans="1:38" x14ac:dyDescent="0.15">
      <c r="A61" s="126" t="s">
        <v>350</v>
      </c>
      <c r="B61" s="126" t="s">
        <v>351</v>
      </c>
      <c r="C61" s="126" t="s">
        <v>352</v>
      </c>
      <c r="D61" s="126" t="s">
        <v>94</v>
      </c>
      <c r="E61" s="126" t="s">
        <v>76</v>
      </c>
      <c r="F61" s="127" t="s">
        <v>52</v>
      </c>
      <c r="G61" s="127">
        <v>2.0088888888889045</v>
      </c>
      <c r="H61" s="127">
        <v>5.8731265249215738</v>
      </c>
      <c r="I61" s="127">
        <v>5.4485596707819042</v>
      </c>
      <c r="J61" s="127">
        <v>7.8988448329691039</v>
      </c>
      <c r="K61" s="127">
        <v>27.416087962962948</v>
      </c>
      <c r="L61" s="127">
        <v>7.4486204155785174</v>
      </c>
      <c r="M61" s="127">
        <v>6.012892317446898</v>
      </c>
      <c r="N61" s="127">
        <v>7.4062998405103713</v>
      </c>
      <c r="O61" s="127">
        <v>9.642691415313223</v>
      </c>
      <c r="P61" s="127">
        <v>8.2783138649060533</v>
      </c>
      <c r="Q61" s="127">
        <v>7.4968730456535155</v>
      </c>
      <c r="R61" s="127">
        <v>4.3269580394153166</v>
      </c>
      <c r="S61" s="127">
        <v>4.2590269064547499</v>
      </c>
      <c r="T61" s="127">
        <v>3.5836063381694316</v>
      </c>
      <c r="U61" s="127">
        <v>4.1567159362292614</v>
      </c>
      <c r="V61" s="127">
        <v>2.4230030364999635</v>
      </c>
      <c r="W61" s="127">
        <v>2.4866892545982466</v>
      </c>
      <c r="X61" s="127">
        <v>0.61987130291045389</v>
      </c>
      <c r="Y61" s="127">
        <v>0.89180943440507576</v>
      </c>
      <c r="Z61" s="127">
        <v>0.39544080018607985</v>
      </c>
      <c r="AA61" s="128">
        <v>2.4270157553290206</v>
      </c>
      <c r="AB61" s="127">
        <v>1.3233048690832971</v>
      </c>
      <c r="AC61" s="127">
        <v>1.5515990400178703</v>
      </c>
      <c r="AD61" s="128">
        <v>5.0288540807914339</v>
      </c>
      <c r="AE61" s="127">
        <v>4.055468341182622</v>
      </c>
      <c r="AF61" s="128">
        <v>1.4483278853407056</v>
      </c>
      <c r="AG61" s="128">
        <v>4.570465473652896</v>
      </c>
      <c r="AH61" s="128">
        <v>3.3799478549419408</v>
      </c>
      <c r="AI61" s="128">
        <v>1.8662876008804077</v>
      </c>
      <c r="AJ61" s="127">
        <v>1.4</v>
      </c>
      <c r="AK61" s="127">
        <v>5.2360438779588847</v>
      </c>
    </row>
    <row r="62" spans="1:38" x14ac:dyDescent="0.15">
      <c r="A62" s="126" t="s">
        <v>353</v>
      </c>
      <c r="B62" s="126" t="s">
        <v>354</v>
      </c>
      <c r="C62" s="126" t="s">
        <v>355</v>
      </c>
      <c r="D62" s="126" t="s">
        <v>94</v>
      </c>
      <c r="E62" s="126" t="s">
        <v>227</v>
      </c>
      <c r="F62" s="127" t="s">
        <v>52</v>
      </c>
      <c r="G62" s="127">
        <v>-12.345679012345684</v>
      </c>
      <c r="H62" s="127">
        <v>34.156494522691702</v>
      </c>
      <c r="I62" s="127">
        <v>9.570025429857921</v>
      </c>
      <c r="J62" s="127">
        <v>6.1939742361333003</v>
      </c>
      <c r="K62" s="127">
        <v>2.9093315154188559</v>
      </c>
      <c r="L62" s="127">
        <v>10.073063809059917</v>
      </c>
      <c r="M62" s="127">
        <v>8.4485352686078272</v>
      </c>
      <c r="N62" s="127">
        <v>10.25331331200627</v>
      </c>
      <c r="O62" s="127">
        <v>4.5492227979274702</v>
      </c>
      <c r="P62" s="127">
        <v>5.998045962363534</v>
      </c>
      <c r="Q62" s="127">
        <v>6.7553667561682573</v>
      </c>
      <c r="R62" s="127">
        <v>4.9026477801691755</v>
      </c>
      <c r="S62" s="127">
        <v>3.9757139108237709</v>
      </c>
      <c r="T62" s="127">
        <v>4.8252205536498849</v>
      </c>
      <c r="U62" s="127">
        <v>4.3338841889836175</v>
      </c>
      <c r="V62" s="127">
        <v>2.7094500330420601</v>
      </c>
      <c r="W62" s="127">
        <v>1.2408595122349766</v>
      </c>
      <c r="X62" s="127">
        <v>0</v>
      </c>
      <c r="Y62" s="127">
        <v>0</v>
      </c>
      <c r="Z62" s="127">
        <v>1.8924453500923164</v>
      </c>
      <c r="AA62" s="128">
        <v>0</v>
      </c>
      <c r="AB62" s="127">
        <v>1.9869910006237168</v>
      </c>
      <c r="AC62" s="127">
        <v>3.9926611916826671</v>
      </c>
      <c r="AD62" s="128">
        <v>3.990590607409894</v>
      </c>
      <c r="AE62" s="127">
        <v>3.9909516884795604</v>
      </c>
      <c r="AF62" s="128">
        <v>4.987569919204482</v>
      </c>
      <c r="AG62" s="128">
        <v>3.9884564155690416</v>
      </c>
      <c r="AH62" s="128">
        <v>4.988258734789718</v>
      </c>
      <c r="AI62" s="128">
        <v>0.99935234136130391</v>
      </c>
      <c r="AJ62" s="127">
        <v>5</v>
      </c>
      <c r="AK62" s="127">
        <v>4.9898796207521041</v>
      </c>
    </row>
    <row r="63" spans="1:38" x14ac:dyDescent="0.15">
      <c r="A63" s="126" t="s">
        <v>356</v>
      </c>
      <c r="B63" s="126" t="s">
        <v>357</v>
      </c>
      <c r="C63" s="126" t="s">
        <v>358</v>
      </c>
      <c r="D63" s="126" t="s">
        <v>94</v>
      </c>
      <c r="E63" s="126" t="s">
        <v>76</v>
      </c>
      <c r="F63" s="127" t="s">
        <v>52</v>
      </c>
      <c r="G63" s="127">
        <v>-2.8571428571428612</v>
      </c>
      <c r="H63" s="127">
        <v>-1.4640522875817084</v>
      </c>
      <c r="I63" s="127">
        <v>8.6229769169541015</v>
      </c>
      <c r="J63" s="127">
        <v>7.2056668295066117</v>
      </c>
      <c r="K63" s="127">
        <v>9.8086124401913821</v>
      </c>
      <c r="L63" s="127">
        <v>4.7100321610125491</v>
      </c>
      <c r="M63" s="127">
        <v>4.4288120479540254</v>
      </c>
      <c r="N63" s="127">
        <v>10.673624288425046</v>
      </c>
      <c r="O63" s="127">
        <v>24.414916416630945</v>
      </c>
      <c r="P63" s="127">
        <v>5.4296148280851781</v>
      </c>
      <c r="Q63" s="127">
        <v>4.9800666623096532</v>
      </c>
      <c r="R63" s="127">
        <v>5.3352424827242828</v>
      </c>
      <c r="S63" s="127">
        <v>5.0886524822695094</v>
      </c>
      <c r="T63" s="127">
        <v>5.7814521118047395</v>
      </c>
      <c r="U63" s="127">
        <v>4.944441490775688</v>
      </c>
      <c r="V63" s="127">
        <v>4.0883530067379326</v>
      </c>
      <c r="W63" s="127">
        <v>2.511437749440276</v>
      </c>
      <c r="X63" s="127">
        <v>0.18991548760803312</v>
      </c>
      <c r="Y63" s="127">
        <v>6.1605535020376578E-2</v>
      </c>
      <c r="Z63" s="127">
        <v>2.8842055410845262</v>
      </c>
      <c r="AA63" s="128">
        <v>1.9609648315227268</v>
      </c>
      <c r="AB63" s="127">
        <v>-9.0293453724688E-3</v>
      </c>
      <c r="AC63" s="127">
        <v>2.9257720787430053</v>
      </c>
      <c r="AD63" s="128">
        <v>2.5750131602035431</v>
      </c>
      <c r="AE63" s="127">
        <v>2.9209254586665567</v>
      </c>
      <c r="AF63" s="128">
        <v>2.9751516662511523</v>
      </c>
      <c r="AG63" s="128">
        <v>2.3242676135905249</v>
      </c>
      <c r="AH63" s="128">
        <v>3.0444041328180451</v>
      </c>
      <c r="AI63" s="128">
        <v>2.0206659012629058</v>
      </c>
      <c r="AJ63" s="127">
        <v>2.2000000000000002</v>
      </c>
      <c r="AK63" s="127">
        <v>3.5367061672230937</v>
      </c>
    </row>
    <row r="64" spans="1:38" x14ac:dyDescent="0.15">
      <c r="A64" s="126" t="s">
        <v>359</v>
      </c>
      <c r="B64" s="126" t="s">
        <v>360</v>
      </c>
      <c r="C64" s="126" t="s">
        <v>361</v>
      </c>
      <c r="D64" s="126" t="s">
        <v>94</v>
      </c>
      <c r="E64" s="126" t="s">
        <v>76</v>
      </c>
      <c r="F64" s="127" t="s">
        <v>52</v>
      </c>
      <c r="G64" s="127">
        <v>-10.930555555555571</v>
      </c>
      <c r="H64" s="127">
        <v>0</v>
      </c>
      <c r="I64" s="127">
        <v>-7.2041166380789008</v>
      </c>
      <c r="J64" s="127">
        <v>8.4019492522265296</v>
      </c>
      <c r="K64" s="127">
        <v>5.0534800806076419</v>
      </c>
      <c r="L64" s="127">
        <v>2.0067876641581819</v>
      </c>
      <c r="M64" s="127">
        <v>4.4987704325184552</v>
      </c>
      <c r="N64" s="127">
        <v>4.4988925802879294</v>
      </c>
      <c r="O64" s="127">
        <v>4.9940389455557295</v>
      </c>
      <c r="P64" s="127">
        <v>8.9957103204642834</v>
      </c>
      <c r="Q64" s="127">
        <v>5.0005787706910496</v>
      </c>
      <c r="R64" s="127">
        <v>4.8947194355638999</v>
      </c>
      <c r="S64" s="127">
        <v>4.8975302154492937</v>
      </c>
      <c r="T64" s="127">
        <v>4.8993086865043693</v>
      </c>
      <c r="U64" s="127">
        <v>4.4985673352435356</v>
      </c>
      <c r="V64" s="127">
        <v>3.5005940956036881</v>
      </c>
      <c r="W64" s="127">
        <v>0</v>
      </c>
      <c r="X64" s="127">
        <v>0</v>
      </c>
      <c r="Y64" s="127">
        <v>0</v>
      </c>
      <c r="Z64" s="127">
        <v>0</v>
      </c>
      <c r="AA64" s="128">
        <v>0</v>
      </c>
      <c r="AB64" s="127">
        <v>0</v>
      </c>
      <c r="AC64" s="127">
        <v>4.4154009184034004</v>
      </c>
      <c r="AD64" s="128">
        <v>4.2286874154262577</v>
      </c>
      <c r="AE64" s="127">
        <v>4.0571243102888843</v>
      </c>
      <c r="AF64" s="128">
        <v>3.8989394884591411</v>
      </c>
      <c r="AG64" s="128">
        <v>3.7526268387871431</v>
      </c>
      <c r="AH64" s="128">
        <v>3.6168981481481484</v>
      </c>
      <c r="AI64" s="128">
        <v>3.4907079028204411</v>
      </c>
      <c r="AJ64" s="127">
        <v>3.4</v>
      </c>
      <c r="AK64" s="127">
        <v>3.2628556512659874</v>
      </c>
    </row>
    <row r="65" spans="1:38" x14ac:dyDescent="0.15">
      <c r="A65" s="126" t="s">
        <v>362</v>
      </c>
      <c r="B65" s="126" t="s">
        <v>363</v>
      </c>
      <c r="C65" s="126" t="s">
        <v>364</v>
      </c>
      <c r="D65" s="126" t="s">
        <v>94</v>
      </c>
      <c r="E65" s="126" t="s">
        <v>76</v>
      </c>
      <c r="F65" s="127" t="s">
        <v>52</v>
      </c>
      <c r="G65" s="127">
        <v>45.279221868187136</v>
      </c>
      <c r="H65" s="127">
        <v>2.5972526838277759</v>
      </c>
      <c r="I65" s="127">
        <v>2.6215121512151143</v>
      </c>
      <c r="J65" s="127">
        <v>4.6815042210284048</v>
      </c>
      <c r="K65" s="127">
        <v>5.9488898198575555</v>
      </c>
      <c r="L65" s="127">
        <v>6.5144325820482436</v>
      </c>
      <c r="M65" s="127">
        <v>9.8654292343387482</v>
      </c>
      <c r="N65" s="127">
        <v>5.5921608379793923</v>
      </c>
      <c r="O65" s="127">
        <v>13.096000000000004</v>
      </c>
      <c r="P65" s="127">
        <v>1.8249982315908539</v>
      </c>
      <c r="Q65" s="127">
        <v>3.6957276832233532</v>
      </c>
      <c r="R65" s="127">
        <v>2.5859181349232756</v>
      </c>
      <c r="S65" s="127">
        <v>3.3827466858224966</v>
      </c>
      <c r="T65" s="127">
        <v>3.7079148506095692</v>
      </c>
      <c r="U65" s="127">
        <v>4.3184309903764131</v>
      </c>
      <c r="V65" s="127">
        <v>4.0637589770537517</v>
      </c>
      <c r="W65" s="127">
        <v>3.4281546316557296</v>
      </c>
      <c r="X65" s="127">
        <v>3.797331018769512E-2</v>
      </c>
      <c r="Y65" s="127">
        <v>0.15183558375359496</v>
      </c>
      <c r="Z65" s="127">
        <v>-8.121717472522505E-2</v>
      </c>
      <c r="AA65" s="128">
        <v>-0.10837758751489623</v>
      </c>
      <c r="AB65" s="127">
        <v>7.5946620375377805E-2</v>
      </c>
      <c r="AC65" s="127">
        <v>0.28729401561145007</v>
      </c>
      <c r="AD65" s="128">
        <v>0.47564996486675337</v>
      </c>
      <c r="AE65" s="127">
        <v>0.46801872074884177</v>
      </c>
      <c r="AF65" s="128">
        <v>0.59434568430072332</v>
      </c>
      <c r="AG65" s="128">
        <v>2.9222334593069776</v>
      </c>
      <c r="AH65" s="128">
        <v>3.0616466694249005</v>
      </c>
      <c r="AI65" s="128">
        <v>2.7348454435969431</v>
      </c>
      <c r="AJ65" s="127">
        <v>2.7</v>
      </c>
      <c r="AK65" s="127">
        <v>4.4311320306185484</v>
      </c>
    </row>
    <row r="66" spans="1:38" ht="17" x14ac:dyDescent="0.15">
      <c r="A66" s="126" t="s">
        <v>365</v>
      </c>
      <c r="B66" s="126" t="s">
        <v>366</v>
      </c>
      <c r="C66" s="126" t="s">
        <v>367</v>
      </c>
      <c r="D66" s="126" t="s">
        <v>194</v>
      </c>
      <c r="E66" s="126" t="s">
        <v>82</v>
      </c>
      <c r="F66" s="127" t="s">
        <v>52</v>
      </c>
      <c r="G66" s="127">
        <v>2.8708689194207153</v>
      </c>
      <c r="H66" s="127">
        <v>-2.0304568527918718</v>
      </c>
      <c r="I66" s="127">
        <v>6.8508923431203357</v>
      </c>
      <c r="J66" s="127">
        <v>6.551724137931032</v>
      </c>
      <c r="K66" s="127">
        <v>10.669498381877034</v>
      </c>
      <c r="L66" s="127">
        <v>9.7998720643333712</v>
      </c>
      <c r="M66" s="127">
        <v>7.4787356226176485</v>
      </c>
      <c r="N66" s="127">
        <v>5.3910484745237568</v>
      </c>
      <c r="O66" s="127">
        <v>8.9506399612055532</v>
      </c>
      <c r="P66" s="127">
        <v>14.799978419789056</v>
      </c>
      <c r="Q66" s="127">
        <v>0.76014803501145423</v>
      </c>
      <c r="R66" s="127">
        <v>3.7125999860077883</v>
      </c>
      <c r="S66" s="127">
        <v>4.8996020057113157</v>
      </c>
      <c r="T66" s="127">
        <v>4.5003429649318463</v>
      </c>
      <c r="U66" s="127">
        <v>4.5003743474559883</v>
      </c>
      <c r="V66" s="127">
        <v>3.7000323875513885</v>
      </c>
      <c r="W66" s="127">
        <v>1.9997917869412731</v>
      </c>
      <c r="X66" s="127">
        <v>0</v>
      </c>
      <c r="Y66" s="127">
        <v>0</v>
      </c>
      <c r="Z66" s="127">
        <v>0</v>
      </c>
      <c r="AA66" s="128">
        <v>1.4994340007794094</v>
      </c>
      <c r="AB66" s="127">
        <v>1.9901270682877836</v>
      </c>
      <c r="AC66" s="127">
        <v>3.9904272768829463</v>
      </c>
      <c r="AD66" s="128">
        <v>4.9896999629370997</v>
      </c>
      <c r="AE66" s="127">
        <v>5.9897543675292209</v>
      </c>
      <c r="AF66" s="128">
        <v>2.9898376502664581</v>
      </c>
      <c r="AG66" s="128" t="s">
        <v>52</v>
      </c>
      <c r="AH66" s="128" t="s">
        <v>52</v>
      </c>
      <c r="AI66" s="128" t="s">
        <v>52</v>
      </c>
      <c r="AJ66" s="127" t="s">
        <v>52</v>
      </c>
      <c r="AK66" s="127" t="s">
        <v>52</v>
      </c>
    </row>
    <row r="67" spans="1:38" ht="17" x14ac:dyDescent="0.15">
      <c r="A67" s="126" t="s">
        <v>368</v>
      </c>
      <c r="B67" s="126" t="s">
        <v>369</v>
      </c>
      <c r="C67" s="126" t="s">
        <v>370</v>
      </c>
      <c r="D67" s="126" t="s">
        <v>94</v>
      </c>
      <c r="E67" s="126" t="s">
        <v>78</v>
      </c>
      <c r="F67" s="127" t="s">
        <v>52</v>
      </c>
      <c r="G67" s="127" t="s">
        <v>52</v>
      </c>
      <c r="H67" s="127" t="s">
        <v>52</v>
      </c>
      <c r="I67" s="127" t="s">
        <v>52</v>
      </c>
      <c r="J67" s="127" t="s">
        <v>52</v>
      </c>
      <c r="K67" s="127" t="s">
        <v>52</v>
      </c>
      <c r="L67" s="127" t="s">
        <v>52</v>
      </c>
      <c r="M67" s="127" t="s">
        <v>52</v>
      </c>
      <c r="N67" s="127" t="s">
        <v>52</v>
      </c>
      <c r="O67" s="127" t="s">
        <v>52</v>
      </c>
      <c r="P67" s="127" t="s">
        <v>52</v>
      </c>
      <c r="Q67" s="127" t="s">
        <v>52</v>
      </c>
      <c r="R67" s="127" t="s">
        <v>52</v>
      </c>
      <c r="S67" s="127" t="s">
        <v>52</v>
      </c>
      <c r="T67" s="127" t="s">
        <v>52</v>
      </c>
      <c r="U67" s="127" t="s">
        <v>52</v>
      </c>
      <c r="V67" s="127" t="s">
        <v>52</v>
      </c>
      <c r="W67" s="127" t="s">
        <v>52</v>
      </c>
      <c r="X67" s="127" t="s">
        <v>52</v>
      </c>
      <c r="Y67" s="127" t="s">
        <v>52</v>
      </c>
      <c r="Z67" s="127" t="s">
        <v>52</v>
      </c>
      <c r="AA67" s="127" t="s">
        <v>52</v>
      </c>
      <c r="AB67" s="127" t="s">
        <v>52</v>
      </c>
      <c r="AC67" s="127" t="s">
        <v>52</v>
      </c>
      <c r="AD67" s="127" t="s">
        <v>52</v>
      </c>
      <c r="AE67" s="127" t="s">
        <v>52</v>
      </c>
      <c r="AF67" s="127" t="s">
        <v>52</v>
      </c>
      <c r="AG67" s="128" t="s">
        <v>52</v>
      </c>
      <c r="AH67" s="128">
        <v>3.900142530125688</v>
      </c>
      <c r="AI67" s="128">
        <v>4.2133830585775938</v>
      </c>
      <c r="AJ67" s="127">
        <v>5</v>
      </c>
      <c r="AK67" s="127">
        <v>5.0981604743383198</v>
      </c>
    </row>
    <row r="68" spans="1:38" x14ac:dyDescent="0.15">
      <c r="A68" s="16" t="s">
        <v>371</v>
      </c>
      <c r="B68" s="126" t="s">
        <v>372</v>
      </c>
      <c r="C68" s="16" t="s">
        <v>373</v>
      </c>
      <c r="D68" s="126" t="s">
        <v>94</v>
      </c>
      <c r="E68" s="126" t="s">
        <v>88</v>
      </c>
      <c r="F68" s="127" t="s">
        <v>52</v>
      </c>
      <c r="G68" s="127" t="s">
        <v>52</v>
      </c>
      <c r="H68" s="127" t="s">
        <v>52</v>
      </c>
      <c r="I68" s="127" t="s">
        <v>52</v>
      </c>
      <c r="J68" s="127" t="s">
        <v>52</v>
      </c>
      <c r="K68" s="127" t="s">
        <v>52</v>
      </c>
      <c r="L68" s="127" t="s">
        <v>52</v>
      </c>
      <c r="M68" s="127" t="s">
        <v>52</v>
      </c>
      <c r="N68" s="127" t="s">
        <v>52</v>
      </c>
      <c r="O68" s="127" t="s">
        <v>52</v>
      </c>
      <c r="P68" s="127" t="s">
        <v>52</v>
      </c>
      <c r="Q68" s="127" t="s">
        <v>52</v>
      </c>
      <c r="R68" s="127">
        <v>4.9720044792833278</v>
      </c>
      <c r="S68" s="127">
        <v>6.3793471303605713</v>
      </c>
      <c r="T68" s="127">
        <v>4.9538708383473704</v>
      </c>
      <c r="U68" s="127">
        <v>5.0066883240970697</v>
      </c>
      <c r="V68" s="127">
        <v>4.986351228389438</v>
      </c>
      <c r="W68" s="127">
        <v>2.4960998439937754</v>
      </c>
      <c r="X68" s="127">
        <v>0</v>
      </c>
      <c r="Y68" s="127">
        <v>0</v>
      </c>
      <c r="Z68" s="127">
        <v>0</v>
      </c>
      <c r="AA68" s="128">
        <v>0</v>
      </c>
      <c r="AB68" s="127">
        <v>-0.99780145442246448</v>
      </c>
      <c r="AC68" s="127">
        <v>1.9815510761872268</v>
      </c>
      <c r="AD68" s="128">
        <v>1.9765494137353512</v>
      </c>
      <c r="AE68" s="127">
        <v>2.9894875164257595</v>
      </c>
      <c r="AF68" s="128">
        <v>2.9824561403508643</v>
      </c>
      <c r="AG68" s="128">
        <v>1.9823447421403184</v>
      </c>
      <c r="AH68" s="128">
        <v>1.9893697798025851</v>
      </c>
      <c r="AI68" s="128">
        <v>7.4449076831447289</v>
      </c>
      <c r="AJ68" s="127">
        <v>6.9</v>
      </c>
      <c r="AK68" s="127">
        <v>2.9808190772420908</v>
      </c>
      <c r="AL68" s="19"/>
    </row>
    <row r="69" spans="1:38" x14ac:dyDescent="0.15">
      <c r="A69" s="126" t="s">
        <v>374</v>
      </c>
      <c r="B69" s="126" t="s">
        <v>375</v>
      </c>
      <c r="C69" s="126" t="s">
        <v>376</v>
      </c>
      <c r="D69" s="126" t="s">
        <v>94</v>
      </c>
      <c r="E69" s="126" t="s">
        <v>76</v>
      </c>
      <c r="F69" s="127" t="s">
        <v>52</v>
      </c>
      <c r="G69" s="127">
        <v>11.627906976744185</v>
      </c>
      <c r="H69" s="127">
        <v>18.75</v>
      </c>
      <c r="I69" s="127">
        <v>12.272904483430807</v>
      </c>
      <c r="J69" s="127">
        <v>4.2294603791930001</v>
      </c>
      <c r="K69" s="127">
        <v>1.9589552238805936</v>
      </c>
      <c r="L69" s="127">
        <v>4.4961442948633987</v>
      </c>
      <c r="M69" s="127">
        <v>4.5028142589118119</v>
      </c>
      <c r="N69" s="127">
        <v>7.9293836026331519</v>
      </c>
      <c r="O69" s="127">
        <v>6.5040199611865859</v>
      </c>
      <c r="P69" s="127">
        <v>5.3831736776343035</v>
      </c>
      <c r="Q69" s="127">
        <v>5.1180713368244284</v>
      </c>
      <c r="R69" s="127">
        <v>3.0594980731271733</v>
      </c>
      <c r="S69" s="127">
        <v>2.5856172192074496</v>
      </c>
      <c r="T69" s="127">
        <v>3.5828591749644403</v>
      </c>
      <c r="U69" s="127">
        <v>3.9910737275770316</v>
      </c>
      <c r="V69" s="127">
        <v>4.7911852096401475</v>
      </c>
      <c r="W69" s="127">
        <v>1.9926751466939692</v>
      </c>
      <c r="X69" s="127">
        <v>0.1081122823274967</v>
      </c>
      <c r="Y69" s="127">
        <v>1.9284915339227382E-2</v>
      </c>
      <c r="Z69" s="127">
        <v>1.9975320067869831</v>
      </c>
      <c r="AA69" s="128">
        <v>1.9848771266540721</v>
      </c>
      <c r="AB69" s="127">
        <v>2.2428174235403109</v>
      </c>
      <c r="AC69" s="127">
        <v>1.9289340101522834</v>
      </c>
      <c r="AD69" s="128">
        <v>2.1414342629481942</v>
      </c>
      <c r="AE69" s="127">
        <v>3.1726683847600468</v>
      </c>
      <c r="AF69" s="128">
        <v>3.5746835443037916</v>
      </c>
      <c r="AG69" s="128">
        <v>2.0988137139877461</v>
      </c>
      <c r="AH69" s="128">
        <v>1.9918283963227816</v>
      </c>
      <c r="AI69" s="128">
        <v>1.9341512268402625</v>
      </c>
      <c r="AJ69" s="127">
        <v>3</v>
      </c>
      <c r="AK69" s="127">
        <v>3.080180099591491</v>
      </c>
    </row>
    <row r="70" spans="1:38" x14ac:dyDescent="0.15">
      <c r="A70" s="126" t="s">
        <v>377</v>
      </c>
      <c r="B70" s="126" t="s">
        <v>378</v>
      </c>
      <c r="C70" s="126" t="s">
        <v>379</v>
      </c>
      <c r="D70" s="126" t="s">
        <v>94</v>
      </c>
      <c r="E70" s="126" t="s">
        <v>74</v>
      </c>
      <c r="F70" s="127" t="s">
        <v>52</v>
      </c>
      <c r="G70" s="127">
        <v>-7.5810564663023712</v>
      </c>
      <c r="H70" s="127">
        <v>9.533288659387452</v>
      </c>
      <c r="I70" s="127">
        <v>4.5002249212775496</v>
      </c>
      <c r="J70" s="127">
        <v>8.4957641710861793</v>
      </c>
      <c r="K70" s="127">
        <v>6.1958419298524063</v>
      </c>
      <c r="L70" s="127">
        <v>7.9086588755716178</v>
      </c>
      <c r="M70" s="127">
        <v>5.0868348890674042</v>
      </c>
      <c r="N70" s="127">
        <v>7.443429670923436</v>
      </c>
      <c r="O70" s="127">
        <v>6.5585634207072587</v>
      </c>
      <c r="P70" s="127">
        <v>9.5816930266823306</v>
      </c>
      <c r="Q70" s="127">
        <v>2.5000525221118011</v>
      </c>
      <c r="R70" s="127">
        <v>4.7500461169526034</v>
      </c>
      <c r="S70" s="127">
        <v>4.8291313238042051</v>
      </c>
      <c r="T70" s="127">
        <v>4.9491829135129564</v>
      </c>
      <c r="U70" s="127">
        <v>3.3996727492619243</v>
      </c>
      <c r="V70" s="127">
        <v>4.7903676628682064</v>
      </c>
      <c r="W70" s="127">
        <v>3.3895523000533387</v>
      </c>
      <c r="X70" s="127">
        <v>0</v>
      </c>
      <c r="Y70" s="127">
        <v>0</v>
      </c>
      <c r="Z70" s="127">
        <v>3.499900773963077</v>
      </c>
      <c r="AA70" s="128">
        <v>0</v>
      </c>
      <c r="AB70" s="127">
        <v>0</v>
      </c>
      <c r="AC70" s="127">
        <v>3.9399006013007831</v>
      </c>
      <c r="AD70" s="128">
        <v>4.9401937707071353</v>
      </c>
      <c r="AE70" s="127">
        <v>5.9402598863700362</v>
      </c>
      <c r="AF70" s="128">
        <v>2.9403175277438409</v>
      </c>
      <c r="AG70" s="128">
        <v>3.9401911099075315</v>
      </c>
      <c r="AH70" s="128">
        <v>4.9390527589094706</v>
      </c>
      <c r="AI70" s="128">
        <v>2.9402897728280344</v>
      </c>
      <c r="AJ70" s="127">
        <v>5</v>
      </c>
      <c r="AK70" s="127">
        <v>4.9904009713888788</v>
      </c>
    </row>
    <row r="71" spans="1:38" x14ac:dyDescent="0.15">
      <c r="A71" s="126" t="s">
        <v>380</v>
      </c>
      <c r="B71" s="126" t="s">
        <v>381</v>
      </c>
      <c r="C71" s="126" t="s">
        <v>382</v>
      </c>
      <c r="D71" s="126" t="s">
        <v>94</v>
      </c>
      <c r="E71" s="126" t="s">
        <v>74</v>
      </c>
      <c r="F71" s="127" t="s">
        <v>52</v>
      </c>
      <c r="G71" s="127">
        <v>10.817233560090699</v>
      </c>
      <c r="H71" s="127">
        <v>2.9465688842325903</v>
      </c>
      <c r="I71" s="127">
        <v>6.2364839078997676</v>
      </c>
      <c r="J71" s="127">
        <v>5.336027540787299</v>
      </c>
      <c r="K71" s="127">
        <v>8.4731793960923625</v>
      </c>
      <c r="L71" s="127">
        <v>4.4106473840027149</v>
      </c>
      <c r="M71" s="127">
        <v>3.7739163164167877</v>
      </c>
      <c r="N71" s="127">
        <v>5.2482681077944164</v>
      </c>
      <c r="O71" s="127">
        <v>4.8429710294759758</v>
      </c>
      <c r="P71" s="127">
        <v>9.9386435849676786</v>
      </c>
      <c r="Q71" s="127">
        <v>3.4253196599595412</v>
      </c>
      <c r="R71" s="127">
        <v>4.6474204552024503</v>
      </c>
      <c r="S71" s="127">
        <v>4.8397344407510161</v>
      </c>
      <c r="T71" s="127">
        <v>4.8332557506345637</v>
      </c>
      <c r="U71" s="127">
        <v>2.5754021447721271</v>
      </c>
      <c r="V71" s="127">
        <v>1.7732002548311812</v>
      </c>
      <c r="W71" s="127">
        <v>-0.98551422495084751</v>
      </c>
      <c r="X71" s="127">
        <v>0</v>
      </c>
      <c r="Y71" s="127">
        <v>5.9978764275342655E-2</v>
      </c>
      <c r="Z71" s="127">
        <v>2.0080841791479997</v>
      </c>
      <c r="AA71" s="128">
        <v>7.9409195585800063E-4</v>
      </c>
      <c r="AB71" s="127">
        <v>0</v>
      </c>
      <c r="AC71" s="127">
        <v>3.9505761091391367</v>
      </c>
      <c r="AD71" s="128">
        <v>4.8332391181458378</v>
      </c>
      <c r="AE71" s="127">
        <v>6.0131309524676935</v>
      </c>
      <c r="AF71" s="128">
        <v>3.0078702271711943</v>
      </c>
      <c r="AG71" s="128">
        <v>4.1224868378030521</v>
      </c>
      <c r="AH71" s="128">
        <v>4.9731156954351095</v>
      </c>
      <c r="AI71" s="128">
        <v>3.0146704192333216</v>
      </c>
      <c r="AJ71" s="127">
        <v>5</v>
      </c>
      <c r="AK71" s="127">
        <v>5.0302968755289177</v>
      </c>
    </row>
    <row r="72" spans="1:38" x14ac:dyDescent="0.15">
      <c r="A72" s="126" t="s">
        <v>383</v>
      </c>
      <c r="B72" s="126" t="s">
        <v>384</v>
      </c>
      <c r="C72" s="126" t="s">
        <v>385</v>
      </c>
      <c r="D72" s="126" t="s">
        <v>94</v>
      </c>
      <c r="E72" s="126" t="s">
        <v>76</v>
      </c>
      <c r="F72" s="127" t="s">
        <v>52</v>
      </c>
      <c r="G72" s="127">
        <v>-26.445309630500262</v>
      </c>
      <c r="H72" s="127">
        <v>10.106861080595237</v>
      </c>
      <c r="I72" s="127">
        <v>1.8866213151927553</v>
      </c>
      <c r="J72" s="127">
        <v>0</v>
      </c>
      <c r="K72" s="127">
        <v>2.501557909730252</v>
      </c>
      <c r="L72" s="127">
        <v>0</v>
      </c>
      <c r="M72" s="127">
        <v>0</v>
      </c>
      <c r="N72" s="127">
        <v>-0.99009900990098743</v>
      </c>
      <c r="O72" s="127">
        <v>2.298245614035082</v>
      </c>
      <c r="P72" s="127">
        <v>8.5491339392900016</v>
      </c>
      <c r="Q72" s="127">
        <v>3.997156173473428</v>
      </c>
      <c r="R72" s="127">
        <v>4.0030383592859664</v>
      </c>
      <c r="S72" s="127">
        <v>4.002337131171501</v>
      </c>
      <c r="T72" s="127">
        <v>4.5014044943820153</v>
      </c>
      <c r="U72" s="127">
        <v>4.5023855923660818</v>
      </c>
      <c r="V72" s="127">
        <v>4.5013182431997905</v>
      </c>
      <c r="W72" s="127">
        <v>2.4983077964432852</v>
      </c>
      <c r="X72" s="127">
        <v>0</v>
      </c>
      <c r="Y72" s="127">
        <v>0</v>
      </c>
      <c r="Z72" s="127">
        <v>1.9991595125172523</v>
      </c>
      <c r="AA72" s="128">
        <v>1.9952913478516798</v>
      </c>
      <c r="AB72" s="127">
        <v>1.9966530094062129</v>
      </c>
      <c r="AC72" s="127">
        <v>2.8288543140028377</v>
      </c>
      <c r="AD72" s="128">
        <v>2.7510316368638321</v>
      </c>
      <c r="AE72" s="127">
        <v>2.6773761713520861</v>
      </c>
      <c r="AF72" s="128">
        <v>2.9986962190352129</v>
      </c>
      <c r="AG72" s="128">
        <v>2.5316455696202445</v>
      </c>
      <c r="AH72" s="128">
        <v>2.4691358024691357</v>
      </c>
      <c r="AI72" s="128">
        <v>2.4096385542168677</v>
      </c>
      <c r="AJ72" s="127">
        <v>3</v>
      </c>
      <c r="AK72" s="127">
        <v>2.9883481836874535</v>
      </c>
    </row>
    <row r="73" spans="1:38" x14ac:dyDescent="0.15">
      <c r="A73" s="126" t="s">
        <v>386</v>
      </c>
      <c r="B73" s="126" t="s">
        <v>387</v>
      </c>
      <c r="C73" s="126" t="s">
        <v>388</v>
      </c>
      <c r="D73" s="126" t="s">
        <v>94</v>
      </c>
      <c r="E73" s="126" t="s">
        <v>82</v>
      </c>
      <c r="F73" s="127" t="s">
        <v>52</v>
      </c>
      <c r="G73" s="127">
        <v>3.076923076923066</v>
      </c>
      <c r="H73" s="127">
        <v>-4.227750138197905</v>
      </c>
      <c r="I73" s="127">
        <v>8.9742109759194619</v>
      </c>
      <c r="J73" s="127">
        <v>-0.21186440677965379</v>
      </c>
      <c r="K73" s="127">
        <v>10.178343949044603</v>
      </c>
      <c r="L73" s="127">
        <v>9.8855359001040597</v>
      </c>
      <c r="M73" s="127">
        <v>8.4911616161616195</v>
      </c>
      <c r="N73" s="127">
        <v>7.9866162350887606</v>
      </c>
      <c r="O73" s="127">
        <v>9.3493196820692219</v>
      </c>
      <c r="P73" s="127">
        <v>9.1536281877540944</v>
      </c>
      <c r="Q73" s="127">
        <v>1.9864559819413188</v>
      </c>
      <c r="R73" s="127">
        <v>4.0061974324922573</v>
      </c>
      <c r="S73" s="127">
        <v>5.0010640561821731</v>
      </c>
      <c r="T73" s="127">
        <v>4.9959464937170566</v>
      </c>
      <c r="U73" s="127">
        <v>4.9995174210983464</v>
      </c>
      <c r="V73" s="127">
        <v>3.8974170420075467</v>
      </c>
      <c r="W73" s="127">
        <v>2.9992037512164984</v>
      </c>
      <c r="X73" s="127">
        <v>0</v>
      </c>
      <c r="Y73" s="127">
        <v>2.9462291702456724</v>
      </c>
      <c r="Z73" s="127">
        <v>1.9858156028368654</v>
      </c>
      <c r="AA73" s="128">
        <v>1.9880553055714678</v>
      </c>
      <c r="AB73" s="127">
        <v>1.9894111984598117</v>
      </c>
      <c r="AC73" s="127">
        <v>1.9977977033191596</v>
      </c>
      <c r="AD73" s="128">
        <v>1.9972239358420962</v>
      </c>
      <c r="AE73" s="127">
        <v>4.9897936039918322</v>
      </c>
      <c r="AF73" s="128">
        <v>4.9830776985670067</v>
      </c>
      <c r="AG73" s="128">
        <v>3.5873516702105812</v>
      </c>
      <c r="AH73" s="128">
        <v>2.9863594225930279</v>
      </c>
      <c r="AI73" s="128">
        <v>4.9893911142544791</v>
      </c>
      <c r="AJ73" s="127">
        <v>5</v>
      </c>
      <c r="AK73" s="127">
        <v>4.9874584378463549</v>
      </c>
    </row>
    <row r="74" spans="1:38" x14ac:dyDescent="0.15">
      <c r="A74" s="16" t="s">
        <v>389</v>
      </c>
      <c r="B74" s="126" t="s">
        <v>390</v>
      </c>
      <c r="C74" s="16" t="s">
        <v>391</v>
      </c>
      <c r="D74" s="126" t="s">
        <v>94</v>
      </c>
      <c r="E74" s="126" t="s">
        <v>88</v>
      </c>
      <c r="F74" s="127" t="s">
        <v>52</v>
      </c>
      <c r="G74" s="127" t="s">
        <v>52</v>
      </c>
      <c r="H74" s="127" t="s">
        <v>52</v>
      </c>
      <c r="I74" s="127" t="s">
        <v>52</v>
      </c>
      <c r="J74" s="127" t="s">
        <v>52</v>
      </c>
      <c r="K74" s="127" t="s">
        <v>52</v>
      </c>
      <c r="L74" s="127" t="s">
        <v>52</v>
      </c>
      <c r="M74" s="127" t="s">
        <v>52</v>
      </c>
      <c r="N74" s="127" t="s">
        <v>52</v>
      </c>
      <c r="O74" s="127" t="s">
        <v>52</v>
      </c>
      <c r="P74" s="127" t="s">
        <v>52</v>
      </c>
      <c r="Q74" s="127" t="s">
        <v>52</v>
      </c>
      <c r="R74" s="127">
        <v>4.8923679060665251</v>
      </c>
      <c r="S74" s="127">
        <v>4.4776119402985017</v>
      </c>
      <c r="T74" s="127">
        <v>3.9285714285714306</v>
      </c>
      <c r="U74" s="127">
        <v>3.9518900343642684</v>
      </c>
      <c r="V74" s="127">
        <v>3.471074380165291</v>
      </c>
      <c r="W74" s="127">
        <v>2.7156549520766617</v>
      </c>
      <c r="X74" s="127">
        <v>0</v>
      </c>
      <c r="Y74" s="127">
        <v>2.4883359253499435</v>
      </c>
      <c r="Z74" s="127">
        <v>8.345978755690453</v>
      </c>
      <c r="AA74" s="128">
        <v>0</v>
      </c>
      <c r="AB74" s="127">
        <v>0</v>
      </c>
      <c r="AC74" s="127">
        <v>1.9607843137254832</v>
      </c>
      <c r="AD74" s="128">
        <v>1.9230769230769384</v>
      </c>
      <c r="AE74" s="127">
        <v>2.9649595687331498</v>
      </c>
      <c r="AF74" s="128">
        <v>2.8795811518324443</v>
      </c>
      <c r="AG74" s="128">
        <v>1.9083969465649053</v>
      </c>
      <c r="AH74" s="128">
        <v>1.9975031210986236</v>
      </c>
      <c r="AI74" s="128">
        <v>1.9583843329253332</v>
      </c>
      <c r="AJ74" s="127">
        <v>6.6</v>
      </c>
      <c r="AK74" s="127">
        <v>2.9279279279279322</v>
      </c>
      <c r="AL74" s="19"/>
    </row>
    <row r="75" spans="1:38" x14ac:dyDescent="0.15">
      <c r="A75" s="126" t="s">
        <v>392</v>
      </c>
      <c r="B75" s="126" t="s">
        <v>393</v>
      </c>
      <c r="C75" s="126" t="s">
        <v>394</v>
      </c>
      <c r="D75" s="126" t="s">
        <v>94</v>
      </c>
      <c r="E75" s="126" t="s">
        <v>86</v>
      </c>
      <c r="F75" s="127" t="s">
        <v>52</v>
      </c>
      <c r="G75" s="127" t="s">
        <v>52</v>
      </c>
      <c r="H75" s="127" t="s">
        <v>52</v>
      </c>
      <c r="I75" s="127">
        <v>0</v>
      </c>
      <c r="J75" s="127">
        <v>13.400000000000006</v>
      </c>
      <c r="K75" s="127">
        <v>-5.4673721340387971</v>
      </c>
      <c r="L75" s="127">
        <v>8.0223880597014841</v>
      </c>
      <c r="M75" s="127">
        <v>19.861830742659777</v>
      </c>
      <c r="N75" s="127">
        <v>8.9337175792507253</v>
      </c>
      <c r="O75" s="127">
        <v>39.021164021164026</v>
      </c>
      <c r="P75" s="127">
        <v>19.79067554709799</v>
      </c>
      <c r="Q75" s="127">
        <v>14.138204924543302</v>
      </c>
      <c r="R75" s="127">
        <v>4.8016701461377664</v>
      </c>
      <c r="S75" s="127">
        <v>4.9800796812749013</v>
      </c>
      <c r="T75" s="127">
        <v>4.9968374446552843</v>
      </c>
      <c r="U75" s="127">
        <v>5</v>
      </c>
      <c r="V75" s="127">
        <v>4.9913941480206319</v>
      </c>
      <c r="W75" s="127">
        <v>2.9508196721311606</v>
      </c>
      <c r="X75" s="127">
        <v>0</v>
      </c>
      <c r="Y75" s="127">
        <v>2.9193205944798137</v>
      </c>
      <c r="Z75" s="127">
        <v>1.9597730789066645</v>
      </c>
      <c r="AA75" s="128">
        <v>1.9221041982802056</v>
      </c>
      <c r="AB75" s="127">
        <v>0</v>
      </c>
      <c r="AC75" s="127">
        <v>0.99255583126551805</v>
      </c>
      <c r="AD75" s="128">
        <v>1.9656019656019597</v>
      </c>
      <c r="AE75" s="127">
        <v>6.4096385542168566</v>
      </c>
      <c r="AF75" s="128">
        <v>12.047101449275367</v>
      </c>
      <c r="AG75" s="128">
        <v>4.4866612772837655</v>
      </c>
      <c r="AH75" s="128">
        <v>6.4216634429400372</v>
      </c>
      <c r="AI75" s="128">
        <v>4.0348964013086075</v>
      </c>
      <c r="AJ75" s="127">
        <v>5.8</v>
      </c>
      <c r="AK75" s="127">
        <v>4.7556142668428141</v>
      </c>
    </row>
    <row r="76" spans="1:38" ht="17" x14ac:dyDescent="0.15">
      <c r="A76" s="126" t="s">
        <v>395</v>
      </c>
      <c r="B76" s="126" t="s">
        <v>396</v>
      </c>
      <c r="C76" s="126" t="s">
        <v>397</v>
      </c>
      <c r="D76" s="126" t="s">
        <v>94</v>
      </c>
      <c r="E76" s="126" t="s">
        <v>80</v>
      </c>
      <c r="F76" s="127" t="s">
        <v>52</v>
      </c>
      <c r="G76" s="127" t="s">
        <v>52</v>
      </c>
      <c r="H76" s="127" t="s">
        <v>52</v>
      </c>
      <c r="I76" s="127" t="s">
        <v>52</v>
      </c>
      <c r="J76" s="127" t="s">
        <v>52</v>
      </c>
      <c r="K76" s="127" t="s">
        <v>52</v>
      </c>
      <c r="L76" s="127" t="s">
        <v>52</v>
      </c>
      <c r="M76" s="127" t="s">
        <v>52</v>
      </c>
      <c r="N76" s="127" t="s">
        <v>52</v>
      </c>
      <c r="O76" s="127" t="s">
        <v>52</v>
      </c>
      <c r="P76" s="127" t="s">
        <v>52</v>
      </c>
      <c r="Q76" s="127" t="s">
        <v>52</v>
      </c>
      <c r="R76" s="127" t="s">
        <v>52</v>
      </c>
      <c r="S76" s="127" t="s">
        <v>52</v>
      </c>
      <c r="T76" s="127" t="s">
        <v>52</v>
      </c>
      <c r="U76" s="127" t="s">
        <v>52</v>
      </c>
      <c r="V76" s="127" t="s">
        <v>52</v>
      </c>
      <c r="W76" s="127" t="s">
        <v>52</v>
      </c>
      <c r="X76" s="127" t="s">
        <v>52</v>
      </c>
      <c r="Y76" s="127" t="s">
        <v>52</v>
      </c>
      <c r="Z76" s="127" t="s">
        <v>52</v>
      </c>
      <c r="AA76" s="127" t="s">
        <v>52</v>
      </c>
      <c r="AB76" s="127" t="s">
        <v>52</v>
      </c>
      <c r="AC76" s="127" t="s">
        <v>52</v>
      </c>
      <c r="AD76" s="128" t="s">
        <v>52</v>
      </c>
      <c r="AE76" s="127" t="s">
        <v>52</v>
      </c>
      <c r="AF76" s="128" t="s">
        <v>52</v>
      </c>
      <c r="AG76" s="128" t="s">
        <v>52</v>
      </c>
      <c r="AH76" s="128" t="s">
        <v>52</v>
      </c>
      <c r="AI76" s="128">
        <v>0</v>
      </c>
      <c r="AJ76" s="127" t="s">
        <v>52</v>
      </c>
      <c r="AK76" s="127">
        <v>200</v>
      </c>
    </row>
    <row r="77" spans="1:38" x14ac:dyDescent="0.15">
      <c r="A77" s="126" t="s">
        <v>398</v>
      </c>
      <c r="B77" s="126" t="s">
        <v>399</v>
      </c>
      <c r="C77" s="126" t="s">
        <v>400</v>
      </c>
      <c r="D77" s="126" t="s">
        <v>94</v>
      </c>
      <c r="E77" s="126" t="s">
        <v>401</v>
      </c>
      <c r="F77" s="127" t="s">
        <v>52</v>
      </c>
      <c r="G77" s="127">
        <v>-11.990966576332426</v>
      </c>
      <c r="H77" s="127">
        <v>23.556340196662092</v>
      </c>
      <c r="I77" s="127">
        <v>14.585963979530803</v>
      </c>
      <c r="J77" s="127">
        <v>1.4006698855974662</v>
      </c>
      <c r="K77" s="127">
        <v>9.4619135458224264</v>
      </c>
      <c r="L77" s="127">
        <v>1.4395819725669554</v>
      </c>
      <c r="M77" s="127">
        <v>-1.2865090403337973</v>
      </c>
      <c r="N77" s="127">
        <v>4.2568457855530824</v>
      </c>
      <c r="O77" s="127">
        <v>4.1456028830271947</v>
      </c>
      <c r="P77" s="127">
        <v>12.117170697713547</v>
      </c>
      <c r="Q77" s="127">
        <v>2.7852197955290876</v>
      </c>
      <c r="R77" s="127">
        <v>1.9736636326670833</v>
      </c>
      <c r="S77" s="127">
        <v>1.9211500316953902</v>
      </c>
      <c r="T77" s="127">
        <v>1.0031599538535829E-3</v>
      </c>
      <c r="U77" s="127">
        <v>2.4978432277350748</v>
      </c>
      <c r="V77" s="127">
        <v>0</v>
      </c>
      <c r="W77" s="127">
        <v>9.7870341370764891E-4</v>
      </c>
      <c r="X77" s="127">
        <v>0</v>
      </c>
      <c r="Y77" s="127">
        <v>0</v>
      </c>
      <c r="Z77" s="127">
        <v>0</v>
      </c>
      <c r="AA77" s="128">
        <v>0</v>
      </c>
      <c r="AB77" s="127">
        <v>1.9896845669769014</v>
      </c>
      <c r="AC77" s="127">
        <v>3.9881009500048137</v>
      </c>
      <c r="AD77" s="128">
        <v>4.9895723750992049</v>
      </c>
      <c r="AE77" s="127">
        <v>4.9888813690418532</v>
      </c>
      <c r="AF77" s="128">
        <v>3.9874758265033616</v>
      </c>
      <c r="AG77" s="128">
        <v>3.9883425111905568</v>
      </c>
      <c r="AH77" s="128">
        <v>4.989703172661522</v>
      </c>
      <c r="AI77" s="128">
        <v>2.9878468560810081</v>
      </c>
      <c r="AJ77" s="127">
        <v>5</v>
      </c>
      <c r="AK77" s="127">
        <v>4.9886791423427415</v>
      </c>
    </row>
    <row r="78" spans="1:38" x14ac:dyDescent="0.15">
      <c r="A78" s="126" t="s">
        <v>402</v>
      </c>
      <c r="B78" s="126" t="s">
        <v>403</v>
      </c>
      <c r="C78" s="126" t="s">
        <v>404</v>
      </c>
      <c r="D78" s="126" t="s">
        <v>94</v>
      </c>
      <c r="E78" s="126" t="s">
        <v>76</v>
      </c>
      <c r="F78" s="127" t="s">
        <v>52</v>
      </c>
      <c r="G78" s="127">
        <v>-5.6415770609319082</v>
      </c>
      <c r="H78" s="127">
        <v>-14.533161133480206</v>
      </c>
      <c r="I78" s="127">
        <v>18.240000000000009</v>
      </c>
      <c r="J78" s="127">
        <v>2.1951586227635005</v>
      </c>
      <c r="K78" s="127">
        <v>-11.254965425923203</v>
      </c>
      <c r="L78" s="127">
        <v>5.8604111405835511</v>
      </c>
      <c r="M78" s="127">
        <v>6.5147600031320962</v>
      </c>
      <c r="N78" s="127">
        <v>9.4096890391825383</v>
      </c>
      <c r="O78" s="127">
        <v>1.2295908083047635</v>
      </c>
      <c r="P78" s="127">
        <v>9.3588211867781723</v>
      </c>
      <c r="Q78" s="127">
        <v>4.6613255644573997</v>
      </c>
      <c r="R78" s="127">
        <v>5.1032243099049026</v>
      </c>
      <c r="S78" s="127">
        <v>3.122930920326624</v>
      </c>
      <c r="T78" s="127">
        <v>3.9165329052969469</v>
      </c>
      <c r="U78" s="127">
        <v>3.0944289980434405</v>
      </c>
      <c r="V78" s="127">
        <v>5.0691704539779181</v>
      </c>
      <c r="W78" s="127">
        <v>2.7331495389295526</v>
      </c>
      <c r="X78" s="127">
        <v>6.9402674316393131E-2</v>
      </c>
      <c r="Y78" s="127">
        <v>-2.3118180136862065E-2</v>
      </c>
      <c r="Z78" s="127">
        <v>2.8626925033529176</v>
      </c>
      <c r="AA78" s="128">
        <v>-7.6431975541757513E-2</v>
      </c>
      <c r="AB78" s="127">
        <v>-7.1991001124860343E-2</v>
      </c>
      <c r="AC78" s="127">
        <v>2.1792966815254999</v>
      </c>
      <c r="AD78" s="128">
        <v>2.3839950645573538</v>
      </c>
      <c r="AE78" s="127">
        <v>1.9798571059653991</v>
      </c>
      <c r="AF78" s="128">
        <v>1.6713091922005541</v>
      </c>
      <c r="AG78" s="128">
        <v>2.5280199252802005</v>
      </c>
      <c r="AH78" s="128">
        <v>2.3685169440058278</v>
      </c>
      <c r="AI78" s="128">
        <v>1.9814902705268231</v>
      </c>
      <c r="AJ78" s="127">
        <v>2.9</v>
      </c>
      <c r="AK78" s="127">
        <v>2.9129140445415902</v>
      </c>
    </row>
    <row r="79" spans="1:38" x14ac:dyDescent="0.15">
      <c r="A79" s="126" t="s">
        <v>405</v>
      </c>
      <c r="B79" s="126" t="s">
        <v>406</v>
      </c>
      <c r="C79" s="126" t="s">
        <v>407</v>
      </c>
      <c r="D79" s="126" t="s">
        <v>94</v>
      </c>
      <c r="E79" s="126" t="s">
        <v>76</v>
      </c>
      <c r="F79" s="127" t="s">
        <v>52</v>
      </c>
      <c r="G79" s="127">
        <v>0</v>
      </c>
      <c r="H79" s="127">
        <v>-10.895010120566752</v>
      </c>
      <c r="I79" s="127">
        <v>-3.239506172839512</v>
      </c>
      <c r="J79" s="127">
        <v>-1.3371440236807217</v>
      </c>
      <c r="K79" s="127">
        <v>2.255327953651971</v>
      </c>
      <c r="L79" s="127">
        <v>2.8227438284095427</v>
      </c>
      <c r="M79" s="127">
        <v>5.9726458722818165</v>
      </c>
      <c r="N79" s="127">
        <v>5.9145775301764161</v>
      </c>
      <c r="O79" s="127">
        <v>8.5736828263347036</v>
      </c>
      <c r="P79" s="127">
        <v>9.0028259991925808</v>
      </c>
      <c r="Q79" s="127">
        <v>11.8888888888889</v>
      </c>
      <c r="R79" s="127">
        <v>3.8927507447864969</v>
      </c>
      <c r="S79" s="127">
        <v>4.4096093799783205</v>
      </c>
      <c r="T79" s="127">
        <v>3.0576747024717861</v>
      </c>
      <c r="U79" s="127">
        <v>5.3890797110031912</v>
      </c>
      <c r="V79" s="127">
        <v>4.1750955270847214</v>
      </c>
      <c r="W79" s="127">
        <v>2.2601003290360921</v>
      </c>
      <c r="X79" s="127">
        <v>0.16879417660089757</v>
      </c>
      <c r="Y79" s="127">
        <v>0.15797788309635052</v>
      </c>
      <c r="Z79" s="127">
        <v>2.3554153522607777</v>
      </c>
      <c r="AA79" s="128">
        <v>1.5153071707417309</v>
      </c>
      <c r="AB79" s="127">
        <v>1.9177250417446778</v>
      </c>
      <c r="AC79" s="127">
        <v>3.2519114288551254</v>
      </c>
      <c r="AD79" s="128">
        <v>2.6878876761071258</v>
      </c>
      <c r="AE79" s="127">
        <v>2.8938003371417942</v>
      </c>
      <c r="AF79" s="128">
        <v>3.3039046145444617</v>
      </c>
      <c r="AG79" s="128">
        <v>2.4317180616740153</v>
      </c>
      <c r="AH79" s="128">
        <v>2.4341992086702202</v>
      </c>
      <c r="AI79" s="128">
        <v>2.0103913006969432</v>
      </c>
      <c r="AJ79" s="127">
        <v>2.9</v>
      </c>
      <c r="AK79" s="127">
        <v>3.248389806776804</v>
      </c>
    </row>
    <row r="80" spans="1:38" ht="17" x14ac:dyDescent="0.15">
      <c r="A80" s="126" t="s">
        <v>408</v>
      </c>
      <c r="B80" s="126" t="s">
        <v>409</v>
      </c>
      <c r="C80" s="126" t="s">
        <v>410</v>
      </c>
      <c r="D80" s="126" t="s">
        <v>194</v>
      </c>
      <c r="E80" s="126" t="s">
        <v>76</v>
      </c>
      <c r="F80" s="127" t="s">
        <v>52</v>
      </c>
      <c r="G80" s="127">
        <v>-1.2713771377137704</v>
      </c>
      <c r="H80" s="127">
        <v>0</v>
      </c>
      <c r="I80" s="127">
        <v>10.393162393162385</v>
      </c>
      <c r="J80" s="127">
        <v>11.056054506039018</v>
      </c>
      <c r="K80" s="127">
        <v>10.178471834913566</v>
      </c>
      <c r="L80" s="127">
        <v>6.2600185607019228</v>
      </c>
      <c r="M80" s="127">
        <v>8.6224692338229545</v>
      </c>
      <c r="N80" s="127">
        <v>5.240844967473123</v>
      </c>
      <c r="O80" s="127">
        <v>8.3831087651062859</v>
      </c>
      <c r="P80" s="127">
        <v>11.086190323614218</v>
      </c>
      <c r="Q80" s="127">
        <v>5.9013556388808723</v>
      </c>
      <c r="R80" s="127">
        <v>4.9079420416167352</v>
      </c>
      <c r="S80" s="127">
        <v>5.1248766810322479</v>
      </c>
      <c r="T80" s="127">
        <v>5.3739010174849398</v>
      </c>
      <c r="U80" s="127">
        <v>3.529577200712481</v>
      </c>
      <c r="V80" s="127" t="s">
        <v>52</v>
      </c>
      <c r="W80" s="127" t="s">
        <v>52</v>
      </c>
      <c r="X80" s="127" t="s">
        <v>52</v>
      </c>
      <c r="Y80" s="127" t="s">
        <v>52</v>
      </c>
      <c r="Z80" s="127" t="s">
        <v>52</v>
      </c>
      <c r="AA80" s="128" t="s">
        <v>52</v>
      </c>
      <c r="AB80" s="127" t="s">
        <v>52</v>
      </c>
      <c r="AC80" s="127" t="s">
        <v>52</v>
      </c>
      <c r="AD80" s="128" t="s">
        <v>52</v>
      </c>
      <c r="AE80" s="127" t="s">
        <v>52</v>
      </c>
      <c r="AF80" s="128" t="s">
        <v>52</v>
      </c>
      <c r="AG80" s="128" t="s">
        <v>52</v>
      </c>
      <c r="AH80" s="128" t="s">
        <v>52</v>
      </c>
      <c r="AI80" s="128" t="s">
        <v>52</v>
      </c>
      <c r="AJ80" s="127" t="s">
        <v>52</v>
      </c>
      <c r="AK80" s="127" t="s">
        <v>52</v>
      </c>
    </row>
    <row r="81" spans="1:38" x14ac:dyDescent="0.15">
      <c r="A81" s="126" t="s">
        <v>411</v>
      </c>
      <c r="B81" s="126" t="s">
        <v>412</v>
      </c>
      <c r="C81" s="126" t="s">
        <v>413</v>
      </c>
      <c r="D81" s="126" t="s">
        <v>194</v>
      </c>
      <c r="E81" s="126" t="s">
        <v>76</v>
      </c>
      <c r="F81" s="127" t="s">
        <v>52</v>
      </c>
      <c r="G81" s="127">
        <v>-2.2727272727272663</v>
      </c>
      <c r="H81" s="127">
        <v>12.795865633074925</v>
      </c>
      <c r="I81" s="127">
        <v>19.939521671401067</v>
      </c>
      <c r="J81" s="127">
        <v>8.6332034532813964</v>
      </c>
      <c r="K81" s="127">
        <v>-3.270272171038755</v>
      </c>
      <c r="L81" s="127">
        <v>3.8970481314526921</v>
      </c>
      <c r="M81" s="127">
        <v>-3.18404478656403</v>
      </c>
      <c r="N81" s="127">
        <v>6.4257318395374057</v>
      </c>
      <c r="O81" s="127">
        <v>7.3825047541429001</v>
      </c>
      <c r="P81" s="127">
        <v>3.7379039908924199</v>
      </c>
      <c r="Q81" s="127">
        <v>3.0606023655651597</v>
      </c>
      <c r="R81" s="127">
        <v>3.5021296734500709</v>
      </c>
      <c r="S81" s="127">
        <v>3.4693644261545558</v>
      </c>
      <c r="T81" s="127">
        <v>4.1540076230459135</v>
      </c>
      <c r="U81" s="127">
        <v>3.4420578095995609</v>
      </c>
      <c r="V81" s="127">
        <v>3.573625922887615</v>
      </c>
      <c r="W81" s="127">
        <v>1.9900004950250008</v>
      </c>
      <c r="X81" s="127">
        <v>9.7073241760909923E-3</v>
      </c>
      <c r="Y81" s="127">
        <v>7.2797864595955275E-2</v>
      </c>
      <c r="Z81" s="127">
        <v>9.2143549951501313E-2</v>
      </c>
      <c r="AA81" s="128">
        <v>0.34885411114879972</v>
      </c>
      <c r="AB81" s="127">
        <v>0.12553715416927513</v>
      </c>
      <c r="AC81" s="127">
        <v>2.637797174133194</v>
      </c>
      <c r="AD81" s="128">
        <v>2.8847960909603287</v>
      </c>
      <c r="AE81" s="127">
        <v>2.8176089140560912</v>
      </c>
      <c r="AF81" s="128">
        <v>2.6160337552742607</v>
      </c>
      <c r="AG81" s="128">
        <v>2.6532202216066558</v>
      </c>
      <c r="AH81" s="128">
        <v>2.3021461398996532</v>
      </c>
      <c r="AI81" s="128">
        <v>0.15388863701932876</v>
      </c>
      <c r="AJ81" s="127" t="s">
        <v>52</v>
      </c>
      <c r="AK81" s="127" t="s">
        <v>52</v>
      </c>
    </row>
    <row r="82" spans="1:38" ht="17" x14ac:dyDescent="0.15">
      <c r="A82" s="126" t="s">
        <v>414</v>
      </c>
      <c r="B82" s="126" t="s">
        <v>415</v>
      </c>
      <c r="C82" s="126" t="s">
        <v>416</v>
      </c>
      <c r="D82" s="126" t="s">
        <v>194</v>
      </c>
      <c r="E82" s="126" t="s">
        <v>76</v>
      </c>
      <c r="F82" s="127" t="s">
        <v>52</v>
      </c>
      <c r="G82" s="127">
        <v>1.0685579196217532</v>
      </c>
      <c r="H82" s="127">
        <v>2.1051646706586951</v>
      </c>
      <c r="I82" s="127">
        <v>7.7338953541647584</v>
      </c>
      <c r="J82" s="127">
        <v>-1.1822743897252508</v>
      </c>
      <c r="K82" s="127">
        <v>9.3992081253227582</v>
      </c>
      <c r="L82" s="127">
        <v>7.6632572777340755</v>
      </c>
      <c r="M82" s="127">
        <v>8.3528208126278969</v>
      </c>
      <c r="N82" s="127">
        <v>4.5997167329871189</v>
      </c>
      <c r="O82" s="127">
        <v>7.4150493261977033</v>
      </c>
      <c r="P82" s="127">
        <v>2.1369830121856097</v>
      </c>
      <c r="Q82" s="127">
        <v>8.8039964736996694</v>
      </c>
      <c r="R82" s="127">
        <v>4.8344406633176789</v>
      </c>
      <c r="S82" s="127">
        <v>4.8072959604286751</v>
      </c>
      <c r="T82" s="127">
        <v>4.3999803352834164</v>
      </c>
      <c r="U82" s="127">
        <v>3.2915803352797042</v>
      </c>
      <c r="V82" s="127" t="s">
        <v>52</v>
      </c>
      <c r="W82" s="127" t="s">
        <v>52</v>
      </c>
      <c r="X82" s="127" t="s">
        <v>52</v>
      </c>
      <c r="Y82" s="127" t="s">
        <v>52</v>
      </c>
      <c r="Z82" s="127" t="s">
        <v>52</v>
      </c>
      <c r="AA82" s="128" t="s">
        <v>52</v>
      </c>
      <c r="AB82" s="127" t="s">
        <v>52</v>
      </c>
      <c r="AC82" s="127" t="s">
        <v>52</v>
      </c>
      <c r="AD82" s="128" t="s">
        <v>52</v>
      </c>
      <c r="AE82" s="127" t="s">
        <v>52</v>
      </c>
      <c r="AF82" s="128" t="s">
        <v>52</v>
      </c>
      <c r="AG82" s="128" t="s">
        <v>52</v>
      </c>
      <c r="AH82" s="128" t="s">
        <v>52</v>
      </c>
      <c r="AI82" s="128" t="s">
        <v>52</v>
      </c>
      <c r="AJ82" s="127" t="s">
        <v>52</v>
      </c>
      <c r="AK82" s="127" t="s">
        <v>52</v>
      </c>
    </row>
    <row r="83" spans="1:38" ht="17" x14ac:dyDescent="0.15">
      <c r="A83" s="126" t="s">
        <v>417</v>
      </c>
      <c r="B83" s="126" t="s">
        <v>418</v>
      </c>
      <c r="C83" s="126" t="s">
        <v>419</v>
      </c>
      <c r="D83" s="126" t="s">
        <v>194</v>
      </c>
      <c r="E83" s="126" t="s">
        <v>76</v>
      </c>
      <c r="F83" s="127" t="s">
        <v>52</v>
      </c>
      <c r="G83" s="127">
        <v>-11.453703703703709</v>
      </c>
      <c r="H83" s="127">
        <v>1.17118059186447</v>
      </c>
      <c r="I83" s="127">
        <v>11.855297157622743</v>
      </c>
      <c r="J83" s="127">
        <v>18.083533542783229</v>
      </c>
      <c r="K83" s="127">
        <v>3.1849127474763463</v>
      </c>
      <c r="L83" s="127">
        <v>7.7885636280904009</v>
      </c>
      <c r="M83" s="127">
        <v>4.5029198620980821</v>
      </c>
      <c r="N83" s="127">
        <v>5.9920554770080088</v>
      </c>
      <c r="O83" s="127">
        <v>12.767579241567688</v>
      </c>
      <c r="P83" s="127">
        <v>10.482735312341561</v>
      </c>
      <c r="Q83" s="127">
        <v>3.1304170490465992</v>
      </c>
      <c r="R83" s="127">
        <v>3.569309867510384</v>
      </c>
      <c r="S83" s="127">
        <v>3.0071599045346176</v>
      </c>
      <c r="T83" s="127">
        <v>2.279888785912874</v>
      </c>
      <c r="U83" s="127">
        <v>2.170170351576644</v>
      </c>
      <c r="V83" s="127" t="s">
        <v>52</v>
      </c>
      <c r="W83" s="127" t="s">
        <v>52</v>
      </c>
      <c r="X83" s="127" t="s">
        <v>52</v>
      </c>
      <c r="Y83" s="127" t="s">
        <v>52</v>
      </c>
      <c r="Z83" s="127" t="s">
        <v>52</v>
      </c>
      <c r="AA83" s="128" t="s">
        <v>52</v>
      </c>
      <c r="AB83" s="127" t="s">
        <v>52</v>
      </c>
      <c r="AC83" s="127" t="s">
        <v>52</v>
      </c>
      <c r="AD83" s="128" t="s">
        <v>52</v>
      </c>
      <c r="AE83" s="127" t="s">
        <v>52</v>
      </c>
      <c r="AF83" s="128" t="s">
        <v>52</v>
      </c>
      <c r="AG83" s="128" t="s">
        <v>52</v>
      </c>
      <c r="AH83" s="128" t="s">
        <v>52</v>
      </c>
      <c r="AI83" s="128" t="s">
        <v>52</v>
      </c>
      <c r="AJ83" s="127" t="s">
        <v>52</v>
      </c>
      <c r="AK83" s="127" t="s">
        <v>52</v>
      </c>
    </row>
    <row r="84" spans="1:38" x14ac:dyDescent="0.15">
      <c r="A84" s="126" t="s">
        <v>420</v>
      </c>
      <c r="B84" s="126" t="s">
        <v>421</v>
      </c>
      <c r="C84" s="126" t="s">
        <v>422</v>
      </c>
      <c r="D84" s="126" t="s">
        <v>94</v>
      </c>
      <c r="E84" s="126" t="s">
        <v>76</v>
      </c>
      <c r="F84" s="127" t="s">
        <v>52</v>
      </c>
      <c r="G84" s="127">
        <v>-30.408566379041474</v>
      </c>
      <c r="H84" s="127">
        <v>-5.0418285031371397</v>
      </c>
      <c r="I84" s="127">
        <v>1.3765436954298735</v>
      </c>
      <c r="J84" s="127">
        <v>-0.83798882681563214</v>
      </c>
      <c r="K84" s="127">
        <v>-0.84507042253521547</v>
      </c>
      <c r="L84" s="127">
        <v>5.3977272727272663</v>
      </c>
      <c r="M84" s="127">
        <v>10.781671159029656</v>
      </c>
      <c r="N84" s="127">
        <v>8.5158150851581524</v>
      </c>
      <c r="O84" s="127">
        <v>8.4080717488789247</v>
      </c>
      <c r="P84" s="127">
        <v>5.9979317476732206</v>
      </c>
      <c r="Q84" s="127">
        <v>2.9756097560975689</v>
      </c>
      <c r="R84" s="127">
        <v>4.9739459971577418</v>
      </c>
      <c r="S84" s="127">
        <v>0</v>
      </c>
      <c r="T84" s="127">
        <v>6.6736863217007567</v>
      </c>
      <c r="U84" s="127">
        <v>3.779083431257348</v>
      </c>
      <c r="V84" s="127">
        <v>4.773766927850005</v>
      </c>
      <c r="W84" s="127">
        <v>2.8790040202308518</v>
      </c>
      <c r="X84" s="127">
        <v>-4.6220429429808974E-2</v>
      </c>
      <c r="Y84" s="127">
        <v>4.2038002354019E-3</v>
      </c>
      <c r="Z84" s="127">
        <v>1.7024675270082952</v>
      </c>
      <c r="AA84" s="128">
        <v>8.2665123584346745E-3</v>
      </c>
      <c r="AB84" s="127">
        <v>1.2398743593977635E-2</v>
      </c>
      <c r="AC84" s="127">
        <v>1.913302202570355</v>
      </c>
      <c r="AD84" s="128">
        <v>1.9138755980861344</v>
      </c>
      <c r="AE84" s="127">
        <v>2.8606668258136292</v>
      </c>
      <c r="AF84" s="128">
        <v>2.8816771747959713</v>
      </c>
      <c r="AG84" s="128">
        <v>1.9963907060681185</v>
      </c>
      <c r="AH84" s="128">
        <v>1.9278263113273475</v>
      </c>
      <c r="AI84" s="128">
        <v>2.0291986113120335</v>
      </c>
      <c r="AJ84" s="127">
        <v>3</v>
      </c>
      <c r="AK84" s="127">
        <v>0.13766046047425201</v>
      </c>
    </row>
    <row r="85" spans="1:38" x14ac:dyDescent="0.15">
      <c r="A85" s="126" t="s">
        <v>423</v>
      </c>
      <c r="B85" s="126" t="s">
        <v>424</v>
      </c>
      <c r="C85" s="126" t="s">
        <v>425</v>
      </c>
      <c r="D85" s="126" t="s">
        <v>94</v>
      </c>
      <c r="E85" s="126" t="s">
        <v>78</v>
      </c>
      <c r="F85" s="127" t="s">
        <v>52</v>
      </c>
      <c r="G85" s="127" t="s">
        <v>52</v>
      </c>
      <c r="H85" s="127" t="s">
        <v>52</v>
      </c>
      <c r="I85" s="127" t="s">
        <v>52</v>
      </c>
      <c r="J85" s="127" t="s">
        <v>52</v>
      </c>
      <c r="K85" s="127" t="s">
        <v>52</v>
      </c>
      <c r="L85" s="127" t="s">
        <v>52</v>
      </c>
      <c r="M85" s="127" t="s">
        <v>52</v>
      </c>
      <c r="N85" s="127" t="s">
        <v>52</v>
      </c>
      <c r="O85" s="127" t="s">
        <v>52</v>
      </c>
      <c r="P85" s="127" t="s">
        <v>52</v>
      </c>
      <c r="Q85" s="127" t="s">
        <v>52</v>
      </c>
      <c r="R85" s="127" t="s">
        <v>52</v>
      </c>
      <c r="S85" s="127" t="s">
        <v>52</v>
      </c>
      <c r="T85" s="127" t="s">
        <v>52</v>
      </c>
      <c r="U85" s="127" t="s">
        <v>52</v>
      </c>
      <c r="V85" s="127" t="s">
        <v>52</v>
      </c>
      <c r="W85" s="127">
        <v>2.9728057082529347</v>
      </c>
      <c r="X85" s="127">
        <v>-2.1919280481938586E-2</v>
      </c>
      <c r="Y85" s="127">
        <v>-0.13932403092003653</v>
      </c>
      <c r="Z85" s="127">
        <v>6.7280453257794193E-2</v>
      </c>
      <c r="AA85" s="128">
        <v>0.18825860787712312</v>
      </c>
      <c r="AB85" s="127">
        <v>0.10242934141466709</v>
      </c>
      <c r="AC85" s="127">
        <v>3.848108054704813</v>
      </c>
      <c r="AD85" s="128">
        <v>4.4061185520423596</v>
      </c>
      <c r="AE85" s="127">
        <v>4.3028318895100837</v>
      </c>
      <c r="AF85" s="128">
        <v>1.1307050058033008</v>
      </c>
      <c r="AG85" s="128">
        <v>3.8891562696679038</v>
      </c>
      <c r="AH85" s="128">
        <v>4.7431534308572179</v>
      </c>
      <c r="AI85" s="128">
        <v>2.098165064784109</v>
      </c>
      <c r="AJ85" s="127">
        <v>0.4</v>
      </c>
      <c r="AK85" s="127">
        <v>4.9507250223977159</v>
      </c>
    </row>
    <row r="86" spans="1:38" x14ac:dyDescent="0.15">
      <c r="A86" s="126" t="s">
        <v>426</v>
      </c>
      <c r="B86" s="126" t="s">
        <v>427</v>
      </c>
      <c r="C86" s="126" t="s">
        <v>428</v>
      </c>
      <c r="D86" s="126" t="s">
        <v>94</v>
      </c>
      <c r="E86" s="126" t="s">
        <v>76</v>
      </c>
      <c r="F86" s="127" t="s">
        <v>52</v>
      </c>
      <c r="G86" s="127">
        <v>-15.094339622641513</v>
      </c>
      <c r="H86" s="127">
        <v>-45.550617283950615</v>
      </c>
      <c r="I86" s="127">
        <v>60.275711953564297</v>
      </c>
      <c r="J86" s="127">
        <v>25.679040289723858</v>
      </c>
      <c r="K86" s="127">
        <v>-5.6280954524988687</v>
      </c>
      <c r="L86" s="127">
        <v>6.3645038167938992</v>
      </c>
      <c r="M86" s="127">
        <v>6.7551807661254202</v>
      </c>
      <c r="N86" s="127">
        <v>3.4873949579831987</v>
      </c>
      <c r="O86" s="127">
        <v>6.0738936256597498</v>
      </c>
      <c r="P86" s="127">
        <v>5.2667840465436626</v>
      </c>
      <c r="Q86" s="127">
        <v>6.7995054905098016</v>
      </c>
      <c r="R86" s="127">
        <v>1.7499659539697632</v>
      </c>
      <c r="S86" s="127">
        <v>7.3613062972626153E-2</v>
      </c>
      <c r="T86" s="127">
        <v>4.5205296241808384</v>
      </c>
      <c r="U86" s="127">
        <v>4.9072296865003011</v>
      </c>
      <c r="V86" s="127">
        <v>3.7079953650058144</v>
      </c>
      <c r="W86" s="127">
        <v>1.8876800940899727</v>
      </c>
      <c r="X86" s="127">
        <v>0.12120512524529659</v>
      </c>
      <c r="Y86" s="127">
        <v>0.68599757883207246</v>
      </c>
      <c r="Z86" s="127">
        <v>0.64697125844497805</v>
      </c>
      <c r="AA86" s="128">
        <v>0.55748336082828143</v>
      </c>
      <c r="AB86" s="127">
        <v>0.26588221983367966</v>
      </c>
      <c r="AC86" s="127">
        <v>3.6504175129767447</v>
      </c>
      <c r="AD86" s="128">
        <v>3.4891949267867872</v>
      </c>
      <c r="AE86" s="127">
        <v>6.501157163896476</v>
      </c>
      <c r="AF86" s="128">
        <v>3.0817858553931377</v>
      </c>
      <c r="AG86" s="128">
        <v>2.9656956688386416</v>
      </c>
      <c r="AH86" s="128">
        <v>3.8062444744311605</v>
      </c>
      <c r="AI86" s="128">
        <v>3.4694517907570979</v>
      </c>
      <c r="AJ86" s="127">
        <v>4.3</v>
      </c>
      <c r="AK86" s="127">
        <v>3.7971002451082154</v>
      </c>
    </row>
    <row r="87" spans="1:38" x14ac:dyDescent="0.15">
      <c r="A87" s="126" t="s">
        <v>429</v>
      </c>
      <c r="B87" s="126" t="s">
        <v>430</v>
      </c>
      <c r="C87" s="126" t="s">
        <v>431</v>
      </c>
      <c r="D87" s="126" t="s">
        <v>94</v>
      </c>
      <c r="E87" s="126" t="s">
        <v>76</v>
      </c>
      <c r="F87" s="127" t="s">
        <v>52</v>
      </c>
      <c r="G87" s="127">
        <v>-17.898577844311376</v>
      </c>
      <c r="H87" s="127">
        <v>3.8518518518518334</v>
      </c>
      <c r="I87" s="127">
        <v>7.9995610666081518</v>
      </c>
      <c r="J87" s="127">
        <v>7.1530176793334448</v>
      </c>
      <c r="K87" s="127">
        <v>4.6652759340034038</v>
      </c>
      <c r="L87" s="127">
        <v>6.1242978800507331</v>
      </c>
      <c r="M87" s="127">
        <v>7.8794604746457111</v>
      </c>
      <c r="N87" s="127">
        <v>6.4651420432064555</v>
      </c>
      <c r="O87" s="127">
        <v>5.1880481641147753</v>
      </c>
      <c r="P87" s="127">
        <v>3.349349915206318</v>
      </c>
      <c r="Q87" s="127">
        <v>4.8133460959934382</v>
      </c>
      <c r="R87" s="127">
        <v>3.6660143509458436</v>
      </c>
      <c r="S87" s="127">
        <v>3.9202114271331681</v>
      </c>
      <c r="T87" s="127">
        <v>3.9842567363003241</v>
      </c>
      <c r="U87" s="127">
        <v>4.256682000815232</v>
      </c>
      <c r="V87" s="127">
        <v>5.7417336907953569</v>
      </c>
      <c r="W87" s="127">
        <v>3.4491865624339795</v>
      </c>
      <c r="X87" s="127">
        <v>-5.1059484299216251E-2</v>
      </c>
      <c r="Y87" s="127">
        <v>2.1302681992337256</v>
      </c>
      <c r="Z87" s="127">
        <v>1.8907563025209981</v>
      </c>
      <c r="AA87" s="128">
        <v>2.0078546882670523</v>
      </c>
      <c r="AB87" s="127">
        <v>2.8875306800135725E-2</v>
      </c>
      <c r="AC87" s="127">
        <v>2.5547269665624261</v>
      </c>
      <c r="AD87" s="128">
        <v>3.6310752486395259</v>
      </c>
      <c r="AE87" s="127">
        <v>2.6075147125396159</v>
      </c>
      <c r="AF87" s="128">
        <v>2.4044824847789803</v>
      </c>
      <c r="AG87" s="128">
        <v>2.3480246434880003</v>
      </c>
      <c r="AH87" s="128">
        <v>2.6603805354436747</v>
      </c>
      <c r="AI87" s="128">
        <v>2.8336435952107664</v>
      </c>
      <c r="AJ87" s="127">
        <v>4</v>
      </c>
      <c r="AK87" s="127">
        <v>3.6944774460583245</v>
      </c>
    </row>
    <row r="88" spans="1:38" x14ac:dyDescent="0.15">
      <c r="A88" s="126" t="s">
        <v>432</v>
      </c>
      <c r="B88" s="126" t="s">
        <v>433</v>
      </c>
      <c r="C88" s="126" t="s">
        <v>434</v>
      </c>
      <c r="D88" s="126" t="s">
        <v>94</v>
      </c>
      <c r="E88" s="126" t="s">
        <v>76</v>
      </c>
      <c r="F88" s="127" t="s">
        <v>52</v>
      </c>
      <c r="G88" s="127">
        <v>8.2186777060757379</v>
      </c>
      <c r="H88" s="127">
        <v>-1.2713771377137704</v>
      </c>
      <c r="I88" s="127">
        <v>7.4757834757834871</v>
      </c>
      <c r="J88" s="127">
        <v>6.8073375039762425</v>
      </c>
      <c r="K88" s="127">
        <v>9.7686885734140674</v>
      </c>
      <c r="L88" s="127">
        <v>4.7842995387537428</v>
      </c>
      <c r="M88" s="127">
        <v>4.5485931296392152</v>
      </c>
      <c r="N88" s="127">
        <v>5.8944935193593722</v>
      </c>
      <c r="O88" s="127">
        <v>3.6485538317611059</v>
      </c>
      <c r="P88" s="127">
        <v>13.922527265889457</v>
      </c>
      <c r="Q88" s="127">
        <v>5.0244288921167168</v>
      </c>
      <c r="R88" s="127">
        <v>3.9479474445212759</v>
      </c>
      <c r="S88" s="127">
        <v>3.0178409434532796</v>
      </c>
      <c r="T88" s="127">
        <v>2.6241634378302336</v>
      </c>
      <c r="U88" s="127">
        <v>3.4551799096161488</v>
      </c>
      <c r="V88" s="127">
        <v>2.9637821398949455</v>
      </c>
      <c r="W88" s="127">
        <v>2.5079211642768939</v>
      </c>
      <c r="X88" s="127">
        <v>6.8105616093873778E-2</v>
      </c>
      <c r="Y88" s="127">
        <v>5.7588607926277291E-2</v>
      </c>
      <c r="Z88" s="127">
        <v>0.13604018417747454</v>
      </c>
      <c r="AA88" s="128">
        <v>0.14630577907828179</v>
      </c>
      <c r="AB88" s="127">
        <v>7.8263591777116837E-2</v>
      </c>
      <c r="AC88" s="127">
        <v>2.6640946770241314</v>
      </c>
      <c r="AD88" s="128">
        <v>2.5644931952061745</v>
      </c>
      <c r="AE88" s="127">
        <v>3.4807149576669749</v>
      </c>
      <c r="AF88" s="128">
        <v>3.1531100478468854</v>
      </c>
      <c r="AG88" s="128">
        <v>2.4722853564636438</v>
      </c>
      <c r="AH88" s="128">
        <v>2.7159152634437809</v>
      </c>
      <c r="AI88" s="128">
        <v>2.6018420588753743</v>
      </c>
      <c r="AJ88" s="127">
        <v>3.3</v>
      </c>
      <c r="AK88" s="127">
        <v>3.4875504011306542</v>
      </c>
    </row>
    <row r="89" spans="1:38" x14ac:dyDescent="0.15">
      <c r="A89" s="126" t="s">
        <v>435</v>
      </c>
      <c r="B89" s="126" t="s">
        <v>436</v>
      </c>
      <c r="C89" s="126" t="s">
        <v>437</v>
      </c>
      <c r="D89" s="126" t="s">
        <v>94</v>
      </c>
      <c r="E89" s="126" t="s">
        <v>76</v>
      </c>
      <c r="F89" s="127" t="s">
        <v>52</v>
      </c>
      <c r="G89" s="127">
        <v>16.112385321100902</v>
      </c>
      <c r="H89" s="127">
        <v>0</v>
      </c>
      <c r="I89" s="127">
        <v>58.46913580246914</v>
      </c>
      <c r="J89" s="127">
        <v>19.538797133063241</v>
      </c>
      <c r="K89" s="127">
        <v>27.372262773722625</v>
      </c>
      <c r="L89" s="127">
        <v>3.8374948833401561</v>
      </c>
      <c r="M89" s="127">
        <v>16.260963831674388</v>
      </c>
      <c r="N89" s="127">
        <v>12.664236670339918</v>
      </c>
      <c r="O89" s="127">
        <v>2.8666014596343388</v>
      </c>
      <c r="P89" s="127">
        <v>18.622001170275013</v>
      </c>
      <c r="Q89" s="127">
        <v>4.7416450857072476</v>
      </c>
      <c r="R89" s="127">
        <v>3.5909813386707583</v>
      </c>
      <c r="S89" s="127">
        <v>4.5064499630618826</v>
      </c>
      <c r="T89" s="127">
        <v>3.4964654703643276</v>
      </c>
      <c r="U89" s="127">
        <v>2.7688751116481853</v>
      </c>
      <c r="V89" s="127">
        <v>2.9345603271983691</v>
      </c>
      <c r="W89" s="127">
        <v>0.91387702393961945</v>
      </c>
      <c r="X89" s="127">
        <v>1.9686977064665712E-2</v>
      </c>
      <c r="Y89" s="127">
        <v>0.52160220450743111</v>
      </c>
      <c r="Z89" s="127">
        <v>0.2007049148227793</v>
      </c>
      <c r="AA89" s="128">
        <v>0.65953392935658162</v>
      </c>
      <c r="AB89" s="127">
        <v>1.0192195690157169</v>
      </c>
      <c r="AC89" s="127">
        <v>1.8401076198712563</v>
      </c>
      <c r="AD89" s="128">
        <v>1.2030004245883852</v>
      </c>
      <c r="AE89" s="127">
        <v>1.016222263658384</v>
      </c>
      <c r="AF89" s="128">
        <v>3.2441162898015685</v>
      </c>
      <c r="AG89" s="128">
        <v>2.9544540294104582</v>
      </c>
      <c r="AH89" s="128">
        <v>2.6786489537205815</v>
      </c>
      <c r="AI89" s="128">
        <v>3.5685594689442297</v>
      </c>
      <c r="AJ89" s="127">
        <v>3</v>
      </c>
      <c r="AK89" s="127">
        <v>3.4992470476341491</v>
      </c>
    </row>
    <row r="90" spans="1:38" ht="17" x14ac:dyDescent="0.15">
      <c r="A90" s="126" t="s">
        <v>438</v>
      </c>
      <c r="B90" s="16" t="s">
        <v>439</v>
      </c>
      <c r="C90" s="126" t="s">
        <v>440</v>
      </c>
      <c r="D90" s="126" t="s">
        <v>194</v>
      </c>
      <c r="E90" s="126" t="s">
        <v>82</v>
      </c>
      <c r="F90" s="127" t="s">
        <v>52</v>
      </c>
      <c r="G90" s="127">
        <v>2.782747725455863</v>
      </c>
      <c r="H90" s="127">
        <v>-3.3333333333333286</v>
      </c>
      <c r="I90" s="127">
        <v>3.448275862068968</v>
      </c>
      <c r="J90" s="127">
        <v>3.518518518518519</v>
      </c>
      <c r="K90" s="127">
        <v>19.171735241502688</v>
      </c>
      <c r="L90" s="127">
        <v>4.6534668327904143</v>
      </c>
      <c r="M90" s="127">
        <v>5.9999713125923364</v>
      </c>
      <c r="N90" s="127">
        <v>5.7415426251691457</v>
      </c>
      <c r="O90" s="127">
        <v>4.9038301575317007</v>
      </c>
      <c r="P90" s="127">
        <v>9.9347362000609962</v>
      </c>
      <c r="Q90" s="127">
        <v>-1.5235410956624094</v>
      </c>
      <c r="R90" s="127">
        <v>2.7223762197732952</v>
      </c>
      <c r="S90" s="127">
        <v>4.9395581492288443</v>
      </c>
      <c r="T90" s="127">
        <v>4.7488632206136145</v>
      </c>
      <c r="U90" s="127">
        <v>3.5017164298259758</v>
      </c>
      <c r="V90" s="127" t="s">
        <v>52</v>
      </c>
      <c r="W90" s="127" t="s">
        <v>52</v>
      </c>
      <c r="X90" s="127" t="s">
        <v>52</v>
      </c>
      <c r="Y90" s="127" t="s">
        <v>52</v>
      </c>
      <c r="Z90" s="127" t="s">
        <v>52</v>
      </c>
      <c r="AA90" s="128" t="s">
        <v>52</v>
      </c>
      <c r="AB90" s="127" t="s">
        <v>52</v>
      </c>
      <c r="AC90" s="127" t="s">
        <v>52</v>
      </c>
      <c r="AD90" s="128" t="s">
        <v>52</v>
      </c>
      <c r="AE90" s="127" t="s">
        <v>52</v>
      </c>
      <c r="AF90" s="128" t="s">
        <v>52</v>
      </c>
      <c r="AG90" s="128" t="s">
        <v>52</v>
      </c>
      <c r="AH90" s="128" t="s">
        <v>52</v>
      </c>
      <c r="AI90" s="128" t="s">
        <v>52</v>
      </c>
      <c r="AJ90" s="127" t="s">
        <v>52</v>
      </c>
      <c r="AK90" s="127" t="s">
        <v>52</v>
      </c>
    </row>
    <row r="91" spans="1:38" x14ac:dyDescent="0.15">
      <c r="A91" s="16" t="s">
        <v>441</v>
      </c>
      <c r="B91" s="126" t="s">
        <v>442</v>
      </c>
      <c r="C91" s="16" t="s">
        <v>443</v>
      </c>
      <c r="D91" s="126" t="s">
        <v>94</v>
      </c>
      <c r="E91" s="126" t="s">
        <v>88</v>
      </c>
      <c r="F91" s="127" t="s">
        <v>52</v>
      </c>
      <c r="G91" s="127" t="s">
        <v>52</v>
      </c>
      <c r="H91" s="127" t="s">
        <v>52</v>
      </c>
      <c r="I91" s="127" t="s">
        <v>52</v>
      </c>
      <c r="J91" s="127" t="s">
        <v>52</v>
      </c>
      <c r="K91" s="127" t="s">
        <v>52</v>
      </c>
      <c r="L91" s="127" t="s">
        <v>52</v>
      </c>
      <c r="M91" s="127" t="s">
        <v>52</v>
      </c>
      <c r="N91" s="127" t="s">
        <v>52</v>
      </c>
      <c r="O91" s="127" t="s">
        <v>52</v>
      </c>
      <c r="P91" s="127" t="s">
        <v>52</v>
      </c>
      <c r="Q91" s="127" t="s">
        <v>52</v>
      </c>
      <c r="R91" s="127">
        <v>4.8920863309352569</v>
      </c>
      <c r="S91" s="127">
        <v>3.0006858710562483</v>
      </c>
      <c r="T91" s="127">
        <v>1.5481937739304072</v>
      </c>
      <c r="U91" s="127">
        <v>2.8032786885245855</v>
      </c>
      <c r="V91" s="127">
        <v>2.9022484452240462</v>
      </c>
      <c r="W91" s="127">
        <v>2.9443669611033556</v>
      </c>
      <c r="X91" s="127">
        <v>0</v>
      </c>
      <c r="Y91" s="127">
        <v>0</v>
      </c>
      <c r="Z91" s="127">
        <v>1.9870540418485518</v>
      </c>
      <c r="AA91" s="128">
        <v>1.9778597785977903</v>
      </c>
      <c r="AB91" s="127">
        <v>1.9829208279056099</v>
      </c>
      <c r="AC91" s="127">
        <v>1.9869429463525545</v>
      </c>
      <c r="AD91" s="128">
        <v>1.9899805176732732</v>
      </c>
      <c r="AE91" s="127">
        <v>2.9881293491608618</v>
      </c>
      <c r="AF91" s="128">
        <v>2.9941706412294433</v>
      </c>
      <c r="AG91" s="128">
        <v>1.9938255724209153</v>
      </c>
      <c r="AH91" s="128">
        <v>1.9926850800857587</v>
      </c>
      <c r="AI91" s="128">
        <v>1.9908495115617648</v>
      </c>
      <c r="AJ91" s="127">
        <v>6.1</v>
      </c>
      <c r="AK91" s="127">
        <v>2.9835390946502049</v>
      </c>
      <c r="AL91" s="19"/>
    </row>
    <row r="92" spans="1:38" x14ac:dyDescent="0.15">
      <c r="A92" s="16" t="s">
        <v>444</v>
      </c>
      <c r="B92" s="126" t="s">
        <v>445</v>
      </c>
      <c r="C92" s="16" t="s">
        <v>446</v>
      </c>
      <c r="D92" s="126" t="s">
        <v>94</v>
      </c>
      <c r="E92" s="126" t="s">
        <v>78</v>
      </c>
      <c r="F92" s="127" t="s">
        <v>52</v>
      </c>
      <c r="G92" s="127" t="s">
        <v>52</v>
      </c>
      <c r="H92" s="127" t="s">
        <v>52</v>
      </c>
      <c r="I92" s="127" t="s">
        <v>52</v>
      </c>
      <c r="J92" s="127" t="s">
        <v>52</v>
      </c>
      <c r="K92" s="127" t="s">
        <v>52</v>
      </c>
      <c r="L92" s="127" t="s">
        <v>52</v>
      </c>
      <c r="M92" s="127" t="s">
        <v>52</v>
      </c>
      <c r="N92" s="127" t="s">
        <v>52</v>
      </c>
      <c r="O92" s="127" t="s">
        <v>52</v>
      </c>
      <c r="P92" s="127" t="s">
        <v>52</v>
      </c>
      <c r="Q92" s="127" t="s">
        <v>52</v>
      </c>
      <c r="R92" s="127" t="s">
        <v>52</v>
      </c>
      <c r="S92" s="127" t="s">
        <v>52</v>
      </c>
      <c r="T92" s="127" t="s">
        <v>52</v>
      </c>
      <c r="U92" s="127" t="s">
        <v>52</v>
      </c>
      <c r="V92" s="127" t="s">
        <v>52</v>
      </c>
      <c r="W92" s="127">
        <v>1.8521872273168754</v>
      </c>
      <c r="X92" s="127">
        <v>0.20205612310874699</v>
      </c>
      <c r="Y92" s="127">
        <v>0.54203165077674953</v>
      </c>
      <c r="Z92" s="127">
        <v>0.22703569995987039</v>
      </c>
      <c r="AA92" s="128">
        <v>0.13287121897338494</v>
      </c>
      <c r="AB92" s="127">
        <v>0.40288091831268691</v>
      </c>
      <c r="AC92" s="127">
        <v>4.050062498507212</v>
      </c>
      <c r="AD92" s="128">
        <v>5.0355803810544053</v>
      </c>
      <c r="AE92" s="127">
        <v>5.9480880885256049</v>
      </c>
      <c r="AF92" s="128">
        <v>3.0748920487362108</v>
      </c>
      <c r="AG92" s="128">
        <v>4.1518798196227058</v>
      </c>
      <c r="AH92" s="128">
        <v>4.9201957318166789</v>
      </c>
      <c r="AI92" s="128">
        <v>2.902345953337321</v>
      </c>
      <c r="AJ92" s="127">
        <v>5.0999999999999996</v>
      </c>
      <c r="AK92" s="127">
        <v>5.2543616961210651</v>
      </c>
      <c r="AL92" s="19"/>
    </row>
    <row r="93" spans="1:38" x14ac:dyDescent="0.15">
      <c r="A93" s="126" t="s">
        <v>447</v>
      </c>
      <c r="B93" s="126" t="s">
        <v>448</v>
      </c>
      <c r="C93" s="126" t="s">
        <v>449</v>
      </c>
      <c r="D93" s="126" t="s">
        <v>94</v>
      </c>
      <c r="E93" s="126" t="s">
        <v>86</v>
      </c>
      <c r="F93" s="127" t="s">
        <v>52</v>
      </c>
      <c r="G93" s="127" t="s">
        <v>52</v>
      </c>
      <c r="H93" s="127" t="s">
        <v>52</v>
      </c>
      <c r="I93" s="127">
        <v>0.22222222222222854</v>
      </c>
      <c r="J93" s="127">
        <v>13.436807095343667</v>
      </c>
      <c r="K93" s="127">
        <v>5.2775605942142221</v>
      </c>
      <c r="L93" s="127">
        <v>4.4931303379131151</v>
      </c>
      <c r="M93" s="127">
        <v>8.4932480454868511</v>
      </c>
      <c r="N93" s="127">
        <v>5.8958401572223949</v>
      </c>
      <c r="O93" s="127">
        <v>13.733374574698431</v>
      </c>
      <c r="P93" s="127">
        <v>19.79874898014684</v>
      </c>
      <c r="Q93" s="127">
        <v>10.908059023836557</v>
      </c>
      <c r="R93" s="127">
        <v>5.0046054651519825</v>
      </c>
      <c r="S93" s="127">
        <v>5.7407407407407334</v>
      </c>
      <c r="T93" s="127">
        <v>6.9499493040833187</v>
      </c>
      <c r="U93" s="127">
        <v>16.995604585021113</v>
      </c>
      <c r="V93" s="127">
        <v>3.6464088397789993</v>
      </c>
      <c r="W93" s="127">
        <v>2.7221037668798971</v>
      </c>
      <c r="X93" s="127">
        <v>0</v>
      </c>
      <c r="Y93" s="127">
        <v>3.9368989137203272</v>
      </c>
      <c r="Z93" s="127">
        <v>1.9904140593795887</v>
      </c>
      <c r="AA93" s="128">
        <v>0</v>
      </c>
      <c r="AB93" s="127">
        <v>1.9711507081783042</v>
      </c>
      <c r="AC93" s="127">
        <v>3.2004096524355097</v>
      </c>
      <c r="AD93" s="128">
        <v>1.9909446132853725</v>
      </c>
      <c r="AE93" s="127">
        <v>7.2974945268791114</v>
      </c>
      <c r="AF93" s="128">
        <v>13.602357742008619</v>
      </c>
      <c r="AG93" s="128">
        <v>4.9890241468768748</v>
      </c>
      <c r="AH93" s="128">
        <v>7.1279224482037638</v>
      </c>
      <c r="AI93" s="128">
        <v>4.4357700496806247</v>
      </c>
      <c r="AJ93" s="127">
        <v>6.4</v>
      </c>
      <c r="AK93" s="127">
        <v>4.9912154607890109</v>
      </c>
    </row>
    <row r="94" spans="1:38" x14ac:dyDescent="0.15">
      <c r="A94" s="126" t="s">
        <v>450</v>
      </c>
      <c r="B94" s="126" t="s">
        <v>451</v>
      </c>
      <c r="C94" s="126" t="s">
        <v>452</v>
      </c>
      <c r="D94" s="126" t="s">
        <v>94</v>
      </c>
      <c r="E94" s="126" t="s">
        <v>78</v>
      </c>
      <c r="F94" s="127" t="s">
        <v>52</v>
      </c>
      <c r="G94" s="127" t="s">
        <v>52</v>
      </c>
      <c r="H94" s="127" t="s">
        <v>52</v>
      </c>
      <c r="I94" s="127" t="s">
        <v>52</v>
      </c>
      <c r="J94" s="127" t="s">
        <v>52</v>
      </c>
      <c r="K94" s="127" t="s">
        <v>52</v>
      </c>
      <c r="L94" s="127" t="s">
        <v>52</v>
      </c>
      <c r="M94" s="127" t="s">
        <v>52</v>
      </c>
      <c r="N94" s="127" t="s">
        <v>52</v>
      </c>
      <c r="O94" s="127" t="s">
        <v>52</v>
      </c>
      <c r="P94" s="127" t="s">
        <v>52</v>
      </c>
      <c r="Q94" s="127" t="s">
        <v>52</v>
      </c>
      <c r="R94" s="127" t="s">
        <v>52</v>
      </c>
      <c r="S94" s="127" t="s">
        <v>52</v>
      </c>
      <c r="T94" s="127" t="s">
        <v>52</v>
      </c>
      <c r="U94" s="127" t="s">
        <v>52</v>
      </c>
      <c r="V94" s="127" t="s">
        <v>52</v>
      </c>
      <c r="W94" s="127">
        <v>2.5623491552694873</v>
      </c>
      <c r="X94" s="127">
        <v>7.0596540769685134E-3</v>
      </c>
      <c r="Y94" s="127">
        <v>-0.15137967276891118</v>
      </c>
      <c r="Z94" s="127">
        <v>1.9135749130014545</v>
      </c>
      <c r="AA94" s="128">
        <v>1.8498963287272296E-2</v>
      </c>
      <c r="AB94" s="127">
        <v>5.9339863287144468E-2</v>
      </c>
      <c r="AC94" s="127">
        <v>4.0288667416318757</v>
      </c>
      <c r="AD94" s="128">
        <v>4.1674995742916554</v>
      </c>
      <c r="AE94" s="127">
        <v>4.9979388477448206</v>
      </c>
      <c r="AF94" s="128">
        <v>4.9895078860082709</v>
      </c>
      <c r="AG94" s="128">
        <v>3.9767635282815794</v>
      </c>
      <c r="AH94" s="128">
        <v>4.9240709621811911</v>
      </c>
      <c r="AI94" s="128">
        <v>3.015322380473977</v>
      </c>
      <c r="AJ94" s="127">
        <v>5.0999999999999996</v>
      </c>
      <c r="AK94" s="127">
        <v>5.0515143077099465</v>
      </c>
    </row>
    <row r="95" spans="1:38" ht="17" x14ac:dyDescent="0.15">
      <c r="A95" s="126" t="s">
        <v>453</v>
      </c>
      <c r="B95" s="126" t="s">
        <v>454</v>
      </c>
      <c r="C95" s="126" t="s">
        <v>455</v>
      </c>
      <c r="D95" s="126" t="s">
        <v>194</v>
      </c>
      <c r="E95" s="126" t="s">
        <v>76</v>
      </c>
      <c r="F95" s="127" t="s">
        <v>52</v>
      </c>
      <c r="G95" s="127">
        <v>-17.099415204678365</v>
      </c>
      <c r="H95" s="127">
        <v>1.5801354401805838</v>
      </c>
      <c r="I95" s="127">
        <v>19.666666666666657</v>
      </c>
      <c r="J95" s="127">
        <v>9.1573816155988936</v>
      </c>
      <c r="K95" s="127">
        <v>12.440191387559807</v>
      </c>
      <c r="L95" s="127">
        <v>6.4869976359338182</v>
      </c>
      <c r="M95" s="127">
        <v>9.7504662108161</v>
      </c>
      <c r="N95" s="127">
        <v>9.4182377214984996</v>
      </c>
      <c r="O95" s="127">
        <v>5.9454263107298715</v>
      </c>
      <c r="P95" s="127">
        <v>3.9854819571438327</v>
      </c>
      <c r="Q95" s="127">
        <v>5.7725869244194001</v>
      </c>
      <c r="R95" s="127">
        <v>5.0894783601979725</v>
      </c>
      <c r="S95" s="127">
        <v>4.7886473429951764</v>
      </c>
      <c r="T95" s="127">
        <v>4.5813404022359236</v>
      </c>
      <c r="U95" s="127">
        <v>2.7110425391227722</v>
      </c>
      <c r="V95" s="127" t="s">
        <v>52</v>
      </c>
      <c r="W95" s="127" t="s">
        <v>52</v>
      </c>
      <c r="X95" s="127" t="s">
        <v>52</v>
      </c>
      <c r="Y95" s="127" t="s">
        <v>52</v>
      </c>
      <c r="Z95" s="127" t="s">
        <v>52</v>
      </c>
      <c r="AA95" s="128" t="s">
        <v>52</v>
      </c>
      <c r="AB95" s="127" t="s">
        <v>52</v>
      </c>
      <c r="AC95" s="127" t="s">
        <v>52</v>
      </c>
      <c r="AD95" s="128" t="s">
        <v>52</v>
      </c>
      <c r="AE95" s="127" t="s">
        <v>52</v>
      </c>
      <c r="AF95" s="128" t="s">
        <v>52</v>
      </c>
      <c r="AG95" s="128" t="s">
        <v>52</v>
      </c>
      <c r="AH95" s="128" t="s">
        <v>52</v>
      </c>
      <c r="AI95" s="128" t="s">
        <v>52</v>
      </c>
      <c r="AJ95" s="127" t="s">
        <v>52</v>
      </c>
      <c r="AK95" s="127" t="s">
        <v>52</v>
      </c>
    </row>
    <row r="96" spans="1:38" x14ac:dyDescent="0.15">
      <c r="A96" s="126" t="s">
        <v>456</v>
      </c>
      <c r="B96" s="126" t="s">
        <v>457</v>
      </c>
      <c r="C96" s="126" t="s">
        <v>458</v>
      </c>
      <c r="D96" s="126" t="s">
        <v>94</v>
      </c>
      <c r="E96" s="126" t="s">
        <v>76</v>
      </c>
      <c r="F96" s="127" t="s">
        <v>52</v>
      </c>
      <c r="G96" s="127">
        <v>-4.2793650793650784</v>
      </c>
      <c r="H96" s="127">
        <v>-8.9546298752984939</v>
      </c>
      <c r="I96" s="127">
        <v>13.55092525134782</v>
      </c>
      <c r="J96" s="127">
        <v>13.281149749775437</v>
      </c>
      <c r="K96" s="127">
        <v>8.9034888989578747</v>
      </c>
      <c r="L96" s="127">
        <v>4.4934470563761124</v>
      </c>
      <c r="M96" s="127">
        <v>2.3491937089388841</v>
      </c>
      <c r="N96" s="127">
        <v>4.444660571873186</v>
      </c>
      <c r="O96" s="127">
        <v>4.8142285128969178</v>
      </c>
      <c r="P96" s="127">
        <v>3.7491115849324785</v>
      </c>
      <c r="Q96" s="127">
        <v>2.8515156704915086</v>
      </c>
      <c r="R96" s="127">
        <v>3.0305553242860697</v>
      </c>
      <c r="S96" s="127">
        <v>4.9050505050504967</v>
      </c>
      <c r="T96" s="127">
        <v>3.866892620551539</v>
      </c>
      <c r="U96" s="127">
        <v>4.8576090180955163</v>
      </c>
      <c r="V96" s="127">
        <v>4.0596930475988557</v>
      </c>
      <c r="W96" s="127">
        <v>2.8478216543193184</v>
      </c>
      <c r="X96" s="127">
        <v>0.16521279407876932</v>
      </c>
      <c r="Y96" s="127">
        <v>2.6390446658325573E-2</v>
      </c>
      <c r="Z96" s="127">
        <v>3.0011212980674031</v>
      </c>
      <c r="AA96" s="128">
        <v>0.72361680327868161</v>
      </c>
      <c r="AB96" s="127">
        <v>0.27973806344967489</v>
      </c>
      <c r="AC96" s="127">
        <v>4.0892664680149737</v>
      </c>
      <c r="AD96" s="128">
        <v>3.2708003410890418</v>
      </c>
      <c r="AE96" s="127">
        <v>3.2025951046888768</v>
      </c>
      <c r="AF96" s="128">
        <v>3.0517773459824094</v>
      </c>
      <c r="AG96" s="128">
        <v>3.0224046140195249</v>
      </c>
      <c r="AH96" s="128">
        <v>2.8691392582225248</v>
      </c>
      <c r="AI96" s="128">
        <v>2.8904133961276868</v>
      </c>
      <c r="AJ96" s="127">
        <v>3.6</v>
      </c>
      <c r="AK96" s="127">
        <v>3.2066391671577299</v>
      </c>
    </row>
    <row r="97" spans="1:38" ht="17" x14ac:dyDescent="0.15">
      <c r="A97" s="126" t="s">
        <v>459</v>
      </c>
      <c r="B97" s="126" t="s">
        <v>460</v>
      </c>
      <c r="C97" s="126" t="s">
        <v>461</v>
      </c>
      <c r="D97" s="126" t="s">
        <v>194</v>
      </c>
      <c r="E97" s="126" t="s">
        <v>76</v>
      </c>
      <c r="F97" s="127" t="s">
        <v>52</v>
      </c>
      <c r="G97" s="127">
        <v>-28</v>
      </c>
      <c r="H97" s="127">
        <v>0</v>
      </c>
      <c r="I97" s="127">
        <v>13.888888888888886</v>
      </c>
      <c r="J97" s="127">
        <v>14.265582655826563</v>
      </c>
      <c r="K97" s="127">
        <v>6.7261170666919696</v>
      </c>
      <c r="L97" s="127">
        <v>4.4977777777777845</v>
      </c>
      <c r="M97" s="127">
        <v>4.4998298741068368</v>
      </c>
      <c r="N97" s="127">
        <v>5.7142857142857224</v>
      </c>
      <c r="O97" s="127">
        <v>8.26980826980828</v>
      </c>
      <c r="P97" s="127">
        <v>10.134414337529336</v>
      </c>
      <c r="Q97" s="127">
        <v>4.9205734211545717</v>
      </c>
      <c r="R97" s="127">
        <v>4.8990645002461974</v>
      </c>
      <c r="S97" s="127">
        <v>4.8404130485801318</v>
      </c>
      <c r="T97" s="127">
        <v>4.7064749006659525</v>
      </c>
      <c r="U97" s="127">
        <v>3.5542490646712963</v>
      </c>
      <c r="V97" s="127" t="s">
        <v>52</v>
      </c>
      <c r="W97" s="127" t="s">
        <v>52</v>
      </c>
      <c r="X97" s="127" t="s">
        <v>52</v>
      </c>
      <c r="Y97" s="127" t="s">
        <v>52</v>
      </c>
      <c r="Z97" s="127" t="s">
        <v>52</v>
      </c>
      <c r="AA97" s="128" t="s">
        <v>52</v>
      </c>
      <c r="AB97" s="127" t="s">
        <v>52</v>
      </c>
      <c r="AC97" s="127" t="s">
        <v>52</v>
      </c>
      <c r="AD97" s="128" t="s">
        <v>52</v>
      </c>
      <c r="AE97" s="127" t="s">
        <v>52</v>
      </c>
      <c r="AF97" s="128" t="s">
        <v>52</v>
      </c>
      <c r="AG97" s="128" t="s">
        <v>52</v>
      </c>
      <c r="AH97" s="128" t="s">
        <v>52</v>
      </c>
      <c r="AI97" s="128" t="s">
        <v>52</v>
      </c>
      <c r="AJ97" s="127" t="s">
        <v>52</v>
      </c>
      <c r="AK97" s="127" t="s">
        <v>52</v>
      </c>
    </row>
    <row r="98" spans="1:38" x14ac:dyDescent="0.15">
      <c r="A98" s="126" t="s">
        <v>462</v>
      </c>
      <c r="B98" s="126" t="s">
        <v>463</v>
      </c>
      <c r="C98" s="126" t="s">
        <v>464</v>
      </c>
      <c r="D98" s="126" t="s">
        <v>94</v>
      </c>
      <c r="E98" s="126" t="s">
        <v>76</v>
      </c>
      <c r="F98" s="127" t="s">
        <v>52</v>
      </c>
      <c r="G98" s="127">
        <v>8.9365079365079367</v>
      </c>
      <c r="H98" s="127">
        <v>29.50604691825734</v>
      </c>
      <c r="I98" s="127">
        <v>2.7115211521152105</v>
      </c>
      <c r="J98" s="127">
        <v>4.7102639938656949</v>
      </c>
      <c r="K98" s="127">
        <v>9.2373679255152155</v>
      </c>
      <c r="L98" s="127">
        <v>5.0277724573836338</v>
      </c>
      <c r="M98" s="127">
        <v>6.3007203428467164</v>
      </c>
      <c r="N98" s="127">
        <v>4.2974781266083397</v>
      </c>
      <c r="O98" s="127">
        <v>8.8247388765523311</v>
      </c>
      <c r="P98" s="127">
        <v>5.6756348246674833</v>
      </c>
      <c r="Q98" s="127">
        <v>2.4744332403632967</v>
      </c>
      <c r="R98" s="127">
        <v>3.3079768302044954</v>
      </c>
      <c r="S98" s="127">
        <v>2.6683780314801027</v>
      </c>
      <c r="T98" s="127">
        <v>4.2505592841163349</v>
      </c>
      <c r="U98" s="127">
        <v>3.9699570815450613</v>
      </c>
      <c r="V98" s="127">
        <v>3.1202573908820597</v>
      </c>
      <c r="W98" s="127">
        <v>2.3665155707305559</v>
      </c>
      <c r="X98" s="127">
        <v>0.54057162574041229</v>
      </c>
      <c r="Y98" s="127">
        <v>0.58342389750040979</v>
      </c>
      <c r="Z98" s="127">
        <v>3.7247654250782034</v>
      </c>
      <c r="AA98" s="128">
        <v>2.4232456140350855</v>
      </c>
      <c r="AB98" s="127">
        <v>1.4720051386361233</v>
      </c>
      <c r="AC98" s="127">
        <v>4.9322150129239795</v>
      </c>
      <c r="AD98" s="128">
        <v>4.3233460687713832</v>
      </c>
      <c r="AE98" s="127">
        <v>3.1033153430994664</v>
      </c>
      <c r="AF98" s="128">
        <v>2.9725182277061002</v>
      </c>
      <c r="AG98" s="128">
        <v>4.0849673202614456</v>
      </c>
      <c r="AH98" s="128">
        <v>4.6528867957439459</v>
      </c>
      <c r="AI98" s="128">
        <v>3.2043001791741315</v>
      </c>
      <c r="AJ98" s="127">
        <v>3.7</v>
      </c>
      <c r="AK98" s="127">
        <v>4.989103362391031</v>
      </c>
    </row>
    <row r="99" spans="1:38" ht="17" x14ac:dyDescent="0.15">
      <c r="A99" s="126" t="s">
        <v>465</v>
      </c>
      <c r="B99" s="126" t="s">
        <v>466</v>
      </c>
      <c r="C99" s="126" t="s">
        <v>467</v>
      </c>
      <c r="D99" s="126" t="s">
        <v>194</v>
      </c>
      <c r="E99" s="126" t="s">
        <v>76</v>
      </c>
      <c r="F99" s="127" t="s">
        <v>52</v>
      </c>
      <c r="G99" s="127">
        <v>-11.111111111111114</v>
      </c>
      <c r="H99" s="127">
        <v>-2.5</v>
      </c>
      <c r="I99" s="127">
        <v>16.444444444444457</v>
      </c>
      <c r="J99" s="127">
        <v>0.95909179878643158</v>
      </c>
      <c r="K99" s="127">
        <v>10.042652190771605</v>
      </c>
      <c r="L99" s="127">
        <v>3.1360112755461671</v>
      </c>
      <c r="M99" s="127">
        <v>7.7212162623846865</v>
      </c>
      <c r="N99" s="127">
        <v>5.5899143672692588</v>
      </c>
      <c r="O99" s="127">
        <v>8.4328302170158622</v>
      </c>
      <c r="P99" s="127">
        <v>9.1135734072021961</v>
      </c>
      <c r="Q99" s="127">
        <v>8.3523736989083517</v>
      </c>
      <c r="R99" s="127">
        <v>5.0492033739456588</v>
      </c>
      <c r="S99" s="127">
        <v>3.2619605219136787</v>
      </c>
      <c r="T99" s="127">
        <v>3.8662994762136123</v>
      </c>
      <c r="U99" s="127">
        <v>4.5282037951650693</v>
      </c>
      <c r="V99" s="127">
        <v>3.6755197453496322</v>
      </c>
      <c r="W99" s="127">
        <v>2.8687934756536464</v>
      </c>
      <c r="X99" s="127">
        <v>2.798115935269152E-2</v>
      </c>
      <c r="Y99" s="127">
        <v>0.18182665858547864</v>
      </c>
      <c r="Z99" s="127">
        <v>1.107594936708864</v>
      </c>
      <c r="AA99" s="128">
        <v>0.90674767559606462</v>
      </c>
      <c r="AB99" s="127">
        <v>1.9750946494549115</v>
      </c>
      <c r="AC99" s="127">
        <v>3.2698157094292357</v>
      </c>
      <c r="AD99" s="128">
        <v>3.8160003465153469</v>
      </c>
      <c r="AE99" s="127">
        <v>3.7007676902536701</v>
      </c>
      <c r="AF99" s="128">
        <v>3.5767451217058932</v>
      </c>
      <c r="AG99" s="128" t="s">
        <v>52</v>
      </c>
      <c r="AH99" s="128" t="s">
        <v>52</v>
      </c>
      <c r="AI99" s="128" t="s">
        <v>52</v>
      </c>
      <c r="AJ99" s="127" t="s">
        <v>52</v>
      </c>
      <c r="AK99" s="127" t="s">
        <v>52</v>
      </c>
    </row>
    <row r="100" spans="1:38" x14ac:dyDescent="0.15">
      <c r="A100" s="126" t="s">
        <v>468</v>
      </c>
      <c r="B100" s="126" t="s">
        <v>469</v>
      </c>
      <c r="C100" s="126" t="s">
        <v>470</v>
      </c>
      <c r="D100" s="126" t="s">
        <v>94</v>
      </c>
      <c r="E100" s="126" t="s">
        <v>76</v>
      </c>
      <c r="F100" s="127" t="s">
        <v>52</v>
      </c>
      <c r="G100" s="127">
        <v>-4.115426762449772</v>
      </c>
      <c r="H100" s="127">
        <v>-2.8571428571428612</v>
      </c>
      <c r="I100" s="127">
        <v>7.8169934640522882</v>
      </c>
      <c r="J100" s="127">
        <v>7.7958292919495591</v>
      </c>
      <c r="K100" s="127">
        <v>17.602069508491752</v>
      </c>
      <c r="L100" s="127">
        <v>3.9403213465952547</v>
      </c>
      <c r="M100" s="127">
        <v>6.1556864188443257</v>
      </c>
      <c r="N100" s="127">
        <v>7.6189650689087074</v>
      </c>
      <c r="O100" s="127">
        <v>8.5615335051546282</v>
      </c>
      <c r="P100" s="127">
        <v>15.038207582164858</v>
      </c>
      <c r="Q100" s="127">
        <v>7.4422804075841498</v>
      </c>
      <c r="R100" s="127">
        <v>5.3961584633853761</v>
      </c>
      <c r="S100" s="127">
        <v>6.4639216356284521</v>
      </c>
      <c r="T100" s="127">
        <v>0.17117791804857063</v>
      </c>
      <c r="U100" s="127">
        <v>2.0933461497383519</v>
      </c>
      <c r="V100" s="127">
        <v>2.8245632388325106</v>
      </c>
      <c r="W100" s="127">
        <v>-5.0869874860111963E-2</v>
      </c>
      <c r="X100" s="127">
        <v>-0.16795602605861859</v>
      </c>
      <c r="Y100" s="127">
        <v>-1.3408106041295014</v>
      </c>
      <c r="Z100" s="127">
        <v>3.6171971889203292E-2</v>
      </c>
      <c r="AA100" s="128">
        <v>0.41841004184099972</v>
      </c>
      <c r="AB100" s="127">
        <v>-0.79218106995884163</v>
      </c>
      <c r="AC100" s="127">
        <v>-0.15555325106295648</v>
      </c>
      <c r="AD100" s="128">
        <v>3.2665143331948476</v>
      </c>
      <c r="AE100" s="127">
        <v>2.9469449333668685</v>
      </c>
      <c r="AF100" s="128">
        <v>2.7844267500366282</v>
      </c>
      <c r="AG100" s="128">
        <v>0.10455776816691298</v>
      </c>
      <c r="AH100" s="128">
        <v>1.8468404310876965</v>
      </c>
      <c r="AI100" s="128">
        <v>2.7130337497669181</v>
      </c>
      <c r="AJ100" s="127">
        <v>2</v>
      </c>
      <c r="AK100" s="127">
        <v>3.4269437892206991</v>
      </c>
    </row>
    <row r="101" spans="1:38" ht="17" x14ac:dyDescent="0.15">
      <c r="A101" s="126" t="s">
        <v>471</v>
      </c>
      <c r="B101" s="126" t="s">
        <v>472</v>
      </c>
      <c r="C101" s="126" t="s">
        <v>473</v>
      </c>
      <c r="D101" s="126" t="s">
        <v>194</v>
      </c>
      <c r="E101" s="126" t="s">
        <v>76</v>
      </c>
      <c r="F101" s="127" t="s">
        <v>52</v>
      </c>
      <c r="G101" s="127">
        <v>0</v>
      </c>
      <c r="H101" s="127">
        <v>-9.4415562636256993</v>
      </c>
      <c r="I101" s="127">
        <v>6.9074074074074048</v>
      </c>
      <c r="J101" s="127">
        <v>24.961025463363939</v>
      </c>
      <c r="K101" s="127">
        <v>17.424452453562495</v>
      </c>
      <c r="L101" s="127">
        <v>2.9394404438673121</v>
      </c>
      <c r="M101" s="127">
        <v>-0.53899082568807444</v>
      </c>
      <c r="N101" s="127">
        <v>0</v>
      </c>
      <c r="O101" s="127">
        <v>34.117375763864857</v>
      </c>
      <c r="P101" s="127">
        <v>1.831155433287492</v>
      </c>
      <c r="Q101" s="127">
        <v>14.799493457154895</v>
      </c>
      <c r="R101" s="127">
        <v>4.7948227680541464</v>
      </c>
      <c r="S101" s="127">
        <v>4.8842105263157976</v>
      </c>
      <c r="T101" s="127">
        <v>4.9779205138498668</v>
      </c>
      <c r="U101" s="127">
        <v>4.4996813256851453</v>
      </c>
      <c r="V101" s="127">
        <v>4.0375701390583032</v>
      </c>
      <c r="W101" s="127">
        <v>2.9663500996599765</v>
      </c>
      <c r="X101" s="127">
        <v>2.8467319517204714E-2</v>
      </c>
      <c r="Y101" s="127">
        <v>2.276737435254006E-2</v>
      </c>
      <c r="Z101" s="127">
        <v>1.9689296079212539</v>
      </c>
      <c r="AA101" s="128">
        <v>1.9420726603047056</v>
      </c>
      <c r="AB101" s="127">
        <v>2.0036130727541623</v>
      </c>
      <c r="AC101" s="127">
        <v>2.6834111522567428</v>
      </c>
      <c r="AD101" s="128">
        <v>2.6237390895311741</v>
      </c>
      <c r="AE101" s="127">
        <v>2.9691876750700397</v>
      </c>
      <c r="AF101" s="128" t="s">
        <v>52</v>
      </c>
      <c r="AG101" s="128" t="s">
        <v>52</v>
      </c>
      <c r="AH101" s="128" t="s">
        <v>52</v>
      </c>
      <c r="AI101" s="128" t="s">
        <v>52</v>
      </c>
      <c r="AJ101" s="127" t="s">
        <v>52</v>
      </c>
      <c r="AK101" s="127" t="s">
        <v>52</v>
      </c>
    </row>
    <row r="102" spans="1:38" x14ac:dyDescent="0.15">
      <c r="A102" s="126" t="s">
        <v>474</v>
      </c>
      <c r="B102" s="126" t="s">
        <v>475</v>
      </c>
      <c r="C102" s="126" t="s">
        <v>476</v>
      </c>
      <c r="D102" s="126" t="s">
        <v>94</v>
      </c>
      <c r="E102" s="126" t="s">
        <v>401</v>
      </c>
      <c r="F102" s="127" t="s">
        <v>52</v>
      </c>
      <c r="G102" s="127">
        <v>-0.28282828282829087</v>
      </c>
      <c r="H102" s="127">
        <v>4.5583468395461892</v>
      </c>
      <c r="I102" s="127">
        <v>4.022960666537486</v>
      </c>
      <c r="J102" s="127">
        <v>4.8313115555659039</v>
      </c>
      <c r="K102" s="127">
        <v>8.255597014925371</v>
      </c>
      <c r="L102" s="127">
        <v>4.312591042448858</v>
      </c>
      <c r="M102" s="127">
        <v>3.2079145605097921</v>
      </c>
      <c r="N102" s="127">
        <v>4.3812173647901744</v>
      </c>
      <c r="O102" s="127">
        <v>5.3110108995307854</v>
      </c>
      <c r="P102" s="127">
        <v>17.253215907908867</v>
      </c>
      <c r="Q102" s="127">
        <v>5.8535647751130995</v>
      </c>
      <c r="R102" s="127">
        <v>4.5004399871495906</v>
      </c>
      <c r="S102" s="127">
        <v>4.6234043975138803</v>
      </c>
      <c r="T102" s="127">
        <v>4.7602013439967266</v>
      </c>
      <c r="U102" s="127">
        <v>2.4999999999999858</v>
      </c>
      <c r="V102" s="127">
        <v>2</v>
      </c>
      <c r="W102" s="127">
        <v>0</v>
      </c>
      <c r="X102" s="127">
        <v>0</v>
      </c>
      <c r="Y102" s="127">
        <v>0</v>
      </c>
      <c r="Z102" s="127">
        <v>0</v>
      </c>
      <c r="AA102" s="128">
        <v>0</v>
      </c>
      <c r="AB102" s="127">
        <v>0</v>
      </c>
      <c r="AC102" s="127">
        <v>0</v>
      </c>
      <c r="AD102" s="128">
        <v>0</v>
      </c>
      <c r="AE102" s="127">
        <v>0</v>
      </c>
      <c r="AF102" s="128">
        <v>4.3123257631428658</v>
      </c>
      <c r="AG102" s="128">
        <v>3.6867647716598784</v>
      </c>
      <c r="AH102" s="128">
        <v>2.767322728498244</v>
      </c>
      <c r="AI102" s="128">
        <v>0.33581345562540488</v>
      </c>
      <c r="AJ102" s="127">
        <v>5</v>
      </c>
      <c r="AK102" s="127">
        <v>4.7816426372268559</v>
      </c>
    </row>
    <row r="103" spans="1:38" x14ac:dyDescent="0.15">
      <c r="A103" s="126" t="s">
        <v>477</v>
      </c>
      <c r="B103" s="126" t="s">
        <v>478</v>
      </c>
      <c r="C103" s="126" t="s">
        <v>479</v>
      </c>
      <c r="D103" s="126" t="s">
        <v>94</v>
      </c>
      <c r="E103" s="126" t="s">
        <v>78</v>
      </c>
      <c r="F103" s="127" t="s">
        <v>52</v>
      </c>
      <c r="G103" s="127" t="s">
        <v>52</v>
      </c>
      <c r="H103" s="127" t="s">
        <v>52</v>
      </c>
      <c r="I103" s="127" t="s">
        <v>52</v>
      </c>
      <c r="J103" s="127" t="s">
        <v>52</v>
      </c>
      <c r="K103" s="127" t="s">
        <v>52</v>
      </c>
      <c r="L103" s="127">
        <v>5.9984316145371253</v>
      </c>
      <c r="M103" s="127">
        <v>3.9004038664451457</v>
      </c>
      <c r="N103" s="127">
        <v>6.4994338675600289</v>
      </c>
      <c r="O103" s="127">
        <v>6.4995561011431704</v>
      </c>
      <c r="P103" s="127">
        <v>6.5001492276184365</v>
      </c>
      <c r="Q103" s="127">
        <v>4.3147183595373235</v>
      </c>
      <c r="R103" s="127">
        <v>4.7986067365768577</v>
      </c>
      <c r="S103" s="127">
        <v>4.4445230181741096</v>
      </c>
      <c r="T103" s="127">
        <v>2.8860150986831172</v>
      </c>
      <c r="U103" s="127">
        <v>3.0016616488162811</v>
      </c>
      <c r="V103" s="127">
        <v>3.400551052190238</v>
      </c>
      <c r="W103" s="127">
        <v>2.9002185783908629</v>
      </c>
      <c r="X103" s="127">
        <v>0</v>
      </c>
      <c r="Y103" s="127">
        <v>3.4001861470561749</v>
      </c>
      <c r="Z103" s="127">
        <v>1.9483441977961462</v>
      </c>
      <c r="AA103" s="128">
        <v>1.9495592486578062</v>
      </c>
      <c r="AB103" s="127">
        <v>1.9465009079480566</v>
      </c>
      <c r="AC103" s="127">
        <v>3.9495228373536362</v>
      </c>
      <c r="AD103" s="128">
        <v>4.9897187145756972</v>
      </c>
      <c r="AE103" s="127">
        <v>5.9898432546781954</v>
      </c>
      <c r="AF103" s="128">
        <v>2.9897243033551568</v>
      </c>
      <c r="AG103" s="128">
        <v>3.9898098255823911</v>
      </c>
      <c r="AH103" s="128">
        <v>4.9902948056472631</v>
      </c>
      <c r="AI103" s="128">
        <v>2.9901767138079052</v>
      </c>
      <c r="AJ103" s="127">
        <v>5</v>
      </c>
      <c r="AK103" s="127">
        <v>4.9900384336228472</v>
      </c>
    </row>
    <row r="104" spans="1:38" ht="17" x14ac:dyDescent="0.15">
      <c r="A104" s="126" t="s">
        <v>480</v>
      </c>
      <c r="B104" s="126" t="s">
        <v>52</v>
      </c>
      <c r="C104" s="126" t="s">
        <v>481</v>
      </c>
      <c r="D104" s="126" t="s">
        <v>194</v>
      </c>
      <c r="E104" s="126" t="s">
        <v>76</v>
      </c>
      <c r="F104" s="127" t="s">
        <v>52</v>
      </c>
      <c r="G104" s="127">
        <v>4.5111274477043395</v>
      </c>
      <c r="H104" s="127">
        <v>-7.9166133776697762</v>
      </c>
      <c r="I104" s="127" t="s">
        <v>52</v>
      </c>
      <c r="J104" s="127" t="s">
        <v>52</v>
      </c>
      <c r="K104" s="127" t="s">
        <v>52</v>
      </c>
      <c r="L104" s="127" t="s">
        <v>52</v>
      </c>
      <c r="M104" s="127" t="s">
        <v>52</v>
      </c>
      <c r="N104" s="127" t="s">
        <v>52</v>
      </c>
      <c r="O104" s="127" t="s">
        <v>52</v>
      </c>
      <c r="P104" s="127" t="s">
        <v>52</v>
      </c>
      <c r="Q104" s="127" t="s">
        <v>52</v>
      </c>
      <c r="R104" s="127" t="s">
        <v>52</v>
      </c>
      <c r="S104" s="127" t="s">
        <v>52</v>
      </c>
      <c r="T104" s="127" t="s">
        <v>52</v>
      </c>
      <c r="U104" s="127" t="s">
        <v>52</v>
      </c>
      <c r="V104" s="127" t="s">
        <v>52</v>
      </c>
      <c r="W104" s="127" t="s">
        <v>52</v>
      </c>
      <c r="X104" s="127" t="s">
        <v>52</v>
      </c>
      <c r="Y104" s="127" t="s">
        <v>52</v>
      </c>
      <c r="Z104" s="127" t="s">
        <v>52</v>
      </c>
      <c r="AA104" s="128" t="s">
        <v>52</v>
      </c>
      <c r="AB104" s="127" t="s">
        <v>52</v>
      </c>
      <c r="AC104" s="127" t="s">
        <v>52</v>
      </c>
      <c r="AD104" s="128" t="s">
        <v>52</v>
      </c>
      <c r="AE104" s="127" t="s">
        <v>52</v>
      </c>
      <c r="AF104" s="128" t="s">
        <v>52</v>
      </c>
      <c r="AG104" s="128" t="s">
        <v>52</v>
      </c>
      <c r="AH104" s="128" t="s">
        <v>52</v>
      </c>
      <c r="AI104" s="128" t="s">
        <v>52</v>
      </c>
      <c r="AJ104" s="127" t="s">
        <v>52</v>
      </c>
      <c r="AK104" s="127" t="s">
        <v>52</v>
      </c>
    </row>
    <row r="105" spans="1:38" ht="17" x14ac:dyDescent="0.15">
      <c r="A105" s="126" t="s">
        <v>482</v>
      </c>
      <c r="B105" s="126" t="s">
        <v>52</v>
      </c>
      <c r="C105" s="126" t="s">
        <v>483</v>
      </c>
      <c r="D105" s="126" t="s">
        <v>194</v>
      </c>
      <c r="E105" s="126" t="s">
        <v>76</v>
      </c>
      <c r="F105" s="127" t="s">
        <v>52</v>
      </c>
      <c r="G105" s="127" t="s">
        <v>52</v>
      </c>
      <c r="H105" s="127" t="s">
        <v>52</v>
      </c>
      <c r="I105" s="127" t="s">
        <v>52</v>
      </c>
      <c r="J105" s="127" t="s">
        <v>52</v>
      </c>
      <c r="K105" s="127" t="s">
        <v>52</v>
      </c>
      <c r="L105" s="127" t="s">
        <v>52</v>
      </c>
      <c r="M105" s="127" t="s">
        <v>52</v>
      </c>
      <c r="N105" s="127" t="s">
        <v>52</v>
      </c>
      <c r="O105" s="127" t="s">
        <v>52</v>
      </c>
      <c r="P105" s="127" t="s">
        <v>52</v>
      </c>
      <c r="Q105" s="127" t="s">
        <v>52</v>
      </c>
      <c r="R105" s="127" t="s">
        <v>52</v>
      </c>
      <c r="S105" s="127" t="s">
        <v>52</v>
      </c>
      <c r="T105" s="127" t="s">
        <v>52</v>
      </c>
      <c r="U105" s="127" t="s">
        <v>52</v>
      </c>
      <c r="V105" s="127" t="s">
        <v>52</v>
      </c>
      <c r="W105" s="127" t="s">
        <v>52</v>
      </c>
      <c r="X105" s="127" t="s">
        <v>52</v>
      </c>
      <c r="Y105" s="127" t="s">
        <v>52</v>
      </c>
      <c r="Z105" s="127" t="s">
        <v>52</v>
      </c>
      <c r="AA105" s="128" t="s">
        <v>52</v>
      </c>
      <c r="AB105" s="127" t="s">
        <v>52</v>
      </c>
      <c r="AC105" s="127" t="s">
        <v>52</v>
      </c>
      <c r="AD105" s="128" t="s">
        <v>52</v>
      </c>
      <c r="AE105" s="127" t="s">
        <v>52</v>
      </c>
      <c r="AF105" s="128" t="s">
        <v>52</v>
      </c>
      <c r="AG105" s="128" t="s">
        <v>52</v>
      </c>
      <c r="AH105" s="128" t="s">
        <v>52</v>
      </c>
      <c r="AI105" s="128" t="s">
        <v>52</v>
      </c>
      <c r="AJ105" s="127" t="s">
        <v>52</v>
      </c>
      <c r="AK105" s="127" t="s">
        <v>52</v>
      </c>
    </row>
    <row r="106" spans="1:38" x14ac:dyDescent="0.15">
      <c r="A106" s="16" t="s">
        <v>484</v>
      </c>
      <c r="B106" s="126" t="s">
        <v>485</v>
      </c>
      <c r="C106" s="16" t="s">
        <v>486</v>
      </c>
      <c r="D106" s="126" t="s">
        <v>94</v>
      </c>
      <c r="E106" s="126" t="s">
        <v>88</v>
      </c>
      <c r="F106" s="127" t="s">
        <v>52</v>
      </c>
      <c r="G106" s="127" t="s">
        <v>52</v>
      </c>
      <c r="H106" s="127" t="s">
        <v>52</v>
      </c>
      <c r="I106" s="127" t="s">
        <v>52</v>
      </c>
      <c r="J106" s="127" t="s">
        <v>52</v>
      </c>
      <c r="K106" s="127" t="s">
        <v>52</v>
      </c>
      <c r="L106" s="127" t="s">
        <v>52</v>
      </c>
      <c r="M106" s="127" t="s">
        <v>52</v>
      </c>
      <c r="N106" s="127" t="s">
        <v>52</v>
      </c>
      <c r="O106" s="127" t="s">
        <v>52</v>
      </c>
      <c r="P106" s="127" t="s">
        <v>52</v>
      </c>
      <c r="Q106" s="127" t="s">
        <v>52</v>
      </c>
      <c r="R106" s="127">
        <v>4.7394337299958806</v>
      </c>
      <c r="S106" s="127">
        <v>4.8971596474045214</v>
      </c>
      <c r="T106" s="127">
        <v>4.4817927170868472</v>
      </c>
      <c r="U106" s="127">
        <v>4.8972296693476238</v>
      </c>
      <c r="V106" s="127">
        <v>4.9071392059976091</v>
      </c>
      <c r="W106" s="127">
        <v>3.8980022738346491</v>
      </c>
      <c r="X106" s="127">
        <v>0</v>
      </c>
      <c r="Y106" s="127">
        <v>3.9549788963576731</v>
      </c>
      <c r="Z106" s="127">
        <v>1.8947368421052602</v>
      </c>
      <c r="AA106" s="128">
        <v>1.9037780401416571</v>
      </c>
      <c r="AB106" s="127">
        <v>1.8971759594496707</v>
      </c>
      <c r="AC106" s="127">
        <v>1.9044911881751059</v>
      </c>
      <c r="AD106" s="128">
        <v>1.8967921896792195</v>
      </c>
      <c r="AE106" s="127">
        <v>2.9017246099096727</v>
      </c>
      <c r="AF106" s="128">
        <v>2.8997073689811081</v>
      </c>
      <c r="AG106" s="128">
        <v>1.9002068252326865</v>
      </c>
      <c r="AH106" s="128">
        <v>1.9028288722567552</v>
      </c>
      <c r="AI106" s="128">
        <v>1.9046433461969392</v>
      </c>
      <c r="AJ106" s="127">
        <v>6.1</v>
      </c>
      <c r="AK106" s="127">
        <v>2.9933225880727545</v>
      </c>
      <c r="AL106" s="19"/>
    </row>
    <row r="107" spans="1:38" x14ac:dyDescent="0.15">
      <c r="A107" s="126" t="s">
        <v>487</v>
      </c>
      <c r="B107" s="126" t="s">
        <v>488</v>
      </c>
      <c r="C107" s="126" t="s">
        <v>489</v>
      </c>
      <c r="D107" s="126" t="s">
        <v>94</v>
      </c>
      <c r="E107" s="126" t="s">
        <v>86</v>
      </c>
      <c r="F107" s="127" t="s">
        <v>52</v>
      </c>
      <c r="G107" s="127" t="s">
        <v>52</v>
      </c>
      <c r="H107" s="127" t="s">
        <v>52</v>
      </c>
      <c r="I107" s="127">
        <v>2.2666666666666799</v>
      </c>
      <c r="J107" s="127">
        <v>19.230769230769212</v>
      </c>
      <c r="K107" s="127">
        <v>-11.736832513213045</v>
      </c>
      <c r="L107" s="127">
        <v>29.155482139169948</v>
      </c>
      <c r="M107" s="127">
        <v>4.8441247002398029</v>
      </c>
      <c r="N107" s="127">
        <v>5.9926806953339593</v>
      </c>
      <c r="O107" s="127">
        <v>38.296647964321664</v>
      </c>
      <c r="P107" s="127">
        <v>25.059814834078864</v>
      </c>
      <c r="Q107" s="127">
        <v>13.824654799534187</v>
      </c>
      <c r="R107" s="127">
        <v>4.9985384390529077</v>
      </c>
      <c r="S107" s="127">
        <v>4.8997772828507777</v>
      </c>
      <c r="T107" s="127">
        <v>4.8964968152866106</v>
      </c>
      <c r="U107" s="127">
        <v>9.9746995572422605</v>
      </c>
      <c r="V107" s="127">
        <v>4.9462241904871291</v>
      </c>
      <c r="W107" s="127">
        <v>2.9429495259494729</v>
      </c>
      <c r="X107" s="127">
        <v>0</v>
      </c>
      <c r="Y107" s="127">
        <v>3.4976575809199346</v>
      </c>
      <c r="Z107" s="127">
        <v>1.9906383416491025</v>
      </c>
      <c r="AA107" s="128">
        <v>1.9971757111155952</v>
      </c>
      <c r="AB107" s="127">
        <v>1.9877373417721333</v>
      </c>
      <c r="AC107" s="127">
        <v>1.9877824105497988</v>
      </c>
      <c r="AD107" s="128">
        <v>1.9870697851302355</v>
      </c>
      <c r="AE107" s="127">
        <v>5.5933625431155098</v>
      </c>
      <c r="AF107" s="128">
        <v>10.594155557517437</v>
      </c>
      <c r="AG107" s="128">
        <v>3.9913786221761116</v>
      </c>
      <c r="AH107" s="128">
        <v>1.9920165809472625</v>
      </c>
      <c r="AI107" s="128">
        <v>3.7632183042938321</v>
      </c>
      <c r="AJ107" s="127">
        <v>5.4</v>
      </c>
      <c r="AK107" s="127">
        <v>4.4715027688920985</v>
      </c>
    </row>
    <row r="108" spans="1:38" x14ac:dyDescent="0.15">
      <c r="A108" s="126" t="s">
        <v>490</v>
      </c>
      <c r="B108" s="126" t="s">
        <v>491</v>
      </c>
      <c r="C108" s="126" t="s">
        <v>492</v>
      </c>
      <c r="D108" s="126" t="s">
        <v>94</v>
      </c>
      <c r="E108" s="126" t="s">
        <v>76</v>
      </c>
      <c r="F108" s="127" t="s">
        <v>52</v>
      </c>
      <c r="G108" s="127">
        <v>-20.433909968460284</v>
      </c>
      <c r="H108" s="127">
        <v>14.870870870870874</v>
      </c>
      <c r="I108" s="127">
        <v>10.352399874516365</v>
      </c>
      <c r="J108" s="127">
        <v>-9.2675068700843468</v>
      </c>
      <c r="K108" s="127">
        <v>3.6135770234986921</v>
      </c>
      <c r="L108" s="127">
        <v>4.4955145650640134</v>
      </c>
      <c r="M108" s="127">
        <v>8.1508633162920887</v>
      </c>
      <c r="N108" s="127">
        <v>7.4830538708526575</v>
      </c>
      <c r="O108" s="127">
        <v>7.8831632229690314</v>
      </c>
      <c r="P108" s="127">
        <v>12.3298207830167</v>
      </c>
      <c r="Q108" s="127">
        <v>7.1076417419885018</v>
      </c>
      <c r="R108" s="127">
        <v>4.0915483953458676</v>
      </c>
      <c r="S108" s="127">
        <v>2.6532367031077371</v>
      </c>
      <c r="T108" s="127">
        <v>4.4513581428742555</v>
      </c>
      <c r="U108" s="127">
        <v>3.1045938824607617</v>
      </c>
      <c r="V108" s="127">
        <v>2.8611111111111143</v>
      </c>
      <c r="W108" s="127">
        <v>2.9543613286524391</v>
      </c>
      <c r="X108" s="127">
        <v>0.82362816073865019</v>
      </c>
      <c r="Y108" s="127">
        <v>0.50470888183569684</v>
      </c>
      <c r="Z108" s="127">
        <v>1.1337751087181545</v>
      </c>
      <c r="AA108" s="128">
        <v>0.14845149731250729</v>
      </c>
      <c r="AB108" s="127">
        <v>0.55714577795951126</v>
      </c>
      <c r="AC108" s="127">
        <v>0.80821430386823767</v>
      </c>
      <c r="AD108" s="128">
        <v>3.6052843888664921</v>
      </c>
      <c r="AE108" s="127">
        <v>3.8302428578381287</v>
      </c>
      <c r="AF108" s="128">
        <v>3.3842692415861908</v>
      </c>
      <c r="AG108" s="128">
        <v>3.5183170112440987</v>
      </c>
      <c r="AH108" s="128">
        <v>2.4789768745620169</v>
      </c>
      <c r="AI108" s="128">
        <v>2.2562697666467257</v>
      </c>
      <c r="AJ108" s="127">
        <v>3.4</v>
      </c>
      <c r="AK108" s="127">
        <v>3.3252525252525214</v>
      </c>
    </row>
    <row r="109" spans="1:38" ht="17" x14ac:dyDescent="0.15">
      <c r="A109" s="126" t="s">
        <v>493</v>
      </c>
      <c r="B109" s="126" t="s">
        <v>494</v>
      </c>
      <c r="C109" s="126" t="s">
        <v>495</v>
      </c>
      <c r="D109" s="126" t="s">
        <v>194</v>
      </c>
      <c r="E109" s="126" t="s">
        <v>76</v>
      </c>
      <c r="F109" s="127" t="s">
        <v>52</v>
      </c>
      <c r="G109" s="127">
        <v>51.006711409395962</v>
      </c>
      <c r="H109" s="127">
        <v>-17.561561561561561</v>
      </c>
      <c r="I109" s="127">
        <v>15.328573510126773</v>
      </c>
      <c r="J109" s="127">
        <v>25.003158559696772</v>
      </c>
      <c r="K109" s="127">
        <v>4.6694966646452514</v>
      </c>
      <c r="L109" s="127">
        <v>2.6844341444573132</v>
      </c>
      <c r="M109" s="127">
        <v>4.2223058115478551</v>
      </c>
      <c r="N109" s="127">
        <v>16.773436795091584</v>
      </c>
      <c r="O109" s="127">
        <v>10.160717045278943</v>
      </c>
      <c r="P109" s="127">
        <v>7.7155081714245739</v>
      </c>
      <c r="Q109" s="127">
        <v>3.8809663345705587</v>
      </c>
      <c r="R109" s="127">
        <v>6.1430451952610809</v>
      </c>
      <c r="S109" s="127">
        <v>6.2009094667217823</v>
      </c>
      <c r="T109" s="127">
        <v>6.6896513373741868</v>
      </c>
      <c r="U109" s="127">
        <v>9.2098405087042607</v>
      </c>
      <c r="V109" s="127" t="s">
        <v>52</v>
      </c>
      <c r="W109" s="127" t="s">
        <v>52</v>
      </c>
      <c r="X109" s="127" t="s">
        <v>52</v>
      </c>
      <c r="Y109" s="127" t="s">
        <v>52</v>
      </c>
      <c r="Z109" s="127" t="s">
        <v>52</v>
      </c>
      <c r="AA109" s="128" t="s">
        <v>52</v>
      </c>
      <c r="AB109" s="127" t="s">
        <v>52</v>
      </c>
      <c r="AC109" s="127" t="s">
        <v>52</v>
      </c>
      <c r="AD109" s="128" t="s">
        <v>52</v>
      </c>
      <c r="AE109" s="127" t="s">
        <v>52</v>
      </c>
      <c r="AF109" s="128" t="s">
        <v>52</v>
      </c>
      <c r="AG109" s="128" t="s">
        <v>52</v>
      </c>
      <c r="AH109" s="128" t="s">
        <v>52</v>
      </c>
      <c r="AI109" s="128" t="s">
        <v>52</v>
      </c>
      <c r="AJ109" s="127" t="s">
        <v>52</v>
      </c>
      <c r="AK109" s="127" t="s">
        <v>52</v>
      </c>
    </row>
    <row r="110" spans="1:38" x14ac:dyDescent="0.15">
      <c r="A110" s="126" t="s">
        <v>496</v>
      </c>
      <c r="B110" s="126" t="s">
        <v>497</v>
      </c>
      <c r="C110" s="126" t="s">
        <v>498</v>
      </c>
      <c r="D110" s="126" t="s">
        <v>194</v>
      </c>
      <c r="E110" s="126" t="s">
        <v>76</v>
      </c>
      <c r="F110" s="127" t="s">
        <v>52</v>
      </c>
      <c r="G110" s="127">
        <v>-2.6665086513391856</v>
      </c>
      <c r="H110" s="127">
        <v>-5.4791184707171539</v>
      </c>
      <c r="I110" s="127">
        <v>15.174545922967923</v>
      </c>
      <c r="J110" s="127">
        <v>25.757745218655643</v>
      </c>
      <c r="K110" s="127">
        <v>2.9971540377089951</v>
      </c>
      <c r="L110" s="127">
        <v>7.3396079785856188</v>
      </c>
      <c r="M110" s="127">
        <v>4.1267798246319671</v>
      </c>
      <c r="N110" s="127">
        <v>5.9023485784919671</v>
      </c>
      <c r="O110" s="127">
        <v>7.7254158155821244</v>
      </c>
      <c r="P110" s="127">
        <v>4.6928963228821061</v>
      </c>
      <c r="Q110" s="127">
        <v>4.9417852522639123</v>
      </c>
      <c r="R110" s="127">
        <v>4.0433925049309778</v>
      </c>
      <c r="S110" s="127">
        <v>2.7962085308056857</v>
      </c>
      <c r="T110" s="127">
        <v>2.3167358229598847</v>
      </c>
      <c r="U110" s="127">
        <v>3.8526529232848929</v>
      </c>
      <c r="V110" s="127">
        <v>4.5178435839028168</v>
      </c>
      <c r="W110" s="127">
        <v>2.8695968034871129</v>
      </c>
      <c r="X110" s="127">
        <v>0.76674737691686801</v>
      </c>
      <c r="Y110" s="127">
        <v>0.66079295154186468</v>
      </c>
      <c r="Z110" s="127">
        <v>2.8993435448577713</v>
      </c>
      <c r="AA110" s="128">
        <v>2.2086897684983731</v>
      </c>
      <c r="AB110" s="127">
        <v>9.996217136372243</v>
      </c>
      <c r="AC110" s="127">
        <v>2.4159573553434788</v>
      </c>
      <c r="AD110" s="128">
        <v>2.3505708529214298</v>
      </c>
      <c r="AE110" s="127">
        <v>3.0593832020997302</v>
      </c>
      <c r="AF110" s="128">
        <v>2.996418623159558</v>
      </c>
      <c r="AG110" s="128">
        <v>1.9472240466715585</v>
      </c>
      <c r="AH110" s="128">
        <v>1.8645545154811143</v>
      </c>
      <c r="AI110" s="128">
        <v>2.5670597864503804</v>
      </c>
      <c r="AJ110" s="127" t="s">
        <v>52</v>
      </c>
      <c r="AK110" s="127" t="s">
        <v>52</v>
      </c>
    </row>
    <row r="111" spans="1:38" ht="17" x14ac:dyDescent="0.15">
      <c r="A111" s="126" t="s">
        <v>499</v>
      </c>
      <c r="B111" s="126" t="s">
        <v>500</v>
      </c>
      <c r="C111" s="126" t="s">
        <v>501</v>
      </c>
      <c r="D111" s="126" t="s">
        <v>194</v>
      </c>
      <c r="E111" s="126" t="s">
        <v>76</v>
      </c>
      <c r="F111" s="127" t="s">
        <v>52</v>
      </c>
      <c r="G111" s="127">
        <v>-5.4791184707171539</v>
      </c>
      <c r="H111" s="127">
        <v>-34.780368414272829</v>
      </c>
      <c r="I111" s="127">
        <v>41.102113371518868</v>
      </c>
      <c r="J111" s="127">
        <v>35.260358342665171</v>
      </c>
      <c r="K111" s="127">
        <v>5.1122839697816573</v>
      </c>
      <c r="L111" s="127">
        <v>4.115388402087234</v>
      </c>
      <c r="M111" s="127">
        <v>4.520094562647742</v>
      </c>
      <c r="N111" s="127">
        <v>4.442232877951696</v>
      </c>
      <c r="O111" s="127">
        <v>14.656964656964661</v>
      </c>
      <c r="P111" s="127">
        <v>4.9561801148382898</v>
      </c>
      <c r="Q111" s="127">
        <v>4.9740858047797332</v>
      </c>
      <c r="R111" s="127">
        <v>4.7383940204347397</v>
      </c>
      <c r="S111" s="127">
        <v>3.0902186722534992</v>
      </c>
      <c r="T111" s="127">
        <v>3.0229899657055768</v>
      </c>
      <c r="U111" s="127">
        <v>3.8404635679940782</v>
      </c>
      <c r="V111" s="127">
        <v>3.7993469872365608</v>
      </c>
      <c r="W111" s="127">
        <v>3.1226765799256668</v>
      </c>
      <c r="X111" s="127">
        <v>-1.1092008208095194E-2</v>
      </c>
      <c r="Y111" s="127">
        <v>9.9839148039279735E-2</v>
      </c>
      <c r="Z111" s="127">
        <v>0.48761567019448648</v>
      </c>
      <c r="AA111" s="128">
        <v>0.26468155500414259</v>
      </c>
      <c r="AB111" s="127">
        <v>-5.4996425232367585E-2</v>
      </c>
      <c r="AC111" s="127">
        <v>1.8048753645518056</v>
      </c>
      <c r="AD111" s="128">
        <v>5.2862007459056226</v>
      </c>
      <c r="AE111" s="127">
        <v>1.4169105190204867</v>
      </c>
      <c r="AF111" s="128">
        <v>0.45051885598581531</v>
      </c>
      <c r="AG111" s="128">
        <v>0.28724047571053735</v>
      </c>
      <c r="AH111" s="128" t="s">
        <v>52</v>
      </c>
      <c r="AI111" s="128" t="s">
        <v>52</v>
      </c>
      <c r="AJ111" s="127" t="s">
        <v>52</v>
      </c>
      <c r="AK111" s="127" t="s">
        <v>52</v>
      </c>
    </row>
    <row r="112" spans="1:38" ht="17" x14ac:dyDescent="0.15">
      <c r="A112" s="126" t="s">
        <v>502</v>
      </c>
      <c r="B112" s="16" t="s">
        <v>503</v>
      </c>
      <c r="C112" s="126" t="s">
        <v>504</v>
      </c>
      <c r="D112" s="126" t="s">
        <v>194</v>
      </c>
      <c r="E112" s="126" t="s">
        <v>82</v>
      </c>
      <c r="F112" s="127" t="s">
        <v>52</v>
      </c>
      <c r="G112" s="127">
        <v>4.5683760683760539</v>
      </c>
      <c r="H112" s="127">
        <v>-8.7355429318729847</v>
      </c>
      <c r="I112" s="127">
        <v>4.2809484360656569</v>
      </c>
      <c r="J112" s="127">
        <v>4.4723564143853878</v>
      </c>
      <c r="K112" s="127">
        <v>10.185375477824806</v>
      </c>
      <c r="L112" s="127">
        <v>5.4612601186257308</v>
      </c>
      <c r="M112" s="127">
        <v>9.9430511831912582</v>
      </c>
      <c r="N112" s="127">
        <v>5.4388391995367158</v>
      </c>
      <c r="O112" s="127">
        <v>8.5361202227477264</v>
      </c>
      <c r="P112" s="127">
        <v>9.8748945740792919</v>
      </c>
      <c r="Q112" s="127">
        <v>7.1899187615940718</v>
      </c>
      <c r="R112" s="127">
        <v>4.9997016172345923</v>
      </c>
      <c r="S112" s="127">
        <v>5.0003410098438081</v>
      </c>
      <c r="T112" s="127">
        <v>4.9895532244270413</v>
      </c>
      <c r="U112" s="127">
        <v>4.940091975830569</v>
      </c>
      <c r="V112" s="127" t="s">
        <v>52</v>
      </c>
      <c r="W112" s="127" t="s">
        <v>52</v>
      </c>
      <c r="X112" s="127" t="s">
        <v>52</v>
      </c>
      <c r="Y112" s="127" t="s">
        <v>52</v>
      </c>
      <c r="Z112" s="127" t="s">
        <v>52</v>
      </c>
      <c r="AA112" s="128" t="s">
        <v>52</v>
      </c>
      <c r="AB112" s="127" t="s">
        <v>52</v>
      </c>
      <c r="AC112" s="127" t="s">
        <v>52</v>
      </c>
      <c r="AD112" s="128" t="s">
        <v>52</v>
      </c>
      <c r="AE112" s="127" t="s">
        <v>52</v>
      </c>
      <c r="AF112" s="128" t="s">
        <v>52</v>
      </c>
      <c r="AG112" s="128" t="s">
        <v>52</v>
      </c>
      <c r="AH112" s="128" t="s">
        <v>52</v>
      </c>
      <c r="AI112" s="128" t="s">
        <v>52</v>
      </c>
      <c r="AJ112" s="127" t="s">
        <v>52</v>
      </c>
      <c r="AK112" s="127" t="s">
        <v>52</v>
      </c>
    </row>
    <row r="113" spans="1:38" x14ac:dyDescent="0.15">
      <c r="A113" s="126" t="s">
        <v>505</v>
      </c>
      <c r="B113" s="126" t="s">
        <v>506</v>
      </c>
      <c r="C113" s="126" t="s">
        <v>507</v>
      </c>
      <c r="D113" s="126" t="s">
        <v>94</v>
      </c>
      <c r="E113" s="126" t="s">
        <v>78</v>
      </c>
      <c r="F113" s="127" t="s">
        <v>52</v>
      </c>
      <c r="G113" s="127" t="s">
        <v>52</v>
      </c>
      <c r="H113" s="127" t="s">
        <v>52</v>
      </c>
      <c r="I113" s="127" t="s">
        <v>52</v>
      </c>
      <c r="J113" s="127" t="s">
        <v>52</v>
      </c>
      <c r="K113" s="127" t="s">
        <v>52</v>
      </c>
      <c r="L113" s="127" t="s">
        <v>52</v>
      </c>
      <c r="M113" s="127" t="s">
        <v>52</v>
      </c>
      <c r="N113" s="127" t="s">
        <v>52</v>
      </c>
      <c r="O113" s="127" t="s">
        <v>52</v>
      </c>
      <c r="P113" s="127" t="s">
        <v>52</v>
      </c>
      <c r="Q113" s="127" t="s">
        <v>52</v>
      </c>
      <c r="R113" s="127" t="s">
        <v>52</v>
      </c>
      <c r="S113" s="127" t="s">
        <v>52</v>
      </c>
      <c r="T113" s="127" t="s">
        <v>52</v>
      </c>
      <c r="U113" s="127" t="s">
        <v>52</v>
      </c>
      <c r="V113" s="127" t="s">
        <v>52</v>
      </c>
      <c r="W113" s="127">
        <v>3.075033674035339</v>
      </c>
      <c r="X113" s="127">
        <v>0.16373154176689297</v>
      </c>
      <c r="Y113" s="127">
        <v>0.3852529469548216</v>
      </c>
      <c r="Z113" s="127">
        <v>0.46404599177409978</v>
      </c>
      <c r="AA113" s="128">
        <v>2.4419197491876599</v>
      </c>
      <c r="AB113" s="127">
        <v>2.5166763233349654</v>
      </c>
      <c r="AC113" s="127">
        <v>4.8409535540902882</v>
      </c>
      <c r="AD113" s="128">
        <v>4.307109633633055</v>
      </c>
      <c r="AE113" s="127">
        <v>4.9548445233662086</v>
      </c>
      <c r="AF113" s="128">
        <v>4.2758568443381106</v>
      </c>
      <c r="AG113" s="128">
        <v>4.2306900601789543</v>
      </c>
      <c r="AH113" s="128">
        <v>4.8657659646147353</v>
      </c>
      <c r="AI113" s="128">
        <v>3.153814965187566</v>
      </c>
      <c r="AJ113" s="127">
        <v>5.2</v>
      </c>
      <c r="AK113" s="127">
        <v>5.5213972640484146</v>
      </c>
    </row>
    <row r="114" spans="1:38" x14ac:dyDescent="0.15">
      <c r="A114" s="126" t="s">
        <v>508</v>
      </c>
      <c r="B114" s="126" t="s">
        <v>509</v>
      </c>
      <c r="C114" s="126" t="s">
        <v>510</v>
      </c>
      <c r="D114" s="126" t="s">
        <v>94</v>
      </c>
      <c r="E114" s="126" t="s">
        <v>76</v>
      </c>
      <c r="F114" s="127" t="s">
        <v>52</v>
      </c>
      <c r="G114" s="127">
        <v>-72.937362752274396</v>
      </c>
      <c r="H114" s="127">
        <v>186.90108191653792</v>
      </c>
      <c r="I114" s="127">
        <v>24.161616161616166</v>
      </c>
      <c r="J114" s="127">
        <v>9.4804208699425203</v>
      </c>
      <c r="K114" s="127">
        <v>7.5596948380065356</v>
      </c>
      <c r="L114" s="127">
        <v>4.3201915991157023</v>
      </c>
      <c r="M114" s="127">
        <v>6.092715231788091</v>
      </c>
      <c r="N114" s="127">
        <v>8.0898876404494473</v>
      </c>
      <c r="O114" s="127">
        <v>9.9869099869099927</v>
      </c>
      <c r="P114" s="127">
        <v>8.2959955194623376</v>
      </c>
      <c r="Q114" s="127">
        <v>3.4779235891137148</v>
      </c>
      <c r="R114" s="127">
        <v>4.1669269694508699</v>
      </c>
      <c r="S114" s="127">
        <v>3.6643876694254516</v>
      </c>
      <c r="T114" s="127">
        <v>2.6034133641886115</v>
      </c>
      <c r="U114" s="127">
        <v>4.0090217084860456</v>
      </c>
      <c r="V114" s="127">
        <v>3.9032852650981056</v>
      </c>
      <c r="W114" s="127">
        <v>2.3948659083794297</v>
      </c>
      <c r="X114" s="127">
        <v>0.81528662420382148</v>
      </c>
      <c r="Y114" s="127">
        <v>1.4758655547131809</v>
      </c>
      <c r="Z114" s="127">
        <v>-2.6597599242914782</v>
      </c>
      <c r="AA114" s="128">
        <v>-1.5504272629586091</v>
      </c>
      <c r="AB114" s="127">
        <v>-2.3544698544698539</v>
      </c>
      <c r="AC114" s="127">
        <v>2.0546122318624516</v>
      </c>
      <c r="AD114" s="128">
        <v>2.2010118395660472</v>
      </c>
      <c r="AE114" s="127">
        <v>1.6024496044909409</v>
      </c>
      <c r="AF114" s="128">
        <v>2.9986438294238749</v>
      </c>
      <c r="AG114" s="128">
        <v>4.6669267531454173</v>
      </c>
      <c r="AH114" s="128">
        <v>3.9276895121837616</v>
      </c>
      <c r="AI114" s="128">
        <v>5.5495472070294944</v>
      </c>
      <c r="AJ114" s="127">
        <v>4</v>
      </c>
      <c r="AK114" s="127">
        <v>6.9861502635126831</v>
      </c>
    </row>
    <row r="115" spans="1:38" x14ac:dyDescent="0.15">
      <c r="A115" s="126" t="s">
        <v>511</v>
      </c>
      <c r="B115" s="126" t="s">
        <v>512</v>
      </c>
      <c r="C115" s="126" t="s">
        <v>513</v>
      </c>
      <c r="D115" s="126" t="s">
        <v>94</v>
      </c>
      <c r="E115" s="126" t="s">
        <v>74</v>
      </c>
      <c r="F115" s="127" t="s">
        <v>52</v>
      </c>
      <c r="G115" s="127">
        <v>10.053779742431729</v>
      </c>
      <c r="H115" s="127">
        <v>5.3825964647709696</v>
      </c>
      <c r="I115" s="127">
        <v>1.8644650842793169</v>
      </c>
      <c r="J115" s="127">
        <v>2.7907605024989977</v>
      </c>
      <c r="K115" s="127">
        <v>8.1042367535744404</v>
      </c>
      <c r="L115" s="127">
        <v>8.0424978422863234</v>
      </c>
      <c r="M115" s="127">
        <v>5.3184666794180941</v>
      </c>
      <c r="N115" s="127">
        <v>4.373651261671256</v>
      </c>
      <c r="O115" s="127">
        <v>4.321392016376663</v>
      </c>
      <c r="P115" s="127">
        <v>4.4014049959773018</v>
      </c>
      <c r="Q115" s="127">
        <v>2.4998120442072178</v>
      </c>
      <c r="R115" s="127">
        <v>3.9012359262111715</v>
      </c>
      <c r="S115" s="127">
        <v>3.4979659910168124</v>
      </c>
      <c r="T115" s="127">
        <v>3.4002063314775057</v>
      </c>
      <c r="U115" s="127">
        <v>2.7004741290455456</v>
      </c>
      <c r="V115" s="127">
        <v>3.7992773986350841</v>
      </c>
      <c r="W115" s="127">
        <v>2.4009529555545157</v>
      </c>
      <c r="X115" s="127">
        <v>0</v>
      </c>
      <c r="Y115" s="127">
        <v>0</v>
      </c>
      <c r="Z115" s="127">
        <v>0</v>
      </c>
      <c r="AA115" s="128">
        <v>1.9405375190730156</v>
      </c>
      <c r="AB115" s="127">
        <v>1.8998925567781821</v>
      </c>
      <c r="AC115" s="127">
        <v>3.9681789425461078</v>
      </c>
      <c r="AD115" s="128">
        <v>4.942787600716203</v>
      </c>
      <c r="AE115" s="127">
        <v>4.9439160773911306</v>
      </c>
      <c r="AF115" s="128">
        <v>2.946761420288202</v>
      </c>
      <c r="AG115" s="128">
        <v>3.9475388800809474</v>
      </c>
      <c r="AH115" s="128">
        <v>4.9483679525222621</v>
      </c>
      <c r="AI115" s="128">
        <v>2.9416754317510931</v>
      </c>
      <c r="AJ115" s="127">
        <v>4.9000000000000004</v>
      </c>
      <c r="AK115" s="127">
        <v>4.9455093644329526</v>
      </c>
    </row>
    <row r="116" spans="1:38" x14ac:dyDescent="0.15">
      <c r="A116" s="126" t="s">
        <v>514</v>
      </c>
      <c r="B116" s="126" t="s">
        <v>515</v>
      </c>
      <c r="C116" s="126" t="s">
        <v>516</v>
      </c>
      <c r="D116" s="126" t="s">
        <v>194</v>
      </c>
      <c r="E116" s="126" t="s">
        <v>76</v>
      </c>
      <c r="F116" s="127" t="s">
        <v>52</v>
      </c>
      <c r="G116" s="127">
        <v>5.7967280690454714</v>
      </c>
      <c r="H116" s="127">
        <v>8.2186777060757379</v>
      </c>
      <c r="I116" s="127">
        <v>12.916291629162927</v>
      </c>
      <c r="J116" s="127">
        <v>11.5882821841371</v>
      </c>
      <c r="K116" s="127">
        <v>0.98223055629966893</v>
      </c>
      <c r="L116" s="127">
        <v>5.278981342293747</v>
      </c>
      <c r="M116" s="127">
        <v>5.0226776415252914</v>
      </c>
      <c r="N116" s="127">
        <v>5.3582853486884261</v>
      </c>
      <c r="O116" s="127">
        <v>7.9247001669956063</v>
      </c>
      <c r="P116" s="127">
        <v>7.9617386411591013</v>
      </c>
      <c r="Q116" s="127">
        <v>4.1042345276873107</v>
      </c>
      <c r="R116" s="127">
        <v>5.2941176470588118</v>
      </c>
      <c r="S116" s="127">
        <v>4.445501010341161</v>
      </c>
      <c r="T116" s="127">
        <v>4.1936952315921161</v>
      </c>
      <c r="U116" s="127">
        <v>0.36590027852111007</v>
      </c>
      <c r="V116" s="127">
        <v>4.6903906845140853</v>
      </c>
      <c r="W116" s="127">
        <v>3.3575883575883694</v>
      </c>
      <c r="X116" s="127">
        <v>0.81967213114752724</v>
      </c>
      <c r="Y116" s="127">
        <v>0.68831363160258263</v>
      </c>
      <c r="Z116" s="127">
        <v>1.3771238916134223</v>
      </c>
      <c r="AA116" s="128">
        <v>0.47397996579525703</v>
      </c>
      <c r="AB116" s="127">
        <v>0.95321466783386821</v>
      </c>
      <c r="AC116" s="127">
        <v>3.5118990268812045</v>
      </c>
      <c r="AD116" s="128">
        <v>3.0111230046074411</v>
      </c>
      <c r="AE116" s="127">
        <v>2.9050329809343189</v>
      </c>
      <c r="AF116" s="128">
        <v>2.9942485840979804</v>
      </c>
      <c r="AG116" s="128">
        <v>2.659959930090805</v>
      </c>
      <c r="AH116" s="128">
        <v>2.3917286052402074</v>
      </c>
      <c r="AI116" s="128">
        <v>1.8335333955148219</v>
      </c>
      <c r="AJ116" s="127" t="s">
        <v>52</v>
      </c>
      <c r="AK116" s="127" t="s">
        <v>52</v>
      </c>
    </row>
    <row r="117" spans="1:38" x14ac:dyDescent="0.15">
      <c r="A117" s="126" t="s">
        <v>517</v>
      </c>
      <c r="B117" s="126" t="s">
        <v>518</v>
      </c>
      <c r="C117" s="126" t="s">
        <v>519</v>
      </c>
      <c r="D117" s="126" t="s">
        <v>94</v>
      </c>
      <c r="E117" s="126" t="s">
        <v>76</v>
      </c>
      <c r="F117" s="127" t="s">
        <v>52</v>
      </c>
      <c r="G117" s="127">
        <v>-30.711086226203804</v>
      </c>
      <c r="H117" s="127">
        <v>-2.2727272727272663</v>
      </c>
      <c r="I117" s="127">
        <v>6.7906976744185954</v>
      </c>
      <c r="J117" s="127">
        <v>4.7909407665505341</v>
      </c>
      <c r="K117" s="127">
        <v>3.9900249376558747</v>
      </c>
      <c r="L117" s="127">
        <v>2.4780175859312408</v>
      </c>
      <c r="M117" s="127">
        <v>4.5241809672386779</v>
      </c>
      <c r="N117" s="127">
        <v>4.4776119402985159</v>
      </c>
      <c r="O117" s="127">
        <v>12.000000000000014</v>
      </c>
      <c r="P117" s="127">
        <v>9.0561224489795933</v>
      </c>
      <c r="Q117" s="127">
        <v>5.497076023391827</v>
      </c>
      <c r="R117" s="127">
        <v>4.9334811529933518</v>
      </c>
      <c r="S117" s="127">
        <v>2.9054410987849906</v>
      </c>
      <c r="T117" s="127">
        <v>2.0020533880903599</v>
      </c>
      <c r="U117" s="127">
        <v>2.0130850528434792</v>
      </c>
      <c r="V117" s="127">
        <v>1.9733596447952522</v>
      </c>
      <c r="W117" s="127">
        <v>0.96758587324626433</v>
      </c>
      <c r="X117" s="127">
        <v>0</v>
      </c>
      <c r="Y117" s="127">
        <v>0</v>
      </c>
      <c r="Z117" s="127">
        <v>0</v>
      </c>
      <c r="AA117" s="128">
        <v>0</v>
      </c>
      <c r="AB117" s="127">
        <v>0</v>
      </c>
      <c r="AC117" s="127">
        <v>0.76665069477719339</v>
      </c>
      <c r="AD117" s="128">
        <v>2.5202092249167807</v>
      </c>
      <c r="AE117" s="127">
        <v>2.5510204081632848</v>
      </c>
      <c r="AF117" s="128">
        <v>2.4875621890547261</v>
      </c>
      <c r="AG117" s="128">
        <v>2.4271844660194164</v>
      </c>
      <c r="AH117" s="128">
        <v>2.3696682464455057</v>
      </c>
      <c r="AI117" s="128">
        <v>2.3148148148148096</v>
      </c>
      <c r="AJ117" s="127">
        <v>3</v>
      </c>
      <c r="AK117" s="127">
        <v>2.999911245229427</v>
      </c>
    </row>
    <row r="118" spans="1:38" ht="17" x14ac:dyDescent="0.15">
      <c r="A118" s="126" t="s">
        <v>520</v>
      </c>
      <c r="B118" s="126" t="s">
        <v>52</v>
      </c>
      <c r="C118" s="126" t="s">
        <v>521</v>
      </c>
      <c r="D118" s="126" t="s">
        <v>194</v>
      </c>
      <c r="E118" s="126" t="s">
        <v>76</v>
      </c>
      <c r="F118" s="127" t="s">
        <v>52</v>
      </c>
      <c r="G118" s="127">
        <v>0</v>
      </c>
      <c r="H118" s="127">
        <v>6.9506172839506064</v>
      </c>
      <c r="I118" s="127">
        <v>2.8627496248412712</v>
      </c>
      <c r="J118" s="127">
        <v>4.7806082370104548</v>
      </c>
      <c r="K118" s="127">
        <v>14.565706329656194</v>
      </c>
      <c r="L118" s="127">
        <v>4.6835561372347456</v>
      </c>
      <c r="M118" s="127">
        <v>9.0641185926058085</v>
      </c>
      <c r="N118" s="127">
        <v>4.053058216654378</v>
      </c>
      <c r="O118" s="127">
        <v>5.9647466163046801</v>
      </c>
      <c r="P118" s="127">
        <v>-0.11881776325560622</v>
      </c>
      <c r="Q118" s="127">
        <v>4.9219330855018626</v>
      </c>
      <c r="R118" s="127">
        <v>4.584750566893419</v>
      </c>
      <c r="S118" s="127">
        <v>3.0015583711633553</v>
      </c>
      <c r="T118" s="127">
        <v>-0.32232600973556202</v>
      </c>
      <c r="U118" s="127">
        <v>2.7915264304098031</v>
      </c>
      <c r="V118" s="127" t="s">
        <v>52</v>
      </c>
      <c r="W118" s="127" t="s">
        <v>52</v>
      </c>
      <c r="X118" s="127" t="s">
        <v>52</v>
      </c>
      <c r="Y118" s="127" t="s">
        <v>52</v>
      </c>
      <c r="Z118" s="127" t="s">
        <v>52</v>
      </c>
      <c r="AA118" s="128" t="s">
        <v>52</v>
      </c>
      <c r="AB118" s="127" t="s">
        <v>52</v>
      </c>
      <c r="AC118" s="127" t="s">
        <v>52</v>
      </c>
      <c r="AD118" s="128" t="s">
        <v>52</v>
      </c>
      <c r="AE118" s="127" t="s">
        <v>52</v>
      </c>
      <c r="AF118" s="128" t="s">
        <v>52</v>
      </c>
      <c r="AG118" s="128" t="s">
        <v>52</v>
      </c>
      <c r="AH118" s="128" t="s">
        <v>52</v>
      </c>
      <c r="AI118" s="128" t="s">
        <v>52</v>
      </c>
      <c r="AJ118" s="127" t="s">
        <v>52</v>
      </c>
      <c r="AK118" s="127" t="s">
        <v>52</v>
      </c>
    </row>
    <row r="119" spans="1:38" x14ac:dyDescent="0.15">
      <c r="A119" s="126" t="s">
        <v>522</v>
      </c>
      <c r="B119" s="126" t="s">
        <v>523</v>
      </c>
      <c r="C119" s="126" t="s">
        <v>524</v>
      </c>
      <c r="D119" s="126" t="s">
        <v>94</v>
      </c>
      <c r="E119" s="126" t="s">
        <v>227</v>
      </c>
      <c r="F119" s="127" t="s">
        <v>52</v>
      </c>
      <c r="G119" s="127">
        <v>1.5257452574525701</v>
      </c>
      <c r="H119" s="127">
        <v>35.733924138483303</v>
      </c>
      <c r="I119" s="127">
        <v>2.7826941986234033</v>
      </c>
      <c r="J119" s="127">
        <v>3.8821390988233162</v>
      </c>
      <c r="K119" s="127">
        <v>9.7008877592367355</v>
      </c>
      <c r="L119" s="127">
        <v>9.6992998774365873</v>
      </c>
      <c r="M119" s="127">
        <v>4.7996571673451882</v>
      </c>
      <c r="N119" s="127">
        <v>-1.7159797879487115</v>
      </c>
      <c r="O119" s="127">
        <v>0.98961351580260271</v>
      </c>
      <c r="P119" s="127">
        <v>26.840285441035846</v>
      </c>
      <c r="Q119" s="127">
        <v>7.2001113598663551</v>
      </c>
      <c r="R119" s="127">
        <v>4.989503754842346</v>
      </c>
      <c r="S119" s="127">
        <v>4.4400927595980448</v>
      </c>
      <c r="T119" s="127">
        <v>3.9898157559728844</v>
      </c>
      <c r="U119" s="127">
        <v>3.9904722137868163</v>
      </c>
      <c r="V119" s="127">
        <v>3.8400817659995994</v>
      </c>
      <c r="W119" s="127">
        <v>1.0739175139951982</v>
      </c>
      <c r="X119" s="127">
        <v>0</v>
      </c>
      <c r="Y119" s="127">
        <v>0</v>
      </c>
      <c r="Z119" s="127">
        <v>1.8502578014277162</v>
      </c>
      <c r="AA119" s="128">
        <v>0</v>
      </c>
      <c r="AB119" s="127">
        <v>0</v>
      </c>
      <c r="AC119" s="127">
        <v>3.9901313823747842</v>
      </c>
      <c r="AD119" s="128">
        <v>4.9896152299015784</v>
      </c>
      <c r="AE119" s="127">
        <v>4.9901869560797785</v>
      </c>
      <c r="AF119" s="128">
        <v>3.9903778123673295</v>
      </c>
      <c r="AG119" s="128">
        <v>3.9905178649440431</v>
      </c>
      <c r="AH119" s="128">
        <v>4.9902550222791566</v>
      </c>
      <c r="AI119" s="128">
        <v>2.9898523440625997</v>
      </c>
      <c r="AJ119" s="127">
        <v>15</v>
      </c>
      <c r="AK119" s="127">
        <v>4.9899746319415934</v>
      </c>
    </row>
    <row r="120" spans="1:38" ht="15.5" customHeight="1" x14ac:dyDescent="0.15">
      <c r="A120" s="133" t="s">
        <v>525</v>
      </c>
      <c r="B120" s="133" t="s">
        <v>526</v>
      </c>
      <c r="C120" s="133" t="s">
        <v>527</v>
      </c>
      <c r="D120" s="133" t="s">
        <v>94</v>
      </c>
      <c r="E120" s="133" t="s">
        <v>78</v>
      </c>
      <c r="F120" s="134" t="s">
        <v>52</v>
      </c>
      <c r="G120" s="134" t="s">
        <v>52</v>
      </c>
      <c r="H120" s="134" t="s">
        <v>52</v>
      </c>
      <c r="I120" s="134" t="s">
        <v>52</v>
      </c>
      <c r="J120" s="134" t="s">
        <v>52</v>
      </c>
      <c r="K120" s="134" t="s">
        <v>52</v>
      </c>
      <c r="L120" s="134" t="s">
        <v>52</v>
      </c>
      <c r="M120" s="134" t="s">
        <v>52</v>
      </c>
      <c r="N120" s="134" t="s">
        <v>52</v>
      </c>
      <c r="O120" s="134" t="s">
        <v>52</v>
      </c>
      <c r="P120" s="134" t="s">
        <v>52</v>
      </c>
      <c r="Q120" s="134" t="s">
        <v>52</v>
      </c>
      <c r="R120" s="134" t="s">
        <v>52</v>
      </c>
      <c r="S120" s="135" t="s">
        <v>52</v>
      </c>
      <c r="T120" s="135" t="s">
        <v>52</v>
      </c>
      <c r="U120" s="135" t="s">
        <v>52</v>
      </c>
      <c r="V120" s="135" t="s">
        <v>52</v>
      </c>
      <c r="W120" s="135" t="s">
        <v>52</v>
      </c>
      <c r="X120" s="135" t="s">
        <v>52</v>
      </c>
      <c r="Y120" s="135" t="s">
        <v>52</v>
      </c>
      <c r="Z120" s="135" t="s">
        <v>52</v>
      </c>
      <c r="AA120" s="135" t="s">
        <v>52</v>
      </c>
      <c r="AB120" s="135" t="s">
        <v>52</v>
      </c>
      <c r="AC120" s="135" t="s">
        <v>52</v>
      </c>
      <c r="AD120" s="135" t="s">
        <v>52</v>
      </c>
      <c r="AE120" s="135" t="s">
        <v>52</v>
      </c>
      <c r="AF120" s="135" t="s">
        <v>52</v>
      </c>
      <c r="AG120" s="135" t="s">
        <v>52</v>
      </c>
      <c r="AH120" s="135" t="s">
        <v>52</v>
      </c>
      <c r="AI120" s="135" t="s">
        <v>52</v>
      </c>
      <c r="AJ120" s="127" t="s">
        <v>52</v>
      </c>
      <c r="AK120" s="127">
        <v>5.2385935655006017</v>
      </c>
    </row>
    <row r="121" spans="1:38" x14ac:dyDescent="0.15">
      <c r="A121" s="126" t="s">
        <v>528</v>
      </c>
      <c r="B121" s="126" t="s">
        <v>529</v>
      </c>
      <c r="C121" s="126" t="s">
        <v>530</v>
      </c>
      <c r="D121" s="126" t="s">
        <v>194</v>
      </c>
      <c r="E121" s="126" t="s">
        <v>82</v>
      </c>
      <c r="F121" s="127" t="s">
        <v>52</v>
      </c>
      <c r="G121" s="127">
        <v>5.3753369143425118</v>
      </c>
      <c r="H121" s="127">
        <v>-2.6521541950113345</v>
      </c>
      <c r="I121" s="127">
        <v>2.7635428507537796</v>
      </c>
      <c r="J121" s="127">
        <v>5.5380263301055379</v>
      </c>
      <c r="K121" s="127">
        <v>8.8848797250859093</v>
      </c>
      <c r="L121" s="127">
        <v>4.4989032838364693</v>
      </c>
      <c r="M121" s="127">
        <v>6.4993506689619664</v>
      </c>
      <c r="N121" s="127">
        <v>4.5004679125428879</v>
      </c>
      <c r="O121" s="127">
        <v>8</v>
      </c>
      <c r="P121" s="127">
        <v>11.868686868686851</v>
      </c>
      <c r="Q121" s="127">
        <v>4.2530013588940108</v>
      </c>
      <c r="R121" s="127">
        <v>4.6170419045567144</v>
      </c>
      <c r="S121" s="127">
        <v>4.9703447423699458</v>
      </c>
      <c r="T121" s="127">
        <v>4.9900434556565898</v>
      </c>
      <c r="U121" s="127">
        <v>3.8998411660282102</v>
      </c>
      <c r="V121" s="127">
        <v>2.499910075177155</v>
      </c>
      <c r="W121" s="127">
        <v>1.9002667040988115</v>
      </c>
      <c r="X121" s="127">
        <v>0</v>
      </c>
      <c r="Y121" s="127">
        <v>0</v>
      </c>
      <c r="Z121" s="127">
        <v>0</v>
      </c>
      <c r="AA121" s="128">
        <v>0</v>
      </c>
      <c r="AB121" s="127">
        <v>1.9896685320705876</v>
      </c>
      <c r="AC121" s="127">
        <v>3.9894986535653043</v>
      </c>
      <c r="AD121" s="128">
        <v>3.9898690608586973</v>
      </c>
      <c r="AE121" s="127">
        <v>3.9897893865825873</v>
      </c>
      <c r="AF121" s="128">
        <v>3.9898508403834354</v>
      </c>
      <c r="AG121" s="128">
        <v>3.9905289905289854</v>
      </c>
      <c r="AH121" s="128">
        <v>3.9901149552951645</v>
      </c>
      <c r="AI121" s="128">
        <v>1.999946596886601</v>
      </c>
      <c r="AJ121" s="127" t="s">
        <v>52</v>
      </c>
      <c r="AK121" s="127" t="s">
        <v>52</v>
      </c>
    </row>
    <row r="122" spans="1:38" ht="15.5" customHeight="1" x14ac:dyDescent="0.15">
      <c r="A122" s="133" t="s">
        <v>531</v>
      </c>
      <c r="B122" s="133" t="s">
        <v>532</v>
      </c>
      <c r="C122" s="133" t="s">
        <v>533</v>
      </c>
      <c r="D122" s="133" t="s">
        <v>94</v>
      </c>
      <c r="E122" s="133" t="s">
        <v>88</v>
      </c>
      <c r="F122" s="134" t="s">
        <v>52</v>
      </c>
      <c r="G122" s="134" t="s">
        <v>52</v>
      </c>
      <c r="H122" s="134" t="s">
        <v>52</v>
      </c>
      <c r="I122" s="134" t="s">
        <v>52</v>
      </c>
      <c r="J122" s="134" t="s">
        <v>52</v>
      </c>
      <c r="K122" s="134" t="s">
        <v>52</v>
      </c>
      <c r="L122" s="134" t="s">
        <v>52</v>
      </c>
      <c r="M122" s="134" t="s">
        <v>52</v>
      </c>
      <c r="N122" s="134" t="s">
        <v>52</v>
      </c>
      <c r="O122" s="134" t="s">
        <v>52</v>
      </c>
      <c r="P122" s="134" t="s">
        <v>52</v>
      </c>
      <c r="Q122" s="134" t="s">
        <v>52</v>
      </c>
      <c r="R122" s="134" t="s">
        <v>52</v>
      </c>
      <c r="S122" s="135" t="s">
        <v>52</v>
      </c>
      <c r="T122" s="135" t="s">
        <v>52</v>
      </c>
      <c r="U122" s="135" t="s">
        <v>52</v>
      </c>
      <c r="V122" s="135" t="s">
        <v>52</v>
      </c>
      <c r="W122" s="135" t="s">
        <v>52</v>
      </c>
      <c r="X122" s="135" t="s">
        <v>52</v>
      </c>
      <c r="Y122" s="135" t="s">
        <v>52</v>
      </c>
      <c r="Z122" s="135" t="s">
        <v>52</v>
      </c>
      <c r="AA122" s="135" t="s">
        <v>52</v>
      </c>
      <c r="AB122" s="135" t="s">
        <v>52</v>
      </c>
      <c r="AC122" s="135" t="s">
        <v>52</v>
      </c>
      <c r="AD122" s="135" t="s">
        <v>52</v>
      </c>
      <c r="AE122" s="135" t="s">
        <v>52</v>
      </c>
      <c r="AF122" s="135" t="s">
        <v>52</v>
      </c>
      <c r="AG122" s="135" t="s">
        <v>52</v>
      </c>
      <c r="AH122" s="135" t="s">
        <v>52</v>
      </c>
      <c r="AI122" s="135" t="s">
        <v>52</v>
      </c>
      <c r="AJ122" s="127" t="s">
        <v>52</v>
      </c>
      <c r="AK122" s="127">
        <v>2.9821073558647981</v>
      </c>
    </row>
    <row r="123" spans="1:38" x14ac:dyDescent="0.15">
      <c r="A123" s="126" t="s">
        <v>534</v>
      </c>
      <c r="B123" s="126" t="s">
        <v>535</v>
      </c>
      <c r="C123" s="126" t="s">
        <v>536</v>
      </c>
      <c r="D123" s="126" t="s">
        <v>94</v>
      </c>
      <c r="E123" s="126" t="s">
        <v>86</v>
      </c>
      <c r="F123" s="127" t="s">
        <v>52</v>
      </c>
      <c r="G123" s="127" t="s">
        <v>52</v>
      </c>
      <c r="H123" s="127" t="s">
        <v>52</v>
      </c>
      <c r="I123" s="127">
        <v>3.3131313131313078</v>
      </c>
      <c r="J123" s="127">
        <v>13.805240516229958</v>
      </c>
      <c r="K123" s="127">
        <v>24.312714776632276</v>
      </c>
      <c r="L123" s="127">
        <v>8.1824464409122442</v>
      </c>
      <c r="M123" s="127">
        <v>7.6146671777181751</v>
      </c>
      <c r="N123" s="127">
        <v>7.5626261427044881</v>
      </c>
      <c r="O123" s="127">
        <v>10.905077262693169</v>
      </c>
      <c r="P123" s="127">
        <v>30.085589171974533</v>
      </c>
      <c r="Q123" s="127">
        <v>14.972075587177727</v>
      </c>
      <c r="R123" s="127">
        <v>3.4269363854138959</v>
      </c>
      <c r="S123" s="127">
        <v>4.9218297625941005</v>
      </c>
      <c r="T123" s="127">
        <v>4.9116997792494317</v>
      </c>
      <c r="U123" s="127">
        <v>4.8921620199894704</v>
      </c>
      <c r="V123" s="127">
        <v>4.8980274155800743</v>
      </c>
      <c r="W123" s="127">
        <v>2.9960159362549774</v>
      </c>
      <c r="X123" s="127">
        <v>0</v>
      </c>
      <c r="Y123" s="127">
        <v>3.5587188612099681</v>
      </c>
      <c r="Z123" s="127">
        <v>1.9273868220528954</v>
      </c>
      <c r="AA123" s="128">
        <v>1.9349164467898028</v>
      </c>
      <c r="AB123" s="127">
        <v>1.8981880931837836</v>
      </c>
      <c r="AC123" s="127">
        <v>1.9051651143098924</v>
      </c>
      <c r="AD123" s="128">
        <v>1.911092646447865</v>
      </c>
      <c r="AE123" s="127">
        <v>5.4219323277619136</v>
      </c>
      <c r="AF123" s="128">
        <v>10.2861562258314</v>
      </c>
      <c r="AG123" s="128">
        <v>3.4712482468443051</v>
      </c>
      <c r="AH123" s="128">
        <v>2.4737377160284839</v>
      </c>
      <c r="AI123" s="128">
        <v>3.6706349206349027</v>
      </c>
      <c r="AJ123" s="127">
        <v>5.3</v>
      </c>
      <c r="AK123" s="127">
        <v>4.3623144501666289</v>
      </c>
    </row>
    <row r="124" spans="1:38" x14ac:dyDescent="0.15">
      <c r="A124" s="126" t="s">
        <v>537</v>
      </c>
      <c r="B124" s="126" t="s">
        <v>538</v>
      </c>
      <c r="C124" s="126" t="s">
        <v>539</v>
      </c>
      <c r="D124" s="126" t="s">
        <v>94</v>
      </c>
      <c r="E124" s="126" t="s">
        <v>76</v>
      </c>
      <c r="F124" s="127" t="s">
        <v>52</v>
      </c>
      <c r="G124" s="127">
        <v>3.3333333333333428</v>
      </c>
      <c r="H124" s="127">
        <v>0</v>
      </c>
      <c r="I124" s="127">
        <v>11.956989247311839</v>
      </c>
      <c r="J124" s="127">
        <v>-2.9837367140478932</v>
      </c>
      <c r="K124" s="127">
        <v>23.495248152059119</v>
      </c>
      <c r="L124" s="127">
        <v>4.3073963232150447</v>
      </c>
      <c r="M124" s="127">
        <v>6.4453325135771991</v>
      </c>
      <c r="N124" s="127">
        <v>5.9491721216788704</v>
      </c>
      <c r="O124" s="127">
        <v>9.6765400690532317</v>
      </c>
      <c r="P124" s="127">
        <v>7.2156407919807748</v>
      </c>
      <c r="Q124" s="127">
        <v>9.3571318188842696</v>
      </c>
      <c r="R124" s="127">
        <v>4.5856002261004818</v>
      </c>
      <c r="S124" s="127">
        <v>4.303472503715696</v>
      </c>
      <c r="T124" s="127">
        <v>3.9834186151952906</v>
      </c>
      <c r="U124" s="127">
        <v>4.4599476765914972</v>
      </c>
      <c r="V124" s="127">
        <v>4.7704233750745431</v>
      </c>
      <c r="W124" s="127">
        <v>2.8229937393283961</v>
      </c>
      <c r="X124" s="127">
        <v>-7.195837484778167E-2</v>
      </c>
      <c r="Y124" s="127">
        <v>0.2104913310807035</v>
      </c>
      <c r="Z124" s="127">
        <v>2.1944613343651582</v>
      </c>
      <c r="AA124" s="128">
        <v>1.8606663781912669</v>
      </c>
      <c r="AB124" s="127">
        <v>1.7257858963466433</v>
      </c>
      <c r="AC124" s="127">
        <v>2.9962937829514091</v>
      </c>
      <c r="AD124" s="128">
        <v>2.8483097663575041</v>
      </c>
      <c r="AE124" s="127">
        <v>3.0995909919676601</v>
      </c>
      <c r="AF124" s="128">
        <v>3.0542013191855455</v>
      </c>
      <c r="AG124" s="128">
        <v>3.4042947915217114</v>
      </c>
      <c r="AH124" s="128">
        <v>2.4444942812289829</v>
      </c>
      <c r="AI124" s="128">
        <v>2.219789842381783</v>
      </c>
      <c r="AJ124" s="127">
        <v>4.2</v>
      </c>
      <c r="AK124" s="127">
        <v>3.297426198503417</v>
      </c>
    </row>
    <row r="125" spans="1:38" ht="17" x14ac:dyDescent="0.15">
      <c r="A125" s="129" t="s">
        <v>540</v>
      </c>
      <c r="B125" s="126" t="s">
        <v>52</v>
      </c>
      <c r="C125" s="129" t="s">
        <v>541</v>
      </c>
      <c r="D125" s="126" t="s">
        <v>194</v>
      </c>
      <c r="E125" s="126" t="s">
        <v>76</v>
      </c>
      <c r="F125" s="127" t="s">
        <v>52</v>
      </c>
      <c r="G125" s="127">
        <v>6.3676767676767554</v>
      </c>
      <c r="H125" s="127">
        <v>-9.4051508014890146</v>
      </c>
      <c r="I125" s="127">
        <v>8.1761006289308114</v>
      </c>
      <c r="J125" s="127" t="s">
        <v>52</v>
      </c>
      <c r="K125" s="127" t="s">
        <v>52</v>
      </c>
      <c r="L125" s="127" t="s">
        <v>52</v>
      </c>
      <c r="M125" s="127" t="s">
        <v>52</v>
      </c>
      <c r="N125" s="127" t="s">
        <v>52</v>
      </c>
      <c r="O125" s="127" t="s">
        <v>52</v>
      </c>
      <c r="P125" s="127" t="s">
        <v>52</v>
      </c>
      <c r="Q125" s="127" t="s">
        <v>52</v>
      </c>
      <c r="R125" s="127" t="s">
        <v>52</v>
      </c>
      <c r="S125" s="127" t="s">
        <v>52</v>
      </c>
      <c r="T125" s="127" t="s">
        <v>52</v>
      </c>
      <c r="U125" s="127" t="s">
        <v>52</v>
      </c>
      <c r="V125" s="127" t="s">
        <v>52</v>
      </c>
      <c r="W125" s="127" t="s">
        <v>52</v>
      </c>
      <c r="X125" s="127" t="s">
        <v>52</v>
      </c>
      <c r="Y125" s="127" t="s">
        <v>52</v>
      </c>
      <c r="Z125" s="127" t="s">
        <v>52</v>
      </c>
      <c r="AA125" s="128" t="s">
        <v>52</v>
      </c>
      <c r="AB125" s="127" t="s">
        <v>52</v>
      </c>
      <c r="AC125" s="127" t="s">
        <v>52</v>
      </c>
      <c r="AD125" s="128" t="s">
        <v>52</v>
      </c>
      <c r="AE125" s="127" t="s">
        <v>52</v>
      </c>
      <c r="AF125" s="128" t="s">
        <v>52</v>
      </c>
      <c r="AG125" s="128" t="s">
        <v>52</v>
      </c>
      <c r="AH125" s="128" t="s">
        <v>52</v>
      </c>
      <c r="AI125" s="128" t="s">
        <v>52</v>
      </c>
      <c r="AJ125" s="127" t="s">
        <v>52</v>
      </c>
      <c r="AK125" s="127" t="s">
        <v>52</v>
      </c>
      <c r="AL125" s="130"/>
    </row>
    <row r="126" spans="1:38" x14ac:dyDescent="0.15">
      <c r="A126" s="126" t="s">
        <v>542</v>
      </c>
      <c r="B126" s="126" t="s">
        <v>543</v>
      </c>
      <c r="C126" s="126" t="s">
        <v>544</v>
      </c>
      <c r="D126" s="126" t="s">
        <v>94</v>
      </c>
      <c r="E126" s="126" t="s">
        <v>78</v>
      </c>
      <c r="F126" s="127" t="s">
        <v>52</v>
      </c>
      <c r="G126" s="127" t="s">
        <v>52</v>
      </c>
      <c r="H126" s="127" t="s">
        <v>52</v>
      </c>
      <c r="I126" s="127" t="s">
        <v>52</v>
      </c>
      <c r="J126" s="127" t="s">
        <v>52</v>
      </c>
      <c r="K126" s="127">
        <v>11.900177860901763</v>
      </c>
      <c r="L126" s="127">
        <v>4.496370458977168</v>
      </c>
      <c r="M126" s="127">
        <v>7.9158238070596383</v>
      </c>
      <c r="N126" s="127">
        <v>12.468940263589985</v>
      </c>
      <c r="O126" s="127">
        <v>12.509043927648577</v>
      </c>
      <c r="P126" s="127">
        <v>6.0035368962586944</v>
      </c>
      <c r="Q126" s="127">
        <v>1.1439714007149888</v>
      </c>
      <c r="R126" s="127">
        <v>4.8186706081442878</v>
      </c>
      <c r="S126" s="127">
        <v>4.3938077964543112</v>
      </c>
      <c r="T126" s="127">
        <v>3.9064258797044005</v>
      </c>
      <c r="U126" s="127">
        <v>4.9304796714269656</v>
      </c>
      <c r="V126" s="127">
        <v>3.4922344914265011</v>
      </c>
      <c r="W126" s="127">
        <v>3.0360860513539478E-2</v>
      </c>
      <c r="X126" s="127">
        <v>7.8047088409789467E-3</v>
      </c>
      <c r="Y126" s="127">
        <v>3.4979709340640284</v>
      </c>
      <c r="Z126" s="127">
        <v>2.0920256706714326</v>
      </c>
      <c r="AA126" s="128">
        <v>1.9818636904517684</v>
      </c>
      <c r="AB126" s="127">
        <v>1.9843888307716995</v>
      </c>
      <c r="AC126" s="127">
        <v>3.9562555232925289</v>
      </c>
      <c r="AD126" s="128">
        <v>5.0611005692599687</v>
      </c>
      <c r="AE126" s="127">
        <v>5.9782687222760034</v>
      </c>
      <c r="AF126" s="128">
        <v>3.0008248519015845</v>
      </c>
      <c r="AG126" s="128">
        <v>3.9696879446705635</v>
      </c>
      <c r="AH126" s="128">
        <v>4.979852698719867</v>
      </c>
      <c r="AI126" s="128">
        <v>2.984478764947005</v>
      </c>
      <c r="AJ126" s="127">
        <v>5</v>
      </c>
      <c r="AK126" s="127">
        <v>5.0178628514382835</v>
      </c>
    </row>
    <row r="127" spans="1:38" x14ac:dyDescent="0.15">
      <c r="A127" s="126" t="s">
        <v>545</v>
      </c>
      <c r="B127" s="126" t="s">
        <v>546</v>
      </c>
      <c r="C127" s="126" t="s">
        <v>547</v>
      </c>
      <c r="D127" s="126" t="s">
        <v>94</v>
      </c>
      <c r="E127" s="126" t="s">
        <v>76</v>
      </c>
      <c r="F127" s="127" t="s">
        <v>52</v>
      </c>
      <c r="G127" s="127">
        <v>-13.406029506093645</v>
      </c>
      <c r="H127" s="127">
        <v>-7.1428571428571388</v>
      </c>
      <c r="I127" s="127">
        <v>12.615384615384613</v>
      </c>
      <c r="J127" s="127">
        <v>3.9870471564460672</v>
      </c>
      <c r="K127" s="127">
        <v>5.0506033476060708</v>
      </c>
      <c r="L127" s="127">
        <v>2.6679018063918534</v>
      </c>
      <c r="M127" s="127">
        <v>4.7640530542272046</v>
      </c>
      <c r="N127" s="127">
        <v>5.3397640168805367</v>
      </c>
      <c r="O127" s="127">
        <v>9.1488839833210704</v>
      </c>
      <c r="P127" s="127">
        <v>4.9662921348314626</v>
      </c>
      <c r="Q127" s="127">
        <v>1.9624634268179619</v>
      </c>
      <c r="R127" s="127">
        <v>4.5982642777155718</v>
      </c>
      <c r="S127" s="127">
        <v>5.0652392104382926</v>
      </c>
      <c r="T127" s="127">
        <v>4.8274105209527249</v>
      </c>
      <c r="U127" s="127">
        <v>5.2551640340218597</v>
      </c>
      <c r="V127" s="127">
        <v>4.9754689754689849</v>
      </c>
      <c r="W127" s="127">
        <v>3.1066146148347684</v>
      </c>
      <c r="X127" s="127">
        <v>0.60260238907849839</v>
      </c>
      <c r="Y127" s="127">
        <v>0.96474953617811821</v>
      </c>
      <c r="Z127" s="127">
        <v>2.2260723473513053</v>
      </c>
      <c r="AA127" s="128">
        <v>0.63170869498228033</v>
      </c>
      <c r="AB127" s="127">
        <v>0.20414412575278096</v>
      </c>
      <c r="AC127" s="127">
        <v>-7.130487929103424E-2</v>
      </c>
      <c r="AD127" s="128">
        <v>2.5739041794087703</v>
      </c>
      <c r="AE127" s="127">
        <v>2.4745341614906824</v>
      </c>
      <c r="AF127" s="128">
        <v>1.1879939872957435</v>
      </c>
      <c r="AG127" s="128">
        <v>2.1420356526739459</v>
      </c>
      <c r="AH127" s="128">
        <v>-6.0989913206659842E-2</v>
      </c>
      <c r="AI127" s="128">
        <v>0.17838700591493542</v>
      </c>
      <c r="AJ127" s="127">
        <v>0</v>
      </c>
      <c r="AK127" s="127">
        <v>2.1050164088138681</v>
      </c>
    </row>
    <row r="128" spans="1:38" ht="17" x14ac:dyDescent="0.15">
      <c r="A128" s="126" t="s">
        <v>548</v>
      </c>
      <c r="B128" s="126" t="s">
        <v>549</v>
      </c>
      <c r="C128" s="126" t="s">
        <v>550</v>
      </c>
      <c r="D128" s="126" t="s">
        <v>194</v>
      </c>
      <c r="E128" s="126" t="s">
        <v>76</v>
      </c>
      <c r="F128" s="127" t="s">
        <v>52</v>
      </c>
      <c r="G128" s="127">
        <v>-26.158895118282516</v>
      </c>
      <c r="H128" s="127">
        <v>-10.407407407407405</v>
      </c>
      <c r="I128" s="127">
        <v>32.38941711451011</v>
      </c>
      <c r="J128" s="127">
        <v>13.723653395784567</v>
      </c>
      <c r="K128" s="127">
        <v>-4.5853926414058321</v>
      </c>
      <c r="L128" s="127">
        <v>-17.755395683453244</v>
      </c>
      <c r="M128" s="127">
        <v>2.6242127361791461</v>
      </c>
      <c r="N128" s="127">
        <v>35.356290487555412</v>
      </c>
      <c r="O128" s="127">
        <v>37.216624685138527</v>
      </c>
      <c r="P128" s="127">
        <v>18.412115649380439</v>
      </c>
      <c r="Q128" s="127">
        <v>13.836136733586571</v>
      </c>
      <c r="R128" s="127">
        <v>8.2936129647282968</v>
      </c>
      <c r="S128" s="127">
        <v>3.4645372233400593</v>
      </c>
      <c r="T128" s="127">
        <v>4.3087207535703413</v>
      </c>
      <c r="U128" s="127">
        <v>3.6996038219529339</v>
      </c>
      <c r="V128" s="127">
        <v>3.0788246530703844</v>
      </c>
      <c r="W128" s="127">
        <v>2.5889791246525249</v>
      </c>
      <c r="X128" s="127">
        <v>-1.2751036021676754</v>
      </c>
      <c r="Y128" s="127">
        <v>0.64040469271337486</v>
      </c>
      <c r="Z128" s="127">
        <v>3.7591572643174089</v>
      </c>
      <c r="AA128" s="128">
        <v>3.1385281385281294</v>
      </c>
      <c r="AB128" s="127">
        <v>2.3534702443411826</v>
      </c>
      <c r="AC128" s="127">
        <v>4.9794961921499681</v>
      </c>
      <c r="AD128" s="128">
        <v>5.1850818452380931</v>
      </c>
      <c r="AE128" s="127">
        <v>3.2185330916486121</v>
      </c>
      <c r="AF128" s="128">
        <v>5.9236732770805656</v>
      </c>
      <c r="AG128" s="128">
        <v>3.3966841892438149</v>
      </c>
      <c r="AH128" s="128" t="s">
        <v>52</v>
      </c>
      <c r="AI128" s="128" t="s">
        <v>52</v>
      </c>
      <c r="AJ128" s="127" t="s">
        <v>52</v>
      </c>
      <c r="AK128" s="127" t="s">
        <v>52</v>
      </c>
    </row>
    <row r="129" spans="1:38" ht="17" x14ac:dyDescent="0.15">
      <c r="A129" s="129" t="s">
        <v>551</v>
      </c>
      <c r="B129" s="126" t="s">
        <v>52</v>
      </c>
      <c r="C129" s="129" t="s">
        <v>552</v>
      </c>
      <c r="D129" s="126" t="s">
        <v>194</v>
      </c>
      <c r="E129" s="126" t="s">
        <v>76</v>
      </c>
      <c r="F129" s="127" t="s">
        <v>52</v>
      </c>
      <c r="G129" s="127">
        <v>-28.837606837606828</v>
      </c>
      <c r="H129" s="127">
        <v>37.833293298102319</v>
      </c>
      <c r="I129" s="127">
        <v>32.450331125827802</v>
      </c>
      <c r="J129" s="127" t="s">
        <v>52</v>
      </c>
      <c r="K129" s="127" t="s">
        <v>52</v>
      </c>
      <c r="L129" s="127" t="s">
        <v>52</v>
      </c>
      <c r="M129" s="127" t="s">
        <v>52</v>
      </c>
      <c r="N129" s="127" t="s">
        <v>52</v>
      </c>
      <c r="O129" s="127" t="s">
        <v>52</v>
      </c>
      <c r="P129" s="127" t="s">
        <v>52</v>
      </c>
      <c r="Q129" s="127" t="s">
        <v>52</v>
      </c>
      <c r="R129" s="127" t="s">
        <v>52</v>
      </c>
      <c r="S129" s="127" t="s">
        <v>52</v>
      </c>
      <c r="T129" s="127" t="s">
        <v>52</v>
      </c>
      <c r="U129" s="127" t="s">
        <v>52</v>
      </c>
      <c r="V129" s="127" t="s">
        <v>52</v>
      </c>
      <c r="W129" s="127" t="s">
        <v>52</v>
      </c>
      <c r="X129" s="127" t="s">
        <v>52</v>
      </c>
      <c r="Y129" s="127" t="s">
        <v>52</v>
      </c>
      <c r="Z129" s="127" t="s">
        <v>52</v>
      </c>
      <c r="AA129" s="128" t="s">
        <v>52</v>
      </c>
      <c r="AB129" s="127" t="s">
        <v>52</v>
      </c>
      <c r="AC129" s="127" t="s">
        <v>52</v>
      </c>
      <c r="AD129" s="128" t="s">
        <v>52</v>
      </c>
      <c r="AE129" s="127" t="s">
        <v>52</v>
      </c>
      <c r="AF129" s="128" t="s">
        <v>52</v>
      </c>
      <c r="AG129" s="128" t="s">
        <v>52</v>
      </c>
      <c r="AH129" s="128" t="s">
        <v>52</v>
      </c>
      <c r="AI129" s="128" t="s">
        <v>52</v>
      </c>
      <c r="AJ129" s="127" t="s">
        <v>52</v>
      </c>
      <c r="AK129" s="127" t="s">
        <v>52</v>
      </c>
      <c r="AL129" s="130"/>
    </row>
    <row r="130" spans="1:38" x14ac:dyDescent="0.15">
      <c r="A130" s="126" t="s">
        <v>553</v>
      </c>
      <c r="B130" s="126" t="s">
        <v>554</v>
      </c>
      <c r="C130" s="126" t="s">
        <v>555</v>
      </c>
      <c r="D130" s="126" t="s">
        <v>94</v>
      </c>
      <c r="E130" s="126" t="s">
        <v>78</v>
      </c>
      <c r="F130" s="127" t="s">
        <v>52</v>
      </c>
      <c r="G130" s="127" t="s">
        <v>52</v>
      </c>
      <c r="H130" s="127" t="s">
        <v>52</v>
      </c>
      <c r="I130" s="127" t="s">
        <v>52</v>
      </c>
      <c r="J130" s="127" t="s">
        <v>52</v>
      </c>
      <c r="K130" s="127">
        <v>8.2069465710371361</v>
      </c>
      <c r="L130" s="127">
        <v>7.377452075606584</v>
      </c>
      <c r="M130" s="127">
        <v>4.8938826466916368</v>
      </c>
      <c r="N130" s="127">
        <v>5.5013356608214963</v>
      </c>
      <c r="O130" s="127">
        <v>4.9011005540374555</v>
      </c>
      <c r="P130" s="127">
        <v>7.9987572889781262</v>
      </c>
      <c r="Q130" s="127">
        <v>0</v>
      </c>
      <c r="R130" s="127">
        <v>4.4444690314443136</v>
      </c>
      <c r="S130" s="127">
        <v>2.4015084905560542</v>
      </c>
      <c r="T130" s="127">
        <v>4.9396892392361309</v>
      </c>
      <c r="U130" s="127">
        <v>4.9999507102650824</v>
      </c>
      <c r="V130" s="127">
        <v>3.2503074742050018</v>
      </c>
      <c r="W130" s="127">
        <v>2.496931120709263</v>
      </c>
      <c r="X130" s="127">
        <v>0</v>
      </c>
      <c r="Y130" s="127">
        <v>0</v>
      </c>
      <c r="Z130" s="127">
        <v>1.5454085751545961</v>
      </c>
      <c r="AA130" s="128">
        <v>1.8521268881647179</v>
      </c>
      <c r="AB130" s="127">
        <v>1.9899985418114108</v>
      </c>
      <c r="AC130" s="127">
        <v>3.9898068173216839</v>
      </c>
      <c r="AD130" s="128">
        <v>4.9900118886831102</v>
      </c>
      <c r="AE130" s="127">
        <v>5.9899704969302858</v>
      </c>
      <c r="AF130" s="128">
        <v>2.9899776878184126</v>
      </c>
      <c r="AG130" s="128">
        <v>3.9899228690184696</v>
      </c>
      <c r="AH130" s="128">
        <v>4.9897869857017945</v>
      </c>
      <c r="AI130" s="128">
        <v>1.9903227891464197</v>
      </c>
      <c r="AJ130" s="127">
        <v>5</v>
      </c>
      <c r="AK130" s="127">
        <v>4.9901308045657764</v>
      </c>
    </row>
    <row r="131" spans="1:38" x14ac:dyDescent="0.15">
      <c r="A131" s="126" t="s">
        <v>556</v>
      </c>
      <c r="B131" s="16" t="s">
        <v>557</v>
      </c>
      <c r="C131" s="126" t="s">
        <v>558</v>
      </c>
      <c r="D131" s="126" t="s">
        <v>94</v>
      </c>
      <c r="E131" s="126" t="s">
        <v>82</v>
      </c>
      <c r="F131" s="127" t="s">
        <v>52</v>
      </c>
      <c r="G131" s="127">
        <v>3.2198378636146856</v>
      </c>
      <c r="H131" s="127">
        <v>-2.0789828691811607</v>
      </c>
      <c r="I131" s="127">
        <v>2.6647542839888274</v>
      </c>
      <c r="J131" s="127">
        <v>5.908088235294116</v>
      </c>
      <c r="K131" s="127">
        <v>10.669281771791589</v>
      </c>
      <c r="L131" s="127">
        <v>7.9829362776618922</v>
      </c>
      <c r="M131" s="127">
        <v>6.5038997254941933</v>
      </c>
      <c r="N131" s="127">
        <v>5.9948996986185534</v>
      </c>
      <c r="O131" s="127">
        <v>8.9018977163074879</v>
      </c>
      <c r="P131" s="127">
        <v>7.9438589858702215</v>
      </c>
      <c r="Q131" s="127">
        <v>-1.8398126258646386</v>
      </c>
      <c r="R131" s="127">
        <v>2.2500473870237414</v>
      </c>
      <c r="S131" s="127">
        <v>4.5002998745978999</v>
      </c>
      <c r="T131" s="127">
        <v>3.9444027047332781</v>
      </c>
      <c r="U131" s="127">
        <v>3.4995783640525246</v>
      </c>
      <c r="V131" s="127">
        <v>2.9408911909057309</v>
      </c>
      <c r="W131" s="127">
        <v>1.5000471120324192</v>
      </c>
      <c r="X131" s="127">
        <v>0</v>
      </c>
      <c r="Y131" s="127">
        <v>0</v>
      </c>
      <c r="Z131" s="127">
        <v>0</v>
      </c>
      <c r="AA131" s="128">
        <v>1.9949499637957002</v>
      </c>
      <c r="AB131" s="127">
        <v>1.9795942514403198</v>
      </c>
      <c r="AC131" s="127">
        <v>3.9903254020670076</v>
      </c>
      <c r="AD131" s="128">
        <v>3.9899757116987233</v>
      </c>
      <c r="AE131" s="127">
        <v>4.9898486374065243</v>
      </c>
      <c r="AF131" s="128">
        <v>3.9901896047542795</v>
      </c>
      <c r="AG131" s="128">
        <v>2.0001814223512104</v>
      </c>
      <c r="AH131" s="128">
        <v>2.4997406139297746</v>
      </c>
      <c r="AI131" s="128">
        <v>2.9998481638673393</v>
      </c>
      <c r="AJ131" s="127">
        <v>3.7</v>
      </c>
      <c r="AK131" s="127">
        <v>4.9899186727831228</v>
      </c>
    </row>
    <row r="132" spans="1:38" x14ac:dyDescent="0.15">
      <c r="A132" s="16" t="s">
        <v>559</v>
      </c>
      <c r="B132" s="126" t="s">
        <v>560</v>
      </c>
      <c r="C132" s="16" t="s">
        <v>561</v>
      </c>
      <c r="D132" s="126" t="s">
        <v>94</v>
      </c>
      <c r="E132" s="126" t="s">
        <v>88</v>
      </c>
      <c r="F132" s="127" t="s">
        <v>52</v>
      </c>
      <c r="G132" s="127" t="s">
        <v>52</v>
      </c>
      <c r="H132" s="127" t="s">
        <v>52</v>
      </c>
      <c r="I132" s="127" t="s">
        <v>52</v>
      </c>
      <c r="J132" s="127" t="s">
        <v>52</v>
      </c>
      <c r="K132" s="127" t="s">
        <v>52</v>
      </c>
      <c r="L132" s="127" t="s">
        <v>52</v>
      </c>
      <c r="M132" s="127" t="s">
        <v>52</v>
      </c>
      <c r="N132" s="127" t="s">
        <v>52</v>
      </c>
      <c r="O132" s="127" t="s">
        <v>52</v>
      </c>
      <c r="P132" s="127" t="s">
        <v>52</v>
      </c>
      <c r="Q132" s="127" t="s">
        <v>52</v>
      </c>
      <c r="R132" s="127">
        <v>4.9866259075276957</v>
      </c>
      <c r="S132" s="127">
        <v>4.8953594176524007</v>
      </c>
      <c r="T132" s="127">
        <v>4.9965301873698991</v>
      </c>
      <c r="U132" s="127">
        <v>4.0482485128882928</v>
      </c>
      <c r="V132" s="127">
        <v>4.0495474035254801</v>
      </c>
      <c r="W132" s="127">
        <v>2.518315018315036</v>
      </c>
      <c r="X132" s="127">
        <v>0</v>
      </c>
      <c r="Y132" s="127">
        <v>0</v>
      </c>
      <c r="Z132" s="127">
        <v>0</v>
      </c>
      <c r="AA132" s="128">
        <v>1.9056126246836502</v>
      </c>
      <c r="AB132" s="127">
        <v>1.9868517165814392</v>
      </c>
      <c r="AC132" s="127">
        <v>1.9624695602349362</v>
      </c>
      <c r="AD132" s="128">
        <v>1.9668446192750544</v>
      </c>
      <c r="AE132" s="127">
        <v>2.97602645356847</v>
      </c>
      <c r="AF132" s="128">
        <v>1.980198019801982</v>
      </c>
      <c r="AG132" s="128">
        <v>1.9811073209131447</v>
      </c>
      <c r="AH132" s="128">
        <v>1.981217033320458</v>
      </c>
      <c r="AI132" s="128">
        <v>1.9805727261259083</v>
      </c>
      <c r="AJ132" s="127">
        <v>6.2</v>
      </c>
      <c r="AK132" s="127">
        <v>2.9939422180801407</v>
      </c>
      <c r="AL132" s="19"/>
    </row>
    <row r="133" spans="1:38" x14ac:dyDescent="0.15">
      <c r="A133" s="126" t="s">
        <v>562</v>
      </c>
      <c r="B133" s="126" t="s">
        <v>563</v>
      </c>
      <c r="C133" s="126" t="s">
        <v>564</v>
      </c>
      <c r="D133" s="126" t="s">
        <v>94</v>
      </c>
      <c r="E133" s="126" t="s">
        <v>76</v>
      </c>
      <c r="F133" s="127" t="s">
        <v>52</v>
      </c>
      <c r="G133" s="127">
        <v>11.593456138090957</v>
      </c>
      <c r="H133" s="127">
        <v>-5.1945053676555375</v>
      </c>
      <c r="I133" s="127">
        <v>18.896870814562277</v>
      </c>
      <c r="J133" s="127">
        <v>9.2575524833589355</v>
      </c>
      <c r="K133" s="127">
        <v>10.553941325335089</v>
      </c>
      <c r="L133" s="127">
        <v>4.4510385756676669</v>
      </c>
      <c r="M133" s="127">
        <v>5.2516233766233711</v>
      </c>
      <c r="N133" s="127">
        <v>5.2980643171126758</v>
      </c>
      <c r="O133" s="127">
        <v>5.7199355500219724</v>
      </c>
      <c r="P133" s="127">
        <v>18.184967093869076</v>
      </c>
      <c r="Q133" s="127">
        <v>5.1524032825322337</v>
      </c>
      <c r="R133" s="127">
        <v>3.8575171414237275</v>
      </c>
      <c r="S133" s="127">
        <v>5.1312328914175254</v>
      </c>
      <c r="T133" s="127">
        <v>4.3191913003522728</v>
      </c>
      <c r="U133" s="127">
        <v>5.0604414427641444</v>
      </c>
      <c r="V133" s="127">
        <v>3.298085433455995</v>
      </c>
      <c r="W133" s="127">
        <v>3.1702367531003262</v>
      </c>
      <c r="X133" s="127">
        <v>0.53763440860214473</v>
      </c>
      <c r="Y133" s="127">
        <v>0.39998260945178288</v>
      </c>
      <c r="Z133" s="127">
        <v>1.3207465465725505</v>
      </c>
      <c r="AA133" s="128">
        <v>0.53850756474913553</v>
      </c>
      <c r="AB133" s="127">
        <v>0.54412514878421359</v>
      </c>
      <c r="AC133" s="127">
        <v>2.4268560798241134</v>
      </c>
      <c r="AD133" s="128">
        <v>2.7037067613308041</v>
      </c>
      <c r="AE133" s="127">
        <v>3.2836300791768913</v>
      </c>
      <c r="AF133" s="128">
        <v>3.1014086699354015</v>
      </c>
      <c r="AG133" s="128">
        <v>2.902434421588973</v>
      </c>
      <c r="AH133" s="128">
        <v>2.7728873239436629</v>
      </c>
      <c r="AI133" s="128">
        <v>1.8879371877230624</v>
      </c>
      <c r="AJ133" s="127">
        <v>3.1</v>
      </c>
      <c r="AK133" s="127">
        <v>3.4082027931631966</v>
      </c>
    </row>
    <row r="134" spans="1:38" x14ac:dyDescent="0.15">
      <c r="A134" s="126" t="s">
        <v>565</v>
      </c>
      <c r="B134" s="126" t="s">
        <v>566</v>
      </c>
      <c r="C134" s="126" t="s">
        <v>567</v>
      </c>
      <c r="D134" s="126" t="s">
        <v>94</v>
      </c>
      <c r="E134" s="126" t="s">
        <v>86</v>
      </c>
      <c r="F134" s="127" t="s">
        <v>52</v>
      </c>
      <c r="G134" s="127" t="s">
        <v>52</v>
      </c>
      <c r="H134" s="127" t="s">
        <v>52</v>
      </c>
      <c r="I134" s="127">
        <v>0.40000000000000568</v>
      </c>
      <c r="J134" s="127">
        <v>13.567950420540058</v>
      </c>
      <c r="K134" s="127">
        <v>11.674137595010706</v>
      </c>
      <c r="L134" s="127">
        <v>14.921465968586389</v>
      </c>
      <c r="M134" s="127">
        <v>8.0030372057707098</v>
      </c>
      <c r="N134" s="127">
        <v>5.9898762654668047</v>
      </c>
      <c r="O134" s="127">
        <v>21.995224197399835</v>
      </c>
      <c r="P134" s="127">
        <v>21.541974771639843</v>
      </c>
      <c r="Q134" s="127">
        <v>9.940055471056624</v>
      </c>
      <c r="R134" s="127">
        <v>4.9967447916666714</v>
      </c>
      <c r="S134" s="127">
        <v>4.7512013641295852</v>
      </c>
      <c r="T134" s="127">
        <v>5.0018497965223787</v>
      </c>
      <c r="U134" s="127">
        <v>4.6015079980269178</v>
      </c>
      <c r="V134" s="127">
        <v>8.6769064942064063</v>
      </c>
      <c r="W134" s="127">
        <v>1.500123977188224</v>
      </c>
      <c r="X134" s="127">
        <v>0</v>
      </c>
      <c r="Y134" s="127">
        <v>0</v>
      </c>
      <c r="Z134" s="127">
        <v>1.9604250641260421</v>
      </c>
      <c r="AA134" s="128">
        <v>1.9586702605570494</v>
      </c>
      <c r="AB134" s="127">
        <v>1.991540359534727</v>
      </c>
      <c r="AC134" s="127">
        <v>1.9929727550256127</v>
      </c>
      <c r="AD134" s="128">
        <v>1.9935618681877321</v>
      </c>
      <c r="AE134" s="127">
        <v>6.6445182724252483</v>
      </c>
      <c r="AF134" s="128">
        <v>12.461059190031154</v>
      </c>
      <c r="AG134" s="128">
        <v>4.6168051708217916</v>
      </c>
      <c r="AH134" s="128">
        <v>6.6195939982347758</v>
      </c>
      <c r="AI134" s="128">
        <v>4.1390728476821197</v>
      </c>
      <c r="AJ134" s="127">
        <v>6</v>
      </c>
      <c r="AK134" s="127">
        <v>4.8762190547636903</v>
      </c>
    </row>
    <row r="135" spans="1:38" ht="17" x14ac:dyDescent="0.15">
      <c r="A135" s="126" t="s">
        <v>568</v>
      </c>
      <c r="B135" s="126" t="s">
        <v>569</v>
      </c>
      <c r="C135" s="126" t="s">
        <v>570</v>
      </c>
      <c r="D135" s="126" t="s">
        <v>194</v>
      </c>
      <c r="E135" s="126" t="s">
        <v>76</v>
      </c>
      <c r="F135" s="127" t="s">
        <v>52</v>
      </c>
      <c r="G135" s="127">
        <v>-47.886324750657259</v>
      </c>
      <c r="H135" s="127">
        <v>18.914157591287648</v>
      </c>
      <c r="I135" s="127">
        <v>17.898989898989896</v>
      </c>
      <c r="J135" s="127">
        <v>11.617546264564751</v>
      </c>
      <c r="K135" s="127">
        <v>-8.2437826220448187</v>
      </c>
      <c r="L135" s="127">
        <v>4.4782778428420045</v>
      </c>
      <c r="M135" s="127">
        <v>4.5211914166755491</v>
      </c>
      <c r="N135" s="127">
        <v>5.6176906184566775</v>
      </c>
      <c r="O135" s="127">
        <v>12.407523814128908</v>
      </c>
      <c r="P135" s="127">
        <v>2.4562309115154761</v>
      </c>
      <c r="Q135" s="127">
        <v>2.4939121672684479</v>
      </c>
      <c r="R135" s="127">
        <v>2.4905784040635695</v>
      </c>
      <c r="S135" s="127">
        <v>5.5955235811367743E-2</v>
      </c>
      <c r="T135" s="127">
        <v>0.10385875209715323</v>
      </c>
      <c r="U135" s="127">
        <v>9.1779728651246728E-2</v>
      </c>
      <c r="V135" s="127" t="s">
        <v>52</v>
      </c>
      <c r="W135" s="127" t="s">
        <v>52</v>
      </c>
      <c r="X135" s="127" t="s">
        <v>52</v>
      </c>
      <c r="Y135" s="127" t="s">
        <v>52</v>
      </c>
      <c r="Z135" s="127" t="s">
        <v>52</v>
      </c>
      <c r="AA135" s="128" t="s">
        <v>52</v>
      </c>
      <c r="AB135" s="127" t="s">
        <v>52</v>
      </c>
      <c r="AC135" s="127" t="s">
        <v>52</v>
      </c>
      <c r="AD135" s="128" t="s">
        <v>52</v>
      </c>
      <c r="AE135" s="127" t="s">
        <v>52</v>
      </c>
      <c r="AF135" s="128" t="s">
        <v>52</v>
      </c>
      <c r="AG135" s="128" t="s">
        <v>52</v>
      </c>
      <c r="AH135" s="128" t="s">
        <v>52</v>
      </c>
      <c r="AI135" s="128" t="s">
        <v>52</v>
      </c>
      <c r="AJ135" s="127" t="s">
        <v>52</v>
      </c>
      <c r="AK135" s="127" t="s">
        <v>52</v>
      </c>
    </row>
    <row r="136" spans="1:38" x14ac:dyDescent="0.15">
      <c r="A136" s="126" t="s">
        <v>571</v>
      </c>
      <c r="B136" s="16" t="s">
        <v>572</v>
      </c>
      <c r="C136" s="126" t="s">
        <v>573</v>
      </c>
      <c r="D136" s="126" t="s">
        <v>94</v>
      </c>
      <c r="E136" s="126" t="s">
        <v>82</v>
      </c>
      <c r="F136" s="127" t="s">
        <v>52</v>
      </c>
      <c r="G136" s="127">
        <v>9.0000000000000142</v>
      </c>
      <c r="H136" s="127">
        <v>-7.7981651376146743</v>
      </c>
      <c r="I136" s="127">
        <v>-5.5279159756764784E-2</v>
      </c>
      <c r="J136" s="127">
        <v>5.3097345132743499</v>
      </c>
      <c r="K136" s="127">
        <v>19.539915966386559</v>
      </c>
      <c r="L136" s="127">
        <v>8.3003813641236519</v>
      </c>
      <c r="M136" s="127">
        <v>5.6958327924185426</v>
      </c>
      <c r="N136" s="127">
        <v>7.4600055270672669</v>
      </c>
      <c r="O136" s="127">
        <v>9.502378809309505</v>
      </c>
      <c r="P136" s="127">
        <v>17.954438703616702</v>
      </c>
      <c r="Q136" s="127">
        <v>-0.40816326530611491</v>
      </c>
      <c r="R136" s="127">
        <v>3.4986005597760936</v>
      </c>
      <c r="S136" s="127">
        <v>4.8966582963106049</v>
      </c>
      <c r="T136" s="127">
        <v>4.7509437436700068</v>
      </c>
      <c r="U136" s="127">
        <v>3.9026105300167302</v>
      </c>
      <c r="V136" s="127">
        <v>2.8931562473564014</v>
      </c>
      <c r="W136" s="127">
        <v>1.9814190577982345</v>
      </c>
      <c r="X136" s="127">
        <v>0</v>
      </c>
      <c r="Y136" s="127">
        <v>0</v>
      </c>
      <c r="Z136" s="127">
        <v>0</v>
      </c>
      <c r="AA136" s="128">
        <v>1.9912931312479953</v>
      </c>
      <c r="AB136" s="127">
        <v>1.9919373962532738</v>
      </c>
      <c r="AC136" s="127">
        <v>3.99131984809733</v>
      </c>
      <c r="AD136" s="128">
        <v>4.9932925920405546</v>
      </c>
      <c r="AE136" s="127">
        <v>4.9900624645087932</v>
      </c>
      <c r="AF136" s="128">
        <v>3.9889121763234225</v>
      </c>
      <c r="AG136" s="128">
        <v>3.9854365775957357</v>
      </c>
      <c r="AH136" s="128">
        <v>4.9893710141302945</v>
      </c>
      <c r="AI136" s="128">
        <v>2.989518818484997</v>
      </c>
      <c r="AJ136" s="127">
        <v>5</v>
      </c>
      <c r="AK136" s="127">
        <v>4.9898110921407692</v>
      </c>
    </row>
    <row r="137" spans="1:38" x14ac:dyDescent="0.15">
      <c r="A137" s="126" t="s">
        <v>574</v>
      </c>
      <c r="B137" s="126" t="s">
        <v>575</v>
      </c>
      <c r="C137" s="126" t="s">
        <v>576</v>
      </c>
      <c r="D137" s="126" t="s">
        <v>94</v>
      </c>
      <c r="E137" s="126" t="s">
        <v>86</v>
      </c>
      <c r="F137" s="127" t="s">
        <v>52</v>
      </c>
      <c r="G137" s="127" t="s">
        <v>52</v>
      </c>
      <c r="H137" s="127" t="s">
        <v>52</v>
      </c>
      <c r="I137" s="127">
        <v>-1.0188597442011798</v>
      </c>
      <c r="J137" s="127">
        <v>9.0451160753394646</v>
      </c>
      <c r="K137" s="127">
        <v>-2.9925687889134451</v>
      </c>
      <c r="L137" s="127">
        <v>10.807453416149087</v>
      </c>
      <c r="M137" s="127">
        <v>9.9962630792227003</v>
      </c>
      <c r="N137" s="127">
        <v>4.9940546967895472</v>
      </c>
      <c r="O137" s="127">
        <v>19.398155638246223</v>
      </c>
      <c r="P137" s="127">
        <v>39.93224932249322</v>
      </c>
      <c r="Q137" s="127">
        <v>9.7995545657015555</v>
      </c>
      <c r="R137" s="127">
        <v>5.4943116676955555</v>
      </c>
      <c r="S137" s="127">
        <v>4.940645377027252</v>
      </c>
      <c r="T137" s="127">
        <v>4.9390583924161575</v>
      </c>
      <c r="U137" s="127">
        <v>7.9404843239960599</v>
      </c>
      <c r="V137" s="127">
        <v>4.944088895140311</v>
      </c>
      <c r="W137" s="127">
        <v>4.9457177322074699</v>
      </c>
      <c r="X137" s="127">
        <v>0</v>
      </c>
      <c r="Y137" s="127">
        <v>1.9987228607918155</v>
      </c>
      <c r="Z137" s="127">
        <v>1.9971201402366461</v>
      </c>
      <c r="AA137" s="128">
        <v>1.9887061134299167</v>
      </c>
      <c r="AB137" s="127">
        <v>1.9920558497833474</v>
      </c>
      <c r="AC137" s="127">
        <v>1.9885525461733611</v>
      </c>
      <c r="AD137" s="128">
        <v>1.9902800277713517</v>
      </c>
      <c r="AE137" s="127">
        <v>6.8073519400952964</v>
      </c>
      <c r="AF137" s="128">
        <v>12.74697259400892</v>
      </c>
      <c r="AG137" s="128">
        <v>4.4092707744488369</v>
      </c>
      <c r="AH137" s="128">
        <v>6.7316368886482669</v>
      </c>
      <c r="AI137" s="128">
        <v>4.2272573554277981</v>
      </c>
      <c r="AJ137" s="127">
        <v>6.1</v>
      </c>
      <c r="AK137" s="127">
        <v>4.9472396390885454</v>
      </c>
    </row>
    <row r="138" spans="1:38" ht="17" x14ac:dyDescent="0.15">
      <c r="A138" s="16" t="s">
        <v>577</v>
      </c>
      <c r="B138" s="16" t="s">
        <v>52</v>
      </c>
      <c r="C138" s="16" t="s">
        <v>578</v>
      </c>
      <c r="D138" s="126" t="s">
        <v>194</v>
      </c>
      <c r="E138" s="126" t="s">
        <v>88</v>
      </c>
      <c r="F138" s="127" t="s">
        <v>52</v>
      </c>
      <c r="G138" s="127" t="s">
        <v>52</v>
      </c>
      <c r="H138" s="127" t="s">
        <v>52</v>
      </c>
      <c r="I138" s="127" t="s">
        <v>52</v>
      </c>
      <c r="J138" s="127" t="s">
        <v>52</v>
      </c>
      <c r="K138" s="127" t="s">
        <v>52</v>
      </c>
      <c r="L138" s="127" t="s">
        <v>52</v>
      </c>
      <c r="M138" s="127" t="s">
        <v>52</v>
      </c>
      <c r="N138" s="127" t="s">
        <v>52</v>
      </c>
      <c r="O138" s="127" t="s">
        <v>52</v>
      </c>
      <c r="P138" s="127" t="s">
        <v>52</v>
      </c>
      <c r="Q138" s="127" t="s">
        <v>52</v>
      </c>
      <c r="R138" s="127">
        <v>4.964921748515934</v>
      </c>
      <c r="S138" s="127">
        <v>4.9871465295629775</v>
      </c>
      <c r="T138" s="127" t="s">
        <v>52</v>
      </c>
      <c r="U138" s="127" t="s">
        <v>52</v>
      </c>
      <c r="V138" s="127" t="s">
        <v>52</v>
      </c>
      <c r="W138" s="127" t="s">
        <v>52</v>
      </c>
      <c r="X138" s="127" t="s">
        <v>52</v>
      </c>
      <c r="Y138" s="127" t="s">
        <v>52</v>
      </c>
      <c r="Z138" s="127" t="s">
        <v>52</v>
      </c>
      <c r="AA138" s="128" t="s">
        <v>52</v>
      </c>
      <c r="AB138" s="127" t="s">
        <v>52</v>
      </c>
      <c r="AC138" s="127" t="s">
        <v>52</v>
      </c>
      <c r="AD138" s="128" t="s">
        <v>52</v>
      </c>
      <c r="AE138" s="127" t="s">
        <v>52</v>
      </c>
      <c r="AF138" s="128" t="s">
        <v>52</v>
      </c>
      <c r="AG138" s="128" t="s">
        <v>52</v>
      </c>
      <c r="AH138" s="128" t="s">
        <v>52</v>
      </c>
      <c r="AI138" s="128" t="s">
        <v>52</v>
      </c>
      <c r="AJ138" s="127" t="s">
        <v>52</v>
      </c>
      <c r="AK138" s="127" t="s">
        <v>52</v>
      </c>
      <c r="AL138" s="19"/>
    </row>
    <row r="139" spans="1:38" x14ac:dyDescent="0.15">
      <c r="A139" s="126" t="s">
        <v>579</v>
      </c>
      <c r="B139" s="126" t="s">
        <v>580</v>
      </c>
      <c r="C139" s="126" t="s">
        <v>581</v>
      </c>
      <c r="D139" s="126" t="s">
        <v>94</v>
      </c>
      <c r="E139" s="126" t="s">
        <v>88</v>
      </c>
      <c r="F139" s="134" t="s">
        <v>52</v>
      </c>
      <c r="G139" s="134" t="s">
        <v>52</v>
      </c>
      <c r="H139" s="134" t="s">
        <v>52</v>
      </c>
      <c r="I139" s="134" t="s">
        <v>52</v>
      </c>
      <c r="J139" s="134" t="s">
        <v>52</v>
      </c>
      <c r="K139" s="134" t="s">
        <v>52</v>
      </c>
      <c r="L139" s="134" t="s">
        <v>52</v>
      </c>
      <c r="M139" s="134" t="s">
        <v>52</v>
      </c>
      <c r="N139" s="134" t="s">
        <v>52</v>
      </c>
      <c r="O139" s="134" t="s">
        <v>52</v>
      </c>
      <c r="P139" s="134" t="s">
        <v>52</v>
      </c>
      <c r="Q139" s="134" t="s">
        <v>52</v>
      </c>
      <c r="R139" s="134" t="s">
        <v>52</v>
      </c>
      <c r="S139" s="134" t="s">
        <v>52</v>
      </c>
      <c r="T139" s="134" t="s">
        <v>52</v>
      </c>
      <c r="U139" s="134">
        <v>4.933018124507484</v>
      </c>
      <c r="V139" s="134">
        <v>3.9050765995794592</v>
      </c>
      <c r="W139" s="127">
        <v>3.7438566059554717</v>
      </c>
      <c r="X139" s="127">
        <v>0</v>
      </c>
      <c r="Y139" s="127">
        <v>2.9956806465096975</v>
      </c>
      <c r="Z139" s="127">
        <v>1.9886363636363598</v>
      </c>
      <c r="AA139" s="128">
        <v>1.9896538002387665</v>
      </c>
      <c r="AB139" s="127">
        <v>1.9898556379243093</v>
      </c>
      <c r="AC139" s="127">
        <v>1.9892884468247995</v>
      </c>
      <c r="AD139" s="128">
        <v>1.9879969992498081</v>
      </c>
      <c r="AE139" s="127">
        <v>2.9912958195415174</v>
      </c>
      <c r="AF139" s="128">
        <v>2.9877395548148833</v>
      </c>
      <c r="AG139" s="128">
        <v>1.987979657882577</v>
      </c>
      <c r="AH139" s="128">
        <v>1.9945602901178663</v>
      </c>
      <c r="AI139" s="128">
        <v>1.988888888888896</v>
      </c>
      <c r="AJ139" s="127">
        <v>5.4</v>
      </c>
      <c r="AK139" s="127">
        <v>2.9858456452112825</v>
      </c>
    </row>
    <row r="140" spans="1:38" x14ac:dyDescent="0.15">
      <c r="A140" s="126" t="s">
        <v>582</v>
      </c>
      <c r="B140" s="126" t="s">
        <v>583</v>
      </c>
      <c r="C140" s="126" t="s">
        <v>584</v>
      </c>
      <c r="D140" s="126" t="s">
        <v>94</v>
      </c>
      <c r="E140" s="126" t="s">
        <v>74</v>
      </c>
      <c r="F140" s="127" t="s">
        <v>52</v>
      </c>
      <c r="G140" s="127">
        <v>-4.5054840247973402</v>
      </c>
      <c r="H140" s="127">
        <v>3.1460359946467378</v>
      </c>
      <c r="I140" s="127">
        <v>3.4509469770324301</v>
      </c>
      <c r="J140" s="127">
        <v>7.8210408086858934</v>
      </c>
      <c r="K140" s="127">
        <v>9.5194277579082325</v>
      </c>
      <c r="L140" s="127">
        <v>7.0243020877918951</v>
      </c>
      <c r="M140" s="127">
        <v>4.5029031875814667</v>
      </c>
      <c r="N140" s="127">
        <v>7.4427372717995155</v>
      </c>
      <c r="O140" s="127">
        <v>5.8823529411764781</v>
      </c>
      <c r="P140" s="127">
        <v>12.313423537913337</v>
      </c>
      <c r="Q140" s="127">
        <v>4.7578900660047765</v>
      </c>
      <c r="R140" s="127">
        <v>7.2007963233573946E-2</v>
      </c>
      <c r="S140" s="127">
        <v>2.760788131468118</v>
      </c>
      <c r="T140" s="127">
        <v>3.6164801103891477</v>
      </c>
      <c r="U140" s="127">
        <v>3.965296204645071</v>
      </c>
      <c r="V140" s="127">
        <v>4.2537734316002656</v>
      </c>
      <c r="W140" s="127">
        <v>2.9524219946269454</v>
      </c>
      <c r="X140" s="127">
        <v>7.3920361942597879E-2</v>
      </c>
      <c r="Y140" s="127">
        <v>6.9416015520701535E-2</v>
      </c>
      <c r="Z140" s="127">
        <v>7.9150510476310387E-2</v>
      </c>
      <c r="AA140" s="128">
        <v>1.9620911199381696</v>
      </c>
      <c r="AB140" s="127">
        <v>1.9679103371941897</v>
      </c>
      <c r="AC140" s="127">
        <v>3.9025974580979339</v>
      </c>
      <c r="AD140" s="128">
        <v>3.9205363385842906</v>
      </c>
      <c r="AE140" s="127">
        <v>4.0520537318631256</v>
      </c>
      <c r="AF140" s="128">
        <v>4.9638645872955411</v>
      </c>
      <c r="AG140" s="128">
        <v>3.971734009784389</v>
      </c>
      <c r="AH140" s="128">
        <v>2.9110173922135858</v>
      </c>
      <c r="AI140" s="128">
        <v>4.4157392417581711</v>
      </c>
      <c r="AJ140" s="127">
        <v>4.0999999999999996</v>
      </c>
      <c r="AK140" s="127">
        <v>5.1509658450287512</v>
      </c>
    </row>
    <row r="141" spans="1:38" ht="17" x14ac:dyDescent="0.15">
      <c r="A141" s="126" t="s">
        <v>585</v>
      </c>
      <c r="B141" s="16" t="s">
        <v>586</v>
      </c>
      <c r="C141" s="126" t="s">
        <v>587</v>
      </c>
      <c r="D141" s="126" t="s">
        <v>194</v>
      </c>
      <c r="E141" s="126" t="s">
        <v>82</v>
      </c>
      <c r="F141" s="127" t="s">
        <v>52</v>
      </c>
      <c r="G141" s="127">
        <v>7.5532407407407334</v>
      </c>
      <c r="H141" s="127">
        <v>-7.9913049092826611</v>
      </c>
      <c r="I141" s="127">
        <v>6.1988304093567166</v>
      </c>
      <c r="J141" s="127">
        <v>22.513215859030851</v>
      </c>
      <c r="K141" s="127">
        <v>8.5579187716869427</v>
      </c>
      <c r="L141" s="127">
        <v>7.9296467431808253</v>
      </c>
      <c r="M141" s="127">
        <v>5.5931501173870828</v>
      </c>
      <c r="N141" s="127">
        <v>5.4407533350771615</v>
      </c>
      <c r="O141" s="127">
        <v>9.2408831555445232</v>
      </c>
      <c r="P141" s="127">
        <v>15.510389462927222</v>
      </c>
      <c r="Q141" s="127">
        <v>0.26540843409024717</v>
      </c>
      <c r="R141" s="127">
        <v>3.8039215686274588</v>
      </c>
      <c r="S141" s="127">
        <v>4.9395542123158407</v>
      </c>
      <c r="T141" s="127">
        <v>4.8960489604896082</v>
      </c>
      <c r="U141" s="127">
        <v>4.5045045045044958</v>
      </c>
      <c r="V141" s="127">
        <v>3.4975369458128114</v>
      </c>
      <c r="W141" s="127">
        <v>2.9747739171823042</v>
      </c>
      <c r="X141" s="127">
        <v>0</v>
      </c>
      <c r="Y141" s="127">
        <v>0</v>
      </c>
      <c r="Z141" s="127">
        <v>0</v>
      </c>
      <c r="AA141" s="128">
        <v>1.9875202218627264</v>
      </c>
      <c r="AB141" s="127">
        <v>1.9941083163380835</v>
      </c>
      <c r="AC141" s="127">
        <v>3.9917055469155027</v>
      </c>
      <c r="AD141" s="128">
        <v>4.9921663580686504</v>
      </c>
      <c r="AE141" s="127">
        <v>5.9892830495828608</v>
      </c>
      <c r="AF141" s="128" t="s">
        <v>52</v>
      </c>
      <c r="AG141" s="128" t="s">
        <v>52</v>
      </c>
      <c r="AH141" s="128" t="s">
        <v>52</v>
      </c>
      <c r="AI141" s="128" t="s">
        <v>52</v>
      </c>
      <c r="AJ141" s="127" t="s">
        <v>52</v>
      </c>
      <c r="AK141" s="127" t="s">
        <v>52</v>
      </c>
    </row>
    <row r="142" spans="1:38" ht="17" x14ac:dyDescent="0.15">
      <c r="A142" s="126" t="s">
        <v>588</v>
      </c>
      <c r="B142" s="126" t="s">
        <v>589</v>
      </c>
      <c r="C142" s="126" t="s">
        <v>590</v>
      </c>
      <c r="D142" s="126" t="s">
        <v>94</v>
      </c>
      <c r="E142" s="126" t="s">
        <v>88</v>
      </c>
      <c r="F142" s="127" t="s">
        <v>52</v>
      </c>
      <c r="G142" s="127" t="s">
        <v>52</v>
      </c>
      <c r="H142" s="127" t="s">
        <v>52</v>
      </c>
      <c r="I142" s="127" t="s">
        <v>52</v>
      </c>
      <c r="J142" s="127" t="s">
        <v>52</v>
      </c>
      <c r="K142" s="127" t="s">
        <v>52</v>
      </c>
      <c r="L142" s="127" t="s">
        <v>52</v>
      </c>
      <c r="M142" s="127" t="s">
        <v>52</v>
      </c>
      <c r="N142" s="127" t="s">
        <v>52</v>
      </c>
      <c r="O142" s="127" t="s">
        <v>52</v>
      </c>
      <c r="P142" s="127" t="s">
        <v>52</v>
      </c>
      <c r="Q142" s="127" t="s">
        <v>52</v>
      </c>
      <c r="R142" s="127" t="s">
        <v>52</v>
      </c>
      <c r="S142" s="127" t="s">
        <v>52</v>
      </c>
      <c r="T142" s="127" t="s">
        <v>52</v>
      </c>
      <c r="U142" s="127" t="s">
        <v>52</v>
      </c>
      <c r="V142" s="127" t="s">
        <v>52</v>
      </c>
      <c r="W142" s="127" t="s">
        <v>52</v>
      </c>
      <c r="X142" s="127" t="s">
        <v>52</v>
      </c>
      <c r="Y142" s="127" t="s">
        <v>52</v>
      </c>
      <c r="Z142" s="127" t="s">
        <v>52</v>
      </c>
      <c r="AA142" s="128" t="s">
        <v>52</v>
      </c>
      <c r="AB142" s="127" t="s">
        <v>52</v>
      </c>
      <c r="AC142" s="127">
        <v>1.9893899204243892</v>
      </c>
      <c r="AD142" s="128">
        <v>1.9939315127871726</v>
      </c>
      <c r="AE142" s="127">
        <v>2.9890919393681825</v>
      </c>
      <c r="AF142" s="128">
        <v>2.9848693259972414</v>
      </c>
      <c r="AG142" s="128">
        <v>1.9901162014157801</v>
      </c>
      <c r="AH142" s="128">
        <v>1.9905709795704507</v>
      </c>
      <c r="AI142" s="128">
        <v>1.9902413970210728</v>
      </c>
      <c r="AJ142" s="127">
        <v>6.3</v>
      </c>
      <c r="AK142" s="127">
        <v>2.9847210707094587</v>
      </c>
    </row>
    <row r="143" spans="1:38" ht="17" x14ac:dyDescent="0.15">
      <c r="A143" s="16" t="s">
        <v>591</v>
      </c>
      <c r="B143" s="16" t="s">
        <v>592</v>
      </c>
      <c r="C143" s="16" t="s">
        <v>593</v>
      </c>
      <c r="D143" s="126" t="s">
        <v>194</v>
      </c>
      <c r="E143" s="126" t="s">
        <v>88</v>
      </c>
      <c r="F143" s="127" t="s">
        <v>52</v>
      </c>
      <c r="G143" s="127" t="s">
        <v>52</v>
      </c>
      <c r="H143" s="127" t="s">
        <v>52</v>
      </c>
      <c r="I143" s="127" t="s">
        <v>52</v>
      </c>
      <c r="J143" s="127" t="s">
        <v>52</v>
      </c>
      <c r="K143" s="127" t="s">
        <v>52</v>
      </c>
      <c r="L143" s="127" t="s">
        <v>52</v>
      </c>
      <c r="M143" s="127" t="s">
        <v>52</v>
      </c>
      <c r="N143" s="127" t="s">
        <v>52</v>
      </c>
      <c r="O143" s="127" t="s">
        <v>52</v>
      </c>
      <c r="P143" s="127" t="s">
        <v>52</v>
      </c>
      <c r="Q143" s="127" t="s">
        <v>52</v>
      </c>
      <c r="R143" s="127">
        <v>3.8684719535783358</v>
      </c>
      <c r="S143" s="127">
        <v>4.8417132216014949</v>
      </c>
      <c r="T143" s="127">
        <v>4.9733570159857834</v>
      </c>
      <c r="U143" s="127">
        <v>4.9069373942470378</v>
      </c>
      <c r="V143" s="127">
        <v>4.8387096774193452</v>
      </c>
      <c r="W143" s="127">
        <v>3.2307692307692406</v>
      </c>
      <c r="X143" s="127">
        <v>0</v>
      </c>
      <c r="Y143" s="127">
        <v>0</v>
      </c>
      <c r="Z143" s="127">
        <v>8.1967213114754145</v>
      </c>
      <c r="AA143" s="128">
        <v>1.9283746556473691</v>
      </c>
      <c r="AB143" s="127">
        <v>1.8918918918918948</v>
      </c>
      <c r="AC143" s="127" t="s">
        <v>52</v>
      </c>
      <c r="AD143" s="128" t="s">
        <v>52</v>
      </c>
      <c r="AE143" s="127" t="s">
        <v>52</v>
      </c>
      <c r="AF143" s="128" t="s">
        <v>52</v>
      </c>
      <c r="AG143" s="128" t="s">
        <v>52</v>
      </c>
      <c r="AH143" s="128" t="s">
        <v>52</v>
      </c>
      <c r="AI143" s="128" t="s">
        <v>52</v>
      </c>
      <c r="AJ143" s="127" t="s">
        <v>52</v>
      </c>
      <c r="AK143" s="127" t="s">
        <v>52</v>
      </c>
      <c r="AL143" s="19"/>
    </row>
    <row r="144" spans="1:38" ht="17" x14ac:dyDescent="0.15">
      <c r="A144" s="126" t="s">
        <v>594</v>
      </c>
      <c r="B144" s="126" t="s">
        <v>595</v>
      </c>
      <c r="C144" s="126" t="s">
        <v>596</v>
      </c>
      <c r="D144" s="126" t="s">
        <v>94</v>
      </c>
      <c r="E144" s="126" t="s">
        <v>78</v>
      </c>
      <c r="F144" s="127" t="s">
        <v>52</v>
      </c>
      <c r="G144" s="127" t="s">
        <v>52</v>
      </c>
      <c r="H144" s="127" t="s">
        <v>52</v>
      </c>
      <c r="I144" s="127" t="s">
        <v>52</v>
      </c>
      <c r="J144" s="127" t="s">
        <v>52</v>
      </c>
      <c r="K144" s="127" t="s">
        <v>52</v>
      </c>
      <c r="L144" s="127" t="s">
        <v>52</v>
      </c>
      <c r="M144" s="127" t="s">
        <v>52</v>
      </c>
      <c r="N144" s="127" t="s">
        <v>52</v>
      </c>
      <c r="O144" s="127" t="s">
        <v>52</v>
      </c>
      <c r="P144" s="127" t="s">
        <v>52</v>
      </c>
      <c r="Q144" s="127" t="s">
        <v>52</v>
      </c>
      <c r="R144" s="127" t="s">
        <v>52</v>
      </c>
      <c r="S144" s="127" t="s">
        <v>52</v>
      </c>
      <c r="T144" s="127" t="s">
        <v>52</v>
      </c>
      <c r="U144" s="127" t="s">
        <v>52</v>
      </c>
      <c r="V144" s="127" t="s">
        <v>52</v>
      </c>
      <c r="W144" s="127" t="s">
        <v>52</v>
      </c>
      <c r="X144" s="127" t="s">
        <v>52</v>
      </c>
      <c r="Y144" s="127" t="s">
        <v>52</v>
      </c>
      <c r="Z144" s="127" t="s">
        <v>52</v>
      </c>
      <c r="AA144" s="128" t="s">
        <v>52</v>
      </c>
      <c r="AB144" s="127" t="s">
        <v>52</v>
      </c>
      <c r="AC144" s="127" t="s">
        <v>52</v>
      </c>
      <c r="AD144" s="128" t="s">
        <v>52</v>
      </c>
      <c r="AE144" s="127" t="s">
        <v>52</v>
      </c>
      <c r="AF144" s="128" t="s">
        <v>52</v>
      </c>
      <c r="AG144" s="128">
        <v>4.0285427274931562</v>
      </c>
      <c r="AH144" s="128">
        <v>4.8631459776238612</v>
      </c>
      <c r="AI144" s="128">
        <v>2.9446651319097166</v>
      </c>
      <c r="AJ144" s="127">
        <v>4</v>
      </c>
      <c r="AK144" s="127">
        <v>4.9584734032034783</v>
      </c>
      <c r="AL144" s="19"/>
    </row>
    <row r="145" spans="1:38" x14ac:dyDescent="0.15">
      <c r="A145" s="126" t="s">
        <v>597</v>
      </c>
      <c r="B145" s="126" t="s">
        <v>598</v>
      </c>
      <c r="C145" s="126" t="s">
        <v>599</v>
      </c>
      <c r="D145" s="126" t="s">
        <v>94</v>
      </c>
      <c r="E145" s="126" t="s">
        <v>86</v>
      </c>
      <c r="F145" s="127" t="s">
        <v>52</v>
      </c>
      <c r="G145" s="127" t="s">
        <v>52</v>
      </c>
      <c r="H145" s="127" t="s">
        <v>52</v>
      </c>
      <c r="I145" s="127">
        <v>2.204444444444448</v>
      </c>
      <c r="J145" s="127">
        <v>10.610540963645846</v>
      </c>
      <c r="K145" s="127">
        <v>11.039471615033804</v>
      </c>
      <c r="L145" s="127">
        <v>9.2338195722985432</v>
      </c>
      <c r="M145" s="127">
        <v>9.4515752625437699</v>
      </c>
      <c r="N145" s="127">
        <v>9.2750533049040627</v>
      </c>
      <c r="O145" s="127">
        <v>12.195121951219519</v>
      </c>
      <c r="P145" s="127">
        <v>19.217391304347828</v>
      </c>
      <c r="Q145" s="127">
        <v>9.700948212983235</v>
      </c>
      <c r="R145" s="127">
        <v>4.9867021276595693</v>
      </c>
      <c r="S145" s="127">
        <v>4.9398353388220357</v>
      </c>
      <c r="T145" s="127">
        <v>4.9487024743512364</v>
      </c>
      <c r="U145" s="127">
        <v>4.9453709028177286</v>
      </c>
      <c r="V145" s="127">
        <v>4.9863013698630283</v>
      </c>
      <c r="W145" s="127">
        <v>4.384133611691027</v>
      </c>
      <c r="X145" s="127">
        <v>0</v>
      </c>
      <c r="Y145" s="127">
        <v>0</v>
      </c>
      <c r="Z145" s="127">
        <v>1.9499999999999886</v>
      </c>
      <c r="AA145" s="128">
        <v>1.9617459538989745</v>
      </c>
      <c r="AB145" s="127">
        <v>0</v>
      </c>
      <c r="AC145" s="127">
        <v>1.9721019721019806</v>
      </c>
      <c r="AD145" s="128">
        <v>1.9811320754717032</v>
      </c>
      <c r="AE145" s="127">
        <v>6.167129201356758</v>
      </c>
      <c r="AF145" s="128">
        <v>11.617775196049962</v>
      </c>
      <c r="AG145" s="128">
        <v>4.3368895827912146</v>
      </c>
      <c r="AH145" s="128">
        <v>6.2349322470695814</v>
      </c>
      <c r="AI145" s="128">
        <v>3.9126692229438813</v>
      </c>
      <c r="AJ145" s="127">
        <v>5.6</v>
      </c>
      <c r="AK145" s="127">
        <v>4.6332596763846325</v>
      </c>
    </row>
    <row r="146" spans="1:38" x14ac:dyDescent="0.15">
      <c r="A146" s="126" t="s">
        <v>600</v>
      </c>
      <c r="B146" s="126" t="s">
        <v>601</v>
      </c>
      <c r="C146" s="126" t="s">
        <v>602</v>
      </c>
      <c r="D146" s="126" t="s">
        <v>94</v>
      </c>
      <c r="E146" s="126" t="s">
        <v>76</v>
      </c>
      <c r="F146" s="127" t="s">
        <v>52</v>
      </c>
      <c r="G146" s="127">
        <v>-4.1666666666666572</v>
      </c>
      <c r="H146" s="127">
        <v>0</v>
      </c>
      <c r="I146" s="127">
        <v>-4.9082125603864739</v>
      </c>
      <c r="J146" s="127">
        <v>2.5198130461288457</v>
      </c>
      <c r="K146" s="127">
        <v>6.0753221010901797</v>
      </c>
      <c r="L146" s="127">
        <v>6.0450341025880476</v>
      </c>
      <c r="M146" s="127">
        <v>5.2863436123348038</v>
      </c>
      <c r="N146" s="127">
        <v>4.6443514644351325</v>
      </c>
      <c r="O146" s="127">
        <v>8.6765293882447025</v>
      </c>
      <c r="P146" s="127">
        <v>5.099337748344368</v>
      </c>
      <c r="Q146" s="127">
        <v>6.434222502275432</v>
      </c>
      <c r="R146" s="127">
        <v>4.8546243915274232</v>
      </c>
      <c r="S146" s="127">
        <v>5.99121706398995</v>
      </c>
      <c r="T146" s="127">
        <v>5.617046463450734</v>
      </c>
      <c r="U146" s="127">
        <v>6.4167227079130242</v>
      </c>
      <c r="V146" s="127">
        <v>4.5605350466059349</v>
      </c>
      <c r="W146" s="127">
        <v>3.0067992948879407</v>
      </c>
      <c r="X146" s="127">
        <v>1.0414629376100066</v>
      </c>
      <c r="Y146" s="127">
        <v>3.8180498427292378</v>
      </c>
      <c r="Z146" s="127">
        <v>5.9429477020602235</v>
      </c>
      <c r="AA146" s="128">
        <v>0.36517224690923999</v>
      </c>
      <c r="AB146" s="127">
        <v>0.28493775206033245</v>
      </c>
      <c r="AC146" s="127">
        <v>2.4172749923504044</v>
      </c>
      <c r="AD146" s="128">
        <v>2.41143832693127</v>
      </c>
      <c r="AE146" s="127">
        <v>2.1587830798083019</v>
      </c>
      <c r="AF146" s="128">
        <v>3.0024884755027959</v>
      </c>
      <c r="AG146" s="128">
        <v>3.2476533724107748</v>
      </c>
      <c r="AH146" s="128">
        <v>2.9076681115501111</v>
      </c>
      <c r="AI146" s="128">
        <v>3.6530361203265409</v>
      </c>
      <c r="AJ146" s="127">
        <v>2.9</v>
      </c>
      <c r="AK146" s="127">
        <v>3.6264542500786061</v>
      </c>
    </row>
    <row r="147" spans="1:38" x14ac:dyDescent="0.15">
      <c r="A147" s="126" t="s">
        <v>603</v>
      </c>
      <c r="B147" s="126" t="s">
        <v>604</v>
      </c>
      <c r="C147" s="126" t="s">
        <v>605</v>
      </c>
      <c r="D147" s="126" t="s">
        <v>94</v>
      </c>
      <c r="E147" s="126" t="s">
        <v>74</v>
      </c>
      <c r="F147" s="127" t="s">
        <v>52</v>
      </c>
      <c r="G147" s="127">
        <v>-0.64611090933419746</v>
      </c>
      <c r="H147" s="127">
        <v>4.7619047619047734</v>
      </c>
      <c r="I147" s="127">
        <v>4.4775022956841042</v>
      </c>
      <c r="J147" s="127">
        <v>8.8384193503023454</v>
      </c>
      <c r="K147" s="127">
        <v>8.1610569158214474</v>
      </c>
      <c r="L147" s="127">
        <v>4.4990965969329011</v>
      </c>
      <c r="M147" s="127">
        <v>7.494784373124503</v>
      </c>
      <c r="N147" s="127">
        <v>7.5039546971167397</v>
      </c>
      <c r="O147" s="127">
        <v>5.3158076961123726</v>
      </c>
      <c r="P147" s="127">
        <v>5.7648730201594276</v>
      </c>
      <c r="Q147" s="127">
        <v>1.5153028940620317</v>
      </c>
      <c r="R147" s="127">
        <v>2.7108894866915989</v>
      </c>
      <c r="S147" s="127">
        <v>2.4785733297844104</v>
      </c>
      <c r="T147" s="127">
        <v>4.8517968271118832</v>
      </c>
      <c r="U147" s="127">
        <v>4.8294244126710453</v>
      </c>
      <c r="V147" s="127">
        <v>4.790305963307091</v>
      </c>
      <c r="W147" s="127">
        <v>1.5099445271275869</v>
      </c>
      <c r="X147" s="127">
        <v>0</v>
      </c>
      <c r="Y147" s="127">
        <v>-8.8858084752985178E-4</v>
      </c>
      <c r="Z147" s="127">
        <v>-8.885887433791595E-4</v>
      </c>
      <c r="AA147" s="128">
        <v>-8.8859663932572275E-4</v>
      </c>
      <c r="AB147" s="127">
        <v>-8.8860453543171403E-4</v>
      </c>
      <c r="AC147" s="127">
        <v>3.9889812058470753</v>
      </c>
      <c r="AD147" s="128">
        <v>3.9889253486464327</v>
      </c>
      <c r="AE147" s="127">
        <v>4.4875587548893758</v>
      </c>
      <c r="AF147" s="128">
        <v>4.4882936305081333</v>
      </c>
      <c r="AG147" s="128">
        <v>3.9891615234080913</v>
      </c>
      <c r="AH147" s="128">
        <v>4.9876954255935209</v>
      </c>
      <c r="AI147" s="128">
        <v>2.9892934209346986</v>
      </c>
      <c r="AJ147" s="127">
        <v>5</v>
      </c>
      <c r="AK147" s="127">
        <v>4.9929864830400374</v>
      </c>
    </row>
    <row r="148" spans="1:38" ht="17" x14ac:dyDescent="0.15">
      <c r="A148" s="126" t="s">
        <v>606</v>
      </c>
      <c r="B148" s="126" t="s">
        <v>607</v>
      </c>
      <c r="C148" s="126" t="s">
        <v>608</v>
      </c>
      <c r="D148" s="126" t="s">
        <v>194</v>
      </c>
      <c r="E148" s="126" t="s">
        <v>82</v>
      </c>
      <c r="F148" s="127" t="s">
        <v>52</v>
      </c>
      <c r="G148" s="127">
        <v>-0.96851257990229556</v>
      </c>
      <c r="H148" s="127">
        <v>1.4669767239693101</v>
      </c>
      <c r="I148" s="127">
        <v>4.0952707333790244</v>
      </c>
      <c r="J148" s="127">
        <v>12.851851851851876</v>
      </c>
      <c r="K148" s="127">
        <v>15.572694453560871</v>
      </c>
      <c r="L148" s="127">
        <v>4.4867244072128329</v>
      </c>
      <c r="M148" s="127">
        <v>4.5114825383883783</v>
      </c>
      <c r="N148" s="127">
        <v>4.1477051098686673</v>
      </c>
      <c r="O148" s="127">
        <v>14.794007490636702</v>
      </c>
      <c r="P148" s="127">
        <v>9.1680261011419333</v>
      </c>
      <c r="Q148" s="127">
        <v>-2.1318987846184427</v>
      </c>
      <c r="R148" s="127">
        <v>4.6009771986970804</v>
      </c>
      <c r="S148" s="127">
        <v>4.6029583495523525</v>
      </c>
      <c r="T148" s="127">
        <v>2.9025955902874756</v>
      </c>
      <c r="U148" s="127">
        <v>2.9020884187686704</v>
      </c>
      <c r="V148" s="127" t="s">
        <v>52</v>
      </c>
      <c r="W148" s="127" t="s">
        <v>52</v>
      </c>
      <c r="X148" s="127" t="s">
        <v>52</v>
      </c>
      <c r="Y148" s="127" t="s">
        <v>52</v>
      </c>
      <c r="Z148" s="127" t="s">
        <v>52</v>
      </c>
      <c r="AA148" s="128" t="s">
        <v>52</v>
      </c>
      <c r="AB148" s="127" t="s">
        <v>52</v>
      </c>
      <c r="AC148" s="127" t="s">
        <v>52</v>
      </c>
      <c r="AD148" s="128" t="s">
        <v>52</v>
      </c>
      <c r="AE148" s="127" t="s">
        <v>52</v>
      </c>
      <c r="AF148" s="128" t="s">
        <v>52</v>
      </c>
      <c r="AG148" s="128" t="s">
        <v>52</v>
      </c>
      <c r="AH148" s="128" t="s">
        <v>52</v>
      </c>
      <c r="AI148" s="128" t="s">
        <v>52</v>
      </c>
      <c r="AJ148" s="127" t="s">
        <v>52</v>
      </c>
      <c r="AK148" s="127" t="s">
        <v>52</v>
      </c>
    </row>
    <row r="149" spans="1:38" x14ac:dyDescent="0.15">
      <c r="A149" s="126" t="s">
        <v>609</v>
      </c>
      <c r="B149" s="126" t="s">
        <v>610</v>
      </c>
      <c r="C149" s="126" t="s">
        <v>611</v>
      </c>
      <c r="D149" s="126" t="s">
        <v>94</v>
      </c>
      <c r="E149" s="126" t="s">
        <v>78</v>
      </c>
      <c r="F149" s="127" t="s">
        <v>52</v>
      </c>
      <c r="G149" s="127" t="s">
        <v>52</v>
      </c>
      <c r="H149" s="127" t="s">
        <v>52</v>
      </c>
      <c r="I149" s="127" t="s">
        <v>52</v>
      </c>
      <c r="J149" s="127" t="s">
        <v>52</v>
      </c>
      <c r="K149" s="127" t="s">
        <v>52</v>
      </c>
      <c r="L149" s="127" t="s">
        <v>52</v>
      </c>
      <c r="M149" s="127" t="s">
        <v>52</v>
      </c>
      <c r="N149" s="127" t="s">
        <v>52</v>
      </c>
      <c r="O149" s="127" t="s">
        <v>52</v>
      </c>
      <c r="P149" s="127" t="s">
        <v>52</v>
      </c>
      <c r="Q149" s="127" t="s">
        <v>52</v>
      </c>
      <c r="R149" s="127" t="s">
        <v>52</v>
      </c>
      <c r="S149" s="127" t="s">
        <v>52</v>
      </c>
      <c r="T149" s="127" t="s">
        <v>52</v>
      </c>
      <c r="U149" s="127" t="s">
        <v>52</v>
      </c>
      <c r="V149" s="127" t="s">
        <v>52</v>
      </c>
      <c r="W149" s="127">
        <v>1.9757157847399185</v>
      </c>
      <c r="X149" s="127">
        <v>3.5279590756758239E-2</v>
      </c>
      <c r="Y149" s="127">
        <v>5.2165990712978783E-2</v>
      </c>
      <c r="Z149" s="127">
        <v>-7.56379658527635E-2</v>
      </c>
      <c r="AA149" s="128">
        <v>2.1055029690163929</v>
      </c>
      <c r="AB149" s="127">
        <v>2.069283200299421</v>
      </c>
      <c r="AC149" s="127">
        <v>3.9164527684540262</v>
      </c>
      <c r="AD149" s="128">
        <v>3.8523132880040167</v>
      </c>
      <c r="AE149" s="127">
        <v>4.9169187744620757</v>
      </c>
      <c r="AF149" s="128">
        <v>4.9237706143191673</v>
      </c>
      <c r="AG149" s="128">
        <v>3.8931823308047564</v>
      </c>
      <c r="AH149" s="128">
        <v>2.8697445624539384</v>
      </c>
      <c r="AI149" s="128">
        <v>2.9395265917270206</v>
      </c>
      <c r="AJ149" s="127">
        <v>5</v>
      </c>
      <c r="AK149" s="127">
        <v>5.0678244784708602</v>
      </c>
    </row>
    <row r="150" spans="1:38" ht="17" x14ac:dyDescent="0.15">
      <c r="A150" s="126" t="s">
        <v>612</v>
      </c>
      <c r="B150" s="126" t="s">
        <v>52</v>
      </c>
      <c r="C150" s="126" t="s">
        <v>613</v>
      </c>
      <c r="D150" s="126" t="s">
        <v>194</v>
      </c>
      <c r="E150" s="126" t="s">
        <v>76</v>
      </c>
      <c r="F150" s="127" t="s">
        <v>52</v>
      </c>
      <c r="G150" s="127">
        <v>-38.82672801422148</v>
      </c>
      <c r="H150" s="127">
        <v>30.769230769230774</v>
      </c>
      <c r="I150" s="127">
        <v>45.490196078431353</v>
      </c>
      <c r="J150" s="127">
        <v>12.920035938903879</v>
      </c>
      <c r="K150" s="127">
        <v>2.86441756842774</v>
      </c>
      <c r="L150" s="127">
        <v>4.5018564356435604</v>
      </c>
      <c r="M150" s="127">
        <v>4.5003700962250406</v>
      </c>
      <c r="N150" s="127">
        <v>6.1269301600793256</v>
      </c>
      <c r="O150" s="127">
        <v>12.48748581725954</v>
      </c>
      <c r="P150" s="127">
        <v>3.2514536608520501</v>
      </c>
      <c r="Q150" s="127">
        <v>6.6199287438225269</v>
      </c>
      <c r="R150" s="127">
        <v>3.179907297617774</v>
      </c>
      <c r="S150" s="127">
        <v>2.4759715837860483</v>
      </c>
      <c r="T150" s="127">
        <v>0.89203792435519347</v>
      </c>
      <c r="U150" s="127">
        <v>2.5615116455312403</v>
      </c>
      <c r="V150" s="127" t="s">
        <v>52</v>
      </c>
      <c r="W150" s="127" t="s">
        <v>52</v>
      </c>
      <c r="X150" s="127" t="s">
        <v>52</v>
      </c>
      <c r="Y150" s="127" t="s">
        <v>52</v>
      </c>
      <c r="Z150" s="127" t="s">
        <v>52</v>
      </c>
      <c r="AA150" s="128" t="s">
        <v>52</v>
      </c>
      <c r="AB150" s="127" t="s">
        <v>52</v>
      </c>
      <c r="AC150" s="127" t="s">
        <v>52</v>
      </c>
      <c r="AD150" s="128" t="s">
        <v>52</v>
      </c>
      <c r="AE150" s="127" t="s">
        <v>52</v>
      </c>
      <c r="AF150" s="128" t="s">
        <v>52</v>
      </c>
      <c r="AG150" s="128" t="s">
        <v>52</v>
      </c>
      <c r="AH150" s="128" t="s">
        <v>52</v>
      </c>
      <c r="AI150" s="128" t="s">
        <v>52</v>
      </c>
      <c r="AJ150" s="127" t="s">
        <v>52</v>
      </c>
      <c r="AK150" s="127" t="s">
        <v>52</v>
      </c>
    </row>
    <row r="151" spans="1:38" x14ac:dyDescent="0.15">
      <c r="A151" s="16" t="s">
        <v>614</v>
      </c>
      <c r="B151" s="126" t="s">
        <v>615</v>
      </c>
      <c r="C151" s="16" t="s">
        <v>616</v>
      </c>
      <c r="D151" s="126" t="s">
        <v>94</v>
      </c>
      <c r="E151" s="126" t="s">
        <v>88</v>
      </c>
      <c r="F151" s="127" t="s">
        <v>52</v>
      </c>
      <c r="G151" s="127" t="s">
        <v>52</v>
      </c>
      <c r="H151" s="127" t="s">
        <v>52</v>
      </c>
      <c r="I151" s="127" t="s">
        <v>52</v>
      </c>
      <c r="J151" s="127" t="s">
        <v>52</v>
      </c>
      <c r="K151" s="127" t="s">
        <v>52</v>
      </c>
      <c r="L151" s="127" t="s">
        <v>52</v>
      </c>
      <c r="M151" s="127" t="s">
        <v>52</v>
      </c>
      <c r="N151" s="127" t="s">
        <v>52</v>
      </c>
      <c r="O151" s="127" t="s">
        <v>52</v>
      </c>
      <c r="P151" s="127" t="s">
        <v>52</v>
      </c>
      <c r="Q151" s="127" t="s">
        <v>52</v>
      </c>
      <c r="R151" s="127">
        <v>-1.0909090909090935</v>
      </c>
      <c r="S151" s="127">
        <v>4.9019607843137294</v>
      </c>
      <c r="T151" s="127">
        <v>4.2056074766354925</v>
      </c>
      <c r="U151" s="127">
        <v>2.9147982062780216</v>
      </c>
      <c r="V151" s="127">
        <v>3.3769063180827885</v>
      </c>
      <c r="W151" s="127">
        <v>2.8451001053740868</v>
      </c>
      <c r="X151" s="127">
        <v>0</v>
      </c>
      <c r="Y151" s="127">
        <v>2.9713114754098342</v>
      </c>
      <c r="Z151" s="127">
        <v>0</v>
      </c>
      <c r="AA151" s="128">
        <v>1.8905472636815857</v>
      </c>
      <c r="AB151" s="127">
        <v>1.953125</v>
      </c>
      <c r="AC151" s="127">
        <v>1.9157088122605526</v>
      </c>
      <c r="AD151" s="128">
        <v>1.9736842105263053</v>
      </c>
      <c r="AE151" s="127">
        <v>2.9493087557603603</v>
      </c>
      <c r="AF151" s="128">
        <v>2.9543419874664245</v>
      </c>
      <c r="AG151" s="128">
        <v>1.9130434782608674</v>
      </c>
      <c r="AH151" s="128">
        <v>1.9624573378839525</v>
      </c>
      <c r="AI151" s="128">
        <v>1.9897721989772206</v>
      </c>
      <c r="AJ151" s="127">
        <v>4.5999999999999996</v>
      </c>
      <c r="AK151" s="127">
        <v>2.9906705030953065</v>
      </c>
      <c r="AL151" s="19"/>
    </row>
    <row r="152" spans="1:38" x14ac:dyDescent="0.15">
      <c r="A152" s="126" t="s">
        <v>617</v>
      </c>
      <c r="B152" s="126" t="s">
        <v>618</v>
      </c>
      <c r="C152" s="126" t="s">
        <v>619</v>
      </c>
      <c r="D152" s="126" t="s">
        <v>94</v>
      </c>
      <c r="E152" s="126" t="s">
        <v>86</v>
      </c>
      <c r="F152" s="127" t="s">
        <v>52</v>
      </c>
      <c r="G152" s="127" t="s">
        <v>52</v>
      </c>
      <c r="H152" s="127" t="s">
        <v>52</v>
      </c>
      <c r="I152" s="127">
        <v>1</v>
      </c>
      <c r="J152" s="127">
        <v>14.85148514851484</v>
      </c>
      <c r="K152" s="127">
        <v>-6.8965517241379359</v>
      </c>
      <c r="L152" s="127">
        <v>3.7037037037036953</v>
      </c>
      <c r="M152" s="127">
        <v>4.4642857142857224</v>
      </c>
      <c r="N152" s="127">
        <v>7.1794871794871824</v>
      </c>
      <c r="O152" s="127">
        <v>14.194577352472095</v>
      </c>
      <c r="P152" s="127">
        <v>23.463687150837998</v>
      </c>
      <c r="Q152" s="127">
        <v>15.045248868778273</v>
      </c>
      <c r="R152" s="127">
        <v>4.916420845624387</v>
      </c>
      <c r="S152" s="127">
        <v>4.9671977507029084</v>
      </c>
      <c r="T152" s="127">
        <v>34.642857142857167</v>
      </c>
      <c r="U152" s="127">
        <v>4.9734748010610019</v>
      </c>
      <c r="V152" s="127">
        <v>3.5375868603916558</v>
      </c>
      <c r="W152" s="127">
        <v>3.9997288319435995</v>
      </c>
      <c r="X152" s="127">
        <v>0</v>
      </c>
      <c r="Y152" s="127">
        <v>0</v>
      </c>
      <c r="Z152" s="127">
        <v>1.9946548464897944</v>
      </c>
      <c r="AA152" s="128">
        <v>1.981210455678406</v>
      </c>
      <c r="AB152" s="127">
        <v>1.9803221156859063</v>
      </c>
      <c r="AC152" s="127">
        <v>1.9787377865175371</v>
      </c>
      <c r="AD152" s="128">
        <v>1.9825248568846154</v>
      </c>
      <c r="AE152" s="127">
        <v>7.090522335145355</v>
      </c>
      <c r="AF152" s="128">
        <v>13.242109909512244</v>
      </c>
      <c r="AG152" s="128">
        <v>4.8723445722081538</v>
      </c>
      <c r="AH152" s="128">
        <v>6.9689648764170222</v>
      </c>
      <c r="AI152" s="128">
        <v>4.3432939541348157</v>
      </c>
      <c r="AJ152" s="127">
        <v>6.2</v>
      </c>
      <c r="AK152" s="127">
        <v>5.093245572794233</v>
      </c>
    </row>
    <row r="153" spans="1:38" x14ac:dyDescent="0.15">
      <c r="A153" s="126" t="s">
        <v>620</v>
      </c>
      <c r="B153" s="126" t="s">
        <v>621</v>
      </c>
      <c r="C153" s="126" t="s">
        <v>622</v>
      </c>
      <c r="D153" s="126" t="s">
        <v>94</v>
      </c>
      <c r="E153" s="126" t="s">
        <v>227</v>
      </c>
      <c r="F153" s="127" t="s">
        <v>52</v>
      </c>
      <c r="G153" s="127">
        <v>-25.19982080965741</v>
      </c>
      <c r="H153" s="127">
        <v>41.843971631205676</v>
      </c>
      <c r="I153" s="127">
        <v>2.5888888888888886</v>
      </c>
      <c r="J153" s="127">
        <v>9.0089894942055651</v>
      </c>
      <c r="K153" s="127">
        <v>8.6320642238295875</v>
      </c>
      <c r="L153" s="127">
        <v>9.4589156362039972</v>
      </c>
      <c r="M153" s="127">
        <v>5.8122629054630011</v>
      </c>
      <c r="N153" s="127">
        <v>6.2226574221773205</v>
      </c>
      <c r="O153" s="127">
        <v>5.7317453945314014</v>
      </c>
      <c r="P153" s="127">
        <v>25.098436269546639</v>
      </c>
      <c r="Q153" s="127">
        <v>6.824415467625883</v>
      </c>
      <c r="R153" s="127">
        <v>4.8079047889635973</v>
      </c>
      <c r="S153" s="127">
        <v>2.4909638554216968</v>
      </c>
      <c r="T153" s="127">
        <v>1.901431216386996</v>
      </c>
      <c r="U153" s="127">
        <v>1.894791486416338</v>
      </c>
      <c r="V153" s="127">
        <v>0</v>
      </c>
      <c r="W153" s="127">
        <v>0</v>
      </c>
      <c r="X153" s="127">
        <v>0</v>
      </c>
      <c r="Y153" s="127">
        <v>0</v>
      </c>
      <c r="Z153" s="127">
        <v>0</v>
      </c>
      <c r="AA153" s="128">
        <v>0</v>
      </c>
      <c r="AB153" s="127">
        <v>0</v>
      </c>
      <c r="AC153" s="127">
        <v>0</v>
      </c>
      <c r="AD153" s="128">
        <v>2.0001320841942505</v>
      </c>
      <c r="AE153" s="127">
        <v>5.9900289511899629</v>
      </c>
      <c r="AF153" s="128">
        <v>3.9899117716360122</v>
      </c>
      <c r="AG153" s="128">
        <v>3.9895603427295923</v>
      </c>
      <c r="AH153" s="128">
        <v>4.9905176935802702</v>
      </c>
      <c r="AI153" s="128">
        <v>2.9900306689521128</v>
      </c>
      <c r="AJ153" s="127">
        <v>5</v>
      </c>
      <c r="AK153" s="127">
        <v>4.9895148391683</v>
      </c>
    </row>
    <row r="154" spans="1:38" ht="17" x14ac:dyDescent="0.15">
      <c r="A154" s="126" t="s">
        <v>623</v>
      </c>
      <c r="B154" s="126" t="s">
        <v>624</v>
      </c>
      <c r="C154" s="126" t="s">
        <v>625</v>
      </c>
      <c r="D154" s="126" t="s">
        <v>194</v>
      </c>
      <c r="E154" s="126" t="s">
        <v>76</v>
      </c>
      <c r="F154" s="127" t="s">
        <v>52</v>
      </c>
      <c r="G154" s="127">
        <v>-1.997037037037046</v>
      </c>
      <c r="H154" s="127">
        <v>11.561252872173185</v>
      </c>
      <c r="I154" s="127">
        <v>17.062330623306224</v>
      </c>
      <c r="J154" s="127">
        <v>-1.5510695434762454</v>
      </c>
      <c r="K154" s="127">
        <v>9.1003151013497643</v>
      </c>
      <c r="L154" s="127">
        <v>2.5519441331149295</v>
      </c>
      <c r="M154" s="127">
        <v>5.8974358974358978</v>
      </c>
      <c r="N154" s="127">
        <v>4.6957488191164032</v>
      </c>
      <c r="O154" s="127">
        <v>5.8803457688807867</v>
      </c>
      <c r="P154" s="127">
        <v>3.4769219751495086</v>
      </c>
      <c r="Q154" s="127">
        <v>3.6057858675340668</v>
      </c>
      <c r="R154" s="127">
        <v>3.2765531062124182</v>
      </c>
      <c r="S154" s="127">
        <v>2.7748132337246574</v>
      </c>
      <c r="T154" s="127">
        <v>2.9453412630982712</v>
      </c>
      <c r="U154" s="127">
        <v>3.0842121351062417</v>
      </c>
      <c r="V154" s="127" t="s">
        <v>52</v>
      </c>
      <c r="W154" s="127" t="s">
        <v>52</v>
      </c>
      <c r="X154" s="127" t="s">
        <v>52</v>
      </c>
      <c r="Y154" s="127" t="s">
        <v>52</v>
      </c>
      <c r="Z154" s="127" t="s">
        <v>52</v>
      </c>
      <c r="AA154" s="128" t="s">
        <v>52</v>
      </c>
      <c r="AB154" s="127" t="s">
        <v>52</v>
      </c>
      <c r="AC154" s="127" t="s">
        <v>52</v>
      </c>
      <c r="AD154" s="128" t="s">
        <v>52</v>
      </c>
      <c r="AE154" s="127" t="s">
        <v>52</v>
      </c>
      <c r="AF154" s="128" t="s">
        <v>52</v>
      </c>
      <c r="AG154" s="128" t="s">
        <v>52</v>
      </c>
      <c r="AH154" s="128" t="s">
        <v>52</v>
      </c>
      <c r="AI154" s="128" t="s">
        <v>52</v>
      </c>
      <c r="AJ154" s="127" t="s">
        <v>52</v>
      </c>
      <c r="AK154" s="127" t="s">
        <v>52</v>
      </c>
    </row>
    <row r="155" spans="1:38" x14ac:dyDescent="0.15">
      <c r="A155" s="126" t="s">
        <v>626</v>
      </c>
      <c r="B155" s="126" t="s">
        <v>627</v>
      </c>
      <c r="C155" s="126" t="s">
        <v>628</v>
      </c>
      <c r="D155" s="126" t="s">
        <v>94</v>
      </c>
      <c r="E155" s="126" t="s">
        <v>76</v>
      </c>
      <c r="F155" s="127" t="s">
        <v>52</v>
      </c>
      <c r="G155" s="127">
        <v>5.2385406922357447</v>
      </c>
      <c r="H155" s="127">
        <v>115.02222222222224</v>
      </c>
      <c r="I155" s="127">
        <v>-0.93013642000828156</v>
      </c>
      <c r="J155" s="127">
        <v>-0.58418527018568511</v>
      </c>
      <c r="K155" s="127">
        <v>65.036726128016795</v>
      </c>
      <c r="L155" s="127">
        <v>2.8738555442523079</v>
      </c>
      <c r="M155" s="127">
        <v>7.5401730531520172</v>
      </c>
      <c r="N155" s="127">
        <v>5.7356321839080522</v>
      </c>
      <c r="O155" s="127">
        <v>44.091749103163409</v>
      </c>
      <c r="P155" s="127">
        <v>7.2802715956242707</v>
      </c>
      <c r="Q155" s="127">
        <v>4.7819971870604974</v>
      </c>
      <c r="R155" s="127">
        <v>3.2818791946308608</v>
      </c>
      <c r="S155" s="127">
        <v>3.9833647410488169</v>
      </c>
      <c r="T155" s="127">
        <v>3.499562554680665</v>
      </c>
      <c r="U155" s="127">
        <v>3.6106750392464591</v>
      </c>
      <c r="V155" s="127">
        <v>4.9067599067599019</v>
      </c>
      <c r="W155" s="127">
        <v>3.0941006554827197</v>
      </c>
      <c r="X155" s="127">
        <v>1.4494315426477584</v>
      </c>
      <c r="Y155" s="127">
        <v>1.588060335670292</v>
      </c>
      <c r="Z155" s="127">
        <v>4.208710200240489</v>
      </c>
      <c r="AA155" s="128">
        <v>0.35621111780053116</v>
      </c>
      <c r="AB155" s="127">
        <v>0.3899415087736946</v>
      </c>
      <c r="AC155" s="127">
        <v>3.6402569593147804</v>
      </c>
      <c r="AD155" s="128">
        <v>0.46127234287911545</v>
      </c>
      <c r="AE155" s="127">
        <v>2.5301320068873201</v>
      </c>
      <c r="AF155" s="128">
        <v>1.7026636189765298</v>
      </c>
      <c r="AG155" s="128">
        <v>2.7245206861755689</v>
      </c>
      <c r="AH155" s="128">
        <v>1.0805500982318215</v>
      </c>
      <c r="AI155" s="128">
        <v>1.6830108666843373</v>
      </c>
      <c r="AJ155" s="127">
        <v>2.5</v>
      </c>
      <c r="AK155" s="127">
        <v>2.2626159908478471</v>
      </c>
    </row>
    <row r="156" spans="1:38" x14ac:dyDescent="0.15">
      <c r="A156" s="126" t="s">
        <v>629</v>
      </c>
      <c r="B156" s="126" t="s">
        <v>630</v>
      </c>
      <c r="C156" s="126" t="s">
        <v>631</v>
      </c>
      <c r="D156" s="126" t="s">
        <v>94</v>
      </c>
      <c r="E156" s="126" t="s">
        <v>76</v>
      </c>
      <c r="F156" s="127" t="s">
        <v>52</v>
      </c>
      <c r="G156" s="127">
        <v>46.325601560806405</v>
      </c>
      <c r="H156" s="127">
        <v>-1.6592592592592723</v>
      </c>
      <c r="I156" s="127">
        <v>12.609219644471239</v>
      </c>
      <c r="J156" s="127">
        <v>8.173913043478251</v>
      </c>
      <c r="K156" s="127">
        <v>13.381152609448435</v>
      </c>
      <c r="L156" s="127">
        <v>-0.40357766143105778</v>
      </c>
      <c r="M156" s="127">
        <v>3.8111926404556016</v>
      </c>
      <c r="N156" s="127">
        <v>4.8106340331258508</v>
      </c>
      <c r="O156" s="127">
        <v>7.136386512330148</v>
      </c>
      <c r="P156" s="127">
        <v>6.2382562946260833</v>
      </c>
      <c r="Q156" s="127">
        <v>5.836575875486389</v>
      </c>
      <c r="R156" s="127">
        <v>6.5675133689839527</v>
      </c>
      <c r="S156" s="127">
        <v>3.3401285871099304</v>
      </c>
      <c r="T156" s="127">
        <v>4.5523520485584186</v>
      </c>
      <c r="U156" s="127">
        <v>5.23947750362845</v>
      </c>
      <c r="V156" s="127">
        <v>1.08260929526962</v>
      </c>
      <c r="W156" s="127">
        <v>4.9730540964595207</v>
      </c>
      <c r="X156" s="127">
        <v>1.228229789446317</v>
      </c>
      <c r="Y156" s="127">
        <v>0.89876099377286778</v>
      </c>
      <c r="Z156" s="127">
        <v>1.0943564293440176</v>
      </c>
      <c r="AA156" s="128">
        <v>1.1265655484926862</v>
      </c>
      <c r="AB156" s="127">
        <v>1.9790888722927669</v>
      </c>
      <c r="AC156" s="127">
        <v>7.0120834859025871</v>
      </c>
      <c r="AD156" s="128">
        <v>7.8414599372683247</v>
      </c>
      <c r="AE156" s="127">
        <v>6.7107350608143879</v>
      </c>
      <c r="AF156" s="128">
        <v>4.0487635660835686</v>
      </c>
      <c r="AG156" s="128">
        <v>3.6340255286721357</v>
      </c>
      <c r="AH156" s="128">
        <v>3.0699940254607321</v>
      </c>
      <c r="AI156" s="128">
        <v>4.6471931154412065</v>
      </c>
      <c r="AJ156" s="127">
        <v>3.6</v>
      </c>
      <c r="AK156" s="127">
        <v>6.216338445093136</v>
      </c>
    </row>
    <row r="157" spans="1:38" ht="17" x14ac:dyDescent="0.15">
      <c r="A157" s="126" t="s">
        <v>632</v>
      </c>
      <c r="B157" s="126" t="s">
        <v>633</v>
      </c>
      <c r="C157" s="126" t="s">
        <v>634</v>
      </c>
      <c r="D157" s="126" t="s">
        <v>194</v>
      </c>
      <c r="E157" s="126" t="s">
        <v>76</v>
      </c>
      <c r="F157" s="127" t="s">
        <v>52</v>
      </c>
      <c r="G157" s="127">
        <v>1.3573573573573583</v>
      </c>
      <c r="H157" s="127">
        <v>1.3273287508888387</v>
      </c>
      <c r="I157" s="127">
        <v>6.6549707602339083</v>
      </c>
      <c r="J157" s="127">
        <v>5.8888035968856371</v>
      </c>
      <c r="K157" s="127">
        <v>13.193869096934534</v>
      </c>
      <c r="L157" s="127">
        <v>5.3888380603842592</v>
      </c>
      <c r="M157" s="127">
        <v>0.33857105651532038</v>
      </c>
      <c r="N157" s="127">
        <v>9.3009171136874755</v>
      </c>
      <c r="O157" s="127">
        <v>18.206285126256631</v>
      </c>
      <c r="P157" s="127">
        <v>4.1317886559967718</v>
      </c>
      <c r="Q157" s="127">
        <v>10.977491961414771</v>
      </c>
      <c r="R157" s="127">
        <v>4.9429217129280971</v>
      </c>
      <c r="S157" s="127">
        <v>4.8702374378796236</v>
      </c>
      <c r="T157" s="127">
        <v>5.5655012636899812</v>
      </c>
      <c r="U157" s="127">
        <v>5.9703725871614495</v>
      </c>
      <c r="V157" s="127">
        <v>4.8103172361856394</v>
      </c>
      <c r="W157" s="127">
        <v>2.7797736662475359</v>
      </c>
      <c r="X157" s="127">
        <v>0.41508279809498561</v>
      </c>
      <c r="Y157" s="127">
        <v>0.16969802454094918</v>
      </c>
      <c r="Z157" s="127">
        <v>2.2370878762868642</v>
      </c>
      <c r="AA157" s="128">
        <v>3.0676410605030568</v>
      </c>
      <c r="AB157" s="127">
        <v>3.0752741363673675</v>
      </c>
      <c r="AC157" s="127">
        <v>3.4034554471284784</v>
      </c>
      <c r="AD157" s="128">
        <v>3.9450783214078466</v>
      </c>
      <c r="AE157" s="127">
        <v>3.0586046511628107</v>
      </c>
      <c r="AF157" s="128" t="s">
        <v>52</v>
      </c>
      <c r="AG157" s="128" t="s">
        <v>52</v>
      </c>
      <c r="AH157" s="128" t="s">
        <v>52</v>
      </c>
      <c r="AI157" s="128" t="s">
        <v>52</v>
      </c>
      <c r="AJ157" s="127" t="s">
        <v>52</v>
      </c>
      <c r="AK157" s="127" t="s">
        <v>52</v>
      </c>
    </row>
    <row r="158" spans="1:38" x14ac:dyDescent="0.15">
      <c r="A158" s="126" t="s">
        <v>635</v>
      </c>
      <c r="B158" s="126" t="s">
        <v>636</v>
      </c>
      <c r="C158" s="126" t="s">
        <v>637</v>
      </c>
      <c r="D158" s="126" t="s">
        <v>94</v>
      </c>
      <c r="E158" s="126" t="s">
        <v>76</v>
      </c>
      <c r="F158" s="127" t="s">
        <v>52</v>
      </c>
      <c r="G158" s="127">
        <v>-8.2470448089434569</v>
      </c>
      <c r="H158" s="127">
        <v>0</v>
      </c>
      <c r="I158" s="127">
        <v>2.5766503545390833</v>
      </c>
      <c r="J158" s="127">
        <v>10.524778502580091</v>
      </c>
      <c r="K158" s="127">
        <v>12.63213530655392</v>
      </c>
      <c r="L158" s="127">
        <v>6.7495698420147079</v>
      </c>
      <c r="M158" s="127">
        <v>2.3884533665469831</v>
      </c>
      <c r="N158" s="127">
        <v>2.6976744186046631</v>
      </c>
      <c r="O158" s="127">
        <v>3.1145484949832678</v>
      </c>
      <c r="P158" s="127">
        <v>4.5881478478275568</v>
      </c>
      <c r="Q158" s="127">
        <v>4.1542834991601012</v>
      </c>
      <c r="R158" s="127">
        <v>4.5158488927485791</v>
      </c>
      <c r="S158" s="127">
        <v>3.1040417828951234</v>
      </c>
      <c r="T158" s="127">
        <v>1.5945199171079878</v>
      </c>
      <c r="U158" s="127">
        <v>1.8131338886055772</v>
      </c>
      <c r="V158" s="127">
        <v>0.97946463353552815</v>
      </c>
      <c r="W158" s="127">
        <v>2.5682006062276201</v>
      </c>
      <c r="X158" s="127">
        <v>0.55880930632422121</v>
      </c>
      <c r="Y158" s="127">
        <v>3.6013892599519011</v>
      </c>
      <c r="Z158" s="127">
        <v>3.0532776316468215</v>
      </c>
      <c r="AA158" s="128">
        <v>1.1360792753115412</v>
      </c>
      <c r="AB158" s="127">
        <v>-8.9073634204284158E-2</v>
      </c>
      <c r="AC158" s="127">
        <v>-0.83209509658247471</v>
      </c>
      <c r="AD158" s="128">
        <v>0.69923084606933195</v>
      </c>
      <c r="AE158" s="127">
        <v>1.85993453030453</v>
      </c>
      <c r="AF158" s="128">
        <v>1.1880995276817519</v>
      </c>
      <c r="AG158" s="128">
        <v>4.6917857658437923</v>
      </c>
      <c r="AH158" s="128">
        <v>2.3671630814487985</v>
      </c>
      <c r="AI158" s="128">
        <v>2.7389879215122779</v>
      </c>
      <c r="AJ158" s="127">
        <v>3.2</v>
      </c>
      <c r="AK158" s="127">
        <v>4.2437846766337648</v>
      </c>
    </row>
    <row r="159" spans="1:38" x14ac:dyDescent="0.15">
      <c r="A159" s="126" t="s">
        <v>638</v>
      </c>
      <c r="B159" s="126" t="s">
        <v>639</v>
      </c>
      <c r="C159" s="126" t="s">
        <v>640</v>
      </c>
      <c r="D159" s="126" t="s">
        <v>94</v>
      </c>
      <c r="E159" s="126" t="s">
        <v>76</v>
      </c>
      <c r="F159" s="127" t="s">
        <v>52</v>
      </c>
      <c r="G159" s="127">
        <v>-32.909540954095405</v>
      </c>
      <c r="H159" s="127">
        <v>7.5465369780311846</v>
      </c>
      <c r="I159" s="127">
        <v>22.797442694526751</v>
      </c>
      <c r="J159" s="127">
        <v>4.4825396825396808</v>
      </c>
      <c r="K159" s="127">
        <v>16.407389402041801</v>
      </c>
      <c r="L159" s="127">
        <v>4.4790144080183723</v>
      </c>
      <c r="M159" s="127">
        <v>11.19216548416108</v>
      </c>
      <c r="N159" s="127">
        <v>11.395704143075406</v>
      </c>
      <c r="O159" s="127">
        <v>12.077450584913251</v>
      </c>
      <c r="P159" s="127">
        <v>12.179671753527231</v>
      </c>
      <c r="Q159" s="127">
        <v>6.9366016427104853</v>
      </c>
      <c r="R159" s="127">
        <v>6.8046804680468114</v>
      </c>
      <c r="S159" s="127">
        <v>6.6239676386313846</v>
      </c>
      <c r="T159" s="127">
        <v>5.9279165349351786</v>
      </c>
      <c r="U159" s="127">
        <v>3.8750435258419174</v>
      </c>
      <c r="V159" s="127">
        <v>3.0696293458480852</v>
      </c>
      <c r="W159" s="127">
        <v>2.1883566417321134</v>
      </c>
      <c r="X159" s="127">
        <v>-6.8200418295901954E-2</v>
      </c>
      <c r="Y159" s="127">
        <v>-0.12284453341825952</v>
      </c>
      <c r="Z159" s="127">
        <v>-2.7332361516045012E-2</v>
      </c>
      <c r="AA159" s="128">
        <v>0.46933381937483976</v>
      </c>
      <c r="AB159" s="127">
        <v>-0.6168080185042446</v>
      </c>
      <c r="AC159" s="127">
        <v>0.42440560397938309</v>
      </c>
      <c r="AD159" s="128">
        <v>1.8494955921112499</v>
      </c>
      <c r="AE159" s="127">
        <v>3.0027216347655372</v>
      </c>
      <c r="AF159" s="128">
        <v>3.0754569869184678</v>
      </c>
      <c r="AG159" s="128">
        <v>5.954782316355689</v>
      </c>
      <c r="AH159" s="128">
        <v>2.4630151112521239</v>
      </c>
      <c r="AI159" s="128">
        <v>2.5431601765115932</v>
      </c>
      <c r="AJ159" s="127">
        <v>3.2</v>
      </c>
      <c r="AK159" s="127">
        <v>5.5500676837522462</v>
      </c>
    </row>
    <row r="160" spans="1:38" x14ac:dyDescent="0.15">
      <c r="A160" s="126" t="s">
        <v>641</v>
      </c>
      <c r="B160" s="126" t="s">
        <v>642</v>
      </c>
      <c r="C160" s="126" t="s">
        <v>643</v>
      </c>
      <c r="D160" s="126" t="s">
        <v>94</v>
      </c>
      <c r="E160" s="126" t="s">
        <v>76</v>
      </c>
      <c r="F160" s="127" t="s">
        <v>52</v>
      </c>
      <c r="G160" s="127">
        <v>93.333333333333343</v>
      </c>
      <c r="H160" s="127">
        <v>1.7318007662835271</v>
      </c>
      <c r="I160" s="127">
        <v>13.196746007833696</v>
      </c>
      <c r="J160" s="127">
        <v>14.705882352941174</v>
      </c>
      <c r="K160" s="127">
        <v>5.5342847198050862</v>
      </c>
      <c r="L160" s="127">
        <v>0.97845206684257846</v>
      </c>
      <c r="M160" s="127">
        <v>3.7778987479586164</v>
      </c>
      <c r="N160" s="127">
        <v>4.3013008812421418</v>
      </c>
      <c r="O160" s="127">
        <v>8.5998792999396443</v>
      </c>
      <c r="P160" s="127">
        <v>3.3620450125034722</v>
      </c>
      <c r="Q160" s="127">
        <v>2.7150537634408494</v>
      </c>
      <c r="R160" s="127">
        <v>3.410974439501004</v>
      </c>
      <c r="S160" s="127">
        <v>2.4633035262358476</v>
      </c>
      <c r="T160" s="127">
        <v>4.2565453647291207</v>
      </c>
      <c r="U160" s="127">
        <v>5.488430861565206</v>
      </c>
      <c r="V160" s="127">
        <v>3.2340170684234124</v>
      </c>
      <c r="W160" s="127">
        <v>3.3937635968092934</v>
      </c>
      <c r="X160" s="127">
        <v>0.26651704306352997</v>
      </c>
      <c r="Y160" s="127">
        <v>0.78343592613319402</v>
      </c>
      <c r="Z160" s="127">
        <v>4.6571349250416318</v>
      </c>
      <c r="AA160" s="128">
        <v>3.0638636514357831</v>
      </c>
      <c r="AB160" s="127">
        <v>2.5545331703236585</v>
      </c>
      <c r="AC160" s="127">
        <v>7.1840883423265334</v>
      </c>
      <c r="AD160" s="128">
        <v>7.8382017210091748</v>
      </c>
      <c r="AE160" s="127">
        <v>4.5163391597003555</v>
      </c>
      <c r="AF160" s="128">
        <v>4.7834216266749774</v>
      </c>
      <c r="AG160" s="128">
        <v>4.8921933085501967</v>
      </c>
      <c r="AH160" s="128">
        <v>3.5866175219733503</v>
      </c>
      <c r="AI160" s="128">
        <v>3.416814926326345</v>
      </c>
      <c r="AJ160" s="127">
        <v>4</v>
      </c>
      <c r="AK160" s="127">
        <v>4.2279801535134212</v>
      </c>
    </row>
    <row r="161" spans="1:38" ht="17" x14ac:dyDescent="0.15">
      <c r="A161" s="126" t="s">
        <v>644</v>
      </c>
      <c r="B161" s="126" t="s">
        <v>645</v>
      </c>
      <c r="C161" s="126" t="s">
        <v>646</v>
      </c>
      <c r="D161" s="126" t="s">
        <v>194</v>
      </c>
      <c r="E161" s="126" t="s">
        <v>76</v>
      </c>
      <c r="F161" s="127" t="s">
        <v>52</v>
      </c>
      <c r="G161" s="127">
        <v>53.846153846153868</v>
      </c>
      <c r="H161" s="127">
        <v>1.2555555555555458</v>
      </c>
      <c r="I161" s="127">
        <v>3.752880500384066</v>
      </c>
      <c r="J161" s="127">
        <v>6.9910100475938606</v>
      </c>
      <c r="K161" s="127">
        <v>7.3250296559905053</v>
      </c>
      <c r="L161" s="127">
        <v>1.1144883485309123</v>
      </c>
      <c r="M161" s="127">
        <v>8.8722900346146787</v>
      </c>
      <c r="N161" s="127">
        <v>3.3048862115127235</v>
      </c>
      <c r="O161" s="127">
        <v>4.6327043006398299</v>
      </c>
      <c r="P161" s="127">
        <v>8.0733802925923044</v>
      </c>
      <c r="Q161" s="127">
        <v>6.6322876378742279</v>
      </c>
      <c r="R161" s="127">
        <v>4.379365932294462</v>
      </c>
      <c r="S161" s="127">
        <v>3.3011583011582957</v>
      </c>
      <c r="T161" s="127">
        <v>2.8032143524575019</v>
      </c>
      <c r="U161" s="127">
        <v>5.2535902563170254</v>
      </c>
      <c r="V161" s="127">
        <v>4.7495682210708168</v>
      </c>
      <c r="W161" s="127">
        <v>3.3745534487496656</v>
      </c>
      <c r="X161" s="127">
        <v>0.77090754426072294</v>
      </c>
      <c r="Y161" s="127">
        <v>3.5454257676479841</v>
      </c>
      <c r="Z161" s="127">
        <v>5.1207581779272573</v>
      </c>
      <c r="AA161" s="128">
        <v>2.0890892346469014</v>
      </c>
      <c r="AB161" s="127">
        <v>0.57449435001424298</v>
      </c>
      <c r="AC161" s="127">
        <v>4.2911768871264577</v>
      </c>
      <c r="AD161" s="128">
        <v>4.3137787434365471</v>
      </c>
      <c r="AE161" s="127">
        <v>7.4115860273378242</v>
      </c>
      <c r="AF161" s="128">
        <v>5.2397689168989681</v>
      </c>
      <c r="AG161" s="128">
        <v>4.9059500959692803</v>
      </c>
      <c r="AH161" s="128" t="s">
        <v>52</v>
      </c>
      <c r="AI161" s="128" t="s">
        <v>52</v>
      </c>
      <c r="AJ161" s="127" t="s">
        <v>52</v>
      </c>
      <c r="AK161" s="127" t="s">
        <v>52</v>
      </c>
    </row>
    <row r="162" spans="1:38" x14ac:dyDescent="0.15">
      <c r="A162" s="126" t="s">
        <v>647</v>
      </c>
      <c r="B162" s="126" t="s">
        <v>648</v>
      </c>
      <c r="C162" s="126" t="s">
        <v>649</v>
      </c>
      <c r="D162" s="126" t="s">
        <v>94</v>
      </c>
      <c r="E162" s="126" t="s">
        <v>78</v>
      </c>
      <c r="F162" s="127" t="s">
        <v>52</v>
      </c>
      <c r="G162" s="127" t="s">
        <v>52</v>
      </c>
      <c r="H162" s="127" t="s">
        <v>52</v>
      </c>
      <c r="I162" s="127" t="s">
        <v>52</v>
      </c>
      <c r="J162" s="127">
        <v>4.8344228144529922</v>
      </c>
      <c r="K162" s="127">
        <v>5.6475263807043774</v>
      </c>
      <c r="L162" s="127">
        <v>4.1055376113943112</v>
      </c>
      <c r="M162" s="127">
        <v>7.598185805422645</v>
      </c>
      <c r="N162" s="127">
        <v>4.9389721379438356</v>
      </c>
      <c r="O162" s="127">
        <v>5.7085158741544149</v>
      </c>
      <c r="P162" s="127">
        <v>3.9627526306998533</v>
      </c>
      <c r="Q162" s="127">
        <v>-0.36550588424307762</v>
      </c>
      <c r="R162" s="127">
        <v>4.9413448359267846</v>
      </c>
      <c r="S162" s="127">
        <v>4.9237949811288075</v>
      </c>
      <c r="T162" s="127">
        <v>3.9385285664597944</v>
      </c>
      <c r="U162" s="127">
        <v>4.966668721435056</v>
      </c>
      <c r="V162" s="127">
        <v>3.8448954252204146</v>
      </c>
      <c r="W162" s="127">
        <v>1.431572144126676</v>
      </c>
      <c r="X162" s="127">
        <v>3.8231171148211729E-2</v>
      </c>
      <c r="Y162" s="127">
        <v>8.4394904458591213E-2</v>
      </c>
      <c r="Z162" s="127">
        <v>0.13046314416178006</v>
      </c>
      <c r="AA162" s="128">
        <v>5.4023993008667226E-2</v>
      </c>
      <c r="AB162" s="127">
        <v>7.7816068224034751E-2</v>
      </c>
      <c r="AC162" s="127">
        <v>3.9520454473325195</v>
      </c>
      <c r="AD162" s="128">
        <v>4.9741636581512205</v>
      </c>
      <c r="AE162" s="127">
        <v>5.8087454738464661</v>
      </c>
      <c r="AF162" s="128">
        <v>3.0283872652432819</v>
      </c>
      <c r="AG162" s="128">
        <v>4.0492229707196712</v>
      </c>
      <c r="AH162" s="128">
        <v>3.423054980416798</v>
      </c>
      <c r="AI162" s="128">
        <v>3.9779101406338024</v>
      </c>
      <c r="AJ162" s="127">
        <v>5</v>
      </c>
      <c r="AK162" s="127">
        <v>5.1433796593419672</v>
      </c>
    </row>
    <row r="163" spans="1:38" x14ac:dyDescent="0.15">
      <c r="A163" s="126" t="s">
        <v>650</v>
      </c>
      <c r="B163" s="126" t="s">
        <v>651</v>
      </c>
      <c r="C163" s="126" t="s">
        <v>652</v>
      </c>
      <c r="D163" s="126" t="s">
        <v>94</v>
      </c>
      <c r="E163" s="126" t="s">
        <v>76</v>
      </c>
      <c r="F163" s="127" t="s">
        <v>52</v>
      </c>
      <c r="G163" s="127">
        <v>9.0846127207664864</v>
      </c>
      <c r="H163" s="127">
        <v>-2.3809523809523796</v>
      </c>
      <c r="I163" s="127">
        <v>20.227642276422756</v>
      </c>
      <c r="J163" s="127">
        <v>6.9605986836173344</v>
      </c>
      <c r="K163" s="127">
        <v>5.2179044086656035</v>
      </c>
      <c r="L163" s="127">
        <v>4.7428296747316239</v>
      </c>
      <c r="M163" s="127">
        <v>6.9297843047269509</v>
      </c>
      <c r="N163" s="127">
        <v>6.809728183118736</v>
      </c>
      <c r="O163" s="127">
        <v>5.9134744173586995</v>
      </c>
      <c r="P163" s="127">
        <v>6.101802086626634</v>
      </c>
      <c r="Q163" s="127">
        <v>6.4123957091775736</v>
      </c>
      <c r="R163" s="127">
        <v>5.0795250896057382</v>
      </c>
      <c r="S163" s="127">
        <v>3.1231679368970902</v>
      </c>
      <c r="T163" s="127">
        <v>2.7494960979895495</v>
      </c>
      <c r="U163" s="127">
        <v>3.2644233187465517</v>
      </c>
      <c r="V163" s="127">
        <v>2.6400389673648164</v>
      </c>
      <c r="W163" s="127">
        <v>3.0656795747912042</v>
      </c>
      <c r="X163" s="127">
        <v>-3.071185192006638</v>
      </c>
      <c r="Y163" s="127">
        <v>1.6436273811220445</v>
      </c>
      <c r="Z163" s="127">
        <v>-0.2804131420292606</v>
      </c>
      <c r="AA163" s="128">
        <v>-1.2232272578150738</v>
      </c>
      <c r="AB163" s="127">
        <v>-0.43651546783070039</v>
      </c>
      <c r="AC163" s="127">
        <v>-0.1286694624475837</v>
      </c>
      <c r="AD163" s="128">
        <v>4.7716753352133878E-3</v>
      </c>
      <c r="AE163" s="127">
        <v>0.22902948754650598</v>
      </c>
      <c r="AF163" s="128">
        <v>2.7896791392935327</v>
      </c>
      <c r="AG163" s="128">
        <v>2.5611337532419398</v>
      </c>
      <c r="AH163" s="128">
        <v>2.1494694061865069</v>
      </c>
      <c r="AI163" s="128">
        <v>2.5949339109676868</v>
      </c>
      <c r="AJ163" s="127">
        <v>2.6</v>
      </c>
      <c r="AK163" s="127">
        <v>3.5336134453781498</v>
      </c>
    </row>
    <row r="164" spans="1:38" ht="17" x14ac:dyDescent="0.15">
      <c r="A164" s="126" t="s">
        <v>653</v>
      </c>
      <c r="B164" s="126" t="s">
        <v>654</v>
      </c>
      <c r="C164" s="126" t="s">
        <v>655</v>
      </c>
      <c r="D164" s="126" t="s">
        <v>94</v>
      </c>
      <c r="E164" s="126" t="s">
        <v>76</v>
      </c>
      <c r="F164" s="127" t="s">
        <v>52</v>
      </c>
      <c r="G164" s="127" t="s">
        <v>52</v>
      </c>
      <c r="H164" s="127" t="s">
        <v>52</v>
      </c>
      <c r="I164" s="127" t="s">
        <v>52</v>
      </c>
      <c r="J164" s="127" t="s">
        <v>52</v>
      </c>
      <c r="K164" s="127" t="s">
        <v>52</v>
      </c>
      <c r="L164" s="127" t="s">
        <v>52</v>
      </c>
      <c r="M164" s="127" t="s">
        <v>52</v>
      </c>
      <c r="N164" s="127" t="s">
        <v>52</v>
      </c>
      <c r="O164" s="127" t="s">
        <v>52</v>
      </c>
      <c r="P164" s="127" t="s">
        <v>52</v>
      </c>
      <c r="Q164" s="127" t="s">
        <v>52</v>
      </c>
      <c r="R164" s="127" t="s">
        <v>52</v>
      </c>
      <c r="S164" s="127" t="s">
        <v>52</v>
      </c>
      <c r="T164" s="127" t="s">
        <v>52</v>
      </c>
      <c r="U164" s="127" t="s">
        <v>52</v>
      </c>
      <c r="V164" s="127" t="s">
        <v>52</v>
      </c>
      <c r="W164" s="127" t="s">
        <v>52</v>
      </c>
      <c r="X164" s="127" t="s">
        <v>52</v>
      </c>
      <c r="Y164" s="127" t="s">
        <v>52</v>
      </c>
      <c r="Z164" s="127" t="s">
        <v>52</v>
      </c>
      <c r="AA164" s="128" t="s">
        <v>52</v>
      </c>
      <c r="AB164" s="127" t="s">
        <v>52</v>
      </c>
      <c r="AC164" s="127" t="s">
        <v>52</v>
      </c>
      <c r="AD164" s="128" t="s">
        <v>52</v>
      </c>
      <c r="AE164" s="127" t="s">
        <v>52</v>
      </c>
      <c r="AF164" s="128" t="s">
        <v>52</v>
      </c>
      <c r="AG164" s="128">
        <v>3.2253968253968202</v>
      </c>
      <c r="AH164" s="128">
        <v>0.26653544921474792</v>
      </c>
      <c r="AI164" s="128">
        <v>3.0713234091280839</v>
      </c>
      <c r="AJ164" s="127">
        <v>3</v>
      </c>
      <c r="AK164" s="127">
        <v>4.3473238351944632</v>
      </c>
    </row>
    <row r="165" spans="1:38" x14ac:dyDescent="0.15">
      <c r="A165" s="126" t="s">
        <v>656</v>
      </c>
      <c r="B165" s="16" t="s">
        <v>657</v>
      </c>
      <c r="C165" s="126" t="s">
        <v>658</v>
      </c>
      <c r="D165" s="126" t="s">
        <v>94</v>
      </c>
      <c r="E165" s="126" t="s">
        <v>82</v>
      </c>
      <c r="F165" s="127" t="s">
        <v>52</v>
      </c>
      <c r="G165" s="127">
        <v>10.996180776575429</v>
      </c>
      <c r="H165" s="127">
        <v>-8.9851510496671807</v>
      </c>
      <c r="I165" s="127">
        <v>8.9157927899545371</v>
      </c>
      <c r="J165" s="127">
        <v>9.1714876033057777</v>
      </c>
      <c r="K165" s="127">
        <v>8.6602698764170327</v>
      </c>
      <c r="L165" s="127">
        <v>8.3218671078986119</v>
      </c>
      <c r="M165" s="127">
        <v>8.5298988632161326</v>
      </c>
      <c r="N165" s="127">
        <v>9.8373285134374413</v>
      </c>
      <c r="O165" s="127">
        <v>4.8976233510480682</v>
      </c>
      <c r="P165" s="127">
        <v>19.640216538723635</v>
      </c>
      <c r="Q165" s="127">
        <v>-1.1295852455316435</v>
      </c>
      <c r="R165" s="127">
        <v>4.2427602400208855</v>
      </c>
      <c r="S165" s="127">
        <v>4.708274675426253</v>
      </c>
      <c r="T165" s="127">
        <v>4.3412010755900781</v>
      </c>
      <c r="U165" s="127">
        <v>3.9429602267846349</v>
      </c>
      <c r="V165" s="127">
        <v>3.5344352617079835</v>
      </c>
      <c r="W165" s="127">
        <v>2.7326184711172488</v>
      </c>
      <c r="X165" s="127">
        <v>0</v>
      </c>
      <c r="Y165" s="127">
        <v>0</v>
      </c>
      <c r="Z165" s="127">
        <v>0</v>
      </c>
      <c r="AA165" s="128">
        <v>1.9502719502719534</v>
      </c>
      <c r="AB165" s="127">
        <v>1.951070802530297</v>
      </c>
      <c r="AC165" s="127">
        <v>3.9844509232264347</v>
      </c>
      <c r="AD165" s="128">
        <v>4.989216391085538</v>
      </c>
      <c r="AE165" s="127">
        <v>5.9915091755683436</v>
      </c>
      <c r="AF165" s="128">
        <v>2.991149299050333</v>
      </c>
      <c r="AG165" s="128">
        <v>3.9894617990214432</v>
      </c>
      <c r="AH165" s="128">
        <v>3.4865484376885019</v>
      </c>
      <c r="AI165" s="128">
        <v>4.4882256936348774</v>
      </c>
      <c r="AJ165" s="127">
        <v>5</v>
      </c>
      <c r="AK165" s="127">
        <v>4.9893730074388944</v>
      </c>
    </row>
    <row r="166" spans="1:38" x14ac:dyDescent="0.15">
      <c r="A166" s="16" t="s">
        <v>659</v>
      </c>
      <c r="B166" s="126" t="s">
        <v>660</v>
      </c>
      <c r="C166" s="16" t="s">
        <v>661</v>
      </c>
      <c r="D166" s="126" t="s">
        <v>94</v>
      </c>
      <c r="E166" s="126" t="s">
        <v>88</v>
      </c>
      <c r="F166" s="127" t="s">
        <v>52</v>
      </c>
      <c r="G166" s="127" t="s">
        <v>52</v>
      </c>
      <c r="H166" s="127" t="s">
        <v>52</v>
      </c>
      <c r="I166" s="127" t="s">
        <v>52</v>
      </c>
      <c r="J166" s="127" t="s">
        <v>52</v>
      </c>
      <c r="K166" s="127" t="s">
        <v>52</v>
      </c>
      <c r="L166" s="127" t="s">
        <v>52</v>
      </c>
      <c r="M166" s="127" t="s">
        <v>52</v>
      </c>
      <c r="N166" s="127" t="s">
        <v>52</v>
      </c>
      <c r="O166" s="127" t="s">
        <v>52</v>
      </c>
      <c r="P166" s="127" t="s">
        <v>52</v>
      </c>
      <c r="Q166" s="127" t="s">
        <v>52</v>
      </c>
      <c r="R166" s="127">
        <v>4.9373040752351187</v>
      </c>
      <c r="S166" s="127">
        <v>4.9439880507841707</v>
      </c>
      <c r="T166" s="127">
        <v>4.8961001992598767</v>
      </c>
      <c r="U166" s="127">
        <v>4.5590230664857501</v>
      </c>
      <c r="V166" s="127">
        <v>3.919024137036061</v>
      </c>
      <c r="W166" s="127">
        <v>2.2227772227772107</v>
      </c>
      <c r="X166" s="127">
        <v>0</v>
      </c>
      <c r="Y166" s="127">
        <v>0</v>
      </c>
      <c r="Z166" s="127">
        <v>0</v>
      </c>
      <c r="AA166" s="128">
        <v>1.9423405814805728</v>
      </c>
      <c r="AB166" s="127">
        <v>1.9412822049131195</v>
      </c>
      <c r="AC166" s="127">
        <v>1.9395791700952181</v>
      </c>
      <c r="AD166" s="128">
        <v>1.9372693726937396</v>
      </c>
      <c r="AE166" s="127">
        <v>2.9411764705882248</v>
      </c>
      <c r="AF166" s="128">
        <v>2.9340659340659325</v>
      </c>
      <c r="AG166" s="128">
        <v>1.9856944592719028</v>
      </c>
      <c r="AH166" s="128">
        <v>1.988904009211772</v>
      </c>
      <c r="AI166" s="128">
        <v>1.9911731499538103</v>
      </c>
      <c r="AJ166" s="127">
        <v>5</v>
      </c>
      <c r="AK166" s="127">
        <v>2.9893647599884927</v>
      </c>
      <c r="AL166" s="19"/>
    </row>
    <row r="167" spans="1:38" ht="17" x14ac:dyDescent="0.15">
      <c r="A167" s="126" t="s">
        <v>662</v>
      </c>
      <c r="B167" s="126" t="s">
        <v>52</v>
      </c>
      <c r="C167" s="126" t="s">
        <v>663</v>
      </c>
      <c r="D167" s="126" t="s">
        <v>194</v>
      </c>
      <c r="E167" s="126" t="s">
        <v>76</v>
      </c>
      <c r="F167" s="127" t="s">
        <v>52</v>
      </c>
      <c r="G167" s="127">
        <v>37.5</v>
      </c>
      <c r="H167" s="127">
        <v>29.555555555555543</v>
      </c>
      <c r="I167" s="127" t="s">
        <v>52</v>
      </c>
      <c r="J167" s="127" t="s">
        <v>52</v>
      </c>
      <c r="K167" s="127" t="s">
        <v>52</v>
      </c>
      <c r="L167" s="127" t="s">
        <v>52</v>
      </c>
      <c r="M167" s="127" t="s">
        <v>52</v>
      </c>
      <c r="N167" s="127" t="s">
        <v>52</v>
      </c>
      <c r="O167" s="127" t="s">
        <v>52</v>
      </c>
      <c r="P167" s="127" t="s">
        <v>52</v>
      </c>
      <c r="Q167" s="127" t="s">
        <v>52</v>
      </c>
      <c r="R167" s="127" t="s">
        <v>52</v>
      </c>
      <c r="S167" s="127" t="s">
        <v>52</v>
      </c>
      <c r="T167" s="127" t="s">
        <v>52</v>
      </c>
      <c r="U167" s="127" t="s">
        <v>52</v>
      </c>
      <c r="V167" s="127" t="s">
        <v>52</v>
      </c>
      <c r="W167" s="127" t="s">
        <v>52</v>
      </c>
      <c r="X167" s="127" t="s">
        <v>52</v>
      </c>
      <c r="Y167" s="127" t="s">
        <v>52</v>
      </c>
      <c r="Z167" s="127" t="s">
        <v>52</v>
      </c>
      <c r="AA167" s="128" t="s">
        <v>52</v>
      </c>
      <c r="AB167" s="127" t="s">
        <v>52</v>
      </c>
      <c r="AC167" s="127" t="s">
        <v>52</v>
      </c>
      <c r="AD167" s="128" t="s">
        <v>52</v>
      </c>
      <c r="AE167" s="127" t="s">
        <v>52</v>
      </c>
      <c r="AF167" s="128" t="s">
        <v>52</v>
      </c>
      <c r="AG167" s="128" t="s">
        <v>52</v>
      </c>
      <c r="AH167" s="128" t="s">
        <v>52</v>
      </c>
      <c r="AI167" s="128" t="s">
        <v>52</v>
      </c>
      <c r="AJ167" s="127" t="s">
        <v>52</v>
      </c>
      <c r="AK167" s="127" t="s">
        <v>52</v>
      </c>
    </row>
    <row r="168" spans="1:38" x14ac:dyDescent="0.15">
      <c r="A168" s="126" t="s">
        <v>664</v>
      </c>
      <c r="B168" s="126" t="s">
        <v>665</v>
      </c>
      <c r="C168" s="126" t="s">
        <v>666</v>
      </c>
      <c r="D168" s="126" t="s">
        <v>94</v>
      </c>
      <c r="E168" s="126" t="s">
        <v>76</v>
      </c>
      <c r="F168" s="127" t="s">
        <v>52</v>
      </c>
      <c r="G168" s="127">
        <v>-21.48406636818541</v>
      </c>
      <c r="H168" s="127">
        <v>-1.8867924528301927</v>
      </c>
      <c r="I168" s="127">
        <v>-6.9572649572649539</v>
      </c>
      <c r="J168" s="127">
        <v>-3.4080470328862731</v>
      </c>
      <c r="K168" s="127">
        <v>3.7470280551592907</v>
      </c>
      <c r="L168" s="127">
        <v>4.7025391878265737</v>
      </c>
      <c r="M168" s="127">
        <v>5.9446681842059093</v>
      </c>
      <c r="N168" s="127">
        <v>3.7187009338071277</v>
      </c>
      <c r="O168" s="127">
        <v>4.4856983507290096</v>
      </c>
      <c r="P168" s="127">
        <v>38.264450205886845</v>
      </c>
      <c r="Q168" s="127">
        <v>4.897418927862347</v>
      </c>
      <c r="R168" s="127">
        <v>1.997896950578351</v>
      </c>
      <c r="S168" s="127">
        <v>2.4999999999999858</v>
      </c>
      <c r="T168" s="127">
        <v>2.4993713854664321</v>
      </c>
      <c r="U168" s="127">
        <v>3.8023746442939768</v>
      </c>
      <c r="V168" s="127">
        <v>3.4409415323533636</v>
      </c>
      <c r="W168" s="127">
        <v>2.4400274160383901</v>
      </c>
      <c r="X168" s="127">
        <v>0</v>
      </c>
      <c r="Y168" s="127">
        <v>0</v>
      </c>
      <c r="Z168" s="127">
        <v>0</v>
      </c>
      <c r="AA168" s="128">
        <v>0</v>
      </c>
      <c r="AB168" s="127">
        <v>0</v>
      </c>
      <c r="AC168" s="127">
        <v>1.9269369731031771</v>
      </c>
      <c r="AD168" s="128">
        <v>1.9298936589208227</v>
      </c>
      <c r="AE168" s="127">
        <v>2.8979907264296667</v>
      </c>
      <c r="AF168" s="128">
        <v>2.9624066424667417</v>
      </c>
      <c r="AG168" s="128">
        <v>2.0018640839648327</v>
      </c>
      <c r="AH168" s="128">
        <v>1.9983314131341627</v>
      </c>
      <c r="AI168" s="128">
        <v>1.990340422217034</v>
      </c>
      <c r="AJ168" s="127">
        <v>3</v>
      </c>
      <c r="AK168" s="127">
        <v>2.9887273805992298</v>
      </c>
    </row>
    <row r="169" spans="1:38" x14ac:dyDescent="0.2">
      <c r="A169" s="126" t="s">
        <v>667</v>
      </c>
      <c r="B169" s="126" t="s">
        <v>668</v>
      </c>
      <c r="C169" s="126" t="s">
        <v>669</v>
      </c>
      <c r="D169" s="126" t="s">
        <v>94</v>
      </c>
      <c r="E169" s="126" t="s">
        <v>76</v>
      </c>
      <c r="F169" s="127" t="s">
        <v>52</v>
      </c>
      <c r="G169" s="127">
        <v>-49.069958847736629</v>
      </c>
      <c r="H169" s="127">
        <v>12.718164188752425</v>
      </c>
      <c r="I169" s="127">
        <v>32.028673835125431</v>
      </c>
      <c r="J169" s="127">
        <v>29.775219893582374</v>
      </c>
      <c r="K169" s="127">
        <v>4.3427328257049709</v>
      </c>
      <c r="L169" s="127">
        <v>4.6992782678428284</v>
      </c>
      <c r="M169" s="127">
        <v>0.72763480392154634</v>
      </c>
      <c r="N169" s="127">
        <v>8.212303246901385</v>
      </c>
      <c r="O169" s="127">
        <v>6.4155716393788254</v>
      </c>
      <c r="P169" s="127">
        <v>4.5430533544638081</v>
      </c>
      <c r="Q169" s="127">
        <v>3.0192016169782647</v>
      </c>
      <c r="R169" s="127">
        <v>1.6615573267933854</v>
      </c>
      <c r="S169" s="127">
        <v>1.9540437850551911</v>
      </c>
      <c r="T169" s="127">
        <v>2.8926353149955446</v>
      </c>
      <c r="U169" s="127">
        <v>2.6790847418649975</v>
      </c>
      <c r="V169" s="127">
        <v>2.1276595744680975</v>
      </c>
      <c r="W169" s="127">
        <v>3.2565789473684106</v>
      </c>
      <c r="X169" s="127">
        <v>-2.1238186258884184E-2</v>
      </c>
      <c r="Y169" s="127">
        <v>-0.10090281465745932</v>
      </c>
      <c r="Z169" s="127">
        <v>0.16479719313167607</v>
      </c>
      <c r="AA169" s="128">
        <v>0.17514064324382073</v>
      </c>
      <c r="AB169" s="127">
        <v>2.3788079470198786</v>
      </c>
      <c r="AC169" s="127">
        <v>9.8323328503413521E-2</v>
      </c>
      <c r="AD169" s="128">
        <v>0.69275706974099016</v>
      </c>
      <c r="AE169" s="127">
        <v>0.65718539816193022</v>
      </c>
      <c r="AF169" s="128">
        <v>1.5863300178525774</v>
      </c>
      <c r="AG169" s="128">
        <v>0.93392247439245679</v>
      </c>
      <c r="AH169" s="128">
        <v>0.56710775047258299</v>
      </c>
      <c r="AI169" s="128">
        <v>3.0520379897111276</v>
      </c>
      <c r="AJ169" s="127">
        <v>9.9</v>
      </c>
      <c r="AK169" s="127">
        <v>4.987117341368613</v>
      </c>
      <c r="AL169" s="112"/>
    </row>
    <row r="170" spans="1:38" x14ac:dyDescent="0.15">
      <c r="A170" s="126" t="s">
        <v>670</v>
      </c>
      <c r="B170" s="126" t="s">
        <v>671</v>
      </c>
      <c r="C170" s="126" t="s">
        <v>672</v>
      </c>
      <c r="D170" s="126" t="s">
        <v>194</v>
      </c>
      <c r="E170" s="126" t="s">
        <v>76</v>
      </c>
      <c r="F170" s="127" t="s">
        <v>52</v>
      </c>
      <c r="G170" s="127">
        <v>-9.2301381102146962</v>
      </c>
      <c r="H170" s="127">
        <v>28.803856583308232</v>
      </c>
      <c r="I170" s="127">
        <v>18.982456140350877</v>
      </c>
      <c r="J170" s="127">
        <v>4.6987122775975649</v>
      </c>
      <c r="K170" s="127">
        <v>9.013238193596834</v>
      </c>
      <c r="L170" s="127">
        <v>2.4976315562828404</v>
      </c>
      <c r="M170" s="127">
        <v>4.5038232081337668</v>
      </c>
      <c r="N170" s="127">
        <v>4.4946530513789469</v>
      </c>
      <c r="O170" s="127">
        <v>5.2939365958756497</v>
      </c>
      <c r="P170" s="127">
        <v>5.1300789242911549</v>
      </c>
      <c r="Q170" s="127">
        <v>3.3018212150702055</v>
      </c>
      <c r="R170" s="127">
        <v>3.963394118834529</v>
      </c>
      <c r="S170" s="127">
        <v>4.8996763754045105</v>
      </c>
      <c r="T170" s="127">
        <v>5.769112112050351</v>
      </c>
      <c r="U170" s="127">
        <v>5.0985882627464747</v>
      </c>
      <c r="V170" s="127">
        <v>4.6902753108348065</v>
      </c>
      <c r="W170" s="127">
        <v>3.2447908382376056</v>
      </c>
      <c r="X170" s="127">
        <v>0.59056128999127111</v>
      </c>
      <c r="Y170" s="127">
        <v>0.55135797426997613</v>
      </c>
      <c r="Z170" s="127">
        <v>2.4573517465475305</v>
      </c>
      <c r="AA170" s="128">
        <v>2.1159563924677771</v>
      </c>
      <c r="AB170" s="127">
        <v>5.0371233076139221</v>
      </c>
      <c r="AC170" s="127">
        <v>4.0748440748440862</v>
      </c>
      <c r="AD170" s="128">
        <v>4.9007857237981067</v>
      </c>
      <c r="AE170" s="127">
        <v>2.0820109178621315</v>
      </c>
      <c r="AF170" s="128">
        <v>1.1275546159267069</v>
      </c>
      <c r="AG170" s="128">
        <v>3.1768805083008722</v>
      </c>
      <c r="AH170" s="128">
        <v>2.4990067540723166</v>
      </c>
      <c r="AI170" s="128">
        <v>0.22869103453621262</v>
      </c>
      <c r="AJ170" s="127" t="s">
        <v>52</v>
      </c>
      <c r="AK170" s="127" t="s">
        <v>52</v>
      </c>
    </row>
    <row r="171" spans="1:38" ht="17" x14ac:dyDescent="0.15">
      <c r="A171" s="126" t="s">
        <v>673</v>
      </c>
      <c r="B171" s="126" t="s">
        <v>674</v>
      </c>
      <c r="C171" s="126" t="s">
        <v>675</v>
      </c>
      <c r="D171" s="126" t="s">
        <v>194</v>
      </c>
      <c r="E171" s="126" t="s">
        <v>76</v>
      </c>
      <c r="F171" s="127" t="s">
        <v>52</v>
      </c>
      <c r="G171" s="127">
        <v>-1.2399868319982374</v>
      </c>
      <c r="H171" s="127">
        <v>0</v>
      </c>
      <c r="I171" s="127">
        <v>15.933333333333337</v>
      </c>
      <c r="J171" s="127">
        <v>18.478052520605701</v>
      </c>
      <c r="K171" s="127">
        <v>-5.4360135900339657</v>
      </c>
      <c r="L171" s="127">
        <v>4.4995722840034205</v>
      </c>
      <c r="M171" s="127">
        <v>4.5022920759659542</v>
      </c>
      <c r="N171" s="127">
        <v>4.8879837067209877</v>
      </c>
      <c r="O171" s="127">
        <v>7.4981329350261205</v>
      </c>
      <c r="P171" s="127">
        <v>3.5987216895928924</v>
      </c>
      <c r="Q171" s="127">
        <v>4.4997317596566546</v>
      </c>
      <c r="R171" s="127">
        <v>3.9016877366360632</v>
      </c>
      <c r="S171" s="127">
        <v>3.8972268544253126</v>
      </c>
      <c r="T171" s="127">
        <v>3.5964807989537633</v>
      </c>
      <c r="U171" s="127">
        <v>1.968210248465013</v>
      </c>
      <c r="V171" s="127" t="s">
        <v>52</v>
      </c>
      <c r="W171" s="127" t="s">
        <v>52</v>
      </c>
      <c r="X171" s="127" t="s">
        <v>52</v>
      </c>
      <c r="Y171" s="127" t="s">
        <v>52</v>
      </c>
      <c r="Z171" s="127" t="s">
        <v>52</v>
      </c>
      <c r="AA171" s="128" t="s">
        <v>52</v>
      </c>
      <c r="AB171" s="127" t="s">
        <v>52</v>
      </c>
      <c r="AC171" s="127" t="s">
        <v>52</v>
      </c>
      <c r="AD171" s="128" t="s">
        <v>52</v>
      </c>
      <c r="AE171" s="127" t="s">
        <v>52</v>
      </c>
      <c r="AF171" s="128" t="s">
        <v>52</v>
      </c>
      <c r="AG171" s="128" t="s">
        <v>52</v>
      </c>
      <c r="AH171" s="128" t="s">
        <v>52</v>
      </c>
      <c r="AI171" s="128" t="s">
        <v>52</v>
      </c>
      <c r="AJ171" s="127" t="s">
        <v>52</v>
      </c>
      <c r="AK171" s="127" t="s">
        <v>52</v>
      </c>
    </row>
    <row r="172" spans="1:38" x14ac:dyDescent="0.15">
      <c r="A172" s="126" t="s">
        <v>676</v>
      </c>
      <c r="B172" s="126" t="s">
        <v>677</v>
      </c>
      <c r="C172" s="126" t="s">
        <v>678</v>
      </c>
      <c r="D172" s="126" t="s">
        <v>94</v>
      </c>
      <c r="E172" s="126" t="s">
        <v>76</v>
      </c>
      <c r="F172" s="127" t="s">
        <v>52</v>
      </c>
      <c r="G172" s="127">
        <v>-24.285714285714292</v>
      </c>
      <c r="H172" s="127">
        <v>-11.320754716981128</v>
      </c>
      <c r="I172" s="127">
        <v>3.6312056737588705</v>
      </c>
      <c r="J172" s="127">
        <v>3.5495939410530042</v>
      </c>
      <c r="K172" s="127">
        <v>1.5597462107860309</v>
      </c>
      <c r="L172" s="127">
        <v>2.4989154013015167</v>
      </c>
      <c r="M172" s="127">
        <v>0.22856175399982703</v>
      </c>
      <c r="N172" s="127">
        <v>5.23648648648647</v>
      </c>
      <c r="O172" s="127">
        <v>9.4863563402889213</v>
      </c>
      <c r="P172" s="127">
        <v>19.960416361237378</v>
      </c>
      <c r="Q172" s="127">
        <v>6.9294225481209821</v>
      </c>
      <c r="R172" s="127">
        <v>4.5831190353734286</v>
      </c>
      <c r="S172" s="127">
        <v>4.1910278126878353</v>
      </c>
      <c r="T172" s="127">
        <v>-5.2443885043089722E-3</v>
      </c>
      <c r="U172" s="127">
        <v>-5.2446635548335507E-3</v>
      </c>
      <c r="V172" s="127">
        <v>4.877792929822732</v>
      </c>
      <c r="W172" s="127">
        <v>5.0010002000391296E-3</v>
      </c>
      <c r="X172" s="127">
        <v>-5.0007501125151066E-3</v>
      </c>
      <c r="Y172" s="127">
        <v>-1.000200040009247E-2</v>
      </c>
      <c r="Z172" s="127">
        <v>1.9505851755526606</v>
      </c>
      <c r="AA172" s="128">
        <v>0</v>
      </c>
      <c r="AB172" s="127">
        <v>0</v>
      </c>
      <c r="AC172" s="127">
        <v>1.9279827315541676</v>
      </c>
      <c r="AD172" s="128">
        <v>1.9252057563652114</v>
      </c>
      <c r="AE172" s="127">
        <v>1.8841195636775554</v>
      </c>
      <c r="AF172" s="128">
        <v>2.9199110122358318</v>
      </c>
      <c r="AG172" s="128">
        <v>2.2516436999009182</v>
      </c>
      <c r="AH172" s="128">
        <v>2.202061129216947</v>
      </c>
      <c r="AI172" s="128">
        <v>2.1603249159700075</v>
      </c>
      <c r="AJ172" s="127">
        <v>3</v>
      </c>
      <c r="AK172" s="127">
        <v>3.0191307197574764</v>
      </c>
    </row>
    <row r="173" spans="1:38" x14ac:dyDescent="0.15">
      <c r="A173" s="126" t="s">
        <v>679</v>
      </c>
      <c r="B173" s="126" t="s">
        <v>680</v>
      </c>
      <c r="C173" s="126" t="s">
        <v>681</v>
      </c>
      <c r="D173" s="126" t="s">
        <v>94</v>
      </c>
      <c r="E173" s="126" t="s">
        <v>227</v>
      </c>
      <c r="F173" s="127" t="s">
        <v>52</v>
      </c>
      <c r="G173" s="127">
        <v>-3.308981521272031</v>
      </c>
      <c r="H173" s="127">
        <v>21.316959064327492</v>
      </c>
      <c r="I173" s="127">
        <v>5.3795576808129084</v>
      </c>
      <c r="J173" s="127">
        <v>1.7547069694252855</v>
      </c>
      <c r="K173" s="127">
        <v>4.9557649428180923</v>
      </c>
      <c r="L173" s="127">
        <v>7.5246710526315894</v>
      </c>
      <c r="M173" s="127">
        <v>7.4442319949012017</v>
      </c>
      <c r="N173" s="127">
        <v>8.8281528057895287</v>
      </c>
      <c r="O173" s="127">
        <v>6.4386454997615488</v>
      </c>
      <c r="P173" s="127">
        <v>15.001920368710771</v>
      </c>
      <c r="Q173" s="127">
        <v>5.9424678274034903</v>
      </c>
      <c r="R173" s="127">
        <v>2.3737469264233084</v>
      </c>
      <c r="S173" s="127">
        <v>2.4942263279445598</v>
      </c>
      <c r="T173" s="127">
        <v>3.4520054078413693</v>
      </c>
      <c r="U173" s="127">
        <v>3.9379682871580428</v>
      </c>
      <c r="V173" s="127">
        <v>2.4811399832355363</v>
      </c>
      <c r="W173" s="127">
        <v>0</v>
      </c>
      <c r="X173" s="127">
        <v>0</v>
      </c>
      <c r="Y173" s="127">
        <v>0</v>
      </c>
      <c r="Z173" s="127">
        <v>0</v>
      </c>
      <c r="AA173" s="128">
        <v>0</v>
      </c>
      <c r="AB173" s="127">
        <v>0</v>
      </c>
      <c r="AC173" s="127">
        <v>3.9833142483232553</v>
      </c>
      <c r="AD173" s="128">
        <v>4.9870211594430947</v>
      </c>
      <c r="AE173" s="127">
        <v>4.9898853674983146</v>
      </c>
      <c r="AF173" s="128">
        <v>3.9891529294226791</v>
      </c>
      <c r="AG173" s="128">
        <v>3.9870985451550878</v>
      </c>
      <c r="AH173" s="128">
        <v>4.9891110671154202</v>
      </c>
      <c r="AI173" s="128">
        <v>0.99943428248161037</v>
      </c>
      <c r="AJ173" s="127">
        <v>5</v>
      </c>
      <c r="AK173" s="127">
        <v>4.9911084765856533</v>
      </c>
    </row>
    <row r="174" spans="1:38" x14ac:dyDescent="0.15">
      <c r="A174" s="126" t="s">
        <v>682</v>
      </c>
      <c r="B174" s="126" t="s">
        <v>683</v>
      </c>
      <c r="C174" s="126" t="s">
        <v>684</v>
      </c>
      <c r="D174" s="126" t="s">
        <v>94</v>
      </c>
      <c r="E174" s="126" t="s">
        <v>76</v>
      </c>
      <c r="F174" s="127" t="s">
        <v>52</v>
      </c>
      <c r="G174" s="127">
        <v>-57.603864734299513</v>
      </c>
      <c r="H174" s="127">
        <v>94.849589790337262</v>
      </c>
      <c r="I174" s="127">
        <v>3.929824561403521</v>
      </c>
      <c r="J174" s="127">
        <v>10.11703803736215</v>
      </c>
      <c r="K174" s="127">
        <v>10.168625447112916</v>
      </c>
      <c r="L174" s="127">
        <v>4.4526901669758701</v>
      </c>
      <c r="M174" s="127">
        <v>5.7992895204262993</v>
      </c>
      <c r="N174" s="127">
        <v>11.651137412910259</v>
      </c>
      <c r="O174" s="127">
        <v>9.6007818960980558</v>
      </c>
      <c r="P174" s="127">
        <v>11.743723418850323</v>
      </c>
      <c r="Q174" s="127">
        <v>3.9472068753836851</v>
      </c>
      <c r="R174" s="127">
        <v>4.0985058760999209</v>
      </c>
      <c r="S174" s="127">
        <v>3.9995461507913888</v>
      </c>
      <c r="T174" s="127">
        <v>4.3803185686231814</v>
      </c>
      <c r="U174" s="127">
        <v>2.1165403710478188</v>
      </c>
      <c r="V174" s="127">
        <v>2.824974411463657</v>
      </c>
      <c r="W174" s="127">
        <v>2.1302010750547424</v>
      </c>
      <c r="X174" s="127">
        <v>0.22417153996102002</v>
      </c>
      <c r="Y174" s="127">
        <v>0.38412914519108199</v>
      </c>
      <c r="Z174" s="127">
        <v>0.92516347783968911</v>
      </c>
      <c r="AA174" s="128">
        <v>0.54233058168553505</v>
      </c>
      <c r="AB174" s="127">
        <v>0.47734975416486858</v>
      </c>
      <c r="AC174" s="127">
        <v>0.44182621502208974</v>
      </c>
      <c r="AD174" s="128">
        <v>0.34528426828115411</v>
      </c>
      <c r="AE174" s="127">
        <v>2.4982323827480446</v>
      </c>
      <c r="AF174" s="128">
        <v>1.1128995171303835</v>
      </c>
      <c r="AG174" s="128">
        <v>1.0051394005548664</v>
      </c>
      <c r="AH174" s="128">
        <v>2.7017291066270644E-2</v>
      </c>
      <c r="AI174" s="128">
        <v>2.7775276852435473</v>
      </c>
      <c r="AJ174" s="127">
        <v>4.4000000000000004</v>
      </c>
      <c r="AK174" s="127">
        <v>4.5145590333137493</v>
      </c>
    </row>
    <row r="175" spans="1:38" x14ac:dyDescent="0.15">
      <c r="A175" s="126" t="s">
        <v>685</v>
      </c>
      <c r="B175" s="126" t="s">
        <v>686</v>
      </c>
      <c r="C175" s="126" t="s">
        <v>687</v>
      </c>
      <c r="D175" s="126" t="s">
        <v>94</v>
      </c>
      <c r="E175" s="126" t="s">
        <v>76</v>
      </c>
      <c r="F175" s="127" t="s">
        <v>52</v>
      </c>
      <c r="G175" s="127">
        <v>-24.186379928315404</v>
      </c>
      <c r="H175" s="127">
        <v>10.62783661119515</v>
      </c>
      <c r="I175" s="127">
        <v>22.564102564102569</v>
      </c>
      <c r="J175" s="127">
        <v>5.4672245467224627</v>
      </c>
      <c r="K175" s="127">
        <v>7.6963766199418018</v>
      </c>
      <c r="L175" s="127">
        <v>6.1149312377210236</v>
      </c>
      <c r="M175" s="127">
        <v>18.491090025457083</v>
      </c>
      <c r="N175" s="127">
        <v>7.5</v>
      </c>
      <c r="O175" s="127">
        <v>5.9956395348837361</v>
      </c>
      <c r="P175" s="127">
        <v>4.0023997257456045</v>
      </c>
      <c r="Q175" s="127">
        <v>4.7466007416563656</v>
      </c>
      <c r="R175" s="127">
        <v>4.9012666194634562</v>
      </c>
      <c r="S175" s="127">
        <v>4.8972551372431212</v>
      </c>
      <c r="T175" s="127">
        <v>4.7472653177950832</v>
      </c>
      <c r="U175" s="127">
        <v>4.4979864855641267</v>
      </c>
      <c r="V175" s="127">
        <v>3.8994121489222664</v>
      </c>
      <c r="W175" s="127">
        <v>2.5020431256679529</v>
      </c>
      <c r="X175" s="127">
        <v>0</v>
      </c>
      <c r="Y175" s="127">
        <v>2.5022999080036783</v>
      </c>
      <c r="Z175" s="127">
        <v>1.9924609585352755</v>
      </c>
      <c r="AA175" s="128">
        <v>1.9007391763463444</v>
      </c>
      <c r="AB175" s="127">
        <v>1.9689119170984481</v>
      </c>
      <c r="AC175" s="127">
        <v>2.7947154471544611</v>
      </c>
      <c r="AD175" s="128">
        <v>2.7187345526445972</v>
      </c>
      <c r="AE175" s="127">
        <v>2.9836381135707413</v>
      </c>
      <c r="AF175" s="128">
        <v>2.9906542056074903</v>
      </c>
      <c r="AG175" s="128">
        <v>2.4954627949183239</v>
      </c>
      <c r="AH175" s="128">
        <v>2.4347056219566126</v>
      </c>
      <c r="AI175" s="128">
        <v>2.3768414481897726</v>
      </c>
      <c r="AJ175" s="127">
        <v>3</v>
      </c>
      <c r="AK175" s="127">
        <v>2.9918032786885216</v>
      </c>
    </row>
    <row r="176" spans="1:38" x14ac:dyDescent="0.15">
      <c r="A176" s="126" t="s">
        <v>688</v>
      </c>
      <c r="B176" s="126" t="s">
        <v>689</v>
      </c>
      <c r="C176" s="126" t="s">
        <v>690</v>
      </c>
      <c r="D176" s="126" t="s">
        <v>94</v>
      </c>
      <c r="E176" s="126" t="s">
        <v>76</v>
      </c>
      <c r="F176" s="127" t="s">
        <v>52</v>
      </c>
      <c r="G176" s="127">
        <v>7.9288939051918703</v>
      </c>
      <c r="H176" s="127">
        <v>7.3594771241830159</v>
      </c>
      <c r="I176" s="127">
        <v>-5.1868988189455649</v>
      </c>
      <c r="J176" s="127">
        <v>23.78322845768588</v>
      </c>
      <c r="K176" s="127">
        <v>1.7014213092644468</v>
      </c>
      <c r="L176" s="127">
        <v>4.99846985616648</v>
      </c>
      <c r="M176" s="127">
        <v>8.5300689789177113</v>
      </c>
      <c r="N176" s="127">
        <v>8.5131143138483623</v>
      </c>
      <c r="O176" s="127">
        <v>5.9231149975251611</v>
      </c>
      <c r="P176" s="127">
        <v>3.0919003115264871</v>
      </c>
      <c r="Q176" s="127">
        <v>7.7132280728261691</v>
      </c>
      <c r="R176" s="127">
        <v>4.8323748071258166</v>
      </c>
      <c r="S176" s="127">
        <v>5.051180838964342</v>
      </c>
      <c r="T176" s="127">
        <v>2.4519169532543543</v>
      </c>
      <c r="U176" s="127">
        <v>3.8167464412258312</v>
      </c>
      <c r="V176" s="127">
        <v>2.6285851146637924</v>
      </c>
      <c r="W176" s="127">
        <v>8.168028004666894E-2</v>
      </c>
      <c r="X176" s="127">
        <v>5.8295441296678518E-3</v>
      </c>
      <c r="Y176" s="127">
        <v>0.35558146313027805</v>
      </c>
      <c r="Z176" s="127">
        <v>0.63894052044608429</v>
      </c>
      <c r="AA176" s="128">
        <v>0.11543345261457727</v>
      </c>
      <c r="AB176" s="127">
        <v>5.7650178715551448E-2</v>
      </c>
      <c r="AC176" s="127">
        <v>3.312975339940083</v>
      </c>
      <c r="AD176" s="128">
        <v>3.0282750543751069</v>
      </c>
      <c r="AE176" s="127">
        <v>3.605066580058458</v>
      </c>
      <c r="AF176" s="128">
        <v>3.0668756530825458</v>
      </c>
      <c r="AG176" s="128">
        <v>3.1733157601257167</v>
      </c>
      <c r="AH176" s="128">
        <v>2.6236918390409292</v>
      </c>
      <c r="AI176" s="128">
        <v>3.0736821946665329</v>
      </c>
      <c r="AJ176" s="127">
        <v>3.9</v>
      </c>
      <c r="AK176" s="127">
        <v>5.1836625256948761</v>
      </c>
    </row>
    <row r="177" spans="1:38" x14ac:dyDescent="0.15">
      <c r="A177" s="126" t="s">
        <v>691</v>
      </c>
      <c r="B177" s="16" t="s">
        <v>692</v>
      </c>
      <c r="C177" s="126" t="s">
        <v>693</v>
      </c>
      <c r="D177" s="126" t="s">
        <v>94</v>
      </c>
      <c r="E177" s="126" t="s">
        <v>82</v>
      </c>
      <c r="F177" s="127" t="s">
        <v>52</v>
      </c>
      <c r="G177" s="127">
        <v>3.9074074074074048</v>
      </c>
      <c r="H177" s="127">
        <v>-3.7604705043664239</v>
      </c>
      <c r="I177" s="127">
        <v>6.4814814814814952</v>
      </c>
      <c r="J177" s="127">
        <v>5.6521739130434696</v>
      </c>
      <c r="K177" s="127">
        <v>14.888888888888886</v>
      </c>
      <c r="L177" s="127">
        <v>7.1889103803997472</v>
      </c>
      <c r="M177" s="127">
        <v>8.2706766917293209</v>
      </c>
      <c r="N177" s="127">
        <v>7.9444444444444429</v>
      </c>
      <c r="O177" s="127">
        <v>9.7786927431806419</v>
      </c>
      <c r="P177" s="127">
        <v>16.736990154711663</v>
      </c>
      <c r="Q177" s="127">
        <v>-0.54216867469880015</v>
      </c>
      <c r="R177" s="127">
        <v>2.9376135675348394</v>
      </c>
      <c r="S177" s="127">
        <v>4.6484260076492916</v>
      </c>
      <c r="T177" s="127">
        <v>4.5356573891856442</v>
      </c>
      <c r="U177" s="127">
        <v>4.2492155983863569</v>
      </c>
      <c r="V177" s="127">
        <v>1.9004213603921301</v>
      </c>
      <c r="W177" s="127">
        <v>1.8987341772152035</v>
      </c>
      <c r="X177" s="127">
        <v>0</v>
      </c>
      <c r="Y177" s="127">
        <v>0</v>
      </c>
      <c r="Z177" s="127">
        <v>0</v>
      </c>
      <c r="AA177" s="128">
        <v>0</v>
      </c>
      <c r="AB177" s="127">
        <v>0</v>
      </c>
      <c r="AC177" s="127">
        <v>3.9917184265010341</v>
      </c>
      <c r="AD177" s="128">
        <v>2.9704547264473913</v>
      </c>
      <c r="AE177" s="127">
        <v>4.9883990719257421</v>
      </c>
      <c r="AF177" s="128">
        <v>3.9852670349908026</v>
      </c>
      <c r="AG177" s="128">
        <v>3.988381977897415</v>
      </c>
      <c r="AH177" s="128">
        <v>1.4987396961646027</v>
      </c>
      <c r="AI177" s="128">
        <v>4.4902342439089731</v>
      </c>
      <c r="AJ177" s="127">
        <v>3.5</v>
      </c>
      <c r="AK177" s="127">
        <v>4.9897598212623278</v>
      </c>
    </row>
    <row r="178" spans="1:38" x14ac:dyDescent="0.15">
      <c r="A178" s="16" t="s">
        <v>694</v>
      </c>
      <c r="B178" s="126" t="s">
        <v>695</v>
      </c>
      <c r="C178" s="16" t="s">
        <v>696</v>
      </c>
      <c r="D178" s="126" t="s">
        <v>94</v>
      </c>
      <c r="E178" s="126" t="s">
        <v>88</v>
      </c>
      <c r="F178" s="127" t="s">
        <v>52</v>
      </c>
      <c r="G178" s="127" t="s">
        <v>52</v>
      </c>
      <c r="H178" s="127" t="s">
        <v>52</v>
      </c>
      <c r="I178" s="127" t="s">
        <v>52</v>
      </c>
      <c r="J178" s="127" t="s">
        <v>52</v>
      </c>
      <c r="K178" s="127" t="s">
        <v>52</v>
      </c>
      <c r="L178" s="127" t="s">
        <v>52</v>
      </c>
      <c r="M178" s="127" t="s">
        <v>52</v>
      </c>
      <c r="N178" s="127" t="s">
        <v>52</v>
      </c>
      <c r="O178" s="127" t="s">
        <v>52</v>
      </c>
      <c r="P178" s="127" t="s">
        <v>52</v>
      </c>
      <c r="Q178" s="127" t="s">
        <v>52</v>
      </c>
      <c r="R178" s="127">
        <v>1.2759170653907432</v>
      </c>
      <c r="S178" s="127">
        <v>1.8897637795275699</v>
      </c>
      <c r="T178" s="127">
        <v>2.9366306027820599</v>
      </c>
      <c r="U178" s="127">
        <v>3.9039039039039096</v>
      </c>
      <c r="V178" s="127">
        <v>3.7572254335260169</v>
      </c>
      <c r="W178" s="127">
        <v>2.7855153203342695</v>
      </c>
      <c r="X178" s="127">
        <v>0</v>
      </c>
      <c r="Y178" s="127">
        <v>0</v>
      </c>
      <c r="Z178" s="127">
        <v>0</v>
      </c>
      <c r="AA178" s="128">
        <v>0</v>
      </c>
      <c r="AB178" s="127">
        <v>0</v>
      </c>
      <c r="AC178" s="127">
        <v>1.8970189701897011</v>
      </c>
      <c r="AD178" s="128">
        <v>1.9946808510638236</v>
      </c>
      <c r="AE178" s="127">
        <v>1.9556714471968606</v>
      </c>
      <c r="AF178" s="128">
        <v>2.941176470588247</v>
      </c>
      <c r="AG178" s="128">
        <v>1.9875776397515477</v>
      </c>
      <c r="AH178" s="128">
        <v>0</v>
      </c>
      <c r="AI178" s="128">
        <v>1.9488428745432367</v>
      </c>
      <c r="AJ178" s="127">
        <v>6.6</v>
      </c>
      <c r="AK178" s="127">
        <v>2.9147982062780313</v>
      </c>
      <c r="AL178" s="19"/>
    </row>
    <row r="179" spans="1:38" x14ac:dyDescent="0.15">
      <c r="A179" s="126" t="s">
        <v>697</v>
      </c>
      <c r="B179" s="126" t="s">
        <v>698</v>
      </c>
      <c r="C179" s="126" t="s">
        <v>699</v>
      </c>
      <c r="D179" s="126" t="s">
        <v>94</v>
      </c>
      <c r="E179" s="126" t="s">
        <v>86</v>
      </c>
      <c r="F179" s="127" t="s">
        <v>52</v>
      </c>
      <c r="G179" s="127" t="s">
        <v>52</v>
      </c>
      <c r="H179" s="127" t="s">
        <v>52</v>
      </c>
      <c r="I179" s="127">
        <v>2.4761904761904816</v>
      </c>
      <c r="J179" s="127">
        <v>11.710037174721194</v>
      </c>
      <c r="K179" s="127">
        <v>15.141430948419284</v>
      </c>
      <c r="L179" s="127">
        <v>4.4797687861271527</v>
      </c>
      <c r="M179" s="127">
        <v>4.4260027662517416</v>
      </c>
      <c r="N179" s="127">
        <v>4.5033112582781456</v>
      </c>
      <c r="O179" s="127">
        <v>9.3789607097591841</v>
      </c>
      <c r="P179" s="127">
        <v>19.698725376593273</v>
      </c>
      <c r="Q179" s="127">
        <v>6.776379477250714</v>
      </c>
      <c r="R179" s="127">
        <v>5.5303717135086288</v>
      </c>
      <c r="S179" s="127">
        <v>5.9278350515463956</v>
      </c>
      <c r="T179" s="127">
        <v>4.9472830494728299</v>
      </c>
      <c r="U179" s="127">
        <v>4.9459041731066549</v>
      </c>
      <c r="V179" s="127">
        <v>4.9337260677466901</v>
      </c>
      <c r="W179" s="127">
        <v>3.0175438596491233</v>
      </c>
      <c r="X179" s="127">
        <v>0</v>
      </c>
      <c r="Y179" s="127">
        <v>3.4741144414169014</v>
      </c>
      <c r="Z179" s="127">
        <v>3.4891375905200732</v>
      </c>
      <c r="AA179" s="128">
        <v>1.9720101781170563</v>
      </c>
      <c r="AB179" s="127">
        <v>1.9962570180910744</v>
      </c>
      <c r="AC179" s="127">
        <v>3.3639143730886722</v>
      </c>
      <c r="AD179" s="128">
        <v>3.2544378698224907</v>
      </c>
      <c r="AE179" s="127">
        <v>7.6217765042979835</v>
      </c>
      <c r="AF179" s="128">
        <v>14.164004259850893</v>
      </c>
      <c r="AG179" s="128">
        <v>2.9384328358208922</v>
      </c>
      <c r="AH179" s="128">
        <v>4.9841413683733604</v>
      </c>
      <c r="AI179" s="128">
        <v>4.7906776003452789</v>
      </c>
      <c r="AJ179" s="127">
        <v>6.8</v>
      </c>
      <c r="AK179" s="127">
        <v>5.5512721665381566</v>
      </c>
    </row>
    <row r="180" spans="1:38" x14ac:dyDescent="0.15">
      <c r="A180" s="126" t="s">
        <v>700</v>
      </c>
      <c r="B180" s="126" t="s">
        <v>701</v>
      </c>
      <c r="C180" s="126" t="s">
        <v>702</v>
      </c>
      <c r="D180" s="126" t="s">
        <v>94</v>
      </c>
      <c r="E180" s="126" t="s">
        <v>76</v>
      </c>
      <c r="F180" s="127" t="s">
        <v>52</v>
      </c>
      <c r="G180" s="127">
        <v>-22.895695009638047</v>
      </c>
      <c r="H180" s="127">
        <v>0</v>
      </c>
      <c r="I180" s="127">
        <v>-9.6527777777777715</v>
      </c>
      <c r="J180" s="127">
        <v>6.364335126825523</v>
      </c>
      <c r="K180" s="127">
        <v>-2.4859083682613061</v>
      </c>
      <c r="L180" s="127">
        <v>17.696754112939075</v>
      </c>
      <c r="M180" s="127">
        <v>3.9037904546026994</v>
      </c>
      <c r="N180" s="127">
        <v>4.4964246757968738</v>
      </c>
      <c r="O180" s="127">
        <v>7.5040593829737787</v>
      </c>
      <c r="P180" s="127">
        <v>5.6640414284173062</v>
      </c>
      <c r="Q180" s="127">
        <v>4.9009597712885551</v>
      </c>
      <c r="R180" s="127">
        <v>1.5378625656998395</v>
      </c>
      <c r="S180" s="127">
        <v>2.5019171779141232</v>
      </c>
      <c r="T180" s="127">
        <v>2.8990928644907967</v>
      </c>
      <c r="U180" s="127">
        <v>4.4987730618922086</v>
      </c>
      <c r="V180" s="127">
        <v>3.8963297964863273</v>
      </c>
      <c r="W180" s="127">
        <v>4.5035995312238555</v>
      </c>
      <c r="X180" s="127">
        <v>0</v>
      </c>
      <c r="Y180" s="127">
        <v>0</v>
      </c>
      <c r="Z180" s="127">
        <v>4.0051265619993615</v>
      </c>
      <c r="AA180" s="128">
        <v>1.9870609981515575</v>
      </c>
      <c r="AB180" s="127">
        <v>1.9861048180033425</v>
      </c>
      <c r="AC180" s="127">
        <v>3.7023324694557491</v>
      </c>
      <c r="AD180" s="128">
        <v>3.5701535166012155</v>
      </c>
      <c r="AE180" s="127">
        <v>3.4470872113064432</v>
      </c>
      <c r="AF180" s="128">
        <v>3.3322225924691695</v>
      </c>
      <c r="AG180" s="128">
        <v>3.2247662044501801</v>
      </c>
      <c r="AH180" s="128">
        <v>3.1240237425804436</v>
      </c>
      <c r="AI180" s="128">
        <v>3.0296940321114758</v>
      </c>
      <c r="AJ180" s="127">
        <v>3</v>
      </c>
      <c r="AK180" s="127">
        <v>2.9920630388854046</v>
      </c>
    </row>
    <row r="181" spans="1:38" x14ac:dyDescent="0.15">
      <c r="A181" s="126" t="s">
        <v>703</v>
      </c>
      <c r="B181" s="126" t="s">
        <v>704</v>
      </c>
      <c r="C181" s="126" t="s">
        <v>705</v>
      </c>
      <c r="D181" s="126" t="s">
        <v>94</v>
      </c>
      <c r="E181" s="126" t="s">
        <v>76</v>
      </c>
      <c r="F181" s="127" t="s">
        <v>52</v>
      </c>
      <c r="G181" s="127">
        <v>0</v>
      </c>
      <c r="H181" s="127">
        <v>10.612794612794602</v>
      </c>
      <c r="I181" s="127">
        <v>5.0894922683550448</v>
      </c>
      <c r="J181" s="127">
        <v>4.5881126173096902</v>
      </c>
      <c r="K181" s="127">
        <v>5.2841475573280263</v>
      </c>
      <c r="L181" s="127">
        <v>4.4507575757575637</v>
      </c>
      <c r="M181" s="127">
        <v>3.1731640979147926</v>
      </c>
      <c r="N181" s="127">
        <v>2.8998242530755789</v>
      </c>
      <c r="O181" s="127">
        <v>4.9530315969257117</v>
      </c>
      <c r="P181" s="127">
        <v>8.7062652563059402</v>
      </c>
      <c r="Q181" s="127">
        <v>2.5449101796407092</v>
      </c>
      <c r="R181" s="127">
        <v>2.4087591240875952</v>
      </c>
      <c r="S181" s="127">
        <v>1.9244476122594278</v>
      </c>
      <c r="T181" s="127">
        <v>3.0069930069930138</v>
      </c>
      <c r="U181" s="127">
        <v>2.9871011541072789</v>
      </c>
      <c r="V181" s="127">
        <v>2.7027027027026946</v>
      </c>
      <c r="W181" s="127">
        <v>0</v>
      </c>
      <c r="X181" s="127">
        <v>0</v>
      </c>
      <c r="Y181" s="127">
        <v>0</v>
      </c>
      <c r="Z181" s="127">
        <v>0</v>
      </c>
      <c r="AA181" s="128">
        <v>0</v>
      </c>
      <c r="AB181" s="127">
        <v>0</v>
      </c>
      <c r="AC181" s="127">
        <v>3.5658251319355294</v>
      </c>
      <c r="AD181" s="128">
        <v>3.4430519212229616</v>
      </c>
      <c r="AE181" s="127">
        <v>3.3284516043136758</v>
      </c>
      <c r="AF181" s="128">
        <v>3.2212343770132712</v>
      </c>
      <c r="AG181" s="128">
        <v>3.1207090250904956</v>
      </c>
      <c r="AH181" s="128">
        <v>3.0262680062946372</v>
      </c>
      <c r="AI181" s="128">
        <v>2.9373751615556341</v>
      </c>
      <c r="AJ181" s="127">
        <v>3</v>
      </c>
      <c r="AK181" s="127">
        <v>2.9923528759836007</v>
      </c>
    </row>
    <row r="182" spans="1:38" x14ac:dyDescent="0.15">
      <c r="A182" s="126" t="s">
        <v>706</v>
      </c>
      <c r="B182" s="126" t="s">
        <v>707</v>
      </c>
      <c r="C182" s="126" t="s">
        <v>708</v>
      </c>
      <c r="D182" s="126" t="s">
        <v>94</v>
      </c>
      <c r="E182" s="126" t="s">
        <v>76</v>
      </c>
      <c r="F182" s="127" t="s">
        <v>52</v>
      </c>
      <c r="G182" s="127">
        <v>-27.690414330644046</v>
      </c>
      <c r="H182" s="127">
        <v>44.667170953101362</v>
      </c>
      <c r="I182" s="127">
        <v>11.921568627450995</v>
      </c>
      <c r="J182" s="127">
        <v>7.7318383555244026</v>
      </c>
      <c r="K182" s="127">
        <v>8.2393755420641952</v>
      </c>
      <c r="L182" s="127">
        <v>4.4370993589743648</v>
      </c>
      <c r="M182" s="127">
        <v>6.9626930085355383</v>
      </c>
      <c r="N182" s="127">
        <v>6.1418452434322717</v>
      </c>
      <c r="O182" s="127">
        <v>23.31474911302584</v>
      </c>
      <c r="P182" s="127">
        <v>33.806000822030427</v>
      </c>
      <c r="Q182" s="127">
        <v>8.1093534019351665</v>
      </c>
      <c r="R182" s="127">
        <v>3.6605578443907945</v>
      </c>
      <c r="S182" s="127">
        <v>3.2617633622658673</v>
      </c>
      <c r="T182" s="127">
        <v>4.3974517784462819</v>
      </c>
      <c r="U182" s="127">
        <v>4.1825578438850783</v>
      </c>
      <c r="V182" s="127">
        <v>4.478340451494816</v>
      </c>
      <c r="W182" s="127">
        <v>2.9081990189208113</v>
      </c>
      <c r="X182" s="127">
        <v>0.39723073430938882</v>
      </c>
      <c r="Y182" s="127">
        <v>0.88175446529506019</v>
      </c>
      <c r="Z182" s="127">
        <v>2.6557597489914571</v>
      </c>
      <c r="AA182" s="128">
        <v>1.1206927919077403</v>
      </c>
      <c r="AB182" s="127">
        <v>1.2450073764887826</v>
      </c>
      <c r="AC182" s="127">
        <v>4.2008742936347154</v>
      </c>
      <c r="AD182" s="128">
        <v>2.254510726832426</v>
      </c>
      <c r="AE182" s="127">
        <v>2.5450300200133391</v>
      </c>
      <c r="AF182" s="128">
        <v>-0.18215528738249054</v>
      </c>
      <c r="AG182" s="128">
        <v>0.66803532440447011</v>
      </c>
      <c r="AH182" s="128">
        <v>-0.13272044542277128</v>
      </c>
      <c r="AI182" s="128">
        <v>0.13795338886909056</v>
      </c>
      <c r="AJ182" s="127">
        <v>-0.8</v>
      </c>
      <c r="AK182" s="127">
        <v>0.36878691948696041</v>
      </c>
    </row>
    <row r="183" spans="1:38" x14ac:dyDescent="0.15">
      <c r="A183" s="126" t="s">
        <v>709</v>
      </c>
      <c r="B183" s="126" t="s">
        <v>710</v>
      </c>
      <c r="C183" s="126" t="s">
        <v>711</v>
      </c>
      <c r="D183" s="126" t="s">
        <v>94</v>
      </c>
      <c r="E183" s="126" t="s">
        <v>76</v>
      </c>
      <c r="F183" s="127" t="s">
        <v>52</v>
      </c>
      <c r="G183" s="127">
        <v>-5.3571428571428612</v>
      </c>
      <c r="H183" s="127">
        <v>4.7211740041928749</v>
      </c>
      <c r="I183" s="127">
        <v>-5.0928891736066646</v>
      </c>
      <c r="J183" s="127">
        <v>0</v>
      </c>
      <c r="K183" s="127">
        <v>6.0833614579817805</v>
      </c>
      <c r="L183" s="127">
        <v>0</v>
      </c>
      <c r="M183" s="127">
        <v>8.8920703093931479</v>
      </c>
      <c r="N183" s="127">
        <v>5.9016872397925653</v>
      </c>
      <c r="O183" s="127">
        <v>8.9040623491275284</v>
      </c>
      <c r="P183" s="127">
        <v>9.4996833438885346</v>
      </c>
      <c r="Q183" s="127">
        <v>19.924812030075188</v>
      </c>
      <c r="R183" s="127">
        <v>9.6648179406800097</v>
      </c>
      <c r="S183" s="127">
        <v>5.0925722327279175</v>
      </c>
      <c r="T183" s="127">
        <v>3.9335481441185038</v>
      </c>
      <c r="U183" s="127">
        <v>4.7550026170632549</v>
      </c>
      <c r="V183" s="127">
        <v>4.773618264278582</v>
      </c>
      <c r="W183" s="127">
        <v>3.0264123257520197</v>
      </c>
      <c r="X183" s="127">
        <v>-4.2727434573620826E-2</v>
      </c>
      <c r="Y183" s="127">
        <v>0.92615680547143597</v>
      </c>
      <c r="Z183" s="127">
        <v>2.149437052200625</v>
      </c>
      <c r="AA183" s="128">
        <v>-0.58392647363693095</v>
      </c>
      <c r="AB183" s="127">
        <v>-0.90710040663122271</v>
      </c>
      <c r="AC183" s="127">
        <v>3.7808641975308532</v>
      </c>
      <c r="AD183" s="128">
        <v>3.3322068266306237</v>
      </c>
      <c r="AE183" s="127">
        <v>4.0031397174254302</v>
      </c>
      <c r="AF183" s="128">
        <v>1.4339622641509342</v>
      </c>
      <c r="AG183" s="128">
        <v>3.4040178571428603</v>
      </c>
      <c r="AH183" s="128">
        <v>2.2755891347364559</v>
      </c>
      <c r="AI183" s="128">
        <v>1.7128426113212043</v>
      </c>
      <c r="AJ183" s="127">
        <v>3</v>
      </c>
      <c r="AK183" s="127">
        <v>3.4970904207699194</v>
      </c>
    </row>
    <row r="184" spans="1:38" ht="17" x14ac:dyDescent="0.15">
      <c r="A184" s="126" t="s">
        <v>712</v>
      </c>
      <c r="B184" s="126" t="s">
        <v>713</v>
      </c>
      <c r="C184" s="126" t="s">
        <v>714</v>
      </c>
      <c r="D184" s="126" t="s">
        <v>194</v>
      </c>
      <c r="E184" s="126" t="s">
        <v>76</v>
      </c>
      <c r="F184" s="127" t="s">
        <v>52</v>
      </c>
      <c r="G184" s="127">
        <v>10.730158730158749</v>
      </c>
      <c r="H184" s="127">
        <v>-25.802752293577996</v>
      </c>
      <c r="I184" s="127">
        <v>111.32148377125196</v>
      </c>
      <c r="J184" s="127">
        <v>27.811300054854655</v>
      </c>
      <c r="K184" s="127">
        <v>27.582260371959947</v>
      </c>
      <c r="L184" s="127">
        <v>-0.41489123121776572</v>
      </c>
      <c r="M184" s="127">
        <v>28.589122846526294</v>
      </c>
      <c r="N184" s="127">
        <v>15.026269702276721</v>
      </c>
      <c r="O184" s="127">
        <v>9.0819123020706343</v>
      </c>
      <c r="P184" s="127">
        <v>8.6956521739130608</v>
      </c>
      <c r="Q184" s="127">
        <v>8.0385232744783366</v>
      </c>
      <c r="R184" s="127">
        <v>4.938491709752185</v>
      </c>
      <c r="S184" s="127">
        <v>2.6277041567561241</v>
      </c>
      <c r="T184" s="127">
        <v>2.990839863149759</v>
      </c>
      <c r="U184" s="127">
        <v>3.1879554222031743</v>
      </c>
      <c r="V184" s="127">
        <v>4.7925645152915592</v>
      </c>
      <c r="W184" s="127">
        <v>4.1571697552274429</v>
      </c>
      <c r="X184" s="127">
        <v>0.61367204224347915</v>
      </c>
      <c r="Y184" s="127">
        <v>2.6666666666666572</v>
      </c>
      <c r="Z184" s="127">
        <v>-0.41908446163765234</v>
      </c>
      <c r="AA184" s="128">
        <v>2.2799796512972259</v>
      </c>
      <c r="AB184" s="127">
        <v>0.90884427563753256</v>
      </c>
      <c r="AC184" s="127">
        <v>-9.4098669175957106E-2</v>
      </c>
      <c r="AD184" s="128">
        <v>2.9018658055256497</v>
      </c>
      <c r="AE184" s="127">
        <v>3.1077016955062486</v>
      </c>
      <c r="AF184" s="128" t="s">
        <v>52</v>
      </c>
      <c r="AG184" s="128" t="s">
        <v>52</v>
      </c>
      <c r="AH184" s="128" t="s">
        <v>52</v>
      </c>
      <c r="AI184" s="128" t="s">
        <v>52</v>
      </c>
      <c r="AJ184" s="127" t="s">
        <v>52</v>
      </c>
      <c r="AK184" s="127" t="s">
        <v>52</v>
      </c>
    </row>
    <row r="185" spans="1:38" x14ac:dyDescent="0.15">
      <c r="A185" s="126" t="s">
        <v>715</v>
      </c>
      <c r="B185" s="126" t="s">
        <v>716</v>
      </c>
      <c r="C185" s="126" t="s">
        <v>717</v>
      </c>
      <c r="D185" s="126" t="s">
        <v>94</v>
      </c>
      <c r="E185" s="126" t="s">
        <v>76</v>
      </c>
      <c r="F185" s="127" t="s">
        <v>52</v>
      </c>
      <c r="G185" s="127">
        <v>4.6685495929556424</v>
      </c>
      <c r="H185" s="127">
        <v>-18.746031746031761</v>
      </c>
      <c r="I185" s="127">
        <v>22.103926548153936</v>
      </c>
      <c r="J185" s="127">
        <v>3.3197344212462951</v>
      </c>
      <c r="K185" s="127">
        <v>5.8222359863734994</v>
      </c>
      <c r="L185" s="127">
        <v>3.1606672519754113</v>
      </c>
      <c r="M185" s="127">
        <v>7.8794326241134769</v>
      </c>
      <c r="N185" s="127">
        <v>3.6618236802314073</v>
      </c>
      <c r="O185" s="127">
        <v>6.1897513952308429</v>
      </c>
      <c r="P185" s="127">
        <v>5.8528428093645601</v>
      </c>
      <c r="Q185" s="127">
        <v>2.5445723313021915</v>
      </c>
      <c r="R185" s="127">
        <v>3.1416781292984837</v>
      </c>
      <c r="S185" s="127">
        <v>0.47476795049610132</v>
      </c>
      <c r="T185" s="127">
        <v>2.3254579240775257</v>
      </c>
      <c r="U185" s="127">
        <v>3.725418979920093</v>
      </c>
      <c r="V185" s="127">
        <v>3.0863888749937445</v>
      </c>
      <c r="W185" s="127">
        <v>2.2418478260869392</v>
      </c>
      <c r="X185" s="127">
        <v>1.7940199335548073</v>
      </c>
      <c r="Y185" s="127">
        <v>2.2099962700484923</v>
      </c>
      <c r="Z185" s="127">
        <v>1.3958580421494275</v>
      </c>
      <c r="AA185" s="128">
        <v>0.93125787295302853</v>
      </c>
      <c r="AB185" s="127">
        <v>1.1722754624470699</v>
      </c>
      <c r="AC185" s="127">
        <v>3.4011807207683598</v>
      </c>
      <c r="AD185" s="128">
        <v>3.1146144013634469</v>
      </c>
      <c r="AE185" s="127">
        <v>3.165158464526252</v>
      </c>
      <c r="AF185" s="128">
        <v>3.8691072215324196</v>
      </c>
      <c r="AG185" s="128">
        <v>3.1080091003740318</v>
      </c>
      <c r="AH185" s="128">
        <v>3.1115598937880975</v>
      </c>
      <c r="AI185" s="128">
        <v>3.3650393529433198</v>
      </c>
      <c r="AJ185" s="127">
        <v>4.4000000000000004</v>
      </c>
      <c r="AK185" s="127">
        <v>5.0509123903619422</v>
      </c>
    </row>
    <row r="186" spans="1:38" x14ac:dyDescent="0.15">
      <c r="A186" s="126" t="s">
        <v>718</v>
      </c>
      <c r="B186" s="126" t="s">
        <v>719</v>
      </c>
      <c r="C186" s="126" t="s">
        <v>720</v>
      </c>
      <c r="D186" s="126" t="s">
        <v>94</v>
      </c>
      <c r="E186" s="126" t="s">
        <v>76</v>
      </c>
      <c r="F186" s="127" t="s">
        <v>52</v>
      </c>
      <c r="G186" s="127">
        <v>10.34482758620689</v>
      </c>
      <c r="H186" s="127">
        <v>3.125</v>
      </c>
      <c r="I186" s="127">
        <v>16.83501683501683</v>
      </c>
      <c r="J186" s="127">
        <v>7.2507204610951135</v>
      </c>
      <c r="K186" s="127">
        <v>4.1917454858125325</v>
      </c>
      <c r="L186" s="127">
        <v>0.18568186507117446</v>
      </c>
      <c r="M186" s="127">
        <v>3.1816309719933997</v>
      </c>
      <c r="N186" s="127">
        <v>3.3429797425406775</v>
      </c>
      <c r="O186" s="127">
        <v>19.727694090382371</v>
      </c>
      <c r="P186" s="127">
        <v>4.0890394386644147</v>
      </c>
      <c r="Q186" s="127">
        <v>10.049589338292279</v>
      </c>
      <c r="R186" s="127">
        <v>5.1397592058016102</v>
      </c>
      <c r="S186" s="127">
        <v>5.7456639657135042</v>
      </c>
      <c r="T186" s="127">
        <v>4.7748717623963017</v>
      </c>
      <c r="U186" s="127">
        <v>11.296464188576621</v>
      </c>
      <c r="V186" s="127">
        <v>5.7945041816009706</v>
      </c>
      <c r="W186" s="127">
        <v>4.5428879420974226</v>
      </c>
      <c r="X186" s="127">
        <v>0.63831876657174291</v>
      </c>
      <c r="Y186" s="127">
        <v>2.7712724434035891</v>
      </c>
      <c r="Z186" s="127">
        <v>1.3815039878465711</v>
      </c>
      <c r="AA186" s="128">
        <v>0.31842659798642092</v>
      </c>
      <c r="AB186" s="127">
        <v>0.1073612472576313</v>
      </c>
      <c r="AC186" s="127">
        <v>2.7744101464142412</v>
      </c>
      <c r="AD186" s="128">
        <v>2.9127535048319109</v>
      </c>
      <c r="AE186" s="127">
        <v>3.0727857867125064</v>
      </c>
      <c r="AF186" s="128">
        <v>2.57912745936697</v>
      </c>
      <c r="AG186" s="128">
        <v>2.3141391819205159</v>
      </c>
      <c r="AH186" s="128">
        <v>1.9439237101638318</v>
      </c>
      <c r="AI186" s="128">
        <v>2.246652008794725</v>
      </c>
      <c r="AJ186" s="127">
        <v>0.3</v>
      </c>
      <c r="AK186" s="127">
        <v>4.6776331176424728</v>
      </c>
    </row>
    <row r="187" spans="1:38" x14ac:dyDescent="0.15">
      <c r="A187" s="126" t="s">
        <v>721</v>
      </c>
      <c r="B187" s="126" t="s">
        <v>722</v>
      </c>
      <c r="C187" s="126" t="s">
        <v>723</v>
      </c>
      <c r="D187" s="126" t="s">
        <v>94</v>
      </c>
      <c r="E187" s="126" t="s">
        <v>74</v>
      </c>
      <c r="F187" s="127" t="s">
        <v>52</v>
      </c>
      <c r="G187" s="127">
        <v>-5.6537102473498209</v>
      </c>
      <c r="H187" s="127">
        <v>9.5513940907199242</v>
      </c>
      <c r="I187" s="127">
        <v>8.3646088158874363</v>
      </c>
      <c r="J187" s="127">
        <v>9.962421828991296</v>
      </c>
      <c r="K187" s="127">
        <v>6.48661744641241</v>
      </c>
      <c r="L187" s="127">
        <v>4.4114477308106785</v>
      </c>
      <c r="M187" s="127">
        <v>4.4819597678739314</v>
      </c>
      <c r="N187" s="127">
        <v>4.6782727053193014</v>
      </c>
      <c r="O187" s="127">
        <v>6.4647036617591596</v>
      </c>
      <c r="P187" s="127">
        <v>9.8080351426685866</v>
      </c>
      <c r="Q187" s="127">
        <v>4.9844376474387246</v>
      </c>
      <c r="R187" s="127">
        <v>4.8306619732749994</v>
      </c>
      <c r="S187" s="127">
        <v>4.2364178715219509</v>
      </c>
      <c r="T187" s="127">
        <v>3.4989366360167651</v>
      </c>
      <c r="U187" s="127">
        <v>3.8966238828746356</v>
      </c>
      <c r="V187" s="127">
        <v>2.989914854321654</v>
      </c>
      <c r="W187" s="127">
        <v>1.8998736241624812</v>
      </c>
      <c r="X187" s="127">
        <v>6.9284704709104972E-4</v>
      </c>
      <c r="Y187" s="127">
        <v>-6.9284224674959205E-4</v>
      </c>
      <c r="Z187" s="127">
        <v>2.7713881883357772E-3</v>
      </c>
      <c r="AA187" s="128">
        <v>-2.0784835384035638E-3</v>
      </c>
      <c r="AB187" s="127">
        <v>1.9496580823512355</v>
      </c>
      <c r="AC187" s="127">
        <v>3.991926440906024</v>
      </c>
      <c r="AD187" s="128">
        <v>4.9921252638526648</v>
      </c>
      <c r="AE187" s="127">
        <v>4.994398107805309</v>
      </c>
      <c r="AF187" s="128">
        <v>3.9897085674990063</v>
      </c>
      <c r="AG187" s="128">
        <v>3.9899893965133826</v>
      </c>
      <c r="AH187" s="128">
        <v>4.9897759479861623</v>
      </c>
      <c r="AI187" s="128">
        <v>2.9898441375349183</v>
      </c>
      <c r="AJ187" s="127">
        <v>5</v>
      </c>
      <c r="AK187" s="127">
        <v>4.9851021600660639</v>
      </c>
    </row>
    <row r="188" spans="1:38" x14ac:dyDescent="0.15">
      <c r="A188" s="126" t="s">
        <v>724</v>
      </c>
      <c r="B188" s="126" t="s">
        <v>725</v>
      </c>
      <c r="C188" s="126" t="s">
        <v>726</v>
      </c>
      <c r="D188" s="126" t="s">
        <v>94</v>
      </c>
      <c r="E188" s="126" t="s">
        <v>76</v>
      </c>
      <c r="F188" s="127" t="s">
        <v>52</v>
      </c>
      <c r="G188" s="127">
        <v>5.7142857142857224</v>
      </c>
      <c r="H188" s="127">
        <v>1.3573573573573583</v>
      </c>
      <c r="I188" s="127">
        <v>1.8487793315951677</v>
      </c>
      <c r="J188" s="127">
        <v>5.3060274610193119</v>
      </c>
      <c r="K188" s="127">
        <v>5.2486187845303789</v>
      </c>
      <c r="L188" s="127">
        <v>3.8740157480314963</v>
      </c>
      <c r="M188" s="127">
        <v>3.9822114412775562</v>
      </c>
      <c r="N188" s="127">
        <v>3.1006998444790099</v>
      </c>
      <c r="O188" s="127">
        <v>9.4371641368907291</v>
      </c>
      <c r="P188" s="127">
        <v>3.2908339076498976</v>
      </c>
      <c r="Q188" s="127">
        <v>7.0809007506255028</v>
      </c>
      <c r="R188" s="127">
        <v>4.6576836202196574</v>
      </c>
      <c r="S188" s="127">
        <v>3.0363920517972645</v>
      </c>
      <c r="T188" s="127">
        <v>2.9252437703141965</v>
      </c>
      <c r="U188" s="127">
        <v>3.1017543859648953</v>
      </c>
      <c r="V188" s="127">
        <v>2.4503130955622225</v>
      </c>
      <c r="W188" s="127">
        <v>1.9200106298166304</v>
      </c>
      <c r="X188" s="127">
        <v>0.39110879342936755</v>
      </c>
      <c r="Y188" s="127">
        <v>4.6750211025258182</v>
      </c>
      <c r="Z188" s="127">
        <v>3.4551206500837282</v>
      </c>
      <c r="AA188" s="128">
        <v>0.69552704161170986</v>
      </c>
      <c r="AB188" s="127">
        <v>0.1071811361200492</v>
      </c>
      <c r="AC188" s="127">
        <v>0.67213894837021559</v>
      </c>
      <c r="AD188" s="128">
        <v>3.704579025110788</v>
      </c>
      <c r="AE188" s="127">
        <v>3.3671376481312576</v>
      </c>
      <c r="AF188" s="128">
        <v>0.52361792426831588</v>
      </c>
      <c r="AG188" s="128">
        <v>2.9992323719706171</v>
      </c>
      <c r="AH188" s="128">
        <v>2.8267234495608209</v>
      </c>
      <c r="AI188" s="128">
        <v>2.9457444605508374</v>
      </c>
      <c r="AJ188" s="127">
        <v>3.4</v>
      </c>
      <c r="AK188" s="127">
        <v>3.3863669537293859</v>
      </c>
    </row>
    <row r="189" spans="1:38" ht="17" x14ac:dyDescent="0.15">
      <c r="A189" s="126" t="s">
        <v>727</v>
      </c>
      <c r="B189" s="126" t="s">
        <v>52</v>
      </c>
      <c r="C189" s="126" t="s">
        <v>728</v>
      </c>
      <c r="D189" s="126" t="s">
        <v>194</v>
      </c>
      <c r="E189" s="126" t="s">
        <v>76</v>
      </c>
      <c r="F189" s="127" t="s">
        <v>52</v>
      </c>
      <c r="G189" s="127">
        <v>-1.5451934910433351</v>
      </c>
      <c r="H189" s="127">
        <v>-9.375</v>
      </c>
      <c r="I189" s="127">
        <v>8.812260536398469</v>
      </c>
      <c r="J189" s="127">
        <v>8.4507042253521263</v>
      </c>
      <c r="K189" s="127" t="s">
        <v>52</v>
      </c>
      <c r="L189" s="127" t="s">
        <v>52</v>
      </c>
      <c r="M189" s="127" t="s">
        <v>52</v>
      </c>
      <c r="N189" s="127" t="s">
        <v>52</v>
      </c>
      <c r="O189" s="127" t="s">
        <v>52</v>
      </c>
      <c r="P189" s="127" t="s">
        <v>52</v>
      </c>
      <c r="Q189" s="127" t="s">
        <v>52</v>
      </c>
      <c r="R189" s="127" t="s">
        <v>52</v>
      </c>
      <c r="S189" s="127" t="s">
        <v>52</v>
      </c>
      <c r="T189" s="127" t="s">
        <v>52</v>
      </c>
      <c r="U189" s="127" t="s">
        <v>52</v>
      </c>
      <c r="V189" s="127" t="s">
        <v>52</v>
      </c>
      <c r="W189" s="127" t="s">
        <v>52</v>
      </c>
      <c r="X189" s="127" t="s">
        <v>52</v>
      </c>
      <c r="Y189" s="127" t="s">
        <v>52</v>
      </c>
      <c r="Z189" s="127" t="s">
        <v>52</v>
      </c>
      <c r="AA189" s="128" t="s">
        <v>52</v>
      </c>
      <c r="AB189" s="127" t="s">
        <v>52</v>
      </c>
      <c r="AC189" s="127" t="s">
        <v>52</v>
      </c>
      <c r="AD189" s="128" t="s">
        <v>52</v>
      </c>
      <c r="AE189" s="127" t="s">
        <v>52</v>
      </c>
      <c r="AF189" s="128" t="s">
        <v>52</v>
      </c>
      <c r="AG189" s="128" t="s">
        <v>52</v>
      </c>
      <c r="AH189" s="128" t="s">
        <v>52</v>
      </c>
      <c r="AI189" s="128" t="s">
        <v>52</v>
      </c>
      <c r="AJ189" s="127" t="s">
        <v>52</v>
      </c>
      <c r="AK189" s="127" t="s">
        <v>52</v>
      </c>
    </row>
    <row r="190" spans="1:38" ht="17" x14ac:dyDescent="0.15">
      <c r="A190" s="126" t="s">
        <v>729</v>
      </c>
      <c r="B190" s="126" t="s">
        <v>52</v>
      </c>
      <c r="C190" s="126" t="s">
        <v>730</v>
      </c>
      <c r="D190" s="126" t="s">
        <v>194</v>
      </c>
      <c r="E190" s="126" t="s">
        <v>76</v>
      </c>
      <c r="F190" s="127" t="s">
        <v>52</v>
      </c>
      <c r="G190" s="127">
        <v>-2.3528181532991681</v>
      </c>
      <c r="H190" s="127">
        <v>-21.685585778539306</v>
      </c>
      <c r="I190" s="127" t="s">
        <v>52</v>
      </c>
      <c r="J190" s="127" t="s">
        <v>52</v>
      </c>
      <c r="K190" s="127" t="s">
        <v>52</v>
      </c>
      <c r="L190" s="127" t="s">
        <v>52</v>
      </c>
      <c r="M190" s="127" t="s">
        <v>52</v>
      </c>
      <c r="N190" s="127" t="s">
        <v>52</v>
      </c>
      <c r="O190" s="127" t="s">
        <v>52</v>
      </c>
      <c r="P190" s="127" t="s">
        <v>52</v>
      </c>
      <c r="Q190" s="127" t="s">
        <v>52</v>
      </c>
      <c r="R190" s="127" t="s">
        <v>52</v>
      </c>
      <c r="S190" s="127" t="s">
        <v>52</v>
      </c>
      <c r="T190" s="127" t="s">
        <v>52</v>
      </c>
      <c r="U190" s="127" t="s">
        <v>52</v>
      </c>
      <c r="V190" s="127" t="s">
        <v>52</v>
      </c>
      <c r="W190" s="127" t="s">
        <v>52</v>
      </c>
      <c r="X190" s="127" t="s">
        <v>52</v>
      </c>
      <c r="Y190" s="127" t="s">
        <v>52</v>
      </c>
      <c r="Z190" s="127" t="s">
        <v>52</v>
      </c>
      <c r="AA190" s="128" t="s">
        <v>52</v>
      </c>
      <c r="AB190" s="127" t="s">
        <v>52</v>
      </c>
      <c r="AC190" s="127" t="s">
        <v>52</v>
      </c>
      <c r="AD190" s="128" t="s">
        <v>52</v>
      </c>
      <c r="AE190" s="127" t="s">
        <v>52</v>
      </c>
      <c r="AF190" s="128" t="s">
        <v>52</v>
      </c>
      <c r="AG190" s="128" t="s">
        <v>52</v>
      </c>
      <c r="AH190" s="128" t="s">
        <v>52</v>
      </c>
      <c r="AI190" s="128" t="s">
        <v>52</v>
      </c>
      <c r="AJ190" s="127" t="s">
        <v>52</v>
      </c>
      <c r="AK190" s="127" t="s">
        <v>52</v>
      </c>
    </row>
    <row r="191" spans="1:38" x14ac:dyDescent="0.15">
      <c r="A191" s="126" t="s">
        <v>731</v>
      </c>
      <c r="B191" s="126" t="s">
        <v>732</v>
      </c>
      <c r="C191" s="126" t="s">
        <v>733</v>
      </c>
      <c r="D191" s="126" t="s">
        <v>94</v>
      </c>
      <c r="E191" s="126" t="s">
        <v>76</v>
      </c>
      <c r="F191" s="127" t="s">
        <v>52</v>
      </c>
      <c r="G191" s="127">
        <v>-22.052287581699346</v>
      </c>
      <c r="H191" s="127">
        <v>-7.5465369780311988</v>
      </c>
      <c r="I191" s="127">
        <v>29.729729729729712</v>
      </c>
      <c r="J191" s="127">
        <v>27.908277404921719</v>
      </c>
      <c r="K191" s="127">
        <v>15.981635330126792</v>
      </c>
      <c r="L191" s="127">
        <v>8.4825636192271503</v>
      </c>
      <c r="M191" s="127">
        <v>2.5369244135534359</v>
      </c>
      <c r="N191" s="127">
        <v>7.0157600406710827</v>
      </c>
      <c r="O191" s="127">
        <v>7.2525732383214745</v>
      </c>
      <c r="P191" s="127">
        <v>4.6508194300900527</v>
      </c>
      <c r="Q191" s="127">
        <v>7.8089729119638918</v>
      </c>
      <c r="R191" s="127">
        <v>3.0229666950205996</v>
      </c>
      <c r="S191" s="127">
        <v>3.1375039695141282</v>
      </c>
      <c r="T191" s="127">
        <v>3.2822218116879185</v>
      </c>
      <c r="U191" s="127">
        <v>4.0603386596708759</v>
      </c>
      <c r="V191" s="127">
        <v>3.7643958058786353</v>
      </c>
      <c r="W191" s="127">
        <v>2.50138045278851</v>
      </c>
      <c r="X191" s="127">
        <v>-3.2322361687235457E-2</v>
      </c>
      <c r="Y191" s="127">
        <v>5.927682276229973E-2</v>
      </c>
      <c r="Z191" s="127">
        <v>0.23158121499353967</v>
      </c>
      <c r="AA191" s="128">
        <v>3.7612164848743745E-2</v>
      </c>
      <c r="AB191" s="127">
        <v>0.17724782468577782</v>
      </c>
      <c r="AC191" s="127">
        <v>2.7397994745590015</v>
      </c>
      <c r="AD191" s="128">
        <v>2.7345788539818505</v>
      </c>
      <c r="AE191" s="127">
        <v>2.9513359748044143</v>
      </c>
      <c r="AF191" s="128">
        <v>2.8667291656387262</v>
      </c>
      <c r="AG191" s="128">
        <v>2.4079048349961774</v>
      </c>
      <c r="AH191" s="128">
        <v>2.3372365339578498</v>
      </c>
      <c r="AI191" s="128">
        <v>2.3831708545013459</v>
      </c>
      <c r="AJ191" s="127">
        <v>3</v>
      </c>
      <c r="AK191" s="127">
        <v>3.0337224946833943</v>
      </c>
    </row>
    <row r="192" spans="1:38" x14ac:dyDescent="0.15">
      <c r="A192" s="126" t="s">
        <v>734</v>
      </c>
      <c r="B192" s="16" t="s">
        <v>735</v>
      </c>
      <c r="C192" s="126" t="s">
        <v>736</v>
      </c>
      <c r="D192" s="126" t="s">
        <v>94</v>
      </c>
      <c r="E192" s="126" t="s">
        <v>82</v>
      </c>
      <c r="F192" s="127" t="s">
        <v>52</v>
      </c>
      <c r="G192" s="127">
        <v>-1.9965311994954504</v>
      </c>
      <c r="H192" s="127">
        <v>-9.0497737556561049</v>
      </c>
      <c r="I192" s="127">
        <v>1.4107241569928135</v>
      </c>
      <c r="J192" s="127">
        <v>5.8652944639469666</v>
      </c>
      <c r="K192" s="127">
        <v>10.63374044858196</v>
      </c>
      <c r="L192" s="127">
        <v>7.4968352073869937</v>
      </c>
      <c r="M192" s="127">
        <v>9.821103856744557</v>
      </c>
      <c r="N192" s="127">
        <v>7.3469580849654648</v>
      </c>
      <c r="O192" s="127">
        <v>9.6278994608728823</v>
      </c>
      <c r="P192" s="127">
        <v>13.070336473394349</v>
      </c>
      <c r="Q192" s="127">
        <v>5.3270285964849933</v>
      </c>
      <c r="R192" s="127">
        <v>3.8525586210000426</v>
      </c>
      <c r="S192" s="127">
        <v>3.4918743228602409</v>
      </c>
      <c r="T192" s="127">
        <v>3.4326811343864847</v>
      </c>
      <c r="U192" s="127">
        <v>4.8936256351086058</v>
      </c>
      <c r="V192" s="127">
        <v>2.8532280942134634</v>
      </c>
      <c r="W192" s="127">
        <v>2.3040696474473208</v>
      </c>
      <c r="X192" s="127">
        <v>0</v>
      </c>
      <c r="Y192" s="127">
        <v>0</v>
      </c>
      <c r="Z192" s="127">
        <v>0</v>
      </c>
      <c r="AA192" s="128">
        <v>0</v>
      </c>
      <c r="AB192" s="127">
        <v>0</v>
      </c>
      <c r="AC192" s="127">
        <v>3.9899128839981701</v>
      </c>
      <c r="AD192" s="128">
        <v>3.9902646361143157</v>
      </c>
      <c r="AE192" s="127">
        <v>4.4901039635025342</v>
      </c>
      <c r="AF192" s="128">
        <v>4.9902208227493805</v>
      </c>
      <c r="AG192" s="128">
        <v>3.9901058978124571</v>
      </c>
      <c r="AH192" s="128">
        <v>4.7497993042547568</v>
      </c>
      <c r="AI192" s="128">
        <v>2.990306694483464</v>
      </c>
      <c r="AJ192" s="127">
        <v>5</v>
      </c>
      <c r="AK192" s="127">
        <v>4.9902216855451549</v>
      </c>
    </row>
    <row r="193" spans="1:38" x14ac:dyDescent="0.15">
      <c r="A193" s="126" t="s">
        <v>737</v>
      </c>
      <c r="B193" s="126" t="s">
        <v>738</v>
      </c>
      <c r="C193" s="126" t="s">
        <v>739</v>
      </c>
      <c r="D193" s="126" t="s">
        <v>94</v>
      </c>
      <c r="E193" s="126" t="s">
        <v>86</v>
      </c>
      <c r="F193" s="127" t="s">
        <v>52</v>
      </c>
      <c r="G193" s="127" t="s">
        <v>52</v>
      </c>
      <c r="H193" s="127" t="s">
        <v>52</v>
      </c>
      <c r="I193" s="127">
        <v>-8.8888888888888573E-2</v>
      </c>
      <c r="J193" s="127">
        <v>13.812277580071168</v>
      </c>
      <c r="K193" s="127">
        <v>12.839554426421728</v>
      </c>
      <c r="L193" s="127">
        <v>19.328022168340837</v>
      </c>
      <c r="M193" s="127">
        <v>13.178519593613942</v>
      </c>
      <c r="N193" s="127">
        <v>5.2192869966658009</v>
      </c>
      <c r="O193" s="127">
        <v>14.576477757464971</v>
      </c>
      <c r="P193" s="127">
        <v>51.675353685778106</v>
      </c>
      <c r="Q193" s="127">
        <v>9.9025177081141607</v>
      </c>
      <c r="R193" s="127">
        <v>3.9499712845383073</v>
      </c>
      <c r="S193" s="127">
        <v>4.9478207489257215</v>
      </c>
      <c r="T193" s="127">
        <v>4.9894712213383201</v>
      </c>
      <c r="U193" s="127">
        <v>4.9919215555184024</v>
      </c>
      <c r="V193" s="127">
        <v>2.9397718227646834</v>
      </c>
      <c r="W193" s="127">
        <v>2.9382957884426872</v>
      </c>
      <c r="X193" s="127">
        <v>0</v>
      </c>
      <c r="Y193" s="127">
        <v>0</v>
      </c>
      <c r="Z193" s="127">
        <v>1.9980970504281714</v>
      </c>
      <c r="AA193" s="128">
        <v>1.9884131971720231</v>
      </c>
      <c r="AB193" s="127">
        <v>0</v>
      </c>
      <c r="AC193" s="127">
        <v>1.2419968227988409</v>
      </c>
      <c r="AD193" s="128">
        <v>1.9875421996101039</v>
      </c>
      <c r="AE193" s="127">
        <v>5.5946664180148264</v>
      </c>
      <c r="AF193" s="128">
        <v>10.596494326460327</v>
      </c>
      <c r="AG193" s="128">
        <v>2.6987105273663659</v>
      </c>
      <c r="AH193" s="128">
        <v>4.9873663751214705</v>
      </c>
      <c r="AI193" s="128">
        <v>3.7026066350710902</v>
      </c>
      <c r="AJ193" s="127">
        <v>5.4</v>
      </c>
      <c r="AK193" s="127">
        <v>4.4055849261217297</v>
      </c>
    </row>
    <row r="194" spans="1:38" x14ac:dyDescent="0.15">
      <c r="A194" s="126" t="s">
        <v>740</v>
      </c>
      <c r="B194" s="126" t="s">
        <v>741</v>
      </c>
      <c r="C194" s="126" t="s">
        <v>742</v>
      </c>
      <c r="D194" s="126" t="s">
        <v>94</v>
      </c>
      <c r="E194" s="126" t="s">
        <v>76</v>
      </c>
      <c r="F194" s="127" t="s">
        <v>52</v>
      </c>
      <c r="G194" s="127">
        <v>-22.938921960368589</v>
      </c>
      <c r="H194" s="127">
        <v>5.9576719576719626</v>
      </c>
      <c r="I194" s="127">
        <v>8.7086787176670271</v>
      </c>
      <c r="J194" s="127">
        <v>-5.5581074873679341</v>
      </c>
      <c r="K194" s="127">
        <v>8.6575875486381477</v>
      </c>
      <c r="L194" s="127">
        <v>9.8030438675022396</v>
      </c>
      <c r="M194" s="127">
        <v>4.3620057072971861</v>
      </c>
      <c r="N194" s="127">
        <v>9.9375</v>
      </c>
      <c r="O194" s="127">
        <v>5.8840250142126109</v>
      </c>
      <c r="P194" s="127">
        <v>4.899328859060418</v>
      </c>
      <c r="Q194" s="127">
        <v>11.535508637236092</v>
      </c>
      <c r="R194" s="127">
        <v>2.6386737796133701</v>
      </c>
      <c r="S194" s="127">
        <v>2.4422958698932575</v>
      </c>
      <c r="T194" s="127">
        <v>3.998908892525904</v>
      </c>
      <c r="U194" s="127">
        <v>3.7979331689660683</v>
      </c>
      <c r="V194" s="127">
        <v>2.4965886693283323</v>
      </c>
      <c r="W194" s="127">
        <v>0</v>
      </c>
      <c r="X194" s="127">
        <v>0</v>
      </c>
      <c r="Y194" s="127">
        <v>0</v>
      </c>
      <c r="Z194" s="127">
        <v>0</v>
      </c>
      <c r="AA194" s="128">
        <v>0</v>
      </c>
      <c r="AB194" s="127">
        <v>0</v>
      </c>
      <c r="AC194" s="127">
        <v>2.4653616685567759</v>
      </c>
      <c r="AD194" s="128">
        <v>2.4060439824840074</v>
      </c>
      <c r="AE194" s="127">
        <v>2.9979794182604103</v>
      </c>
      <c r="AF194" s="128">
        <v>2.9928372644737467</v>
      </c>
      <c r="AG194" s="128">
        <v>2.2148394241417568</v>
      </c>
      <c r="AH194" s="128">
        <v>2.1668472372697725</v>
      </c>
      <c r="AI194" s="128">
        <v>2.1210307529162211</v>
      </c>
      <c r="AJ194" s="127">
        <v>3</v>
      </c>
      <c r="AK194" s="127">
        <v>2.9925388183101496</v>
      </c>
    </row>
    <row r="195" spans="1:38" x14ac:dyDescent="0.15">
      <c r="A195" s="126" t="s">
        <v>743</v>
      </c>
      <c r="B195" s="126" t="s">
        <v>744</v>
      </c>
      <c r="C195" s="126" t="s">
        <v>745</v>
      </c>
      <c r="D195" s="126" t="s">
        <v>94</v>
      </c>
      <c r="E195" s="126" t="s">
        <v>76</v>
      </c>
      <c r="F195" s="127" t="s">
        <v>52</v>
      </c>
      <c r="G195" s="127">
        <v>2.427921092564489</v>
      </c>
      <c r="H195" s="127">
        <v>0</v>
      </c>
      <c r="I195" s="127">
        <v>1.5449735449735442</v>
      </c>
      <c r="J195" s="127">
        <v>10.90037515631515</v>
      </c>
      <c r="K195" s="127">
        <v>37.962788949445581</v>
      </c>
      <c r="L195" s="127">
        <v>4.032148208690927</v>
      </c>
      <c r="M195" s="127">
        <v>11.968050281524171</v>
      </c>
      <c r="N195" s="127">
        <v>7.3792538884340786</v>
      </c>
      <c r="O195" s="127">
        <v>23.949030712263124</v>
      </c>
      <c r="P195" s="127">
        <v>10.350584307178636</v>
      </c>
      <c r="Q195" s="127">
        <v>4.8411497730710806</v>
      </c>
      <c r="R195" s="127">
        <v>5.156831472620965</v>
      </c>
      <c r="S195" s="127">
        <v>5.0122779141990463</v>
      </c>
      <c r="T195" s="127">
        <v>4.7317744154057806</v>
      </c>
      <c r="U195" s="127">
        <v>5.0236406619385434</v>
      </c>
      <c r="V195" s="127">
        <v>4.7708372412930515</v>
      </c>
      <c r="W195" s="127">
        <v>2.5662449271902688</v>
      </c>
      <c r="X195" s="127">
        <v>0.13964855114627994</v>
      </c>
      <c r="Y195" s="127">
        <v>3.3585124927367787</v>
      </c>
      <c r="Z195" s="127">
        <v>2.445468855408123</v>
      </c>
      <c r="AA195" s="128">
        <v>1.9041870164078434</v>
      </c>
      <c r="AB195" s="127">
        <v>1.9332256327409869</v>
      </c>
      <c r="AC195" s="127">
        <v>3.1644566538116203</v>
      </c>
      <c r="AD195" s="128">
        <v>2.7089307660794759</v>
      </c>
      <c r="AE195" s="127">
        <v>3.1011616891858163</v>
      </c>
      <c r="AF195" s="128">
        <v>3.0707481019391691</v>
      </c>
      <c r="AG195" s="128">
        <v>2.6555315754902997</v>
      </c>
      <c r="AH195" s="128">
        <v>2.7148080438756845</v>
      </c>
      <c r="AI195" s="128">
        <v>3.0203524072261243</v>
      </c>
      <c r="AJ195" s="127">
        <v>3.3</v>
      </c>
      <c r="AK195" s="127">
        <v>3.8982767274552419</v>
      </c>
    </row>
    <row r="196" spans="1:38" ht="17" x14ac:dyDescent="0.15">
      <c r="A196" s="126" t="s">
        <v>746</v>
      </c>
      <c r="B196" s="126" t="s">
        <v>52</v>
      </c>
      <c r="C196" s="126" t="s">
        <v>747</v>
      </c>
      <c r="D196" s="126" t="s">
        <v>194</v>
      </c>
      <c r="E196" s="126" t="s">
        <v>76</v>
      </c>
      <c r="F196" s="127" t="s">
        <v>52</v>
      </c>
      <c r="G196" s="127">
        <v>-26.388888888888886</v>
      </c>
      <c r="H196" s="127">
        <v>12.268343815513632</v>
      </c>
      <c r="I196" s="127" t="s">
        <v>52</v>
      </c>
      <c r="J196" s="127" t="s">
        <v>52</v>
      </c>
      <c r="K196" s="127" t="s">
        <v>52</v>
      </c>
      <c r="L196" s="127" t="s">
        <v>52</v>
      </c>
      <c r="M196" s="127" t="s">
        <v>52</v>
      </c>
      <c r="N196" s="127" t="s">
        <v>52</v>
      </c>
      <c r="O196" s="127" t="s">
        <v>52</v>
      </c>
      <c r="P196" s="127" t="s">
        <v>52</v>
      </c>
      <c r="Q196" s="127" t="s">
        <v>52</v>
      </c>
      <c r="R196" s="127" t="s">
        <v>52</v>
      </c>
      <c r="S196" s="127" t="s">
        <v>52</v>
      </c>
      <c r="T196" s="127" t="s">
        <v>52</v>
      </c>
      <c r="U196" s="127" t="s">
        <v>52</v>
      </c>
      <c r="V196" s="127" t="s">
        <v>52</v>
      </c>
      <c r="W196" s="127" t="s">
        <v>52</v>
      </c>
      <c r="X196" s="127" t="s">
        <v>52</v>
      </c>
      <c r="Y196" s="127" t="s">
        <v>52</v>
      </c>
      <c r="Z196" s="127" t="s">
        <v>52</v>
      </c>
      <c r="AA196" s="128" t="s">
        <v>52</v>
      </c>
      <c r="AB196" s="127" t="s">
        <v>52</v>
      </c>
      <c r="AC196" s="127" t="s">
        <v>52</v>
      </c>
      <c r="AD196" s="128" t="s">
        <v>52</v>
      </c>
      <c r="AE196" s="127" t="s">
        <v>52</v>
      </c>
      <c r="AF196" s="128" t="s">
        <v>52</v>
      </c>
      <c r="AG196" s="128" t="s">
        <v>52</v>
      </c>
      <c r="AH196" s="128" t="s">
        <v>52</v>
      </c>
      <c r="AI196" s="128" t="s">
        <v>52</v>
      </c>
      <c r="AJ196" s="127" t="s">
        <v>52</v>
      </c>
      <c r="AK196" s="127" t="s">
        <v>52</v>
      </c>
    </row>
    <row r="197" spans="1:38" x14ac:dyDescent="0.15">
      <c r="A197" s="126" t="s">
        <v>748</v>
      </c>
      <c r="B197" s="126" t="s">
        <v>749</v>
      </c>
      <c r="C197" s="126" t="s">
        <v>750</v>
      </c>
      <c r="D197" s="126" t="s">
        <v>94</v>
      </c>
      <c r="E197" s="126" t="s">
        <v>76</v>
      </c>
      <c r="F197" s="127" t="s">
        <v>52</v>
      </c>
      <c r="G197" s="127">
        <v>-17.73476702508961</v>
      </c>
      <c r="H197" s="127">
        <v>-45.102823283374008</v>
      </c>
      <c r="I197" s="127">
        <v>113.5873015873016</v>
      </c>
      <c r="J197" s="127">
        <v>16.409036860879894</v>
      </c>
      <c r="K197" s="127">
        <v>6.2308478038815167</v>
      </c>
      <c r="L197" s="127">
        <v>18.4375</v>
      </c>
      <c r="M197" s="127">
        <v>0.87274203369189252</v>
      </c>
      <c r="N197" s="127">
        <v>6.6498993963782738</v>
      </c>
      <c r="O197" s="127">
        <v>3.2261107442694197</v>
      </c>
      <c r="P197" s="127">
        <v>5.9490084985835523</v>
      </c>
      <c r="Q197" s="127">
        <v>6.5551147145075106</v>
      </c>
      <c r="R197" s="127">
        <v>4.4600938967136301</v>
      </c>
      <c r="S197" s="127">
        <v>4.6571096474234679</v>
      </c>
      <c r="T197" s="127">
        <v>5.1384569820820332</v>
      </c>
      <c r="U197" s="127">
        <v>2.7746478873239369</v>
      </c>
      <c r="V197" s="127">
        <v>4.7142661367685292</v>
      </c>
      <c r="W197" s="127">
        <v>1.6948043449810086</v>
      </c>
      <c r="X197" s="127">
        <v>0.10938807026575148</v>
      </c>
      <c r="Y197" s="127">
        <v>0.23139220979560093</v>
      </c>
      <c r="Z197" s="127">
        <v>0.43606515326408157</v>
      </c>
      <c r="AA197" s="128">
        <v>0.81726471714977933</v>
      </c>
      <c r="AB197" s="127">
        <v>0.32298923369220578</v>
      </c>
      <c r="AC197" s="127">
        <v>0.83328072722681501</v>
      </c>
      <c r="AD197" s="128">
        <v>2.9487259750829553</v>
      </c>
      <c r="AE197" s="127">
        <v>3.3507662369253177</v>
      </c>
      <c r="AF197" s="128">
        <v>3.8658428949691181</v>
      </c>
      <c r="AG197" s="128">
        <v>3.653976886471777</v>
      </c>
      <c r="AH197" s="128">
        <v>3.5415641908509534</v>
      </c>
      <c r="AI197" s="128">
        <v>3.8768646080760223</v>
      </c>
      <c r="AJ197" s="127">
        <v>3.7</v>
      </c>
      <c r="AK197" s="127">
        <v>4.4072948328267527</v>
      </c>
    </row>
    <row r="198" spans="1:38" x14ac:dyDescent="0.15">
      <c r="A198" s="126" t="s">
        <v>751</v>
      </c>
      <c r="B198" s="126" t="s">
        <v>752</v>
      </c>
      <c r="C198" s="126" t="s">
        <v>91</v>
      </c>
      <c r="D198" s="126" t="s">
        <v>94</v>
      </c>
      <c r="E198" s="126" t="s">
        <v>90</v>
      </c>
      <c r="F198" s="127" t="s">
        <v>52</v>
      </c>
      <c r="G198" s="127" t="s">
        <v>52</v>
      </c>
      <c r="H198" s="127" t="s">
        <v>52</v>
      </c>
      <c r="I198" s="127" t="s">
        <v>52</v>
      </c>
      <c r="J198" s="127" t="s">
        <v>52</v>
      </c>
      <c r="K198" s="127" t="s">
        <v>52</v>
      </c>
      <c r="L198" s="127" t="s">
        <v>52</v>
      </c>
      <c r="M198" s="127" t="s">
        <v>52</v>
      </c>
      <c r="N198" s="127">
        <v>22.686615709871518</v>
      </c>
      <c r="O198" s="127">
        <v>15.243902439024382</v>
      </c>
      <c r="P198" s="127">
        <v>29.054520358868189</v>
      </c>
      <c r="Q198" s="127">
        <v>7.5445632798573996</v>
      </c>
      <c r="R198" s="127">
        <v>5.506982140637291</v>
      </c>
      <c r="S198" s="127">
        <v>13.349304846437832</v>
      </c>
      <c r="T198" s="127">
        <v>5.2908769619902216</v>
      </c>
      <c r="U198" s="127">
        <v>1.9547189680136938</v>
      </c>
      <c r="V198" s="127">
        <v>0</v>
      </c>
      <c r="W198" s="127">
        <v>0</v>
      </c>
      <c r="X198" s="127">
        <v>0</v>
      </c>
      <c r="Y198" s="127">
        <v>-1.0005809825059657</v>
      </c>
      <c r="Z198" s="127">
        <v>-1.2</v>
      </c>
      <c r="AA198" s="128">
        <v>-1.320132013201325</v>
      </c>
      <c r="AB198" s="127">
        <v>-1.3377926421404673</v>
      </c>
      <c r="AC198" s="127">
        <v>-6.4406779661016937</v>
      </c>
      <c r="AD198" s="128">
        <v>1.4565231464366057</v>
      </c>
      <c r="AE198" s="127">
        <v>5.0746360683978864</v>
      </c>
      <c r="AF198" s="128">
        <v>8.931788056962219</v>
      </c>
      <c r="AG198" s="128">
        <v>3.6067517394153148</v>
      </c>
      <c r="AH198" s="128">
        <v>9.5130544764658147</v>
      </c>
      <c r="AI198" s="128">
        <v>8.7801792883462433</v>
      </c>
      <c r="AJ198" s="127">
        <v>9.6999999999999993</v>
      </c>
      <c r="AK198" s="127">
        <v>8.5824849127009699</v>
      </c>
    </row>
    <row r="199" spans="1:38" ht="17" x14ac:dyDescent="0.2">
      <c r="A199" s="105" t="s">
        <v>753</v>
      </c>
      <c r="B199" s="105" t="s">
        <v>52</v>
      </c>
      <c r="C199" s="126" t="s">
        <v>754</v>
      </c>
      <c r="D199" s="126" t="s">
        <v>94</v>
      </c>
      <c r="E199" s="126" t="s">
        <v>86</v>
      </c>
      <c r="F199" s="127" t="s">
        <v>52</v>
      </c>
      <c r="G199" s="127" t="s">
        <v>52</v>
      </c>
      <c r="H199" s="127" t="s">
        <v>52</v>
      </c>
      <c r="I199" s="127" t="s">
        <v>52</v>
      </c>
      <c r="J199" s="127" t="s">
        <v>52</v>
      </c>
      <c r="K199" s="127" t="s">
        <v>52</v>
      </c>
      <c r="L199" s="127" t="s">
        <v>52</v>
      </c>
      <c r="M199" s="127" t="s">
        <v>52</v>
      </c>
      <c r="N199" s="127" t="s">
        <v>52</v>
      </c>
      <c r="O199" s="127" t="s">
        <v>52</v>
      </c>
      <c r="P199" s="127" t="s">
        <v>52</v>
      </c>
      <c r="Q199" s="127" t="s">
        <v>52</v>
      </c>
      <c r="R199" s="127" t="s">
        <v>52</v>
      </c>
      <c r="S199" s="127" t="s">
        <v>52</v>
      </c>
      <c r="T199" s="127" t="s">
        <v>52</v>
      </c>
      <c r="U199" s="127" t="s">
        <v>52</v>
      </c>
      <c r="V199" s="127" t="s">
        <v>52</v>
      </c>
      <c r="W199" s="127" t="s">
        <v>52</v>
      </c>
      <c r="X199" s="127" t="s">
        <v>52</v>
      </c>
      <c r="Y199" s="127" t="s">
        <v>52</v>
      </c>
      <c r="Z199" s="127" t="s">
        <v>52</v>
      </c>
      <c r="AA199" s="127" t="s">
        <v>52</v>
      </c>
      <c r="AB199" s="127" t="s">
        <v>52</v>
      </c>
      <c r="AC199" s="127" t="s">
        <v>52</v>
      </c>
      <c r="AD199" s="128" t="s">
        <v>52</v>
      </c>
      <c r="AE199" s="127" t="s">
        <v>52</v>
      </c>
      <c r="AF199" s="128" t="s">
        <v>52</v>
      </c>
      <c r="AG199" s="128">
        <v>5.0428643469490719</v>
      </c>
      <c r="AH199" s="128">
        <v>4.8007681228996635</v>
      </c>
      <c r="AI199" s="128">
        <v>4.5808520384791569</v>
      </c>
      <c r="AJ199" s="127">
        <v>6.6</v>
      </c>
      <c r="AK199" s="127">
        <v>5.343197698314837</v>
      </c>
    </row>
    <row r="200" spans="1:38" ht="17" x14ac:dyDescent="0.2">
      <c r="A200" s="105" t="s">
        <v>755</v>
      </c>
      <c r="B200" s="105" t="s">
        <v>52</v>
      </c>
      <c r="C200" s="126" t="s">
        <v>756</v>
      </c>
      <c r="D200" s="126" t="s">
        <v>94</v>
      </c>
      <c r="E200" s="126" t="s">
        <v>80</v>
      </c>
      <c r="F200" s="127" t="s">
        <v>52</v>
      </c>
      <c r="G200" s="127" t="s">
        <v>52</v>
      </c>
      <c r="H200" s="127" t="s">
        <v>52</v>
      </c>
      <c r="I200" s="127" t="s">
        <v>52</v>
      </c>
      <c r="J200" s="127" t="s">
        <v>52</v>
      </c>
      <c r="K200" s="127" t="s">
        <v>52</v>
      </c>
      <c r="L200" s="127" t="s">
        <v>52</v>
      </c>
      <c r="M200" s="127" t="s">
        <v>52</v>
      </c>
      <c r="N200" s="127" t="s">
        <v>52</v>
      </c>
      <c r="O200" s="127" t="s">
        <v>52</v>
      </c>
      <c r="P200" s="127" t="s">
        <v>52</v>
      </c>
      <c r="Q200" s="127" t="s">
        <v>52</v>
      </c>
      <c r="R200" s="127" t="s">
        <v>52</v>
      </c>
      <c r="S200" s="127" t="s">
        <v>52</v>
      </c>
      <c r="T200" s="127" t="s">
        <v>52</v>
      </c>
      <c r="U200" s="127" t="s">
        <v>52</v>
      </c>
      <c r="V200" s="127" t="s">
        <v>52</v>
      </c>
      <c r="W200" s="127" t="s">
        <v>52</v>
      </c>
      <c r="X200" s="127" t="s">
        <v>52</v>
      </c>
      <c r="Y200" s="127" t="s">
        <v>52</v>
      </c>
      <c r="Z200" s="127" t="s">
        <v>52</v>
      </c>
      <c r="AA200" s="127" t="s">
        <v>52</v>
      </c>
      <c r="AB200" s="127" t="s">
        <v>52</v>
      </c>
      <c r="AC200" s="127" t="s">
        <v>52</v>
      </c>
      <c r="AD200" s="128" t="s">
        <v>52</v>
      </c>
      <c r="AE200" s="127" t="s">
        <v>52</v>
      </c>
      <c r="AF200" s="128" t="s">
        <v>52</v>
      </c>
      <c r="AG200" s="128">
        <v>18.193632228719949</v>
      </c>
      <c r="AH200" s="128">
        <v>13.24503311258278</v>
      </c>
      <c r="AI200" s="128">
        <v>13.19406267179769</v>
      </c>
      <c r="AJ200" s="127">
        <v>4.9000000000000004</v>
      </c>
      <c r="AK200" s="127">
        <v>4.6317739694302915</v>
      </c>
    </row>
    <row r="201" spans="1:38" ht="17" x14ac:dyDescent="0.15">
      <c r="A201" s="126" t="s">
        <v>757</v>
      </c>
      <c r="B201" s="126" t="s">
        <v>758</v>
      </c>
      <c r="C201" s="126" t="s">
        <v>759</v>
      </c>
      <c r="D201" s="126" t="s">
        <v>194</v>
      </c>
      <c r="E201" s="126" t="s">
        <v>84</v>
      </c>
      <c r="F201" s="127" t="s">
        <v>52</v>
      </c>
      <c r="G201" s="127">
        <v>6.6350710900473899</v>
      </c>
      <c r="H201" s="127">
        <v>12.5</v>
      </c>
      <c r="I201" s="127">
        <v>23.901234567901227</v>
      </c>
      <c r="J201" s="127">
        <v>5.9386209645276864</v>
      </c>
      <c r="K201" s="127">
        <v>2.6711813393528843</v>
      </c>
      <c r="L201" s="127">
        <v>5.9728838402345303</v>
      </c>
      <c r="M201" s="127">
        <v>3.0082987551867149</v>
      </c>
      <c r="N201" s="127">
        <v>3.9274924471299073</v>
      </c>
      <c r="O201" s="127">
        <v>4.9418604651162923</v>
      </c>
      <c r="P201" s="127">
        <v>22.99168975069253</v>
      </c>
      <c r="Q201" s="127">
        <v>6.7567567567567579</v>
      </c>
      <c r="R201" s="127">
        <v>4.8523206751054886</v>
      </c>
      <c r="S201" s="127">
        <v>3.6887994634473529</v>
      </c>
      <c r="T201" s="127">
        <v>3.492884864165589</v>
      </c>
      <c r="U201" s="127">
        <v>3.4999999999999858</v>
      </c>
      <c r="V201" s="127">
        <v>3.4017713365539493</v>
      </c>
      <c r="W201" s="127">
        <v>2.4917266887288321</v>
      </c>
      <c r="X201" s="127">
        <v>0</v>
      </c>
      <c r="Y201" s="127">
        <v>0</v>
      </c>
      <c r="Z201" s="127">
        <v>9.4776828110161517</v>
      </c>
      <c r="AA201" s="128">
        <v>0</v>
      </c>
      <c r="AB201" s="127">
        <v>0</v>
      </c>
      <c r="AC201" s="127">
        <v>1.9777931991672437</v>
      </c>
      <c r="AD201" s="128">
        <v>1.9904729499829799</v>
      </c>
      <c r="AE201" s="127" t="s">
        <v>52</v>
      </c>
      <c r="AF201" s="128" t="s">
        <v>52</v>
      </c>
      <c r="AG201" s="128" t="s">
        <v>52</v>
      </c>
      <c r="AH201" s="128" t="s">
        <v>52</v>
      </c>
      <c r="AI201" s="128" t="s">
        <v>52</v>
      </c>
      <c r="AJ201" s="127" t="s">
        <v>52</v>
      </c>
      <c r="AK201" s="127" t="s">
        <v>52</v>
      </c>
    </row>
    <row r="202" spans="1:38" ht="17" x14ac:dyDescent="0.15">
      <c r="A202" s="126" t="s">
        <v>760</v>
      </c>
      <c r="B202" s="126" t="s">
        <v>761</v>
      </c>
      <c r="C202" s="126" t="s">
        <v>762</v>
      </c>
      <c r="D202" s="126" t="s">
        <v>194</v>
      </c>
      <c r="E202" s="126" t="s">
        <v>86</v>
      </c>
      <c r="F202" s="127" t="s">
        <v>52</v>
      </c>
      <c r="G202" s="127">
        <v>5.4047561854431763</v>
      </c>
      <c r="H202" s="127">
        <v>2.5524156791248771</v>
      </c>
      <c r="I202" s="127">
        <v>1.9111111111111114</v>
      </c>
      <c r="J202" s="127">
        <v>17.967727867422596</v>
      </c>
      <c r="K202" s="127">
        <v>4.0295748613678342</v>
      </c>
      <c r="L202" s="127">
        <v>7.0007107320540172</v>
      </c>
      <c r="M202" s="127">
        <v>4.1514447027565637</v>
      </c>
      <c r="N202" s="127">
        <v>3.0931122448979664</v>
      </c>
      <c r="O202" s="127">
        <v>6.4955150015465506</v>
      </c>
      <c r="P202" s="127">
        <v>33.096137089747316</v>
      </c>
      <c r="Q202" s="127">
        <v>7.4959083469721577</v>
      </c>
      <c r="R202" s="127">
        <v>6.9935038570848604</v>
      </c>
      <c r="S202" s="127">
        <v>4.9900388957404544</v>
      </c>
      <c r="T202" s="127">
        <v>4.9878015722417928</v>
      </c>
      <c r="U202" s="127">
        <v>7.4963421981237559</v>
      </c>
      <c r="V202" s="127">
        <v>7.4939951961569164</v>
      </c>
      <c r="W202" s="127">
        <v>7.5003724117384394</v>
      </c>
      <c r="X202" s="127">
        <v>0</v>
      </c>
      <c r="Y202" s="127">
        <v>0</v>
      </c>
      <c r="Z202" s="127">
        <v>3.4642832397976804</v>
      </c>
      <c r="AA202" s="128">
        <v>1.9888836804393017</v>
      </c>
      <c r="AB202" s="127">
        <v>0</v>
      </c>
      <c r="AC202" s="127">
        <v>3.2829940906106359</v>
      </c>
      <c r="AD202" s="128">
        <v>3.1786395422759073</v>
      </c>
      <c r="AE202" s="127" t="s">
        <v>52</v>
      </c>
      <c r="AF202" s="128" t="s">
        <v>52</v>
      </c>
      <c r="AG202" s="128" t="s">
        <v>52</v>
      </c>
      <c r="AH202" s="128" t="s">
        <v>52</v>
      </c>
      <c r="AI202" s="128" t="s">
        <v>52</v>
      </c>
      <c r="AJ202" s="127" t="s">
        <v>52</v>
      </c>
      <c r="AK202" s="127" t="s">
        <v>52</v>
      </c>
    </row>
    <row r="203" spans="1:38" x14ac:dyDescent="0.15">
      <c r="A203" s="126" t="s">
        <v>763</v>
      </c>
      <c r="B203" s="126" t="s">
        <v>764</v>
      </c>
      <c r="C203" s="126" t="s">
        <v>765</v>
      </c>
      <c r="D203" s="126" t="s">
        <v>94</v>
      </c>
      <c r="E203" s="126" t="s">
        <v>401</v>
      </c>
      <c r="F203" s="127" t="s">
        <v>52</v>
      </c>
      <c r="G203" s="127">
        <v>-25.635555555555555</v>
      </c>
      <c r="H203" s="127">
        <v>22.493643100862798</v>
      </c>
      <c r="I203" s="127">
        <v>19.624576406507813</v>
      </c>
      <c r="J203" s="127">
        <v>6.8135975320360558</v>
      </c>
      <c r="K203" s="127">
        <v>6.8816129301008147</v>
      </c>
      <c r="L203" s="127">
        <v>-0.85483409982592207</v>
      </c>
      <c r="M203" s="127">
        <v>-2.5721998008281304</v>
      </c>
      <c r="N203" s="127">
        <v>2.2648716258927095</v>
      </c>
      <c r="O203" s="127">
        <v>2.5500743059300106</v>
      </c>
      <c r="P203" s="127">
        <v>10.799476762080644</v>
      </c>
      <c r="Q203" s="127">
        <v>4.0973644918226313</v>
      </c>
      <c r="R203" s="127">
        <v>2.8731222967188046</v>
      </c>
      <c r="S203" s="127">
        <v>0.94465040369213682</v>
      </c>
      <c r="T203" s="127">
        <v>3.0001606081696082</v>
      </c>
      <c r="U203" s="127">
        <v>1.9813507697745223</v>
      </c>
      <c r="V203" s="127">
        <v>0</v>
      </c>
      <c r="W203" s="127">
        <v>1.0193368194677532E-3</v>
      </c>
      <c r="X203" s="127">
        <v>0</v>
      </c>
      <c r="Y203" s="127">
        <v>0</v>
      </c>
      <c r="Z203" s="127">
        <v>0</v>
      </c>
      <c r="AA203" s="128">
        <v>0</v>
      </c>
      <c r="AB203" s="127">
        <v>0</v>
      </c>
      <c r="AC203" s="127">
        <v>3.9896436434803784</v>
      </c>
      <c r="AD203" s="128">
        <v>4.9893156109706016</v>
      </c>
      <c r="AE203" s="127">
        <v>5.9892818463606945</v>
      </c>
      <c r="AF203" s="128">
        <v>2.9897025272411781</v>
      </c>
      <c r="AG203" s="128">
        <v>3.990010007099043</v>
      </c>
      <c r="AH203" s="128">
        <v>4.9892253787567311</v>
      </c>
      <c r="AI203" s="128">
        <v>2.9906861055402381</v>
      </c>
      <c r="AJ203" s="127">
        <v>5</v>
      </c>
      <c r="AK203" s="127">
        <v>4.9896396331126107</v>
      </c>
    </row>
    <row r="204" spans="1:38" x14ac:dyDescent="0.15">
      <c r="A204" s="126" t="s">
        <v>766</v>
      </c>
      <c r="B204" s="126" t="s">
        <v>767</v>
      </c>
      <c r="C204" s="126" t="s">
        <v>768</v>
      </c>
      <c r="D204" s="126" t="s">
        <v>94</v>
      </c>
      <c r="E204" s="126" t="s">
        <v>76</v>
      </c>
      <c r="F204" s="127" t="s">
        <v>52</v>
      </c>
      <c r="G204" s="127">
        <v>-26.261447297539959</v>
      </c>
      <c r="H204" s="127">
        <v>5.4791184707171539</v>
      </c>
      <c r="I204" s="127">
        <v>9.2693062449497887</v>
      </c>
      <c r="J204" s="127">
        <v>8.3984787661102871</v>
      </c>
      <c r="K204" s="127">
        <v>6.1982262937335406</v>
      </c>
      <c r="L204" s="127">
        <v>-2.6521060842433712</v>
      </c>
      <c r="M204" s="127">
        <v>5.448717948717956</v>
      </c>
      <c r="N204" s="127">
        <v>6.3382799928482143</v>
      </c>
      <c r="O204" s="127">
        <v>8.49936948297605</v>
      </c>
      <c r="P204" s="127">
        <v>7.3376724004339025</v>
      </c>
      <c r="Q204" s="127">
        <v>3.6309824586732162</v>
      </c>
      <c r="R204" s="127">
        <v>3.1067149623850838</v>
      </c>
      <c r="S204" s="127">
        <v>2.8509660856641119</v>
      </c>
      <c r="T204" s="127">
        <v>1.5698896479243274</v>
      </c>
      <c r="U204" s="127">
        <v>3.3693332471059989</v>
      </c>
      <c r="V204" s="127">
        <v>2.2647647647647631</v>
      </c>
      <c r="W204" s="127">
        <v>1.7802520494310414</v>
      </c>
      <c r="X204" s="127">
        <v>9.0160485664483758E-2</v>
      </c>
      <c r="Y204" s="127">
        <v>-0.12611097766034618</v>
      </c>
      <c r="Z204" s="127">
        <v>2.050387829956108</v>
      </c>
      <c r="AA204" s="128">
        <v>2.0975724723073297</v>
      </c>
      <c r="AB204" s="127">
        <v>2.4180517082179165</v>
      </c>
      <c r="AC204" s="127">
        <v>3.2794275088747327</v>
      </c>
      <c r="AD204" s="128">
        <v>3.4699110698892532</v>
      </c>
      <c r="AE204" s="127">
        <v>3.0319008700237182</v>
      </c>
      <c r="AF204" s="128">
        <v>3.6182190378710288</v>
      </c>
      <c r="AG204" s="128">
        <v>3.4079122833012399</v>
      </c>
      <c r="AH204" s="128">
        <v>3.0138033147060237</v>
      </c>
      <c r="AI204" s="128">
        <v>2.7474174703264023</v>
      </c>
      <c r="AJ204" s="127">
        <v>3.4</v>
      </c>
      <c r="AK204" s="127">
        <v>3.4741620111731875</v>
      </c>
    </row>
    <row r="205" spans="1:38" x14ac:dyDescent="0.15">
      <c r="A205" s="126" t="s">
        <v>769</v>
      </c>
      <c r="B205" s="126" t="s">
        <v>770</v>
      </c>
      <c r="C205" s="126" t="s">
        <v>771</v>
      </c>
      <c r="D205" s="126" t="s">
        <v>94</v>
      </c>
      <c r="E205" s="126" t="s">
        <v>401</v>
      </c>
      <c r="F205" s="127" t="s">
        <v>52</v>
      </c>
      <c r="G205" s="127">
        <v>-8.6324338485721768</v>
      </c>
      <c r="H205" s="127">
        <v>41.935483870967744</v>
      </c>
      <c r="I205" s="127">
        <v>10.545454545454547</v>
      </c>
      <c r="J205" s="127">
        <v>-9.1635338345864739</v>
      </c>
      <c r="K205" s="127">
        <v>-2.8582514226590803</v>
      </c>
      <c r="L205" s="127">
        <v>-0.97338718028373705</v>
      </c>
      <c r="M205" s="127">
        <v>4.834107647032468</v>
      </c>
      <c r="N205" s="127">
        <v>10.000427490488349</v>
      </c>
      <c r="O205" s="127">
        <v>10.000647710343927</v>
      </c>
      <c r="P205" s="127">
        <v>10.000588824118253</v>
      </c>
      <c r="Q205" s="127">
        <v>4.900061023263774</v>
      </c>
      <c r="R205" s="127">
        <v>1.8992896799477421</v>
      </c>
      <c r="S205" s="127">
        <v>0</v>
      </c>
      <c r="T205" s="127">
        <v>0</v>
      </c>
      <c r="U205" s="127">
        <v>0</v>
      </c>
      <c r="V205" s="127">
        <v>0</v>
      </c>
      <c r="W205" s="127">
        <v>0</v>
      </c>
      <c r="X205" s="127">
        <v>0</v>
      </c>
      <c r="Y205" s="127">
        <v>0</v>
      </c>
      <c r="Z205" s="127">
        <v>0</v>
      </c>
      <c r="AA205" s="128">
        <v>0</v>
      </c>
      <c r="AB205" s="127">
        <v>0</v>
      </c>
      <c r="AC205" s="127">
        <v>2.0001001552406139</v>
      </c>
      <c r="AD205" s="128">
        <v>2.9997447025785107</v>
      </c>
      <c r="AE205" s="127">
        <v>3.000085798449903</v>
      </c>
      <c r="AF205" s="128">
        <v>4.9896338528747419</v>
      </c>
      <c r="AG205" s="128">
        <v>3.9899501917397551</v>
      </c>
      <c r="AH205" s="128">
        <v>4.9897847593696341</v>
      </c>
      <c r="AI205" s="128">
        <v>2.9899795715681425</v>
      </c>
      <c r="AJ205" s="127">
        <v>5</v>
      </c>
      <c r="AK205" s="127">
        <v>4.9897322928723389</v>
      </c>
    </row>
    <row r="206" spans="1:38" ht="17" x14ac:dyDescent="0.15">
      <c r="A206" s="129" t="s">
        <v>772</v>
      </c>
      <c r="B206" s="126" t="s">
        <v>52</v>
      </c>
      <c r="C206" s="129" t="s">
        <v>773</v>
      </c>
      <c r="D206" s="126" t="s">
        <v>194</v>
      </c>
      <c r="E206" s="126" t="s">
        <v>76</v>
      </c>
      <c r="F206" s="127" t="s">
        <v>52</v>
      </c>
      <c r="G206" s="127">
        <v>-32.713075261671378</v>
      </c>
      <c r="H206" s="127">
        <v>-11.111111111111114</v>
      </c>
      <c r="I206" s="127">
        <v>-15.277777777777786</v>
      </c>
      <c r="J206" s="127">
        <v>24.590163934426229</v>
      </c>
      <c r="K206" s="127" t="s">
        <v>52</v>
      </c>
      <c r="L206" s="127" t="s">
        <v>52</v>
      </c>
      <c r="M206" s="127" t="s">
        <v>52</v>
      </c>
      <c r="N206" s="127" t="s">
        <v>52</v>
      </c>
      <c r="O206" s="127" t="s">
        <v>52</v>
      </c>
      <c r="P206" s="127" t="s">
        <v>52</v>
      </c>
      <c r="Q206" s="127" t="s">
        <v>52</v>
      </c>
      <c r="R206" s="127" t="s">
        <v>52</v>
      </c>
      <c r="S206" s="127" t="s">
        <v>52</v>
      </c>
      <c r="T206" s="127" t="s">
        <v>52</v>
      </c>
      <c r="U206" s="127" t="s">
        <v>52</v>
      </c>
      <c r="V206" s="127" t="s">
        <v>52</v>
      </c>
      <c r="W206" s="127" t="s">
        <v>52</v>
      </c>
      <c r="X206" s="127" t="s">
        <v>52</v>
      </c>
      <c r="Y206" s="127" t="s">
        <v>52</v>
      </c>
      <c r="Z206" s="127" t="s">
        <v>52</v>
      </c>
      <c r="AA206" s="128" t="s">
        <v>52</v>
      </c>
      <c r="AB206" s="127" t="s">
        <v>52</v>
      </c>
      <c r="AC206" s="127" t="s">
        <v>52</v>
      </c>
      <c r="AD206" s="128" t="s">
        <v>52</v>
      </c>
      <c r="AE206" s="127" t="s">
        <v>52</v>
      </c>
      <c r="AF206" s="128" t="s">
        <v>52</v>
      </c>
      <c r="AG206" s="128" t="s">
        <v>52</v>
      </c>
      <c r="AH206" s="128" t="s">
        <v>52</v>
      </c>
      <c r="AI206" s="128" t="s">
        <v>52</v>
      </c>
      <c r="AJ206" s="127" t="s">
        <v>52</v>
      </c>
      <c r="AK206" s="127" t="s">
        <v>52</v>
      </c>
      <c r="AL206" s="130"/>
    </row>
    <row r="207" spans="1:38" x14ac:dyDescent="0.15">
      <c r="A207" s="126" t="s">
        <v>774</v>
      </c>
      <c r="B207" s="126" t="s">
        <v>775</v>
      </c>
      <c r="C207" s="126" t="s">
        <v>776</v>
      </c>
      <c r="D207" s="126" t="s">
        <v>94</v>
      </c>
      <c r="E207" s="126" t="s">
        <v>78</v>
      </c>
      <c r="F207" s="127" t="s">
        <v>52</v>
      </c>
      <c r="G207" s="127" t="s">
        <v>52</v>
      </c>
      <c r="H207" s="127" t="s">
        <v>52</v>
      </c>
      <c r="I207" s="127" t="s">
        <v>52</v>
      </c>
      <c r="J207" s="127" t="s">
        <v>52</v>
      </c>
      <c r="K207" s="127" t="s">
        <v>52</v>
      </c>
      <c r="L207" s="127">
        <v>5.5983050847457463</v>
      </c>
      <c r="M207" s="127">
        <v>8.5340994815659172</v>
      </c>
      <c r="N207" s="127">
        <v>8.9943803608399691</v>
      </c>
      <c r="O207" s="127">
        <v>7.4991180700659328</v>
      </c>
      <c r="P207" s="127">
        <v>16.386676595690972</v>
      </c>
      <c r="Q207" s="127">
        <v>-0.58669153689324105</v>
      </c>
      <c r="R207" s="127">
        <v>4.8979502787140916</v>
      </c>
      <c r="S207" s="127">
        <v>4.4987052963259373</v>
      </c>
      <c r="T207" s="127">
        <v>3.9109536556967583</v>
      </c>
      <c r="U207" s="127">
        <v>3.5195418370571758</v>
      </c>
      <c r="V207" s="127">
        <v>3.4156089257299129</v>
      </c>
      <c r="W207" s="127">
        <v>1.9000930365705244</v>
      </c>
      <c r="X207" s="127">
        <v>1.4924324893783592E-2</v>
      </c>
      <c r="Y207" s="127">
        <v>1.667763879747497E-2</v>
      </c>
      <c r="Z207" s="127">
        <v>1.9360387558800909</v>
      </c>
      <c r="AA207" s="128">
        <v>1.8932414980628476</v>
      </c>
      <c r="AB207" s="127">
        <v>1.8969319554875907</v>
      </c>
      <c r="AC207" s="127">
        <v>3.9446406952252877</v>
      </c>
      <c r="AD207" s="128">
        <v>4.8950546864404698</v>
      </c>
      <c r="AE207" s="127">
        <v>5.0354787925802613</v>
      </c>
      <c r="AF207" s="128">
        <v>2.9962058678715264</v>
      </c>
      <c r="AG207" s="128">
        <v>4.0366688694233988</v>
      </c>
      <c r="AH207" s="128">
        <v>4.9754034110873775</v>
      </c>
      <c r="AI207" s="128">
        <v>3.0022336515374928</v>
      </c>
      <c r="AJ207" s="127">
        <v>5</v>
      </c>
      <c r="AK207" s="127">
        <v>5.0533371431292631</v>
      </c>
    </row>
    <row r="208" spans="1:38" x14ac:dyDescent="0.15">
      <c r="A208" s="126" t="s">
        <v>777</v>
      </c>
      <c r="B208" s="126" t="s">
        <v>778</v>
      </c>
      <c r="C208" s="126" t="s">
        <v>779</v>
      </c>
      <c r="D208" s="126" t="s">
        <v>194</v>
      </c>
      <c r="E208" s="126" t="s">
        <v>76</v>
      </c>
      <c r="F208" s="127" t="s">
        <v>52</v>
      </c>
      <c r="G208" s="127">
        <v>90.044444444444451</v>
      </c>
      <c r="H208" s="127">
        <v>-5.2853133769878298</v>
      </c>
      <c r="I208" s="127">
        <v>-160.64197530864197</v>
      </c>
      <c r="J208" s="127">
        <v>170.84690553745929</v>
      </c>
      <c r="K208" s="127">
        <v>29.825616355983186</v>
      </c>
      <c r="L208" s="127">
        <v>25.683186660490989</v>
      </c>
      <c r="M208" s="127">
        <v>12.014004053805039</v>
      </c>
      <c r="N208" s="127">
        <v>10.544497450238538</v>
      </c>
      <c r="O208" s="127">
        <v>10.848214285714278</v>
      </c>
      <c r="P208" s="127">
        <v>10.336957980937029</v>
      </c>
      <c r="Q208" s="127">
        <v>8.1640102202214422</v>
      </c>
      <c r="R208" s="127">
        <v>8.1439820022497003</v>
      </c>
      <c r="S208" s="127">
        <v>3.5989182442271499</v>
      </c>
      <c r="T208" s="127">
        <v>6.2048192771084274</v>
      </c>
      <c r="U208" s="127">
        <v>6.6458687842692541</v>
      </c>
      <c r="V208" s="127">
        <v>3.7851254321425358</v>
      </c>
      <c r="W208" s="127">
        <v>2.391527160915615</v>
      </c>
      <c r="X208" s="127">
        <v>0.91758425091758511</v>
      </c>
      <c r="Y208" s="127">
        <v>1.5787733509670971</v>
      </c>
      <c r="Z208" s="127">
        <v>0.63471397184473233</v>
      </c>
      <c r="AA208" s="128">
        <v>1.6010350125333472</v>
      </c>
      <c r="AB208" s="127">
        <v>0.44568245125347072</v>
      </c>
      <c r="AC208" s="127">
        <v>4.912447508121387</v>
      </c>
      <c r="AD208" s="128">
        <v>4.8108148931349737</v>
      </c>
      <c r="AE208" s="127">
        <v>4.3450064850843129</v>
      </c>
      <c r="AF208" s="128">
        <v>3.7566466404253873</v>
      </c>
      <c r="AG208" s="128">
        <v>3.9467554076539235</v>
      </c>
      <c r="AH208" s="128">
        <v>0.78114995517991992</v>
      </c>
      <c r="AI208" s="128">
        <v>5.2668360864040604</v>
      </c>
      <c r="AJ208" s="127" t="s">
        <v>52</v>
      </c>
      <c r="AK208" s="127" t="s">
        <v>52</v>
      </c>
    </row>
    <row r="209" spans="1:38" x14ac:dyDescent="0.15">
      <c r="A209" s="126" t="s">
        <v>780</v>
      </c>
      <c r="B209" s="126" t="s">
        <v>781</v>
      </c>
      <c r="C209" s="126" t="s">
        <v>782</v>
      </c>
      <c r="D209" s="126" t="s">
        <v>94</v>
      </c>
      <c r="E209" s="126" t="s">
        <v>401</v>
      </c>
      <c r="F209" s="127" t="s">
        <v>52</v>
      </c>
      <c r="G209" s="127">
        <v>-7.8934372969460753</v>
      </c>
      <c r="H209" s="127">
        <v>50.792934138495383</v>
      </c>
      <c r="I209" s="127">
        <v>19.007073618024634</v>
      </c>
      <c r="J209" s="127">
        <v>8.382734491705321</v>
      </c>
      <c r="K209" s="127">
        <v>-1.8672199170124486</v>
      </c>
      <c r="L209" s="127">
        <v>4.5003622170641364</v>
      </c>
      <c r="M209" s="127">
        <v>4.4918863092964472</v>
      </c>
      <c r="N209" s="127">
        <v>4.5804110590592586</v>
      </c>
      <c r="O209" s="127">
        <v>0</v>
      </c>
      <c r="P209" s="127">
        <v>9.8496912261622782</v>
      </c>
      <c r="Q209" s="127">
        <v>4.9004702471449235</v>
      </c>
      <c r="R209" s="127">
        <v>1.4998820317503032</v>
      </c>
      <c r="S209" s="127">
        <v>1.4998561023665786</v>
      </c>
      <c r="T209" s="127">
        <v>-3.0011886975582627</v>
      </c>
      <c r="U209" s="127">
        <v>-2.9996064983978954</v>
      </c>
      <c r="V209" s="127">
        <v>-2.9996406921891037</v>
      </c>
      <c r="W209" s="127">
        <v>-3.0003943170548126</v>
      </c>
      <c r="X209" s="127">
        <v>0</v>
      </c>
      <c r="Y209" s="127">
        <v>-3.749784424351418</v>
      </c>
      <c r="Z209" s="127">
        <v>-2.9999744029487942</v>
      </c>
      <c r="AA209" s="128">
        <v>-3.0003958305845124</v>
      </c>
      <c r="AB209" s="127">
        <v>-0.99978236030252576</v>
      </c>
      <c r="AC209" s="127">
        <v>0</v>
      </c>
      <c r="AD209" s="128">
        <v>0</v>
      </c>
      <c r="AE209" s="127">
        <v>0</v>
      </c>
      <c r="AF209" s="128">
        <v>4.700402577595808</v>
      </c>
      <c r="AG209" s="128">
        <v>3.989396603763673</v>
      </c>
      <c r="AH209" s="128">
        <v>4.9897781479518537</v>
      </c>
      <c r="AI209" s="128">
        <v>1.9231693823873662E-5</v>
      </c>
      <c r="AJ209" s="127">
        <v>4.8</v>
      </c>
      <c r="AK209" s="127">
        <v>4.9904801229555193</v>
      </c>
    </row>
    <row r="210" spans="1:38" x14ac:dyDescent="0.15">
      <c r="A210" s="126" t="s">
        <v>783</v>
      </c>
      <c r="B210" s="16" t="s">
        <v>784</v>
      </c>
      <c r="C210" s="126" t="s">
        <v>785</v>
      </c>
      <c r="D210" s="126" t="s">
        <v>94</v>
      </c>
      <c r="E210" s="126" t="s">
        <v>82</v>
      </c>
      <c r="F210" s="127" t="s">
        <v>52</v>
      </c>
      <c r="G210" s="127">
        <v>14.024390243902431</v>
      </c>
      <c r="H210" s="127">
        <v>3.2085561497326154</v>
      </c>
      <c r="I210" s="127">
        <v>4.7783534830167014</v>
      </c>
      <c r="J210" s="127">
        <v>10.749450549450557</v>
      </c>
      <c r="K210" s="127">
        <v>10.609037328094303</v>
      </c>
      <c r="L210" s="127">
        <v>9.3815598256095569</v>
      </c>
      <c r="M210" s="127">
        <v>5.7720696781812961</v>
      </c>
      <c r="N210" s="127">
        <v>5.5408234473133291</v>
      </c>
      <c r="O210" s="127">
        <v>7.9476329013488396</v>
      </c>
      <c r="P210" s="127">
        <v>14.957736126424109</v>
      </c>
      <c r="Q210" s="127">
        <v>-0.52216538789427602</v>
      </c>
      <c r="R210" s="127">
        <v>3.4815211569362532</v>
      </c>
      <c r="S210" s="127">
        <v>4.7412008281573463</v>
      </c>
      <c r="T210" s="127">
        <v>4.9416880806483476</v>
      </c>
      <c r="U210" s="127">
        <v>4.5394612921454183</v>
      </c>
      <c r="V210" s="127">
        <v>1.9189189189189051</v>
      </c>
      <c r="W210" s="127">
        <v>1.9358260408379948</v>
      </c>
      <c r="X210" s="127">
        <v>0</v>
      </c>
      <c r="Y210" s="127">
        <v>0</v>
      </c>
      <c r="Z210" s="127">
        <v>0</v>
      </c>
      <c r="AA210" s="128">
        <v>0</v>
      </c>
      <c r="AB210" s="127">
        <v>0</v>
      </c>
      <c r="AC210" s="127">
        <v>3.988900450919175</v>
      </c>
      <c r="AD210" s="128">
        <v>4.9866577718479022</v>
      </c>
      <c r="AE210" s="127">
        <v>5.988880063542501</v>
      </c>
      <c r="AF210" s="128">
        <v>2.9901079136690489</v>
      </c>
      <c r="AG210" s="128">
        <v>3.994760969220712</v>
      </c>
      <c r="AH210" s="128">
        <v>4.988804925832639</v>
      </c>
      <c r="AI210" s="128">
        <v>2.9923358880373101</v>
      </c>
      <c r="AJ210" s="127">
        <v>5</v>
      </c>
      <c r="AK210" s="127">
        <v>4.9984591679506938</v>
      </c>
    </row>
    <row r="211" spans="1:38" ht="17" x14ac:dyDescent="0.15">
      <c r="A211" s="16" t="s">
        <v>786</v>
      </c>
      <c r="B211" s="126" t="s">
        <v>787</v>
      </c>
      <c r="C211" s="16" t="s">
        <v>788</v>
      </c>
      <c r="D211" s="126" t="s">
        <v>194</v>
      </c>
      <c r="E211" s="126" t="s">
        <v>88</v>
      </c>
      <c r="F211" s="127" t="s">
        <v>52</v>
      </c>
      <c r="G211" s="127" t="s">
        <v>52</v>
      </c>
      <c r="H211" s="127" t="s">
        <v>52</v>
      </c>
      <c r="I211" s="127" t="s">
        <v>52</v>
      </c>
      <c r="J211" s="127" t="s">
        <v>52</v>
      </c>
      <c r="K211" s="127" t="s">
        <v>52</v>
      </c>
      <c r="L211" s="127" t="s">
        <v>52</v>
      </c>
      <c r="M211" s="127" t="s">
        <v>52</v>
      </c>
      <c r="N211" s="127" t="s">
        <v>52</v>
      </c>
      <c r="O211" s="127" t="s">
        <v>52</v>
      </c>
      <c r="P211" s="127" t="s">
        <v>52</v>
      </c>
      <c r="Q211" s="127" t="s">
        <v>52</v>
      </c>
      <c r="R211" s="127">
        <v>1.5789473684210549</v>
      </c>
      <c r="S211" s="127">
        <v>2.9360967184801439</v>
      </c>
      <c r="T211" s="127">
        <v>4.5302013422818845</v>
      </c>
      <c r="U211" s="127">
        <v>3.852327447833062</v>
      </c>
      <c r="V211" s="127">
        <v>3.5548686244204077</v>
      </c>
      <c r="W211" s="127">
        <v>1.7910447761194206</v>
      </c>
      <c r="X211" s="127">
        <v>0</v>
      </c>
      <c r="Y211" s="127">
        <v>0</v>
      </c>
      <c r="Z211" s="127">
        <v>0</v>
      </c>
      <c r="AA211" s="128">
        <v>0</v>
      </c>
      <c r="AB211" s="127">
        <v>0</v>
      </c>
      <c r="AC211" s="127">
        <v>1.9876181166503804</v>
      </c>
      <c r="AD211" s="128">
        <v>1.9808306709265144</v>
      </c>
      <c r="AE211" s="127">
        <v>2.9761904761904656</v>
      </c>
      <c r="AF211" s="128">
        <v>2.9966534834195313</v>
      </c>
      <c r="AG211" s="128">
        <v>1.9937970757643031</v>
      </c>
      <c r="AH211" s="128" t="s">
        <v>52</v>
      </c>
      <c r="AI211" s="128" t="s">
        <v>52</v>
      </c>
      <c r="AJ211" s="127" t="s">
        <v>52</v>
      </c>
      <c r="AK211" s="127" t="s">
        <v>52</v>
      </c>
      <c r="AL211" s="19"/>
    </row>
    <row r="212" spans="1:38" ht="17" x14ac:dyDescent="0.15">
      <c r="A212" s="16" t="s">
        <v>789</v>
      </c>
      <c r="B212" s="126" t="s">
        <v>790</v>
      </c>
      <c r="C212" s="16" t="s">
        <v>791</v>
      </c>
      <c r="D212" s="126" t="s">
        <v>94</v>
      </c>
      <c r="E212" s="126" t="s">
        <v>88</v>
      </c>
      <c r="F212" s="127" t="s">
        <v>52</v>
      </c>
      <c r="G212" s="127" t="s">
        <v>52</v>
      </c>
      <c r="H212" s="127" t="s">
        <v>52</v>
      </c>
      <c r="I212" s="127" t="s">
        <v>52</v>
      </c>
      <c r="J212" s="127" t="s">
        <v>52</v>
      </c>
      <c r="K212" s="127" t="s">
        <v>52</v>
      </c>
      <c r="L212" s="127" t="s">
        <v>52</v>
      </c>
      <c r="M212" s="127" t="s">
        <v>52</v>
      </c>
      <c r="N212" s="127" t="s">
        <v>52</v>
      </c>
      <c r="O212" s="127" t="s">
        <v>52</v>
      </c>
      <c r="P212" s="127" t="s">
        <v>52</v>
      </c>
      <c r="Q212" s="127" t="s">
        <v>52</v>
      </c>
      <c r="R212" s="127" t="s">
        <v>52</v>
      </c>
      <c r="S212" s="127" t="s">
        <v>52</v>
      </c>
      <c r="T212" s="127" t="s">
        <v>52</v>
      </c>
      <c r="U212" s="127" t="s">
        <v>52</v>
      </c>
      <c r="V212" s="127" t="s">
        <v>52</v>
      </c>
      <c r="W212" s="127" t="s">
        <v>52</v>
      </c>
      <c r="X212" s="127" t="s">
        <v>52</v>
      </c>
      <c r="Y212" s="127" t="s">
        <v>52</v>
      </c>
      <c r="Z212" s="127" t="s">
        <v>52</v>
      </c>
      <c r="AA212" s="127" t="s">
        <v>52</v>
      </c>
      <c r="AB212" s="127" t="s">
        <v>52</v>
      </c>
      <c r="AC212" s="127" t="s">
        <v>52</v>
      </c>
      <c r="AD212" s="128" t="s">
        <v>52</v>
      </c>
      <c r="AE212" s="127" t="s">
        <v>52</v>
      </c>
      <c r="AF212" s="128" t="s">
        <v>52</v>
      </c>
      <c r="AG212" s="128" t="s">
        <v>52</v>
      </c>
      <c r="AH212" s="128" t="s">
        <v>52</v>
      </c>
      <c r="AI212" s="128">
        <v>7.0992474797671443</v>
      </c>
      <c r="AJ212" s="127">
        <v>6.6</v>
      </c>
      <c r="AK212" s="127">
        <v>2.9963943802063864</v>
      </c>
      <c r="AL212" s="19"/>
    </row>
    <row r="213" spans="1:38" x14ac:dyDescent="0.15">
      <c r="A213" s="126" t="s">
        <v>792</v>
      </c>
      <c r="B213" s="126" t="s">
        <v>793</v>
      </c>
      <c r="C213" s="126" t="s">
        <v>794</v>
      </c>
      <c r="D213" s="126" t="s">
        <v>94</v>
      </c>
      <c r="E213" s="126" t="s">
        <v>86</v>
      </c>
      <c r="F213" s="127" t="s">
        <v>52</v>
      </c>
      <c r="G213" s="127" t="s">
        <v>52</v>
      </c>
      <c r="H213" s="127" t="s">
        <v>52</v>
      </c>
      <c r="I213" s="127">
        <v>1.7999999999999972</v>
      </c>
      <c r="J213" s="127">
        <v>12.966601178781929</v>
      </c>
      <c r="K213" s="127">
        <v>-3.1304347826086882</v>
      </c>
      <c r="L213" s="127">
        <v>7.5403949730699935</v>
      </c>
      <c r="M213" s="127">
        <v>2.1702838063439174</v>
      </c>
      <c r="N213" s="127">
        <v>7.1895424836601336</v>
      </c>
      <c r="O213" s="127">
        <v>27.286585365853668</v>
      </c>
      <c r="P213" s="127">
        <v>29.461077844311376</v>
      </c>
      <c r="Q213" s="127">
        <v>11.378353376503242</v>
      </c>
      <c r="R213" s="127">
        <v>4.9833887043189407</v>
      </c>
      <c r="S213" s="127">
        <v>4.9841772151898738</v>
      </c>
      <c r="T213" s="127">
        <v>4.9736247174076738</v>
      </c>
      <c r="U213" s="127">
        <v>8.1119885139985399</v>
      </c>
      <c r="V213" s="127">
        <v>4.8472775564409147</v>
      </c>
      <c r="W213" s="127">
        <v>2.9132362254591442</v>
      </c>
      <c r="X213" s="127">
        <v>0</v>
      </c>
      <c r="Y213" s="127">
        <v>0</v>
      </c>
      <c r="Z213" s="127">
        <v>3.4188034188034351</v>
      </c>
      <c r="AA213" s="128">
        <v>1.9900826446280995</v>
      </c>
      <c r="AB213" s="127">
        <v>1.9901465058991485</v>
      </c>
      <c r="AC213" s="127">
        <v>1.989448929002724</v>
      </c>
      <c r="AD213" s="128">
        <v>3.116041381029544</v>
      </c>
      <c r="AE213" s="127">
        <v>7.25250815907168</v>
      </c>
      <c r="AF213" s="128">
        <v>13.524174461850546</v>
      </c>
      <c r="AG213" s="128">
        <v>4.9637645190112156</v>
      </c>
      <c r="AH213" s="128">
        <v>7.0935401494372456</v>
      </c>
      <c r="AI213" s="128">
        <v>4.4157908681444846</v>
      </c>
      <c r="AJ213" s="127">
        <v>6.3</v>
      </c>
      <c r="AK213" s="127">
        <v>3.9767756303189259</v>
      </c>
    </row>
    <row r="214" spans="1:38" x14ac:dyDescent="0.15">
      <c r="A214" s="126" t="s">
        <v>795</v>
      </c>
      <c r="B214" s="126" t="s">
        <v>796</v>
      </c>
      <c r="C214" s="126" t="s">
        <v>797</v>
      </c>
      <c r="D214" s="126" t="s">
        <v>94</v>
      </c>
      <c r="E214" s="126" t="s">
        <v>76</v>
      </c>
      <c r="F214" s="127" t="s">
        <v>52</v>
      </c>
      <c r="G214" s="127">
        <v>2.5315031503150323</v>
      </c>
      <c r="H214" s="127">
        <v>3.6980138264018478</v>
      </c>
      <c r="I214" s="127">
        <v>-3.9153439153439109</v>
      </c>
      <c r="J214" s="127">
        <v>7.2356828193832712</v>
      </c>
      <c r="K214" s="127">
        <v>9.5717366745404036</v>
      </c>
      <c r="L214" s="127">
        <v>8.8105726872246777</v>
      </c>
      <c r="M214" s="127">
        <v>3.9107588939615709</v>
      </c>
      <c r="N214" s="127">
        <v>6.4826328442344305</v>
      </c>
      <c r="O214" s="127">
        <v>14.838458544180625</v>
      </c>
      <c r="P214" s="127">
        <v>7.7350688088943116</v>
      </c>
      <c r="Q214" s="127">
        <v>5.6317644097659354</v>
      </c>
      <c r="R214" s="127">
        <v>3.5801513075594187</v>
      </c>
      <c r="S214" s="127">
        <v>3.9049919484702116</v>
      </c>
      <c r="T214" s="127">
        <v>2.5848231582443333</v>
      </c>
      <c r="U214" s="127">
        <v>4.6994712420416676</v>
      </c>
      <c r="V214" s="127">
        <v>3.4475650605513977</v>
      </c>
      <c r="W214" s="127">
        <v>2.5804523263923471</v>
      </c>
      <c r="X214" s="127">
        <v>-1.0780885780885825</v>
      </c>
      <c r="Y214" s="127">
        <v>-0.13745704467353903</v>
      </c>
      <c r="Z214" s="127">
        <v>-0.26054468587159363</v>
      </c>
      <c r="AA214" s="128">
        <v>0.89210902459460062</v>
      </c>
      <c r="AB214" s="127">
        <v>-2.9115779189057056</v>
      </c>
      <c r="AC214" s="127">
        <v>1.8114118949380975</v>
      </c>
      <c r="AD214" s="128">
        <v>3.8400711673421073</v>
      </c>
      <c r="AE214" s="127">
        <v>2.098900575888818</v>
      </c>
      <c r="AF214" s="128">
        <v>1.4264404251351781</v>
      </c>
      <c r="AG214" s="128">
        <v>1.3282470815332292</v>
      </c>
      <c r="AH214" s="128">
        <v>3.8962217081689134</v>
      </c>
      <c r="AI214" s="128">
        <v>2.3836549375709457</v>
      </c>
      <c r="AJ214" s="127">
        <v>1.9</v>
      </c>
      <c r="AK214" s="127">
        <v>1.6692465380914567</v>
      </c>
    </row>
    <row r="215" spans="1:38" x14ac:dyDescent="0.15">
      <c r="A215" s="126" t="s">
        <v>798</v>
      </c>
      <c r="B215" s="126" t="s">
        <v>799</v>
      </c>
      <c r="C215" s="126" t="s">
        <v>800</v>
      </c>
      <c r="D215" s="126" t="s">
        <v>94</v>
      </c>
      <c r="E215" s="126" t="s">
        <v>227</v>
      </c>
      <c r="F215" s="127" t="s">
        <v>52</v>
      </c>
      <c r="G215" s="127">
        <v>-7.9448751076658084</v>
      </c>
      <c r="H215" s="127">
        <v>29.052359744002388</v>
      </c>
      <c r="I215" s="127">
        <v>2.9508577063062802</v>
      </c>
      <c r="J215" s="127">
        <v>5.0085917913180538</v>
      </c>
      <c r="K215" s="127">
        <v>1.8966118518121107</v>
      </c>
      <c r="L215" s="127">
        <v>4.3847409435551867</v>
      </c>
      <c r="M215" s="127">
        <v>2.0214630701522083</v>
      </c>
      <c r="N215" s="127">
        <v>1.2360633853305103E-2</v>
      </c>
      <c r="O215" s="127">
        <v>0</v>
      </c>
      <c r="P215" s="127">
        <v>17.362072374925845</v>
      </c>
      <c r="Q215" s="127">
        <v>7.199873631002518</v>
      </c>
      <c r="R215" s="127">
        <v>4.9402241716357054</v>
      </c>
      <c r="S215" s="127">
        <v>2.5012637372924189</v>
      </c>
      <c r="T215" s="127">
        <v>3.0000547955213648</v>
      </c>
      <c r="U215" s="127">
        <v>2.9995655373593593</v>
      </c>
      <c r="V215" s="127">
        <v>1.95065681869049</v>
      </c>
      <c r="W215" s="127">
        <v>0</v>
      </c>
      <c r="X215" s="127">
        <v>0</v>
      </c>
      <c r="Y215" s="127">
        <v>0</v>
      </c>
      <c r="Z215" s="127">
        <v>0</v>
      </c>
      <c r="AA215" s="128">
        <v>0</v>
      </c>
      <c r="AB215" s="127">
        <v>0</v>
      </c>
      <c r="AC215" s="127">
        <v>2.0003039718994975</v>
      </c>
      <c r="AD215" s="128">
        <v>2.999975165768487</v>
      </c>
      <c r="AE215" s="127">
        <v>2.9993972272453151</v>
      </c>
      <c r="AF215" s="128">
        <v>2.9900824769618639</v>
      </c>
      <c r="AG215" s="128">
        <v>3.9904840554894516</v>
      </c>
      <c r="AH215" s="128">
        <v>4.989217229119312</v>
      </c>
      <c r="AI215" s="128">
        <v>2.9902015211236432</v>
      </c>
      <c r="AJ215" s="127">
        <v>5</v>
      </c>
      <c r="AK215" s="127">
        <v>4.9891540130151846</v>
      </c>
    </row>
    <row r="216" spans="1:38" x14ac:dyDescent="0.15">
      <c r="A216" s="126" t="s">
        <v>801</v>
      </c>
      <c r="B216" s="126" t="s">
        <v>802</v>
      </c>
      <c r="C216" s="126" t="s">
        <v>803</v>
      </c>
      <c r="D216" s="126" t="s">
        <v>94</v>
      </c>
      <c r="E216" s="126" t="s">
        <v>76</v>
      </c>
      <c r="F216" s="127" t="s">
        <v>52</v>
      </c>
      <c r="G216" s="127">
        <v>-55.060728744939269</v>
      </c>
      <c r="H216" s="127">
        <v>-22.070070070070074</v>
      </c>
      <c r="I216" s="127">
        <v>1.0070389970713762</v>
      </c>
      <c r="J216" s="127">
        <v>-16.155450429828576</v>
      </c>
      <c r="K216" s="127">
        <v>21.294667232906633</v>
      </c>
      <c r="L216" s="127">
        <v>4.4965738008302765</v>
      </c>
      <c r="M216" s="127">
        <v>0</v>
      </c>
      <c r="N216" s="127">
        <v>3.0011487650775592</v>
      </c>
      <c r="O216" s="127">
        <v>0</v>
      </c>
      <c r="P216" s="127">
        <v>-3.0019982341186875</v>
      </c>
      <c r="Q216" s="127">
        <v>3.4829684281128834</v>
      </c>
      <c r="R216" s="127">
        <v>3.875</v>
      </c>
      <c r="S216" s="127">
        <v>2.8880866425992764</v>
      </c>
      <c r="T216" s="127">
        <v>1.910331384015592</v>
      </c>
      <c r="U216" s="127">
        <v>2.9074215761285274</v>
      </c>
      <c r="V216" s="127">
        <v>3.9033457249070693</v>
      </c>
      <c r="W216" s="127">
        <v>0</v>
      </c>
      <c r="X216" s="127">
        <v>0</v>
      </c>
      <c r="Y216" s="127">
        <v>0</v>
      </c>
      <c r="Z216" s="127">
        <v>1.5026833631484777</v>
      </c>
      <c r="AA216" s="128">
        <v>1.4882700818548367</v>
      </c>
      <c r="AB216" s="127">
        <v>1.50117701539767</v>
      </c>
      <c r="AC216" s="127">
        <v>1.5017869363546765</v>
      </c>
      <c r="AD216" s="128">
        <v>1.9889875266883683</v>
      </c>
      <c r="AE216" s="127">
        <v>0</v>
      </c>
      <c r="AF216" s="128">
        <v>2.0016159835463565</v>
      </c>
      <c r="AG216" s="128">
        <v>1.9911424765059582</v>
      </c>
      <c r="AH216" s="128">
        <v>1.9911035797500483</v>
      </c>
      <c r="AI216" s="128">
        <v>0</v>
      </c>
      <c r="AJ216" s="127">
        <v>0</v>
      </c>
      <c r="AK216" s="127">
        <v>0</v>
      </c>
    </row>
    <row r="217" spans="1:38" x14ac:dyDescent="0.15">
      <c r="A217" s="126" t="s">
        <v>804</v>
      </c>
      <c r="B217" s="126" t="s">
        <v>805</v>
      </c>
      <c r="C217" s="126" t="s">
        <v>806</v>
      </c>
      <c r="D217" s="126" t="s">
        <v>194</v>
      </c>
      <c r="E217" s="126" t="s">
        <v>76</v>
      </c>
      <c r="F217" s="127" t="s">
        <v>52</v>
      </c>
      <c r="G217" s="127">
        <v>-17.965277777777771</v>
      </c>
      <c r="H217" s="127">
        <v>3.8093625666638502</v>
      </c>
      <c r="I217" s="127">
        <v>5.0150860311506165</v>
      </c>
      <c r="J217" s="127">
        <v>2.2829631930423915</v>
      </c>
      <c r="K217" s="127">
        <v>-11.478894624962038</v>
      </c>
      <c r="L217" s="127">
        <v>5.9948542024013847</v>
      </c>
      <c r="M217" s="127">
        <v>8.9246702807670459</v>
      </c>
      <c r="N217" s="127">
        <v>10.213935522210662</v>
      </c>
      <c r="O217" s="127">
        <v>7.3195389903619343</v>
      </c>
      <c r="P217" s="127">
        <v>7.9005212585568074</v>
      </c>
      <c r="Q217" s="127">
        <v>7.4093475350678091</v>
      </c>
      <c r="R217" s="127">
        <v>4.8119648856616521</v>
      </c>
      <c r="S217" s="127">
        <v>4.3945817392203566</v>
      </c>
      <c r="T217" s="127">
        <v>4.3532091917591202</v>
      </c>
      <c r="U217" s="127">
        <v>4.2427981586066181</v>
      </c>
      <c r="V217" s="127">
        <v>3.9699521966765303</v>
      </c>
      <c r="W217" s="127">
        <v>3.9409729824413375E-2</v>
      </c>
      <c r="X217" s="127">
        <v>4.3771338527534454E-2</v>
      </c>
      <c r="Y217" s="127">
        <v>0.50315015750787495</v>
      </c>
      <c r="Z217" s="127">
        <v>8.2712985938783845E-2</v>
      </c>
      <c r="AA217" s="128">
        <v>0.20878642888211285</v>
      </c>
      <c r="AB217" s="127">
        <v>3.9065891136380593E-2</v>
      </c>
      <c r="AC217" s="127">
        <v>2.8854080791426151</v>
      </c>
      <c r="AD217" s="128">
        <v>2.6357962213225283</v>
      </c>
      <c r="AE217" s="127">
        <v>2.3667666516004493</v>
      </c>
      <c r="AF217" s="128">
        <v>3.6767952474611842</v>
      </c>
      <c r="AG217" s="128">
        <v>2.1139029772736073</v>
      </c>
      <c r="AH217" s="128">
        <v>2.0246445497630239</v>
      </c>
      <c r="AI217" s="128">
        <v>2.0885205693262496</v>
      </c>
      <c r="AJ217" s="127" t="s">
        <v>52</v>
      </c>
      <c r="AK217" s="127" t="s">
        <v>52</v>
      </c>
    </row>
    <row r="218" spans="1:38" x14ac:dyDescent="0.15">
      <c r="A218" s="126" t="s">
        <v>807</v>
      </c>
      <c r="B218" s="126" t="s">
        <v>808</v>
      </c>
      <c r="C218" s="126" t="s">
        <v>809</v>
      </c>
      <c r="D218" s="126" t="s">
        <v>94</v>
      </c>
      <c r="E218" s="126" t="s">
        <v>227</v>
      </c>
      <c r="F218" s="127" t="s">
        <v>52</v>
      </c>
      <c r="G218" s="127">
        <v>-2.7624309392265189</v>
      </c>
      <c r="H218" s="127">
        <v>24.431818181818187</v>
      </c>
      <c r="I218" s="127">
        <v>3.3668188736681941</v>
      </c>
      <c r="J218" s="127">
        <v>15.235402677975429</v>
      </c>
      <c r="K218" s="127">
        <v>6.8576004361604106</v>
      </c>
      <c r="L218" s="127">
        <v>8.8218881040832855</v>
      </c>
      <c r="M218" s="127">
        <v>6.9052921526109117</v>
      </c>
      <c r="N218" s="127">
        <v>8.0065784965394471</v>
      </c>
      <c r="O218" s="127">
        <v>6.0032738208534653</v>
      </c>
      <c r="P218" s="127">
        <v>19.84486102133161</v>
      </c>
      <c r="Q218" s="127">
        <v>3.2692077190459372</v>
      </c>
      <c r="R218" s="127">
        <v>0.71477623344841845</v>
      </c>
      <c r="S218" s="127">
        <v>2.4882836508912192</v>
      </c>
      <c r="T218" s="127">
        <v>4.9016576242281218</v>
      </c>
      <c r="U218" s="127">
        <v>2.9522108083966003</v>
      </c>
      <c r="V218" s="127">
        <v>2.9499804780703585</v>
      </c>
      <c r="W218" s="127">
        <v>0</v>
      </c>
      <c r="X218" s="127">
        <v>0</v>
      </c>
      <c r="Y218" s="127">
        <v>0</v>
      </c>
      <c r="Z218" s="127">
        <v>1.999915722051341</v>
      </c>
      <c r="AA218" s="128">
        <v>0</v>
      </c>
      <c r="AB218" s="127">
        <v>1.9896222361767357</v>
      </c>
      <c r="AC218" s="127">
        <v>3.9899219028484367</v>
      </c>
      <c r="AD218" s="128">
        <v>4.9898333606001932</v>
      </c>
      <c r="AE218" s="127">
        <v>3.4897526082246166</v>
      </c>
      <c r="AF218" s="128">
        <v>4.9903562798901513</v>
      </c>
      <c r="AG218" s="128">
        <v>3.9903297844006369</v>
      </c>
      <c r="AH218" s="128">
        <v>4.9897551749500906</v>
      </c>
      <c r="AI218" s="128">
        <v>2.9899293175705233</v>
      </c>
      <c r="AJ218" s="127">
        <v>5</v>
      </c>
      <c r="AK218" s="127">
        <v>4.9899922483310766</v>
      </c>
    </row>
    <row r="219" spans="1:38" x14ac:dyDescent="0.15">
      <c r="A219" s="126" t="s">
        <v>810</v>
      </c>
      <c r="B219" s="126" t="s">
        <v>811</v>
      </c>
      <c r="C219" s="126" t="s">
        <v>812</v>
      </c>
      <c r="D219" s="126" t="s">
        <v>94</v>
      </c>
      <c r="E219" s="126" t="s">
        <v>76</v>
      </c>
      <c r="F219" s="127" t="s">
        <v>52</v>
      </c>
      <c r="G219" s="127">
        <v>-1.1544748671843053</v>
      </c>
      <c r="H219" s="127">
        <v>-8.1343669250646116</v>
      </c>
      <c r="I219" s="127">
        <v>6.3006300630063237</v>
      </c>
      <c r="J219" s="127">
        <v>2.6143099068586082</v>
      </c>
      <c r="K219" s="127">
        <v>14.192882929345018</v>
      </c>
      <c r="L219" s="127">
        <v>4.5524342877788939</v>
      </c>
      <c r="M219" s="127">
        <v>6.4967602591792684</v>
      </c>
      <c r="N219" s="127">
        <v>6.2383386063113591</v>
      </c>
      <c r="O219" s="127">
        <v>20.9453268173488</v>
      </c>
      <c r="P219" s="127">
        <v>2.8158343329755695</v>
      </c>
      <c r="Q219" s="127">
        <v>3.5062941357077051</v>
      </c>
      <c r="R219" s="127">
        <v>3.9333175130517191</v>
      </c>
      <c r="S219" s="127">
        <v>2.6028882927107873</v>
      </c>
      <c r="T219" s="127">
        <v>4.4339360222531212</v>
      </c>
      <c r="U219" s="127">
        <v>4.5120392073300764</v>
      </c>
      <c r="V219" s="127">
        <v>4.2509811917019249</v>
      </c>
      <c r="W219" s="127">
        <v>2.8455483303182945</v>
      </c>
      <c r="X219" s="127">
        <v>6.6555740432619359E-2</v>
      </c>
      <c r="Y219" s="127">
        <v>0.13777376597462876</v>
      </c>
      <c r="Z219" s="127">
        <v>0.26093557263497758</v>
      </c>
      <c r="AA219" s="128">
        <v>0.22240098424264332</v>
      </c>
      <c r="AB219" s="127">
        <v>0.76487252124644023</v>
      </c>
      <c r="AC219" s="127">
        <v>8.0826539218442406</v>
      </c>
      <c r="AD219" s="128">
        <v>2.7918671695495778</v>
      </c>
      <c r="AE219" s="127">
        <v>2.8214752646450902</v>
      </c>
      <c r="AF219" s="128">
        <v>3.0680885972108163</v>
      </c>
      <c r="AG219" s="128">
        <v>3.2473734479465222</v>
      </c>
      <c r="AH219" s="128">
        <v>2.6094665433240753</v>
      </c>
      <c r="AI219" s="128">
        <v>3.3732767364111114</v>
      </c>
      <c r="AJ219" s="127">
        <v>4.0999999999999996</v>
      </c>
      <c r="AK219" s="127">
        <v>3.6770611446729662</v>
      </c>
    </row>
    <row r="220" spans="1:38" ht="17" x14ac:dyDescent="0.15">
      <c r="A220" s="129" t="s">
        <v>813</v>
      </c>
      <c r="B220" s="126" t="s">
        <v>52</v>
      </c>
      <c r="C220" s="129" t="s">
        <v>814</v>
      </c>
      <c r="D220" s="126" t="s">
        <v>194</v>
      </c>
      <c r="E220" s="126" t="s">
        <v>76</v>
      </c>
      <c r="F220" s="127" t="s">
        <v>52</v>
      </c>
      <c r="G220" s="127">
        <v>2.3844797178130364</v>
      </c>
      <c r="H220" s="127">
        <v>6.9730586370839944</v>
      </c>
      <c r="I220" s="127" t="s">
        <v>52</v>
      </c>
      <c r="J220" s="127" t="s">
        <v>52</v>
      </c>
      <c r="K220" s="127" t="s">
        <v>52</v>
      </c>
      <c r="L220" s="127" t="s">
        <v>52</v>
      </c>
      <c r="M220" s="127" t="s">
        <v>52</v>
      </c>
      <c r="N220" s="127" t="s">
        <v>52</v>
      </c>
      <c r="O220" s="127" t="s">
        <v>52</v>
      </c>
      <c r="P220" s="127" t="s">
        <v>52</v>
      </c>
      <c r="Q220" s="127" t="s">
        <v>52</v>
      </c>
      <c r="R220" s="127" t="s">
        <v>52</v>
      </c>
      <c r="S220" s="127" t="s">
        <v>52</v>
      </c>
      <c r="T220" s="127" t="s">
        <v>52</v>
      </c>
      <c r="U220" s="127" t="s">
        <v>52</v>
      </c>
      <c r="V220" s="127" t="s">
        <v>52</v>
      </c>
      <c r="W220" s="127" t="s">
        <v>52</v>
      </c>
      <c r="X220" s="127" t="s">
        <v>52</v>
      </c>
      <c r="Y220" s="127" t="s">
        <v>52</v>
      </c>
      <c r="Z220" s="127" t="s">
        <v>52</v>
      </c>
      <c r="AA220" s="128" t="s">
        <v>52</v>
      </c>
      <c r="AB220" s="127" t="s">
        <v>52</v>
      </c>
      <c r="AC220" s="127" t="s">
        <v>52</v>
      </c>
      <c r="AD220" s="128" t="s">
        <v>52</v>
      </c>
      <c r="AE220" s="127" t="s">
        <v>52</v>
      </c>
      <c r="AF220" s="128" t="s">
        <v>52</v>
      </c>
      <c r="AG220" s="128" t="s">
        <v>52</v>
      </c>
      <c r="AH220" s="128" t="s">
        <v>52</v>
      </c>
      <c r="AI220" s="128" t="s">
        <v>52</v>
      </c>
      <c r="AJ220" s="127" t="s">
        <v>52</v>
      </c>
      <c r="AK220" s="127" t="s">
        <v>52</v>
      </c>
      <c r="AL220" s="130"/>
    </row>
    <row r="221" spans="1:38" x14ac:dyDescent="0.15">
      <c r="A221" s="126" t="s">
        <v>815</v>
      </c>
      <c r="B221" s="126" t="s">
        <v>816</v>
      </c>
      <c r="C221" s="126" t="s">
        <v>817</v>
      </c>
      <c r="D221" s="126" t="s">
        <v>94</v>
      </c>
      <c r="E221" s="126" t="s">
        <v>78</v>
      </c>
      <c r="F221" s="127" t="s">
        <v>52</v>
      </c>
      <c r="G221" s="127" t="s">
        <v>52</v>
      </c>
      <c r="H221" s="127" t="s">
        <v>52</v>
      </c>
      <c r="I221" s="127" t="s">
        <v>52</v>
      </c>
      <c r="J221" s="127">
        <v>5.0732151437748172</v>
      </c>
      <c r="K221" s="127">
        <v>5.4408260524225511</v>
      </c>
      <c r="L221" s="127">
        <v>4.4992295839753496</v>
      </c>
      <c r="M221" s="127">
        <v>4.4999290059744226</v>
      </c>
      <c r="N221" s="127">
        <v>4.4995139897781229</v>
      </c>
      <c r="O221" s="127">
        <v>4.4998099657938155</v>
      </c>
      <c r="P221" s="127">
        <v>4.5003397746958882</v>
      </c>
      <c r="Q221" s="127">
        <v>1.8079737688101716</v>
      </c>
      <c r="R221" s="127">
        <v>4.9002761859351978</v>
      </c>
      <c r="S221" s="127">
        <v>4.8840520050770238</v>
      </c>
      <c r="T221" s="127">
        <v>4.9002853661926906</v>
      </c>
      <c r="U221" s="127">
        <v>3.8973591494403337</v>
      </c>
      <c r="V221" s="127">
        <v>3.90421030519461</v>
      </c>
      <c r="W221" s="127">
        <v>2.5040434380776446</v>
      </c>
      <c r="X221" s="127">
        <v>-1.4088078667953141E-3</v>
      </c>
      <c r="Y221" s="127">
        <v>-7.0441385723540861E-4</v>
      </c>
      <c r="Z221" s="127">
        <v>5.6353505540442939E-3</v>
      </c>
      <c r="AA221" s="128">
        <v>0</v>
      </c>
      <c r="AB221" s="127">
        <v>4.9306538751459073E-3</v>
      </c>
      <c r="AC221" s="127">
        <v>3.9006592663548778</v>
      </c>
      <c r="AD221" s="128">
        <v>4.9019076155483399</v>
      </c>
      <c r="AE221" s="127">
        <v>4.9067821254321631</v>
      </c>
      <c r="AF221" s="128">
        <v>3.8992718895144662</v>
      </c>
      <c r="AG221" s="128">
        <v>3.8987834088268114</v>
      </c>
      <c r="AH221" s="128">
        <v>1.2553924813404584E-2</v>
      </c>
      <c r="AI221" s="128">
        <v>4.9307909120993143</v>
      </c>
      <c r="AJ221" s="127">
        <v>4.9000000000000004</v>
      </c>
      <c r="AK221" s="127">
        <v>2.992609177887656</v>
      </c>
    </row>
    <row r="222" spans="1:38" x14ac:dyDescent="0.15">
      <c r="A222" s="126" t="s">
        <v>818</v>
      </c>
      <c r="B222" s="126" t="s">
        <v>819</v>
      </c>
      <c r="C222" s="126" t="s">
        <v>820</v>
      </c>
      <c r="D222" s="126" t="s">
        <v>94</v>
      </c>
      <c r="E222" s="126" t="s">
        <v>76</v>
      </c>
      <c r="F222" s="127" t="s">
        <v>52</v>
      </c>
      <c r="G222" s="127">
        <v>4.6511627906976827</v>
      </c>
      <c r="H222" s="127">
        <v>-3.3283950617284006</v>
      </c>
      <c r="I222" s="127">
        <v>15.59051900286066</v>
      </c>
      <c r="J222" s="127">
        <v>9.3866006717341293</v>
      </c>
      <c r="K222" s="127">
        <v>6.8842921784098223</v>
      </c>
      <c r="L222" s="127">
        <v>4.4980344723314118</v>
      </c>
      <c r="M222" s="127">
        <v>4.4997467988135753</v>
      </c>
      <c r="N222" s="127">
        <v>6.0020768431983527</v>
      </c>
      <c r="O222" s="127">
        <v>6.7528735632183867</v>
      </c>
      <c r="P222" s="127">
        <v>15.000611770463706</v>
      </c>
      <c r="Q222" s="127">
        <v>4.5004787743377079</v>
      </c>
      <c r="R222" s="127">
        <v>3.7772347790674132</v>
      </c>
      <c r="S222" s="127">
        <v>2.3987049936230704</v>
      </c>
      <c r="T222" s="127">
        <v>3.5017964071856227</v>
      </c>
      <c r="U222" s="127">
        <v>3.4990280477645115</v>
      </c>
      <c r="V222" s="127">
        <v>3.5014757177354454</v>
      </c>
      <c r="W222" s="127">
        <v>1.9010585439619803</v>
      </c>
      <c r="X222" s="127">
        <v>0</v>
      </c>
      <c r="Y222" s="127">
        <v>0</v>
      </c>
      <c r="Z222" s="127">
        <v>0</v>
      </c>
      <c r="AA222" s="128">
        <v>0</v>
      </c>
      <c r="AB222" s="127">
        <v>1.8995124019504095</v>
      </c>
      <c r="AC222" s="127">
        <v>2.0804726833936638</v>
      </c>
      <c r="AD222" s="128">
        <v>2.0380711694452325</v>
      </c>
      <c r="AE222" s="127">
        <v>2.9880557663883645</v>
      </c>
      <c r="AF222" s="128">
        <v>2.9828168030720192</v>
      </c>
      <c r="AG222" s="128">
        <v>1.9887005649717349</v>
      </c>
      <c r="AH222" s="128">
        <v>1.9905458305635733</v>
      </c>
      <c r="AI222" s="128">
        <v>1.9914472969547694</v>
      </c>
      <c r="AJ222" s="127">
        <v>3</v>
      </c>
      <c r="AK222" s="127">
        <v>2.9887276362508244</v>
      </c>
    </row>
    <row r="223" spans="1:38" x14ac:dyDescent="0.15">
      <c r="A223" s="126" t="s">
        <v>821</v>
      </c>
      <c r="B223" s="126" t="s">
        <v>822</v>
      </c>
      <c r="C223" s="126" t="s">
        <v>823</v>
      </c>
      <c r="D223" s="126" t="s">
        <v>94</v>
      </c>
      <c r="E223" s="126" t="s">
        <v>76</v>
      </c>
      <c r="F223" s="127" t="s">
        <v>52</v>
      </c>
      <c r="G223" s="127">
        <v>-18.936026936026934</v>
      </c>
      <c r="H223" s="127">
        <v>0</v>
      </c>
      <c r="I223" s="127">
        <v>-6.0392091709586282</v>
      </c>
      <c r="J223" s="127">
        <v>-3.3860843426752609</v>
      </c>
      <c r="K223" s="127">
        <v>-2.3334553440702734</v>
      </c>
      <c r="L223" s="127">
        <v>4.4785908366907137</v>
      </c>
      <c r="M223" s="127">
        <v>4.5108062057214653</v>
      </c>
      <c r="N223" s="127">
        <v>5.7147760425605014</v>
      </c>
      <c r="O223" s="127">
        <v>6.8912337662337535</v>
      </c>
      <c r="P223" s="127">
        <v>9.0059989368972708</v>
      </c>
      <c r="Q223" s="127">
        <v>5.8028561476837268</v>
      </c>
      <c r="R223" s="127">
        <v>6.511719778772715</v>
      </c>
      <c r="S223" s="127">
        <v>4.7042096804104574</v>
      </c>
      <c r="T223" s="127">
        <v>4.4397213366395221</v>
      </c>
      <c r="U223" s="127">
        <v>4.9067269643866496</v>
      </c>
      <c r="V223" s="127">
        <v>3.8797284190106467</v>
      </c>
      <c r="W223" s="127">
        <v>0</v>
      </c>
      <c r="X223" s="127">
        <v>0</v>
      </c>
      <c r="Y223" s="127">
        <v>0</v>
      </c>
      <c r="Z223" s="127">
        <v>0</v>
      </c>
      <c r="AA223" s="128">
        <v>0</v>
      </c>
      <c r="AB223" s="127">
        <v>0</v>
      </c>
      <c r="AC223" s="127">
        <v>0</v>
      </c>
      <c r="AD223" s="128">
        <v>0</v>
      </c>
      <c r="AE223" s="127">
        <v>2.9878618113912125</v>
      </c>
      <c r="AF223" s="128">
        <v>2.9918404351767958</v>
      </c>
      <c r="AG223" s="128">
        <v>2.4452269170579077</v>
      </c>
      <c r="AH223" s="128">
        <v>2.3868627076570554</v>
      </c>
      <c r="AI223" s="128">
        <v>2.3312196941439765</v>
      </c>
      <c r="AJ223" s="127">
        <v>3</v>
      </c>
      <c r="AK223" s="127">
        <v>2.9903565425108338</v>
      </c>
    </row>
    <row r="224" spans="1:38" x14ac:dyDescent="0.15">
      <c r="A224" s="126" t="s">
        <v>824</v>
      </c>
      <c r="B224" s="126" t="s">
        <v>825</v>
      </c>
      <c r="C224" s="126" t="s">
        <v>826</v>
      </c>
      <c r="D224" s="126" t="s">
        <v>94</v>
      </c>
      <c r="E224" s="126" t="s">
        <v>227</v>
      </c>
      <c r="F224" s="127" t="s">
        <v>52</v>
      </c>
      <c r="G224" s="127">
        <v>-12.138728323699425</v>
      </c>
      <c r="H224" s="127">
        <v>41.11988304093569</v>
      </c>
      <c r="I224" s="127">
        <v>8.7064625075109205</v>
      </c>
      <c r="J224" s="127">
        <v>9.0708091108357962</v>
      </c>
      <c r="K224" s="127">
        <v>9.6882426953725655</v>
      </c>
      <c r="L224" s="127">
        <v>9.1304486362477917</v>
      </c>
      <c r="M224" s="127">
        <v>6.5738185958919075</v>
      </c>
      <c r="N224" s="127">
        <v>10.698337031862138</v>
      </c>
      <c r="O224" s="127">
        <v>6.8059199128842209</v>
      </c>
      <c r="P224" s="127">
        <v>14.885531559922143</v>
      </c>
      <c r="Q224" s="127">
        <v>5.1502622025010112</v>
      </c>
      <c r="R224" s="127">
        <v>2.9453230648239526</v>
      </c>
      <c r="S224" s="127">
        <v>1.6778773593694609</v>
      </c>
      <c r="T224" s="127">
        <v>3.4570593463381272</v>
      </c>
      <c r="U224" s="127">
        <v>3.9021538897548851</v>
      </c>
      <c r="V224" s="127">
        <v>2.3866755314615062</v>
      </c>
      <c r="W224" s="127">
        <v>-0.49950881633060362</v>
      </c>
      <c r="X224" s="127">
        <v>0</v>
      </c>
      <c r="Y224" s="127">
        <v>0</v>
      </c>
      <c r="Z224" s="127">
        <v>0</v>
      </c>
      <c r="AA224" s="128">
        <v>0</v>
      </c>
      <c r="AB224" s="127">
        <v>1.9930052377047813</v>
      </c>
      <c r="AC224" s="127">
        <v>3.9901558654634961</v>
      </c>
      <c r="AD224" s="128">
        <v>3.9498595815846693</v>
      </c>
      <c r="AE224" s="127">
        <v>3.5000113833848046</v>
      </c>
      <c r="AF224" s="128">
        <v>3.2496718799263968</v>
      </c>
      <c r="AG224" s="128">
        <v>3.9498632958136382</v>
      </c>
      <c r="AH224" s="128">
        <v>4.5000239108603211</v>
      </c>
      <c r="AI224" s="128">
        <v>2.9902460709709477</v>
      </c>
      <c r="AJ224" s="127">
        <v>5</v>
      </c>
      <c r="AK224" s="127">
        <v>4.9897520541236622</v>
      </c>
    </row>
    <row r="225" spans="1:38" ht="17" x14ac:dyDescent="0.15">
      <c r="A225" s="126" t="s">
        <v>827</v>
      </c>
      <c r="B225" s="126" t="s">
        <v>52</v>
      </c>
      <c r="C225" s="126" t="s">
        <v>828</v>
      </c>
      <c r="D225" s="126" t="s">
        <v>194</v>
      </c>
      <c r="E225" s="126" t="s">
        <v>76</v>
      </c>
      <c r="F225" s="127" t="s">
        <v>52</v>
      </c>
      <c r="G225" s="127">
        <v>1.6872551973486054</v>
      </c>
      <c r="H225" s="127">
        <v>20</v>
      </c>
      <c r="I225" s="127">
        <v>4.9382716049382651</v>
      </c>
      <c r="J225" s="127">
        <v>8.235294117647058</v>
      </c>
      <c r="K225" s="127" t="s">
        <v>52</v>
      </c>
      <c r="L225" s="127" t="s">
        <v>52</v>
      </c>
      <c r="M225" s="127" t="s">
        <v>52</v>
      </c>
      <c r="N225" s="127" t="s">
        <v>52</v>
      </c>
      <c r="O225" s="127" t="s">
        <v>52</v>
      </c>
      <c r="P225" s="127" t="s">
        <v>52</v>
      </c>
      <c r="Q225" s="127" t="s">
        <v>52</v>
      </c>
      <c r="R225" s="127" t="s">
        <v>52</v>
      </c>
      <c r="S225" s="127" t="s">
        <v>52</v>
      </c>
      <c r="T225" s="127" t="s">
        <v>52</v>
      </c>
      <c r="U225" s="127" t="s">
        <v>52</v>
      </c>
      <c r="V225" s="127" t="s">
        <v>52</v>
      </c>
      <c r="W225" s="127" t="s">
        <v>52</v>
      </c>
      <c r="X225" s="127" t="s">
        <v>52</v>
      </c>
      <c r="Y225" s="127" t="s">
        <v>52</v>
      </c>
      <c r="Z225" s="127" t="s">
        <v>52</v>
      </c>
      <c r="AA225" s="128" t="s">
        <v>52</v>
      </c>
      <c r="AB225" s="127" t="s">
        <v>52</v>
      </c>
      <c r="AC225" s="127" t="s">
        <v>52</v>
      </c>
      <c r="AD225" s="128" t="s">
        <v>52</v>
      </c>
      <c r="AE225" s="127" t="s">
        <v>52</v>
      </c>
      <c r="AF225" s="128" t="s">
        <v>52</v>
      </c>
      <c r="AG225" s="128" t="s">
        <v>52</v>
      </c>
      <c r="AH225" s="128" t="s">
        <v>52</v>
      </c>
      <c r="AI225" s="128" t="s">
        <v>52</v>
      </c>
      <c r="AJ225" s="127" t="s">
        <v>52</v>
      </c>
      <c r="AK225" s="127" t="s">
        <v>52</v>
      </c>
    </row>
    <row r="226" spans="1:38" x14ac:dyDescent="0.15">
      <c r="A226" s="16" t="s">
        <v>829</v>
      </c>
      <c r="B226" s="126" t="s">
        <v>830</v>
      </c>
      <c r="C226" s="16" t="s">
        <v>831</v>
      </c>
      <c r="D226" s="126" t="s">
        <v>94</v>
      </c>
      <c r="E226" s="126" t="s">
        <v>88</v>
      </c>
      <c r="F226" s="127" t="s">
        <v>52</v>
      </c>
      <c r="G226" s="127" t="s">
        <v>52</v>
      </c>
      <c r="H226" s="127" t="s">
        <v>52</v>
      </c>
      <c r="I226" s="127" t="s">
        <v>52</v>
      </c>
      <c r="J226" s="127" t="s">
        <v>52</v>
      </c>
      <c r="K226" s="127" t="s">
        <v>52</v>
      </c>
      <c r="L226" s="127" t="s">
        <v>52</v>
      </c>
      <c r="M226" s="127" t="s">
        <v>52</v>
      </c>
      <c r="N226" s="127" t="s">
        <v>52</v>
      </c>
      <c r="O226" s="127" t="s">
        <v>52</v>
      </c>
      <c r="P226" s="127" t="s">
        <v>52</v>
      </c>
      <c r="Q226" s="127" t="s">
        <v>52</v>
      </c>
      <c r="R226" s="127">
        <v>4.5502832861189688</v>
      </c>
      <c r="S226" s="127">
        <v>4.9110922946655506</v>
      </c>
      <c r="T226" s="127">
        <v>4.9394673123486683</v>
      </c>
      <c r="U226" s="127">
        <v>4.9223196431318144</v>
      </c>
      <c r="V226" s="127">
        <v>4.9259639349068891</v>
      </c>
      <c r="W226" s="127">
        <v>2.8922732988682469</v>
      </c>
      <c r="X226" s="127">
        <v>0</v>
      </c>
      <c r="Y226" s="127">
        <v>0</v>
      </c>
      <c r="Z226" s="127">
        <v>0</v>
      </c>
      <c r="AA226" s="128">
        <v>1.9282998370450777</v>
      </c>
      <c r="AB226" s="127">
        <v>1.9184652278177339</v>
      </c>
      <c r="AC226" s="127">
        <v>1.9607843137254832</v>
      </c>
      <c r="AD226" s="128">
        <v>1.961538461538459</v>
      </c>
      <c r="AE226" s="127">
        <v>2.9800075443229046</v>
      </c>
      <c r="AF226" s="128">
        <v>2.9792429792429687</v>
      </c>
      <c r="AG226" s="128">
        <v>1.9563670856058701</v>
      </c>
      <c r="AH226" s="128">
        <v>1.9653448075357742</v>
      </c>
      <c r="AI226" s="128">
        <v>1.9616788321167871</v>
      </c>
      <c r="AJ226" s="127">
        <v>5.6</v>
      </c>
      <c r="AK226" s="127">
        <v>2.9872881355932126</v>
      </c>
      <c r="AL226" s="19"/>
    </row>
    <row r="227" spans="1:38" ht="17" x14ac:dyDescent="0.15">
      <c r="A227" s="126" t="s">
        <v>832</v>
      </c>
      <c r="B227" s="126" t="s">
        <v>52</v>
      </c>
      <c r="C227" s="126" t="s">
        <v>833</v>
      </c>
      <c r="D227" s="126" t="s">
        <v>194</v>
      </c>
      <c r="E227" s="126" t="s">
        <v>82</v>
      </c>
      <c r="F227" s="127" t="s">
        <v>52</v>
      </c>
      <c r="G227" s="127">
        <v>6.52617898254735</v>
      </c>
      <c r="H227" s="127">
        <v>-7.8431372549019613</v>
      </c>
      <c r="I227" s="127">
        <v>5.6737588652482316</v>
      </c>
      <c r="J227" s="127">
        <v>4.0268456375838895</v>
      </c>
      <c r="K227" s="127" t="s">
        <v>52</v>
      </c>
      <c r="L227" s="127" t="s">
        <v>52</v>
      </c>
      <c r="M227" s="127" t="s">
        <v>52</v>
      </c>
      <c r="N227" s="127" t="s">
        <v>52</v>
      </c>
      <c r="O227" s="127" t="s">
        <v>52</v>
      </c>
      <c r="P227" s="127" t="s">
        <v>52</v>
      </c>
      <c r="Q227" s="127" t="s">
        <v>52</v>
      </c>
      <c r="R227" s="127" t="s">
        <v>52</v>
      </c>
      <c r="S227" s="127" t="s">
        <v>52</v>
      </c>
      <c r="T227" s="127" t="s">
        <v>52</v>
      </c>
      <c r="U227" s="127" t="s">
        <v>52</v>
      </c>
      <c r="V227" s="127" t="s">
        <v>52</v>
      </c>
      <c r="W227" s="127" t="s">
        <v>52</v>
      </c>
      <c r="X227" s="127" t="s">
        <v>52</v>
      </c>
      <c r="Y227" s="127" t="s">
        <v>52</v>
      </c>
      <c r="Z227" s="127" t="s">
        <v>52</v>
      </c>
      <c r="AA227" s="128" t="s">
        <v>52</v>
      </c>
      <c r="AB227" s="127" t="s">
        <v>52</v>
      </c>
      <c r="AC227" s="127" t="s">
        <v>52</v>
      </c>
      <c r="AD227" s="128" t="s">
        <v>52</v>
      </c>
      <c r="AE227" s="127" t="s">
        <v>52</v>
      </c>
      <c r="AF227" s="128" t="s">
        <v>52</v>
      </c>
      <c r="AG227" s="128" t="s">
        <v>52</v>
      </c>
      <c r="AH227" s="128" t="s">
        <v>52</v>
      </c>
      <c r="AI227" s="128" t="s">
        <v>52</v>
      </c>
      <c r="AJ227" s="127" t="s">
        <v>52</v>
      </c>
      <c r="AK227" s="127" t="s">
        <v>52</v>
      </c>
    </row>
    <row r="228" spans="1:38" x14ac:dyDescent="0.15">
      <c r="A228" s="126" t="s">
        <v>834</v>
      </c>
      <c r="B228" s="16" t="s">
        <v>835</v>
      </c>
      <c r="C228" s="126" t="s">
        <v>836</v>
      </c>
      <c r="D228" s="126" t="s">
        <v>94</v>
      </c>
      <c r="E228" s="126" t="s">
        <v>78</v>
      </c>
      <c r="F228" s="127" t="s">
        <v>52</v>
      </c>
      <c r="G228" s="127" t="s">
        <v>52</v>
      </c>
      <c r="H228" s="127" t="s">
        <v>52</v>
      </c>
      <c r="I228" s="127" t="s">
        <v>52</v>
      </c>
      <c r="J228" s="127" t="s">
        <v>52</v>
      </c>
      <c r="K228" s="127" t="s">
        <v>52</v>
      </c>
      <c r="L228" s="127">
        <v>10.848096868641761</v>
      </c>
      <c r="M228" s="127">
        <v>4.5514915461640584</v>
      </c>
      <c r="N228" s="127">
        <v>9.5416851029817025</v>
      </c>
      <c r="O228" s="127">
        <v>8.4564667865426202</v>
      </c>
      <c r="P228" s="127">
        <v>14.269066269402657</v>
      </c>
      <c r="Q228" s="127">
        <v>3.4075257851187644</v>
      </c>
      <c r="R228" s="127">
        <v>4.3587449417410653</v>
      </c>
      <c r="S228" s="127">
        <v>4.5508130279322927</v>
      </c>
      <c r="T228" s="127">
        <v>3.7526092142537806</v>
      </c>
      <c r="U228" s="127">
        <v>4.6910785977958938</v>
      </c>
      <c r="V228" s="127">
        <v>3.7507935690876906</v>
      </c>
      <c r="W228" s="127">
        <v>2.5567665007359466</v>
      </c>
      <c r="X228" s="127">
        <v>5.0795800880479192E-2</v>
      </c>
      <c r="Y228" s="127">
        <v>0.13458082505297853</v>
      </c>
      <c r="Z228" s="127">
        <v>1.9572495493175524</v>
      </c>
      <c r="AA228" s="128">
        <v>2.2212048497095127</v>
      </c>
      <c r="AB228" s="127">
        <v>2.0493891986224089</v>
      </c>
      <c r="AC228" s="127">
        <v>4.2094191712824358</v>
      </c>
      <c r="AD228" s="128">
        <v>4.0604419143327908</v>
      </c>
      <c r="AE228" s="127">
        <v>5.1210304861455169</v>
      </c>
      <c r="AF228" s="128">
        <v>5.0023232658479744</v>
      </c>
      <c r="AG228" s="128">
        <v>5.1210304861455231</v>
      </c>
      <c r="AH228" s="128">
        <v>4.8771583981309146</v>
      </c>
      <c r="AI228" s="128">
        <v>2.9639040690591338</v>
      </c>
      <c r="AJ228" s="127">
        <v>4.9000000000000004</v>
      </c>
      <c r="AK228" s="127">
        <v>4.955167785234897</v>
      </c>
    </row>
    <row r="229" spans="1:38" x14ac:dyDescent="0.15">
      <c r="A229" s="126" t="s">
        <v>837</v>
      </c>
      <c r="B229" s="16" t="s">
        <v>838</v>
      </c>
      <c r="C229" s="126" t="s">
        <v>839</v>
      </c>
      <c r="D229" s="126" t="s">
        <v>94</v>
      </c>
      <c r="E229" s="126" t="s">
        <v>82</v>
      </c>
      <c r="F229" s="127" t="s">
        <v>52</v>
      </c>
      <c r="G229" s="127">
        <v>-1.7665544332211027</v>
      </c>
      <c r="H229" s="127">
        <v>-2.3147407627447762</v>
      </c>
      <c r="I229" s="127">
        <v>5.4432748538011566</v>
      </c>
      <c r="J229" s="127">
        <v>4.6520398429354231</v>
      </c>
      <c r="K229" s="127">
        <v>12.227074235807848</v>
      </c>
      <c r="L229" s="127">
        <v>9.8182917154622089</v>
      </c>
      <c r="M229" s="127">
        <v>6.4998280013760024</v>
      </c>
      <c r="N229" s="127">
        <v>5.9997738981572724</v>
      </c>
      <c r="O229" s="127">
        <v>9.5057439741597278</v>
      </c>
      <c r="P229" s="127">
        <v>18.2279854743784</v>
      </c>
      <c r="Q229" s="127">
        <v>5.2757314001929956</v>
      </c>
      <c r="R229" s="127">
        <v>4.9073856713281145</v>
      </c>
      <c r="S229" s="127">
        <v>4.9527422293733423</v>
      </c>
      <c r="T229" s="127">
        <v>4.9931468602467248</v>
      </c>
      <c r="U229" s="127">
        <v>4.5439161420710832</v>
      </c>
      <c r="V229" s="127">
        <v>3.4880494302205136</v>
      </c>
      <c r="W229" s="127">
        <v>0</v>
      </c>
      <c r="X229" s="127">
        <v>0</v>
      </c>
      <c r="Y229" s="127">
        <v>0</v>
      </c>
      <c r="Z229" s="127">
        <v>0</v>
      </c>
      <c r="AA229" s="128">
        <v>0</v>
      </c>
      <c r="AB229" s="127">
        <v>1.98957839886309</v>
      </c>
      <c r="AC229" s="127">
        <v>3.9900446064727646</v>
      </c>
      <c r="AD229" s="128">
        <v>4.9898029697797108</v>
      </c>
      <c r="AE229" s="127">
        <v>5.9903839207596565</v>
      </c>
      <c r="AF229" s="128">
        <v>2.9898671675022248</v>
      </c>
      <c r="AG229" s="128">
        <v>3.9898819065546931</v>
      </c>
      <c r="AH229" s="128">
        <v>3.990241832838358</v>
      </c>
      <c r="AI229" s="128">
        <v>3.9901266804022653</v>
      </c>
      <c r="AJ229" s="127">
        <v>5</v>
      </c>
      <c r="AK229" s="127">
        <v>4.9899416428442347</v>
      </c>
    </row>
    <row r="230" spans="1:38" x14ac:dyDescent="0.15">
      <c r="A230" s="126" t="s">
        <v>840</v>
      </c>
      <c r="B230" s="126" t="s">
        <v>841</v>
      </c>
      <c r="C230" s="126" t="s">
        <v>842</v>
      </c>
      <c r="D230" s="126" t="s">
        <v>94</v>
      </c>
      <c r="E230" s="126" t="s">
        <v>86</v>
      </c>
      <c r="F230" s="127" t="s">
        <v>52</v>
      </c>
      <c r="G230" s="127" t="s">
        <v>52</v>
      </c>
      <c r="H230" s="127" t="s">
        <v>52</v>
      </c>
      <c r="I230" s="127">
        <v>2.2666666666666799</v>
      </c>
      <c r="J230" s="127">
        <v>11.929595827900897</v>
      </c>
      <c r="K230" s="127">
        <v>14.210832847990673</v>
      </c>
      <c r="L230" s="127">
        <v>8.0061193268740567</v>
      </c>
      <c r="M230" s="127">
        <v>7.0034623858986436</v>
      </c>
      <c r="N230" s="127">
        <v>6.4715399323429921</v>
      </c>
      <c r="O230" s="127">
        <v>11.907722061058166</v>
      </c>
      <c r="P230" s="127">
        <v>21.318355758548321</v>
      </c>
      <c r="Q230" s="127">
        <v>14.499389499389494</v>
      </c>
      <c r="R230" s="127">
        <v>4.9409046476495178</v>
      </c>
      <c r="S230" s="127">
        <v>4.987721229570667</v>
      </c>
      <c r="T230" s="127">
        <v>4.9927407646394499</v>
      </c>
      <c r="U230" s="127">
        <v>4.9934700775908283</v>
      </c>
      <c r="V230" s="127">
        <v>4.4998902465793549</v>
      </c>
      <c r="W230" s="127">
        <v>3.5009102366615252</v>
      </c>
      <c r="X230" s="127">
        <v>0</v>
      </c>
      <c r="Y230" s="127">
        <v>0</v>
      </c>
      <c r="Z230" s="127">
        <v>0</v>
      </c>
      <c r="AA230" s="128">
        <v>0</v>
      </c>
      <c r="AB230" s="127">
        <v>0</v>
      </c>
      <c r="AC230" s="127">
        <v>-0.55472872412393182</v>
      </c>
      <c r="AD230" s="128">
        <v>3.4013605442176909</v>
      </c>
      <c r="AE230" s="127">
        <v>7.8947368421052655</v>
      </c>
      <c r="AF230" s="128">
        <v>14.634146341463406</v>
      </c>
      <c r="AG230" s="128">
        <v>5.3191489361702038</v>
      </c>
      <c r="AH230" s="128">
        <v>7.5757575757575761</v>
      </c>
      <c r="AI230" s="128">
        <v>4.6948356807511731</v>
      </c>
      <c r="AJ230" s="127">
        <v>6.7</v>
      </c>
      <c r="AK230" s="127">
        <v>5.46218487394958</v>
      </c>
    </row>
    <row r="231" spans="1:38" x14ac:dyDescent="0.15">
      <c r="A231" s="126" t="s">
        <v>843</v>
      </c>
      <c r="B231" s="126" t="s">
        <v>844</v>
      </c>
      <c r="C231" s="126" t="s">
        <v>845</v>
      </c>
      <c r="D231" s="126" t="s">
        <v>94</v>
      </c>
      <c r="E231" s="126" t="s">
        <v>76</v>
      </c>
      <c r="F231" s="127" t="s">
        <v>52</v>
      </c>
      <c r="G231" s="127">
        <v>-14.125603864734302</v>
      </c>
      <c r="H231" s="127">
        <v>7.5945094509450826</v>
      </c>
      <c r="I231" s="127">
        <v>-4.297814493359823</v>
      </c>
      <c r="J231" s="127">
        <v>-0.96153846153845279</v>
      </c>
      <c r="K231" s="127">
        <v>11.264342453662834</v>
      </c>
      <c r="L231" s="127">
        <v>3.5101636093207702</v>
      </c>
      <c r="M231" s="127">
        <v>4.5023469681003974</v>
      </c>
      <c r="N231" s="127">
        <v>4.4917040975341394</v>
      </c>
      <c r="O231" s="127">
        <v>4.1231686990086871</v>
      </c>
      <c r="P231" s="127">
        <v>17.431965624736705</v>
      </c>
      <c r="Q231" s="127">
        <v>4.9002726359592401</v>
      </c>
      <c r="R231" s="127">
        <v>4.8970658641679847</v>
      </c>
      <c r="S231" s="127">
        <v>4.8053726282845588</v>
      </c>
      <c r="T231" s="127">
        <v>4.7716809754883656</v>
      </c>
      <c r="U231" s="127">
        <v>4.0733923163707573</v>
      </c>
      <c r="V231" s="127">
        <v>2.8013921378444735</v>
      </c>
      <c r="W231" s="127">
        <v>0</v>
      </c>
      <c r="X231" s="127">
        <v>-9.4350094350104996E-2</v>
      </c>
      <c r="Y231" s="127">
        <v>5.5552469307258434E-3</v>
      </c>
      <c r="Z231" s="127">
        <v>0.23886234862790445</v>
      </c>
      <c r="AA231" s="128">
        <v>0.40454419506790185</v>
      </c>
      <c r="AB231" s="127">
        <v>0.13246495198144803</v>
      </c>
      <c r="AC231" s="127">
        <v>5.2530040789328547</v>
      </c>
      <c r="AD231" s="128">
        <v>2.8855721393034939</v>
      </c>
      <c r="AE231" s="127">
        <v>2.7486511249109169</v>
      </c>
      <c r="AF231" s="128">
        <v>2.6701674427821231</v>
      </c>
      <c r="AG231" s="128">
        <v>2.6441495778045887</v>
      </c>
      <c r="AH231" s="128">
        <v>1.8098058571898759</v>
      </c>
      <c r="AI231" s="128">
        <v>2.9781143226521323</v>
      </c>
      <c r="AJ231" s="127">
        <v>4.2</v>
      </c>
      <c r="AK231" s="127">
        <v>4.3605527097412926</v>
      </c>
    </row>
    <row r="232" spans="1:38" x14ac:dyDescent="0.15">
      <c r="A232" s="126" t="s">
        <v>846</v>
      </c>
      <c r="B232" s="126" t="s">
        <v>847</v>
      </c>
      <c r="C232" s="126" t="s">
        <v>848</v>
      </c>
      <c r="D232" s="126" t="s">
        <v>94</v>
      </c>
      <c r="E232" s="126" t="s">
        <v>76</v>
      </c>
      <c r="F232" s="127" t="s">
        <v>52</v>
      </c>
      <c r="G232" s="127">
        <v>6.4159544159544168</v>
      </c>
      <c r="H232" s="127">
        <v>4.8190190618976345</v>
      </c>
      <c r="I232" s="127">
        <v>5.9460563955864245</v>
      </c>
      <c r="J232" s="127">
        <v>2.0540019286403179</v>
      </c>
      <c r="K232" s="127">
        <v>0.69923462156286575</v>
      </c>
      <c r="L232" s="127">
        <v>4.3914797785493249</v>
      </c>
      <c r="M232" s="127">
        <v>17.555056179775292</v>
      </c>
      <c r="N232" s="127">
        <v>2.8750573482183768</v>
      </c>
      <c r="O232" s="127">
        <v>5.1508844953173707</v>
      </c>
      <c r="P232" s="127">
        <v>8.637873754152821</v>
      </c>
      <c r="Q232" s="127">
        <v>4.8018739020105414</v>
      </c>
      <c r="R232" s="127">
        <v>4.2093499720618439</v>
      </c>
      <c r="S232" s="127">
        <v>3.395889186773914</v>
      </c>
      <c r="T232" s="127">
        <v>3.0135407663497489</v>
      </c>
      <c r="U232" s="127">
        <v>3.0036916881083044</v>
      </c>
      <c r="V232" s="127">
        <v>2.4490904154222051</v>
      </c>
      <c r="W232" s="127">
        <v>1.5053535460616985</v>
      </c>
      <c r="X232" s="127">
        <v>5.221932114882577E-2</v>
      </c>
      <c r="Y232" s="127">
        <v>0.18789144050104767</v>
      </c>
      <c r="Z232" s="127">
        <v>0.39591581579495028</v>
      </c>
      <c r="AA232" s="128">
        <v>-0.22312162723121531</v>
      </c>
      <c r="AB232" s="127">
        <v>2.0801913776069547E-2</v>
      </c>
      <c r="AC232" s="127">
        <v>1.897779857536519</v>
      </c>
      <c r="AD232" s="128">
        <v>1.9389733646290486</v>
      </c>
      <c r="AE232" s="127">
        <v>2.8931825007508349</v>
      </c>
      <c r="AF232" s="128">
        <v>2.8312901342673724</v>
      </c>
      <c r="AG232" s="128">
        <v>1.944365597502129</v>
      </c>
      <c r="AH232" s="128">
        <v>3.3180193976518524</v>
      </c>
      <c r="AI232" s="128">
        <v>3.0656620553359808</v>
      </c>
      <c r="AJ232" s="127">
        <v>3.1</v>
      </c>
      <c r="AK232" s="127">
        <v>5.342575763979875</v>
      </c>
    </row>
    <row r="233" spans="1:38" x14ac:dyDescent="0.15">
      <c r="A233" s="126" t="s">
        <v>849</v>
      </c>
      <c r="B233" s="126" t="s">
        <v>850</v>
      </c>
      <c r="C233" s="126" t="s">
        <v>851</v>
      </c>
      <c r="D233" s="126" t="s">
        <v>94</v>
      </c>
      <c r="E233" s="126" t="s">
        <v>227</v>
      </c>
      <c r="F233" s="127" t="s">
        <v>52</v>
      </c>
      <c r="G233" s="127">
        <v>3.8561970827948073</v>
      </c>
      <c r="H233" s="127">
        <v>28</v>
      </c>
      <c r="I233" s="127">
        <v>3.7638888888888999</v>
      </c>
      <c r="J233" s="127">
        <v>4.3367688395127715</v>
      </c>
      <c r="K233" s="127">
        <v>11.338770273985148</v>
      </c>
      <c r="L233" s="127">
        <v>8.4161838293389479</v>
      </c>
      <c r="M233" s="127">
        <v>6.4495559098155297</v>
      </c>
      <c r="N233" s="127">
        <v>8.5148260664926738</v>
      </c>
      <c r="O233" s="127">
        <v>7.5890803464637315</v>
      </c>
      <c r="P233" s="127">
        <v>13.523583810791976</v>
      </c>
      <c r="Q233" s="127">
        <v>4.8209885178688694</v>
      </c>
      <c r="R233" s="127">
        <v>3.9052634820906178</v>
      </c>
      <c r="S233" s="127">
        <v>2.8998824238472167</v>
      </c>
      <c r="T233" s="127">
        <v>3.7495439095116296</v>
      </c>
      <c r="U233" s="127">
        <v>3.0004349797780634</v>
      </c>
      <c r="V233" s="127">
        <v>0</v>
      </c>
      <c r="W233" s="127">
        <v>0</v>
      </c>
      <c r="X233" s="127">
        <v>0</v>
      </c>
      <c r="Y233" s="127">
        <v>0</v>
      </c>
      <c r="Z233" s="127">
        <v>0</v>
      </c>
      <c r="AA233" s="128">
        <v>0</v>
      </c>
      <c r="AB233" s="127">
        <v>0</v>
      </c>
      <c r="AC233" s="127">
        <v>0</v>
      </c>
      <c r="AD233" s="128">
        <v>0</v>
      </c>
      <c r="AE233" s="127">
        <v>0</v>
      </c>
      <c r="AF233" s="128">
        <v>2.3999712470685441</v>
      </c>
      <c r="AG233" s="128">
        <v>3.7994454389105314</v>
      </c>
      <c r="AH233" s="128">
        <v>4.7999053206417885</v>
      </c>
      <c r="AI233" s="128">
        <v>1.9003815377665982</v>
      </c>
      <c r="AJ233" s="127">
        <v>5</v>
      </c>
      <c r="AK233" s="127">
        <v>4.9905000301586382</v>
      </c>
    </row>
    <row r="234" spans="1:38" x14ac:dyDescent="0.15">
      <c r="A234" s="126" t="s">
        <v>852</v>
      </c>
      <c r="B234" s="126" t="s">
        <v>853</v>
      </c>
      <c r="C234" s="126" t="s">
        <v>854</v>
      </c>
      <c r="D234" s="126" t="s">
        <v>94</v>
      </c>
      <c r="E234" s="126" t="s">
        <v>76</v>
      </c>
      <c r="F234" s="127" t="s">
        <v>52</v>
      </c>
      <c r="G234" s="127">
        <v>575.11111111111109</v>
      </c>
      <c r="H234" s="127">
        <v>0</v>
      </c>
      <c r="I234" s="127">
        <v>92.001316655694524</v>
      </c>
      <c r="J234" s="127">
        <v>21.926967255271748</v>
      </c>
      <c r="K234" s="127">
        <v>3.4448818897637778</v>
      </c>
      <c r="L234" s="127">
        <v>5.0428163653663205</v>
      </c>
      <c r="M234" s="127">
        <v>12.629399585921334</v>
      </c>
      <c r="N234" s="127">
        <v>8.8120404411764497</v>
      </c>
      <c r="O234" s="127">
        <v>7.5071270193221409</v>
      </c>
      <c r="P234" s="127">
        <v>6.9141622471027233</v>
      </c>
      <c r="Q234" s="127">
        <v>8.3501745361014059</v>
      </c>
      <c r="R234" s="127">
        <v>6.7231877914370415</v>
      </c>
      <c r="S234" s="127">
        <v>3.4318398474737677</v>
      </c>
      <c r="T234" s="127">
        <v>6.6820276497695943</v>
      </c>
      <c r="U234" s="127">
        <v>3.9740820734341042</v>
      </c>
      <c r="V234" s="127">
        <v>2.6450630106633639</v>
      </c>
      <c r="W234" s="127">
        <v>1.5852671343766787</v>
      </c>
      <c r="X234" s="127">
        <v>0.71717909555746928</v>
      </c>
      <c r="Y234" s="127">
        <v>0.29669677589505739</v>
      </c>
      <c r="Z234" s="127">
        <v>0.97291611885353291</v>
      </c>
      <c r="AA234" s="128">
        <v>0.24088541666666963</v>
      </c>
      <c r="AB234" s="127">
        <v>0.81184646359679924</v>
      </c>
      <c r="AC234" s="127">
        <v>6.2749645664218479</v>
      </c>
      <c r="AD234" s="128">
        <v>4.2010184287099683</v>
      </c>
      <c r="AE234" s="127">
        <v>4.491244400488692</v>
      </c>
      <c r="AF234" s="128">
        <v>3.6801959801792794</v>
      </c>
      <c r="AG234" s="128">
        <v>2.4379765868327796</v>
      </c>
      <c r="AH234" s="128">
        <v>3.2239463199832277</v>
      </c>
      <c r="AI234" s="128">
        <v>3.2805901173124803</v>
      </c>
      <c r="AJ234" s="127">
        <v>4.4000000000000004</v>
      </c>
      <c r="AK234" s="127">
        <v>5.8427178061537042</v>
      </c>
    </row>
    <row r="235" spans="1:38" ht="17" x14ac:dyDescent="0.15">
      <c r="A235" s="126" t="s">
        <v>855</v>
      </c>
      <c r="B235" s="126" t="s">
        <v>52</v>
      </c>
      <c r="C235" s="126" t="s">
        <v>856</v>
      </c>
      <c r="D235" s="126" t="s">
        <v>194</v>
      </c>
      <c r="E235" s="126" t="s">
        <v>76</v>
      </c>
      <c r="F235" s="127" t="s">
        <v>52</v>
      </c>
      <c r="G235" s="127">
        <v>-2.739559235358584</v>
      </c>
      <c r="H235" s="127">
        <v>4.2188282423635428</v>
      </c>
      <c r="I235" s="127" t="s">
        <v>52</v>
      </c>
      <c r="J235" s="127" t="s">
        <v>52</v>
      </c>
      <c r="K235" s="127" t="s">
        <v>52</v>
      </c>
      <c r="L235" s="127" t="s">
        <v>52</v>
      </c>
      <c r="M235" s="127" t="s">
        <v>52</v>
      </c>
      <c r="N235" s="127" t="s">
        <v>52</v>
      </c>
      <c r="O235" s="127" t="s">
        <v>52</v>
      </c>
      <c r="P235" s="127" t="s">
        <v>52</v>
      </c>
      <c r="Q235" s="127" t="s">
        <v>52</v>
      </c>
      <c r="R235" s="127" t="s">
        <v>52</v>
      </c>
      <c r="S235" s="127" t="s">
        <v>52</v>
      </c>
      <c r="T235" s="127" t="s">
        <v>52</v>
      </c>
      <c r="U235" s="127" t="s">
        <v>52</v>
      </c>
      <c r="V235" s="127" t="s">
        <v>52</v>
      </c>
      <c r="W235" s="127" t="s">
        <v>52</v>
      </c>
      <c r="X235" s="127" t="s">
        <v>52</v>
      </c>
      <c r="Y235" s="127" t="s">
        <v>52</v>
      </c>
      <c r="Z235" s="127" t="s">
        <v>52</v>
      </c>
      <c r="AA235" s="128" t="s">
        <v>52</v>
      </c>
      <c r="AB235" s="127" t="s">
        <v>52</v>
      </c>
      <c r="AC235" s="127" t="s">
        <v>52</v>
      </c>
      <c r="AD235" s="128" t="s">
        <v>52</v>
      </c>
      <c r="AE235" s="127" t="s">
        <v>52</v>
      </c>
      <c r="AF235" s="128" t="s">
        <v>52</v>
      </c>
      <c r="AG235" s="128" t="s">
        <v>52</v>
      </c>
      <c r="AH235" s="128" t="s">
        <v>52</v>
      </c>
      <c r="AI235" s="128" t="s">
        <v>52</v>
      </c>
      <c r="AJ235" s="127" t="s">
        <v>52</v>
      </c>
      <c r="AK235" s="127" t="s">
        <v>52</v>
      </c>
    </row>
    <row r="236" spans="1:38" x14ac:dyDescent="0.15">
      <c r="A236" s="126" t="s">
        <v>857</v>
      </c>
      <c r="B236" s="126" t="s">
        <v>858</v>
      </c>
      <c r="C236" s="126" t="s">
        <v>859</v>
      </c>
      <c r="D236" s="126" t="s">
        <v>94</v>
      </c>
      <c r="E236" s="126" t="s">
        <v>76</v>
      </c>
      <c r="F236" s="127" t="s">
        <v>52</v>
      </c>
      <c r="G236" s="127">
        <v>-1.4990713717166386</v>
      </c>
      <c r="H236" s="127">
        <v>3.0303030303030312</v>
      </c>
      <c r="I236" s="127">
        <v>19.607843137254903</v>
      </c>
      <c r="J236" s="127">
        <v>6.8743169398907185</v>
      </c>
      <c r="K236" s="127">
        <v>5.7367829021372359</v>
      </c>
      <c r="L236" s="127">
        <v>1.1702127659574302</v>
      </c>
      <c r="M236" s="127">
        <v>6.9878596692476833</v>
      </c>
      <c r="N236" s="127">
        <v>4.9320943531093491</v>
      </c>
      <c r="O236" s="127">
        <v>9.8944141689373311</v>
      </c>
      <c r="P236" s="127">
        <v>6.3226406322640685</v>
      </c>
      <c r="Q236" s="127">
        <v>3.7166593790992692</v>
      </c>
      <c r="R236" s="127">
        <v>5.4243957279370534</v>
      </c>
      <c r="S236" s="127">
        <v>4.9320181284990667</v>
      </c>
      <c r="T236" s="127">
        <v>3.6521849593495972</v>
      </c>
      <c r="U236" s="127">
        <v>3.8666584962313806</v>
      </c>
      <c r="V236" s="127">
        <v>2.9026548672566292</v>
      </c>
      <c r="W236" s="127">
        <v>2.3621144364178548</v>
      </c>
      <c r="X236" s="127">
        <v>0.12322168701690828</v>
      </c>
      <c r="Y236" s="127">
        <v>0.31326918773774537</v>
      </c>
      <c r="Z236" s="127">
        <v>1.1097479366495691</v>
      </c>
      <c r="AA236" s="128">
        <v>0.70597319508025613</v>
      </c>
      <c r="AB236" s="127">
        <v>0.41623309053069324</v>
      </c>
      <c r="AC236" s="127">
        <v>2.3070629942732568</v>
      </c>
      <c r="AD236" s="128">
        <v>3.3052564239257842</v>
      </c>
      <c r="AE236" s="127">
        <v>4.8921457322737005</v>
      </c>
      <c r="AF236" s="128">
        <v>4.3983075863426091</v>
      </c>
      <c r="AG236" s="128">
        <v>3.0867106503298825</v>
      </c>
      <c r="AH236" s="128">
        <v>2.7840000000000016</v>
      </c>
      <c r="AI236" s="128">
        <v>1.8060309553460199</v>
      </c>
      <c r="AJ236" s="127">
        <v>2.9</v>
      </c>
      <c r="AK236" s="127">
        <v>4.0419479471829538</v>
      </c>
    </row>
    <row r="237" spans="1:38" x14ac:dyDescent="0.15">
      <c r="A237" s="126" t="s">
        <v>860</v>
      </c>
      <c r="B237" s="126" t="s">
        <v>861</v>
      </c>
      <c r="C237" s="126" t="s">
        <v>862</v>
      </c>
      <c r="D237" s="126" t="s">
        <v>94</v>
      </c>
      <c r="E237" s="126" t="s">
        <v>227</v>
      </c>
      <c r="F237" s="127" t="s">
        <v>52</v>
      </c>
      <c r="G237" s="127">
        <v>-6.7469156956819774</v>
      </c>
      <c r="H237" s="127">
        <v>26.096743075014928</v>
      </c>
      <c r="I237" s="127">
        <v>7.7103825136612016</v>
      </c>
      <c r="J237" s="127">
        <v>3.0304567669490581</v>
      </c>
      <c r="K237" s="127">
        <v>4.0180549856380736</v>
      </c>
      <c r="L237" s="127">
        <v>8.9454499550281525</v>
      </c>
      <c r="M237" s="127">
        <v>6.7712406940702721</v>
      </c>
      <c r="N237" s="127">
        <v>9.0643949156910821</v>
      </c>
      <c r="O237" s="127">
        <v>5.4975808156817862</v>
      </c>
      <c r="P237" s="127">
        <v>12.666973201759021</v>
      </c>
      <c r="Q237" s="127">
        <v>6.8237707062356776</v>
      </c>
      <c r="R237" s="127">
        <v>4.4238078445201836</v>
      </c>
      <c r="S237" s="127">
        <v>2.312382739212012</v>
      </c>
      <c r="T237" s="127">
        <v>0</v>
      </c>
      <c r="U237" s="127">
        <v>0</v>
      </c>
      <c r="V237" s="127">
        <v>0</v>
      </c>
      <c r="W237" s="127">
        <v>0</v>
      </c>
      <c r="X237" s="127">
        <v>0</v>
      </c>
      <c r="Y237" s="127">
        <v>0</v>
      </c>
      <c r="Z237" s="127">
        <v>-0.49970201256131475</v>
      </c>
      <c r="AA237" s="128">
        <v>-0.50036859565057989</v>
      </c>
      <c r="AB237" s="127">
        <v>0</v>
      </c>
      <c r="AC237" s="127">
        <v>0</v>
      </c>
      <c r="AD237" s="128">
        <v>3.9897385554330977</v>
      </c>
      <c r="AE237" s="127">
        <v>3.9996437636371729</v>
      </c>
      <c r="AF237" s="128">
        <v>4.9898951839419059</v>
      </c>
      <c r="AG237" s="128">
        <v>3.9901144343939432</v>
      </c>
      <c r="AH237" s="128">
        <v>4.9899996078277491</v>
      </c>
      <c r="AI237" s="128">
        <v>2.989757726529056</v>
      </c>
      <c r="AJ237" s="127">
        <v>5</v>
      </c>
      <c r="AK237" s="127">
        <v>4.9903964404648251</v>
      </c>
    </row>
    <row r="238" spans="1:38" ht="17" x14ac:dyDescent="0.15">
      <c r="A238" s="126" t="s">
        <v>863</v>
      </c>
      <c r="B238" s="126" t="s">
        <v>52</v>
      </c>
      <c r="C238" s="126" t="s">
        <v>864</v>
      </c>
      <c r="D238" s="126" t="s">
        <v>194</v>
      </c>
      <c r="E238" s="126" t="s">
        <v>76</v>
      </c>
      <c r="F238" s="127" t="s">
        <v>52</v>
      </c>
      <c r="G238" s="127">
        <v>0</v>
      </c>
      <c r="H238" s="127">
        <v>1.3216374269005939</v>
      </c>
      <c r="I238" s="127">
        <v>-14.579245065219894</v>
      </c>
      <c r="J238" s="127" t="s">
        <v>52</v>
      </c>
      <c r="K238" s="127" t="s">
        <v>52</v>
      </c>
      <c r="L238" s="127" t="s">
        <v>52</v>
      </c>
      <c r="M238" s="127" t="s">
        <v>52</v>
      </c>
      <c r="N238" s="127" t="s">
        <v>52</v>
      </c>
      <c r="O238" s="127" t="s">
        <v>52</v>
      </c>
      <c r="P238" s="127" t="s">
        <v>52</v>
      </c>
      <c r="Q238" s="127" t="s">
        <v>52</v>
      </c>
      <c r="R238" s="127" t="s">
        <v>52</v>
      </c>
      <c r="S238" s="127" t="s">
        <v>52</v>
      </c>
      <c r="T238" s="127" t="s">
        <v>52</v>
      </c>
      <c r="U238" s="127" t="s">
        <v>52</v>
      </c>
      <c r="V238" s="127" t="s">
        <v>52</v>
      </c>
      <c r="W238" s="127" t="s">
        <v>52</v>
      </c>
      <c r="X238" s="127" t="s">
        <v>52</v>
      </c>
      <c r="Y238" s="127" t="s">
        <v>52</v>
      </c>
      <c r="Z238" s="127" t="s">
        <v>52</v>
      </c>
      <c r="AA238" s="128" t="s">
        <v>52</v>
      </c>
      <c r="AB238" s="127" t="s">
        <v>52</v>
      </c>
      <c r="AC238" s="127" t="s">
        <v>52</v>
      </c>
      <c r="AD238" s="128" t="s">
        <v>52</v>
      </c>
      <c r="AE238" s="127" t="s">
        <v>52</v>
      </c>
      <c r="AF238" s="128" t="s">
        <v>52</v>
      </c>
      <c r="AG238" s="128" t="s">
        <v>52</v>
      </c>
      <c r="AH238" s="128" t="s">
        <v>52</v>
      </c>
      <c r="AI238" s="128" t="s">
        <v>52</v>
      </c>
      <c r="AJ238" s="127" t="s">
        <v>52</v>
      </c>
      <c r="AK238" s="127" t="s">
        <v>52</v>
      </c>
    </row>
    <row r="239" spans="1:38" ht="17" x14ac:dyDescent="0.15">
      <c r="A239" s="126" t="s">
        <v>865</v>
      </c>
      <c r="B239" s="126" t="s">
        <v>52</v>
      </c>
      <c r="C239" s="126" t="s">
        <v>866</v>
      </c>
      <c r="D239" s="126" t="s">
        <v>194</v>
      </c>
      <c r="E239" s="126" t="s">
        <v>82</v>
      </c>
      <c r="F239" s="127" t="s">
        <v>52</v>
      </c>
      <c r="G239" s="127" t="s">
        <v>52</v>
      </c>
      <c r="H239" s="127" t="s">
        <v>52</v>
      </c>
      <c r="I239" s="127" t="s">
        <v>52</v>
      </c>
      <c r="J239" s="127" t="s">
        <v>52</v>
      </c>
      <c r="K239" s="127" t="s">
        <v>52</v>
      </c>
      <c r="L239" s="127" t="s">
        <v>52</v>
      </c>
      <c r="M239" s="127" t="s">
        <v>52</v>
      </c>
      <c r="N239" s="127" t="s">
        <v>52</v>
      </c>
      <c r="O239" s="127" t="s">
        <v>52</v>
      </c>
      <c r="P239" s="127" t="s">
        <v>52</v>
      </c>
      <c r="Q239" s="127" t="s">
        <v>52</v>
      </c>
      <c r="R239" s="127" t="s">
        <v>52</v>
      </c>
      <c r="S239" s="127" t="s">
        <v>52</v>
      </c>
      <c r="T239" s="127" t="s">
        <v>52</v>
      </c>
      <c r="U239" s="127" t="s">
        <v>52</v>
      </c>
      <c r="V239" s="127" t="s">
        <v>52</v>
      </c>
      <c r="W239" s="127" t="s">
        <v>52</v>
      </c>
      <c r="X239" s="127" t="s">
        <v>52</v>
      </c>
      <c r="Y239" s="127" t="s">
        <v>52</v>
      </c>
      <c r="Z239" s="127" t="s">
        <v>52</v>
      </c>
      <c r="AA239" s="128" t="s">
        <v>52</v>
      </c>
      <c r="AB239" s="127" t="s">
        <v>52</v>
      </c>
      <c r="AC239" s="127" t="s">
        <v>52</v>
      </c>
      <c r="AD239" s="128" t="s">
        <v>52</v>
      </c>
      <c r="AE239" s="127" t="s">
        <v>52</v>
      </c>
      <c r="AF239" s="128" t="s">
        <v>52</v>
      </c>
      <c r="AG239" s="128" t="s">
        <v>52</v>
      </c>
      <c r="AH239" s="128" t="s">
        <v>52</v>
      </c>
      <c r="AI239" s="128" t="s">
        <v>52</v>
      </c>
      <c r="AJ239" s="127" t="s">
        <v>52</v>
      </c>
      <c r="AK239" s="127" t="s">
        <v>52</v>
      </c>
    </row>
    <row r="240" spans="1:38" x14ac:dyDescent="0.15">
      <c r="A240" s="16" t="s">
        <v>867</v>
      </c>
      <c r="B240" s="126" t="s">
        <v>868</v>
      </c>
      <c r="C240" s="16" t="s">
        <v>869</v>
      </c>
      <c r="D240" s="126" t="s">
        <v>94</v>
      </c>
      <c r="E240" s="126" t="s">
        <v>88</v>
      </c>
      <c r="F240" s="127" t="s">
        <v>52</v>
      </c>
      <c r="G240" s="127" t="s">
        <v>52</v>
      </c>
      <c r="H240" s="127" t="s">
        <v>52</v>
      </c>
      <c r="I240" s="127" t="s">
        <v>52</v>
      </c>
      <c r="J240" s="127" t="s">
        <v>52</v>
      </c>
      <c r="K240" s="127" t="s">
        <v>52</v>
      </c>
      <c r="L240" s="127" t="s">
        <v>52</v>
      </c>
      <c r="M240" s="127" t="s">
        <v>52</v>
      </c>
      <c r="N240" s="127" t="s">
        <v>52</v>
      </c>
      <c r="O240" s="127" t="s">
        <v>52</v>
      </c>
      <c r="P240" s="127" t="s">
        <v>52</v>
      </c>
      <c r="Q240" s="127" t="s">
        <v>52</v>
      </c>
      <c r="R240" s="127">
        <v>4.3932712722521785</v>
      </c>
      <c r="S240" s="127">
        <v>4.9749687108886036</v>
      </c>
      <c r="T240" s="127">
        <v>4.9776453055141729</v>
      </c>
      <c r="U240" s="127">
        <v>4.7416240772288489</v>
      </c>
      <c r="V240" s="127">
        <v>3.9034968826240117</v>
      </c>
      <c r="W240" s="127">
        <v>1.6436211844508222</v>
      </c>
      <c r="X240" s="127">
        <v>0</v>
      </c>
      <c r="Y240" s="127">
        <v>0</v>
      </c>
      <c r="Z240" s="127">
        <v>0</v>
      </c>
      <c r="AA240" s="128">
        <v>0</v>
      </c>
      <c r="AB240" s="127">
        <v>0</v>
      </c>
      <c r="AC240" s="127">
        <v>1.2448665297741357</v>
      </c>
      <c r="AD240" s="128">
        <v>1.5971606033717833</v>
      </c>
      <c r="AE240" s="127">
        <v>2.9444791016843386</v>
      </c>
      <c r="AF240" s="128">
        <v>2.9450975639316423</v>
      </c>
      <c r="AG240" s="128">
        <v>1.9896397457028536</v>
      </c>
      <c r="AH240" s="128">
        <v>1.9854553849705632</v>
      </c>
      <c r="AI240" s="128">
        <v>1.9920769666100795</v>
      </c>
      <c r="AJ240" s="127">
        <v>5.5</v>
      </c>
      <c r="AK240" s="127">
        <v>2.9863301787592045</v>
      </c>
      <c r="AL240" s="19"/>
    </row>
    <row r="241" spans="1:38" x14ac:dyDescent="0.15">
      <c r="A241" s="126" t="s">
        <v>870</v>
      </c>
      <c r="B241" s="126" t="s">
        <v>871</v>
      </c>
      <c r="C241" s="126" t="s">
        <v>872</v>
      </c>
      <c r="D241" s="126" t="s">
        <v>94</v>
      </c>
      <c r="E241" s="126" t="s">
        <v>86</v>
      </c>
      <c r="F241" s="127" t="s">
        <v>52</v>
      </c>
      <c r="G241" s="127" t="s">
        <v>52</v>
      </c>
      <c r="H241" s="127" t="s">
        <v>52</v>
      </c>
      <c r="I241" s="127">
        <v>1.5999999999999943</v>
      </c>
      <c r="J241" s="127">
        <v>14.763779527559052</v>
      </c>
      <c r="K241" s="127">
        <v>0</v>
      </c>
      <c r="L241" s="127">
        <v>4.459691252144097</v>
      </c>
      <c r="M241" s="127">
        <v>10.016420361247953</v>
      </c>
      <c r="N241" s="127">
        <v>42.238805970149258</v>
      </c>
      <c r="O241" s="127">
        <v>11.227701993704102</v>
      </c>
      <c r="P241" s="127">
        <v>18.490566037735846</v>
      </c>
      <c r="Q241" s="127">
        <v>14.96815286624205</v>
      </c>
      <c r="R241" s="127">
        <v>4.43213296398892</v>
      </c>
      <c r="S241" s="127">
        <v>4.9734748010610019</v>
      </c>
      <c r="T241" s="127">
        <v>4.990524320909671</v>
      </c>
      <c r="U241" s="127">
        <v>4.499264607567838</v>
      </c>
      <c r="V241" s="127">
        <v>3.9025014394472635</v>
      </c>
      <c r="W241" s="127">
        <v>2.499846068591836</v>
      </c>
      <c r="X241" s="127">
        <v>0</v>
      </c>
      <c r="Y241" s="127">
        <v>3.9947137622394564</v>
      </c>
      <c r="Z241" s="127">
        <v>0</v>
      </c>
      <c r="AA241" s="128">
        <v>1.9928373382624764</v>
      </c>
      <c r="AB241" s="127">
        <v>1.9878801608427255</v>
      </c>
      <c r="AC241" s="127">
        <v>1.9935584184806565</v>
      </c>
      <c r="AD241" s="128">
        <v>1.9927043066369166</v>
      </c>
      <c r="AE241" s="127">
        <v>6.4004697592483728</v>
      </c>
      <c r="AF241" s="128">
        <v>12.035922135259881</v>
      </c>
      <c r="AG241" s="128">
        <v>2.1987371814965684</v>
      </c>
      <c r="AH241" s="128">
        <v>6.568223643852428</v>
      </c>
      <c r="AI241" s="128">
        <v>4.1075613667201107</v>
      </c>
      <c r="AJ241" s="127">
        <v>5.9</v>
      </c>
      <c r="AK241" s="127">
        <v>4.8435810432902082</v>
      </c>
    </row>
    <row r="242" spans="1:38" x14ac:dyDescent="0.15">
      <c r="A242" s="126" t="s">
        <v>873</v>
      </c>
      <c r="B242" s="126" t="s">
        <v>874</v>
      </c>
      <c r="C242" s="126" t="s">
        <v>875</v>
      </c>
      <c r="D242" s="126" t="s">
        <v>94</v>
      </c>
      <c r="E242" s="126" t="s">
        <v>76</v>
      </c>
      <c r="F242" s="127" t="s">
        <v>52</v>
      </c>
      <c r="G242" s="127">
        <v>-525.11111111111109</v>
      </c>
      <c r="H242" s="127">
        <v>76.424464192368021</v>
      </c>
      <c r="I242" s="127">
        <v>35.94074074074075</v>
      </c>
      <c r="J242" s="127">
        <v>23.953792502179596</v>
      </c>
      <c r="K242" s="127">
        <v>57.270968876384757</v>
      </c>
      <c r="L242" s="127">
        <v>28.723166368515194</v>
      </c>
      <c r="M242" s="127">
        <v>3.196386693303225</v>
      </c>
      <c r="N242" s="127">
        <v>4.0821479673428058</v>
      </c>
      <c r="O242" s="127">
        <v>3.3155426168526674</v>
      </c>
      <c r="P242" s="127">
        <v>1.870695053224793</v>
      </c>
      <c r="Q242" s="127">
        <v>11.171724932769877</v>
      </c>
      <c r="R242" s="127">
        <v>6.8214804063860583</v>
      </c>
      <c r="S242" s="127">
        <v>6.3793995859213055</v>
      </c>
      <c r="T242" s="127">
        <v>4.4945870332076368</v>
      </c>
      <c r="U242" s="127">
        <v>4.8076363424713264</v>
      </c>
      <c r="V242" s="127">
        <v>4.7925806630754693</v>
      </c>
      <c r="W242" s="127">
        <v>3.6883942766295661</v>
      </c>
      <c r="X242" s="127">
        <v>2.4276806705509415</v>
      </c>
      <c r="Y242" s="127">
        <v>3.1934534204879981</v>
      </c>
      <c r="Z242" s="127">
        <v>4.2792901697209942</v>
      </c>
      <c r="AA242" s="128">
        <v>0.71872391727720863</v>
      </c>
      <c r="AB242" s="127">
        <v>1.0174485520924259</v>
      </c>
      <c r="AC242" s="127">
        <v>2.7025795278461384</v>
      </c>
      <c r="AD242" s="128">
        <v>2.587086753938328</v>
      </c>
      <c r="AE242" s="127">
        <v>2.1195605156155484</v>
      </c>
      <c r="AF242" s="128">
        <v>5.8454761097932906</v>
      </c>
      <c r="AG242" s="128">
        <v>4.5541860092844555</v>
      </c>
      <c r="AH242" s="128">
        <v>1.4009033147056669</v>
      </c>
      <c r="AI242" s="128">
        <v>3.1443454627812111</v>
      </c>
      <c r="AJ242" s="127">
        <v>4.2</v>
      </c>
      <c r="AK242" s="127">
        <v>4.6944727502723271</v>
      </c>
      <c r="AL242" s="19"/>
    </row>
    <row r="243" spans="1:38" x14ac:dyDescent="0.15">
      <c r="A243" s="126" t="s">
        <v>876</v>
      </c>
      <c r="B243" s="126" t="s">
        <v>877</v>
      </c>
      <c r="C243" s="126" t="s">
        <v>878</v>
      </c>
      <c r="D243" s="126" t="s">
        <v>94</v>
      </c>
      <c r="E243" s="126" t="s">
        <v>76</v>
      </c>
      <c r="F243" s="127" t="s">
        <v>52</v>
      </c>
      <c r="G243" s="127">
        <v>13.043478260869563</v>
      </c>
      <c r="H243" s="127">
        <v>7.6923076923076934</v>
      </c>
      <c r="I243" s="127">
        <v>17.69047619047619</v>
      </c>
      <c r="J243" s="127">
        <v>11.632611774226191</v>
      </c>
      <c r="K243" s="127">
        <v>-14.413434819378992</v>
      </c>
      <c r="L243" s="127">
        <v>6.952286843591196</v>
      </c>
      <c r="M243" s="127">
        <v>-1.3198706526765136E-2</v>
      </c>
      <c r="N243" s="127">
        <v>7.8542670450795384</v>
      </c>
      <c r="O243" s="127">
        <v>2.7354507068110934</v>
      </c>
      <c r="P243" s="127">
        <v>3.8956397426733247</v>
      </c>
      <c r="Q243" s="127">
        <v>3.8986354775828431</v>
      </c>
      <c r="R243" s="127">
        <v>4.9994481845270826</v>
      </c>
      <c r="S243" s="127">
        <v>4.9505991170905901</v>
      </c>
      <c r="T243" s="127">
        <v>4.9974962443665589</v>
      </c>
      <c r="U243" s="127">
        <v>4.9551697825257435</v>
      </c>
      <c r="V243" s="127">
        <v>4.984777570772934</v>
      </c>
      <c r="W243" s="127">
        <v>2.5969529085870136E-2</v>
      </c>
      <c r="X243" s="127">
        <v>-1.7308524448296225E-2</v>
      </c>
      <c r="Y243" s="127">
        <v>0</v>
      </c>
      <c r="Z243" s="127">
        <v>3.4623041634191054E-2</v>
      </c>
      <c r="AA243" s="128">
        <v>0</v>
      </c>
      <c r="AB243" s="127">
        <v>-4.3263822791295148E-3</v>
      </c>
      <c r="AC243" s="127">
        <v>-4.3265694630645335E-3</v>
      </c>
      <c r="AD243" s="128">
        <v>2.1677050882658255</v>
      </c>
      <c r="AE243" s="127">
        <v>2.1217126159319033</v>
      </c>
      <c r="AF243" s="128">
        <v>2.0693373144231586</v>
      </c>
      <c r="AG243" s="128">
        <v>2.0314467964084093</v>
      </c>
      <c r="AH243" s="128">
        <v>1.9910006769402304</v>
      </c>
      <c r="AI243" s="128">
        <v>1.9950806231210767</v>
      </c>
      <c r="AJ243" s="127">
        <v>0</v>
      </c>
      <c r="AK243" s="127">
        <v>2.9895881182054822</v>
      </c>
    </row>
    <row r="244" spans="1:38" x14ac:dyDescent="0.15">
      <c r="A244" s="126" t="s">
        <v>879</v>
      </c>
      <c r="B244" s="126" t="s">
        <v>880</v>
      </c>
      <c r="C244" s="126" t="s">
        <v>881</v>
      </c>
      <c r="D244" s="126" t="s">
        <v>94</v>
      </c>
      <c r="E244" s="126" t="s">
        <v>76</v>
      </c>
      <c r="F244" s="127" t="s">
        <v>52</v>
      </c>
      <c r="G244" s="127">
        <v>8.7912087912087884</v>
      </c>
      <c r="H244" s="127">
        <v>-15.65432098765433</v>
      </c>
      <c r="I244" s="127">
        <v>-14.972322759207998</v>
      </c>
      <c r="J244" s="127">
        <v>10.591549295774641</v>
      </c>
      <c r="K244" s="127">
        <v>0</v>
      </c>
      <c r="L244" s="127">
        <v>5.9602649006622528</v>
      </c>
      <c r="M244" s="127">
        <v>5</v>
      </c>
      <c r="N244" s="127">
        <v>5.9981684981684964</v>
      </c>
      <c r="O244" s="127">
        <v>9.858411327093819</v>
      </c>
      <c r="P244" s="127">
        <v>11.905282013194125</v>
      </c>
      <c r="Q244" s="127">
        <v>4.9191848208011351</v>
      </c>
      <c r="R244" s="127">
        <v>2.4112525117213579</v>
      </c>
      <c r="S244" s="127">
        <v>2.2236756049705377</v>
      </c>
      <c r="T244" s="127">
        <v>2.9430582213691707</v>
      </c>
      <c r="U244" s="127">
        <v>2.9521441889372397</v>
      </c>
      <c r="V244" s="127">
        <v>2.9278599456685725</v>
      </c>
      <c r="W244" s="127">
        <v>1.9354838709677296</v>
      </c>
      <c r="X244" s="127">
        <v>-1.00690448791714</v>
      </c>
      <c r="Y244" s="127">
        <v>0</v>
      </c>
      <c r="Z244" s="127">
        <v>1.9761697181052114</v>
      </c>
      <c r="AA244" s="128">
        <v>1.9948703334283335</v>
      </c>
      <c r="AB244" s="127">
        <v>1.9279128248113953</v>
      </c>
      <c r="AC244" s="127">
        <v>1.9736842105263275</v>
      </c>
      <c r="AD244" s="128">
        <v>1.9892473118279463</v>
      </c>
      <c r="AE244" s="127">
        <v>2.9783869267264063</v>
      </c>
      <c r="AF244" s="128">
        <v>2.9946250319938583</v>
      </c>
      <c r="AG244" s="128">
        <v>1.9880715705765439</v>
      </c>
      <c r="AH244" s="128">
        <v>1.9980506822612074</v>
      </c>
      <c r="AI244" s="128">
        <v>1.9827998088867576</v>
      </c>
      <c r="AJ244" s="127">
        <v>3</v>
      </c>
      <c r="AK244" s="127">
        <v>2.9799818016378579</v>
      </c>
    </row>
    <row r="245" spans="1:38" x14ac:dyDescent="0.15">
      <c r="A245" s="126" t="s">
        <v>882</v>
      </c>
      <c r="B245" s="126" t="s">
        <v>883</v>
      </c>
      <c r="C245" s="126" t="s">
        <v>884</v>
      </c>
      <c r="D245" s="126" t="s">
        <v>94</v>
      </c>
      <c r="E245" s="126" t="s">
        <v>78</v>
      </c>
      <c r="F245" s="127" t="s">
        <v>52</v>
      </c>
      <c r="G245" s="127">
        <v>1.7103861952057002</v>
      </c>
      <c r="H245" s="127">
        <v>16.106837606837601</v>
      </c>
      <c r="I245" s="127">
        <v>9.3893775994699809</v>
      </c>
      <c r="J245" s="127">
        <v>4.9327052489905867</v>
      </c>
      <c r="K245" s="127">
        <v>8.7202590906175743</v>
      </c>
      <c r="L245" s="127">
        <v>8.9985400598722833</v>
      </c>
      <c r="M245" s="127">
        <v>3.8924140543612111</v>
      </c>
      <c r="N245" s="127">
        <v>4.2062768589660209</v>
      </c>
      <c r="O245" s="127">
        <v>13.306673331667056</v>
      </c>
      <c r="P245" s="127">
        <v>14.343539065602002</v>
      </c>
      <c r="Q245" s="127">
        <v>4.8016359129185133</v>
      </c>
      <c r="R245" s="127">
        <v>4.3708755556782819</v>
      </c>
      <c r="S245" s="127">
        <v>3.1922398589065324</v>
      </c>
      <c r="T245" s="127">
        <v>1.9646214322338125</v>
      </c>
      <c r="U245" s="127">
        <v>3.8384498696770777</v>
      </c>
      <c r="V245" s="127">
        <v>3.4842896229993841</v>
      </c>
      <c r="W245" s="127">
        <v>2.5940600237099858</v>
      </c>
      <c r="X245" s="127">
        <v>0.36414225114411636</v>
      </c>
      <c r="Y245" s="127">
        <v>0.1037713697063225</v>
      </c>
      <c r="Z245" s="127">
        <v>0.17025076045339915</v>
      </c>
      <c r="AA245" s="128">
        <v>2.6249593981100272</v>
      </c>
      <c r="AB245" s="127">
        <v>2.3178612963535405</v>
      </c>
      <c r="AC245" s="127">
        <v>4.702640874200581</v>
      </c>
      <c r="AD245" s="128">
        <v>5.122162370142358</v>
      </c>
      <c r="AE245" s="127">
        <v>6.4863169040320523</v>
      </c>
      <c r="AF245" s="128">
        <v>3.5605776962123192</v>
      </c>
      <c r="AG245" s="128">
        <v>3.9532016784808333</v>
      </c>
      <c r="AH245" s="128">
        <v>1.2109878331071764</v>
      </c>
      <c r="AI245" s="128">
        <v>2.956946337836158</v>
      </c>
      <c r="AJ245" s="127">
        <v>5.4</v>
      </c>
      <c r="AK245" s="127">
        <v>5.3339977472216598</v>
      </c>
      <c r="AL245" s="121" t="s">
        <v>46</v>
      </c>
    </row>
    <row r="246" spans="1:38" x14ac:dyDescent="0.15">
      <c r="A246" s="126" t="s">
        <v>885</v>
      </c>
      <c r="B246" s="126" t="s">
        <v>886</v>
      </c>
      <c r="C246" s="126" t="s">
        <v>887</v>
      </c>
      <c r="D246" s="126" t="s">
        <v>94</v>
      </c>
      <c r="E246" s="126" t="s">
        <v>78</v>
      </c>
      <c r="F246" s="127" t="s">
        <v>52</v>
      </c>
      <c r="G246" s="127">
        <v>7.1856287425149645</v>
      </c>
      <c r="H246" s="127">
        <v>-9.2166356300434558</v>
      </c>
      <c r="I246" s="127">
        <v>5.858381423843781</v>
      </c>
      <c r="J246" s="127">
        <v>4.1002454463247631</v>
      </c>
      <c r="K246" s="127">
        <v>7.5002481882259389</v>
      </c>
      <c r="L246" s="127">
        <v>10.428498868726052</v>
      </c>
      <c r="M246" s="127">
        <v>6.1110994961426854</v>
      </c>
      <c r="N246" s="127">
        <v>3.8440319974780266</v>
      </c>
      <c r="O246" s="127">
        <v>9.9990513234038616</v>
      </c>
      <c r="P246" s="127">
        <v>24.988357050452791</v>
      </c>
      <c r="Q246" s="127">
        <v>7.5101432474952361</v>
      </c>
      <c r="R246" s="127">
        <v>4.500410761963451</v>
      </c>
      <c r="S246" s="127">
        <v>4.8998894484707023</v>
      </c>
      <c r="T246" s="127">
        <v>4.9005257672806408</v>
      </c>
      <c r="U246" s="127">
        <v>4.8993123772102223</v>
      </c>
      <c r="V246" s="127">
        <v>4.90034371574815</v>
      </c>
      <c r="W246" s="127">
        <v>4.4999898557487512</v>
      </c>
      <c r="X246" s="127">
        <v>0</v>
      </c>
      <c r="Y246" s="127">
        <v>0</v>
      </c>
      <c r="Z246" s="127">
        <v>0</v>
      </c>
      <c r="AA246" s="128">
        <v>1.9900207738754006</v>
      </c>
      <c r="AB246" s="127">
        <v>1.9902154877027289</v>
      </c>
      <c r="AC246" s="127">
        <v>3.9914143063786156</v>
      </c>
      <c r="AD246" s="128">
        <v>4.9877952473257325</v>
      </c>
      <c r="AE246" s="127">
        <v>5.9902555773997612</v>
      </c>
      <c r="AF246" s="128">
        <v>2.9903708124324524</v>
      </c>
      <c r="AG246" s="128">
        <v>3.9896324370037428</v>
      </c>
      <c r="AH246" s="128">
        <v>4.9901732667675684</v>
      </c>
      <c r="AI246" s="128">
        <v>2.9924520182459768</v>
      </c>
      <c r="AJ246" s="127">
        <v>5</v>
      </c>
      <c r="AK246" s="127">
        <v>4.9899842135286097</v>
      </c>
    </row>
    <row r="247" spans="1:38" x14ac:dyDescent="0.15">
      <c r="A247" s="126" t="s">
        <v>888</v>
      </c>
      <c r="B247" s="126" t="s">
        <v>889</v>
      </c>
      <c r="C247" s="126" t="s">
        <v>890</v>
      </c>
      <c r="D247" s="126" t="s">
        <v>94</v>
      </c>
      <c r="E247" s="126" t="s">
        <v>401</v>
      </c>
      <c r="F247" s="127" t="s">
        <v>52</v>
      </c>
      <c r="G247" s="127">
        <v>-10.970464135021103</v>
      </c>
      <c r="H247" s="127">
        <v>38.62664560294894</v>
      </c>
      <c r="I247" s="127">
        <v>16.13814899791835</v>
      </c>
      <c r="J247" s="127">
        <v>1.8211790564408403</v>
      </c>
      <c r="K247" s="127">
        <v>2.5865392028370877</v>
      </c>
      <c r="L247" s="127">
        <v>-0.82415861922117983</v>
      </c>
      <c r="M247" s="127">
        <v>-5.636453189527785</v>
      </c>
      <c r="N247" s="127">
        <v>-2.8185979282100675</v>
      </c>
      <c r="O247" s="127">
        <v>-4.5447033548173863</v>
      </c>
      <c r="P247" s="127">
        <v>18.999596029547547</v>
      </c>
      <c r="Q247" s="127">
        <v>4.9999393799784286</v>
      </c>
      <c r="R247" s="127">
        <v>4.1660412216384799</v>
      </c>
      <c r="S247" s="127">
        <v>-1.5518827663413504E-2</v>
      </c>
      <c r="T247" s="127">
        <v>1.5000166298961233</v>
      </c>
      <c r="U247" s="127">
        <v>2.5002184550856299</v>
      </c>
      <c r="V247" s="127">
        <v>2.4999733591926798</v>
      </c>
      <c r="W247" s="136">
        <v>2.500218455085633</v>
      </c>
      <c r="X247" s="136">
        <v>2.4999733591926807</v>
      </c>
      <c r="Y247" s="136">
        <v>1.4554981442397244E-2</v>
      </c>
      <c r="Z247" s="136">
        <v>0</v>
      </c>
      <c r="AA247" s="136">
        <v>0</v>
      </c>
      <c r="AB247" s="136">
        <v>3.1184707019649193E-3</v>
      </c>
      <c r="AC247" s="136">
        <v>2.0789156376015356E-3</v>
      </c>
      <c r="AD247" s="136">
        <v>1.9915597779764345</v>
      </c>
      <c r="AE247" s="136">
        <v>3.9899309023460567</v>
      </c>
      <c r="AF247" s="136">
        <v>4.9893666023109233</v>
      </c>
      <c r="AG247" s="128">
        <v>3.9901486257674978</v>
      </c>
      <c r="AH247" s="128">
        <v>4.9899674352817396</v>
      </c>
      <c r="AI247" s="128">
        <v>2.9896923366125754</v>
      </c>
      <c r="AJ247" s="127">
        <v>5</v>
      </c>
      <c r="AK247" s="127">
        <v>4.9901486396430403</v>
      </c>
    </row>
    <row r="248" spans="1:38" ht="17" x14ac:dyDescent="0.15">
      <c r="A248" s="126" t="s">
        <v>891</v>
      </c>
      <c r="B248" s="126" t="s">
        <v>892</v>
      </c>
      <c r="C248" s="126" t="s">
        <v>893</v>
      </c>
      <c r="D248" s="126" t="s">
        <v>194</v>
      </c>
      <c r="E248" s="126" t="s">
        <v>76</v>
      </c>
      <c r="F248" s="127" t="s">
        <v>52</v>
      </c>
      <c r="G248" s="127">
        <v>-5.2631578947368496</v>
      </c>
      <c r="H248" s="127">
        <v>47.234567901234584</v>
      </c>
      <c r="I248" s="127">
        <v>17.826597350327006</v>
      </c>
      <c r="J248" s="127">
        <v>16.567036720751503</v>
      </c>
      <c r="K248" s="127">
        <v>19.865689865689859</v>
      </c>
      <c r="L248" s="127">
        <v>7.7518590200672293</v>
      </c>
      <c r="M248" s="127">
        <v>2.8644356211003981</v>
      </c>
      <c r="N248" s="127">
        <v>7.4349784027203327</v>
      </c>
      <c r="O248" s="127">
        <v>9.5295124037639027</v>
      </c>
      <c r="P248" s="127">
        <v>11.793189628241166</v>
      </c>
      <c r="Q248" s="127">
        <v>4.708676819896624</v>
      </c>
      <c r="R248" s="127">
        <v>5.0440352281825511</v>
      </c>
      <c r="S248" s="127">
        <v>5.8053861788617951</v>
      </c>
      <c r="T248" s="127">
        <v>5.8830591907792069</v>
      </c>
      <c r="U248" s="127">
        <v>4.2578523642136332</v>
      </c>
      <c r="V248" s="127" t="s">
        <v>52</v>
      </c>
      <c r="W248" s="127" t="s">
        <v>52</v>
      </c>
      <c r="X248" s="127" t="s">
        <v>52</v>
      </c>
      <c r="Y248" s="127" t="s">
        <v>52</v>
      </c>
      <c r="Z248" s="127" t="s">
        <v>52</v>
      </c>
      <c r="AA248" s="128" t="s">
        <v>52</v>
      </c>
      <c r="AB248" s="127" t="s">
        <v>52</v>
      </c>
      <c r="AC248" s="127" t="s">
        <v>52</v>
      </c>
      <c r="AD248" s="128" t="s">
        <v>52</v>
      </c>
      <c r="AE248" s="127" t="s">
        <v>52</v>
      </c>
      <c r="AF248" s="128" t="s">
        <v>52</v>
      </c>
      <c r="AG248" s="128" t="s">
        <v>52</v>
      </c>
      <c r="AH248" s="128" t="s">
        <v>52</v>
      </c>
      <c r="AI248" s="128" t="s">
        <v>52</v>
      </c>
      <c r="AJ248" s="127" t="s">
        <v>52</v>
      </c>
      <c r="AK248" s="127" t="s">
        <v>52</v>
      </c>
    </row>
    <row r="249" spans="1:38" x14ac:dyDescent="0.15">
      <c r="A249" s="126" t="s">
        <v>894</v>
      </c>
      <c r="B249" s="126" t="s">
        <v>895</v>
      </c>
      <c r="C249" s="126" t="s">
        <v>896</v>
      </c>
      <c r="D249" s="126" t="s">
        <v>94</v>
      </c>
      <c r="E249" s="126" t="s">
        <v>401</v>
      </c>
      <c r="F249" s="127" t="s">
        <v>52</v>
      </c>
      <c r="G249" s="127">
        <v>-2.7118235506809754</v>
      </c>
      <c r="H249" s="127">
        <v>26.827304261645196</v>
      </c>
      <c r="I249" s="127">
        <v>2.9890109890109926</v>
      </c>
      <c r="J249" s="127">
        <v>0.83937971261913447</v>
      </c>
      <c r="K249" s="127">
        <v>0.75714823175320589</v>
      </c>
      <c r="L249" s="127">
        <v>7.4749124854142366</v>
      </c>
      <c r="M249" s="127">
        <v>5.0007599939200418</v>
      </c>
      <c r="N249" s="127">
        <v>13.106956737529998</v>
      </c>
      <c r="O249" s="127">
        <v>9.2935239697224574</v>
      </c>
      <c r="P249" s="127">
        <v>13.896649212907988</v>
      </c>
      <c r="Q249" s="127">
        <v>4.6795135420950658</v>
      </c>
      <c r="R249" s="127">
        <v>3.5007717132033065</v>
      </c>
      <c r="S249" s="127">
        <v>0.11116383108520722</v>
      </c>
      <c r="T249" s="127">
        <v>0.13270681273442619</v>
      </c>
      <c r="U249" s="127">
        <v>2.5194401244168034</v>
      </c>
      <c r="V249" s="127">
        <v>3.2147002954833255</v>
      </c>
      <c r="W249" s="127">
        <v>2.0448590964278424E-2</v>
      </c>
      <c r="X249" s="127">
        <v>-3.833326944445048E-3</v>
      </c>
      <c r="Y249" s="127">
        <v>0</v>
      </c>
      <c r="Z249" s="127">
        <v>0</v>
      </c>
      <c r="AA249" s="128">
        <v>0</v>
      </c>
      <c r="AB249" s="127">
        <v>0</v>
      </c>
      <c r="AC249" s="127">
        <v>0</v>
      </c>
      <c r="AD249" s="128">
        <v>1.960182984487191</v>
      </c>
      <c r="AE249" s="127">
        <v>5.9228995388008743</v>
      </c>
      <c r="AF249" s="128">
        <v>4.9882865188480618</v>
      </c>
      <c r="AG249" s="128">
        <v>3.8992945207023233</v>
      </c>
      <c r="AH249" s="128">
        <v>4.922229212313165</v>
      </c>
      <c r="AI249" s="128">
        <v>1.9941984038374001</v>
      </c>
      <c r="AJ249" s="127">
        <v>2.2000000000000002</v>
      </c>
      <c r="AK249" s="127">
        <v>4.9893369042305284</v>
      </c>
    </row>
    <row r="250" spans="1:38" x14ac:dyDescent="0.15">
      <c r="A250" s="126" t="s">
        <v>897</v>
      </c>
      <c r="B250" s="16" t="s">
        <v>898</v>
      </c>
      <c r="C250" s="126" t="s">
        <v>899</v>
      </c>
      <c r="D250" s="126" t="s">
        <v>94</v>
      </c>
      <c r="E250" s="126" t="s">
        <v>82</v>
      </c>
      <c r="F250" s="127" t="s">
        <v>52</v>
      </c>
      <c r="G250" s="127">
        <v>7.3106201262532551</v>
      </c>
      <c r="H250" s="127">
        <v>-4.3795146848912196</v>
      </c>
      <c r="I250" s="127">
        <v>5.6250424083414288</v>
      </c>
      <c r="J250" s="127">
        <v>4.7109207708779337</v>
      </c>
      <c r="K250" s="127">
        <v>13.040899795501019</v>
      </c>
      <c r="L250" s="127">
        <v>8.9530907972574596</v>
      </c>
      <c r="M250" s="127">
        <v>8.3967057417062563</v>
      </c>
      <c r="N250" s="127">
        <v>6.3354931605471592</v>
      </c>
      <c r="O250" s="127">
        <v>9.2020916463792446</v>
      </c>
      <c r="P250" s="127">
        <v>12.50148403181764</v>
      </c>
      <c r="Q250" s="127">
        <v>-0.83368509919797873</v>
      </c>
      <c r="R250" s="127">
        <v>3.7033095668830498</v>
      </c>
      <c r="S250" s="127">
        <v>4.7511544381734154</v>
      </c>
      <c r="T250" s="127">
        <v>4.9471003134796234</v>
      </c>
      <c r="U250" s="127">
        <v>3.9018015495192628</v>
      </c>
      <c r="V250" s="127">
        <v>2.4436259096217725</v>
      </c>
      <c r="W250" s="127">
        <v>2.0959396650004294</v>
      </c>
      <c r="X250" s="127">
        <v>0</v>
      </c>
      <c r="Y250" s="127">
        <v>0</v>
      </c>
      <c r="Z250" s="127">
        <v>0</v>
      </c>
      <c r="AA250" s="128">
        <v>1.9927847448891978</v>
      </c>
      <c r="AB250" s="127">
        <v>1.99595755432036</v>
      </c>
      <c r="AC250" s="127">
        <v>3.9963669391462231</v>
      </c>
      <c r="AD250" s="128">
        <v>3.9936482731242506</v>
      </c>
      <c r="AE250" s="127">
        <v>4.993128721942286</v>
      </c>
      <c r="AF250" s="128">
        <v>4.988365328679456</v>
      </c>
      <c r="AG250" s="128">
        <v>3.9894722260700899</v>
      </c>
      <c r="AH250" s="128">
        <v>4.9953376848274944</v>
      </c>
      <c r="AI250" s="128">
        <v>2.9941639177873647</v>
      </c>
      <c r="AJ250" s="127">
        <v>5</v>
      </c>
      <c r="AK250" s="127">
        <v>4.9920807180148952</v>
      </c>
    </row>
    <row r="251" spans="1:38" x14ac:dyDescent="0.15">
      <c r="A251" s="16" t="s">
        <v>900</v>
      </c>
      <c r="B251" s="126" t="s">
        <v>901</v>
      </c>
      <c r="C251" s="16" t="s">
        <v>902</v>
      </c>
      <c r="D251" s="126" t="s">
        <v>94</v>
      </c>
      <c r="E251" s="126" t="s">
        <v>88</v>
      </c>
      <c r="F251" s="127" t="s">
        <v>52</v>
      </c>
      <c r="G251" s="127" t="s">
        <v>52</v>
      </c>
      <c r="H251" s="127" t="s">
        <v>52</v>
      </c>
      <c r="I251" s="127" t="s">
        <v>52</v>
      </c>
      <c r="J251" s="127" t="s">
        <v>52</v>
      </c>
      <c r="K251" s="127" t="s">
        <v>52</v>
      </c>
      <c r="L251" s="127" t="s">
        <v>52</v>
      </c>
      <c r="M251" s="127" t="s">
        <v>52</v>
      </c>
      <c r="N251" s="127" t="s">
        <v>52</v>
      </c>
      <c r="O251" s="127" t="s">
        <v>52</v>
      </c>
      <c r="P251" s="127" t="s">
        <v>52</v>
      </c>
      <c r="Q251" s="127" t="s">
        <v>52</v>
      </c>
      <c r="R251" s="127">
        <v>3.2520325203252014</v>
      </c>
      <c r="S251" s="127">
        <v>3.9370078740157339</v>
      </c>
      <c r="T251" s="127">
        <v>3.7878787878787818</v>
      </c>
      <c r="U251" s="127">
        <v>3.5036496350365098</v>
      </c>
      <c r="V251" s="127">
        <v>3.5260930888575359</v>
      </c>
      <c r="W251" s="127">
        <v>2.8610354223433205</v>
      </c>
      <c r="X251" s="127">
        <v>0</v>
      </c>
      <c r="Y251" s="127">
        <v>0</v>
      </c>
      <c r="Z251" s="127">
        <v>0</v>
      </c>
      <c r="AA251" s="128">
        <v>1.9867549668874052</v>
      </c>
      <c r="AB251" s="127">
        <v>1.9480519480519654</v>
      </c>
      <c r="AC251" s="127">
        <v>1.9108280254777066</v>
      </c>
      <c r="AD251" s="128">
        <v>1.8749999999999822</v>
      </c>
      <c r="AE251" s="127">
        <v>2.9447852760736248</v>
      </c>
      <c r="AF251" s="128">
        <v>2.9797377830750982</v>
      </c>
      <c r="AG251" s="128">
        <v>1.9675925925926041</v>
      </c>
      <c r="AH251" s="128">
        <v>1.9296254256526506</v>
      </c>
      <c r="AI251" s="128">
        <v>1.8930957683741663</v>
      </c>
      <c r="AJ251" s="127">
        <v>6</v>
      </c>
      <c r="AK251" s="127">
        <v>2.9896907216494841</v>
      </c>
      <c r="AL251" s="19"/>
    </row>
    <row r="252" spans="1:38" x14ac:dyDescent="0.15">
      <c r="A252" s="126" t="s">
        <v>903</v>
      </c>
      <c r="B252" s="126" t="s">
        <v>904</v>
      </c>
      <c r="C252" s="126" t="s">
        <v>905</v>
      </c>
      <c r="D252" s="126" t="s">
        <v>94</v>
      </c>
      <c r="E252" s="126" t="s">
        <v>86</v>
      </c>
      <c r="F252" s="127" t="s">
        <v>52</v>
      </c>
      <c r="G252" s="127" t="s">
        <v>52</v>
      </c>
      <c r="H252" s="127" t="s">
        <v>52</v>
      </c>
      <c r="I252" s="127">
        <v>1.7999999999999972</v>
      </c>
      <c r="J252" s="127">
        <v>12.617332460161549</v>
      </c>
      <c r="K252" s="127">
        <v>-6.1639852684628949</v>
      </c>
      <c r="L252" s="127">
        <v>8.4073538525098144</v>
      </c>
      <c r="M252" s="127">
        <v>6.1928353658536679</v>
      </c>
      <c r="N252" s="127">
        <v>8.1284765835277284</v>
      </c>
      <c r="O252" s="127">
        <v>22.203783604381016</v>
      </c>
      <c r="P252" s="127">
        <v>28.938077131993481</v>
      </c>
      <c r="Q252" s="127">
        <v>11.279620853080559</v>
      </c>
      <c r="R252" s="127">
        <v>4.9403747870528036</v>
      </c>
      <c r="S252" s="127">
        <v>4.9512987012987111</v>
      </c>
      <c r="T252" s="127">
        <v>4.992695711953246</v>
      </c>
      <c r="U252" s="127">
        <v>4.9680798821410974</v>
      </c>
      <c r="V252" s="127">
        <v>4.9902534113060568</v>
      </c>
      <c r="W252" s="127">
        <v>2.9929446713702106</v>
      </c>
      <c r="X252" s="127">
        <v>0</v>
      </c>
      <c r="Y252" s="127">
        <v>0</v>
      </c>
      <c r="Z252" s="127">
        <v>2.0118257859821114</v>
      </c>
      <c r="AA252" s="128">
        <v>1.9862868452675597</v>
      </c>
      <c r="AB252" s="127">
        <v>1.9891876906016126</v>
      </c>
      <c r="AC252" s="127">
        <v>3.3978933061501904</v>
      </c>
      <c r="AD252" s="128">
        <v>3.2862306933946872</v>
      </c>
      <c r="AE252" s="127">
        <v>7.6360165447025175</v>
      </c>
      <c r="AF252" s="128">
        <v>14.188590008867873</v>
      </c>
      <c r="AG252" s="128">
        <v>5.1773233238415761</v>
      </c>
      <c r="AH252" s="128">
        <v>7.3837066207236024</v>
      </c>
      <c r="AI252" s="128">
        <v>4.584001833600734</v>
      </c>
      <c r="AJ252" s="127">
        <v>6.6</v>
      </c>
      <c r="AK252" s="127">
        <v>5.3464939337857169</v>
      </c>
    </row>
    <row r="253" spans="1:38" ht="17" x14ac:dyDescent="0.15">
      <c r="A253" s="126" t="s">
        <v>906</v>
      </c>
      <c r="B253" s="126" t="s">
        <v>907</v>
      </c>
      <c r="C253" s="126" t="s">
        <v>908</v>
      </c>
      <c r="D253" s="126" t="s">
        <v>194</v>
      </c>
      <c r="E253" s="126" t="s">
        <v>76</v>
      </c>
      <c r="F253" s="127" t="s">
        <v>52</v>
      </c>
      <c r="G253" s="127">
        <v>-50.539998088502344</v>
      </c>
      <c r="H253" s="127">
        <v>69.565217391304344</v>
      </c>
      <c r="I253" s="127">
        <v>20.524216524216527</v>
      </c>
      <c r="J253" s="127">
        <v>13.738653555219372</v>
      </c>
      <c r="K253" s="127">
        <v>8.2799900241084003</v>
      </c>
      <c r="L253" s="127">
        <v>6.1727447216890425</v>
      </c>
      <c r="M253" s="127">
        <v>4.7364234579506928</v>
      </c>
      <c r="N253" s="127">
        <v>12.185860259596808</v>
      </c>
      <c r="O253" s="127">
        <v>5.5141854883377306</v>
      </c>
      <c r="P253" s="127">
        <v>4.8993875765529253</v>
      </c>
      <c r="Q253" s="127">
        <v>7.1782040589380074</v>
      </c>
      <c r="R253" s="127">
        <v>4.3162481842706057</v>
      </c>
      <c r="S253" s="127">
        <v>3.2822757111597269</v>
      </c>
      <c r="T253" s="127">
        <v>3.1153697996918197</v>
      </c>
      <c r="U253" s="127">
        <v>2.8858276908708831</v>
      </c>
      <c r="V253" s="127" t="s">
        <v>52</v>
      </c>
      <c r="W253" s="127" t="s">
        <v>52</v>
      </c>
      <c r="X253" s="127" t="s">
        <v>52</v>
      </c>
      <c r="Y253" s="127" t="s">
        <v>52</v>
      </c>
      <c r="Z253" s="127" t="s">
        <v>52</v>
      </c>
      <c r="AA253" s="128" t="s">
        <v>52</v>
      </c>
      <c r="AB253" s="127" t="s">
        <v>52</v>
      </c>
      <c r="AC253" s="127" t="s">
        <v>52</v>
      </c>
      <c r="AD253" s="128" t="s">
        <v>52</v>
      </c>
      <c r="AE253" s="127" t="s">
        <v>52</v>
      </c>
      <c r="AF253" s="128" t="s">
        <v>52</v>
      </c>
      <c r="AG253" s="128" t="s">
        <v>52</v>
      </c>
      <c r="AH253" s="128" t="s">
        <v>52</v>
      </c>
      <c r="AI253" s="128" t="s">
        <v>52</v>
      </c>
      <c r="AJ253" s="127" t="s">
        <v>52</v>
      </c>
      <c r="AK253" s="127" t="s">
        <v>52</v>
      </c>
    </row>
    <row r="254" spans="1:38" ht="17" x14ac:dyDescent="0.15">
      <c r="A254" s="126" t="s">
        <v>909</v>
      </c>
      <c r="B254" s="126" t="s">
        <v>910</v>
      </c>
      <c r="C254" s="126" t="s">
        <v>911</v>
      </c>
      <c r="D254" s="126" t="s">
        <v>194</v>
      </c>
      <c r="E254" s="126" t="s">
        <v>76</v>
      </c>
      <c r="F254" s="127" t="s">
        <v>52</v>
      </c>
      <c r="G254" s="127">
        <v>-25.378084372512603</v>
      </c>
      <c r="H254" s="127">
        <v>12.000000000000014</v>
      </c>
      <c r="I254" s="127">
        <v>28.968253968253975</v>
      </c>
      <c r="J254" s="127">
        <v>21.735384615384604</v>
      </c>
      <c r="K254" s="127">
        <v>8.7756546355272462</v>
      </c>
      <c r="L254" s="127">
        <v>3.5969885677107385</v>
      </c>
      <c r="M254" s="127">
        <v>3.0055625336443654</v>
      </c>
      <c r="N254" s="127">
        <v>4.8514937723194862</v>
      </c>
      <c r="O254" s="127">
        <v>16.647283601927228</v>
      </c>
      <c r="P254" s="127">
        <v>2.9696624412477064</v>
      </c>
      <c r="Q254" s="127">
        <v>8.9771076837955661</v>
      </c>
      <c r="R254" s="127">
        <v>4.7217109855937025</v>
      </c>
      <c r="S254" s="127">
        <v>5.1875643900369539</v>
      </c>
      <c r="T254" s="127">
        <v>4.6321368900155591</v>
      </c>
      <c r="U254" s="127">
        <v>4.7959914101646177</v>
      </c>
      <c r="V254" s="127">
        <v>4.7971836906263121</v>
      </c>
      <c r="W254" s="127">
        <v>3.6801203309100146</v>
      </c>
      <c r="X254" s="127">
        <v>0.5754630301271817</v>
      </c>
      <c r="Y254" s="127">
        <v>-9.6163092604939493E-3</v>
      </c>
      <c r="Z254" s="127">
        <v>1.2646662819772985</v>
      </c>
      <c r="AA254" s="128">
        <v>0.897478512749883</v>
      </c>
      <c r="AB254" s="127">
        <v>0.84713855421687523</v>
      </c>
      <c r="AC254" s="127">
        <v>4.7741273100615933</v>
      </c>
      <c r="AD254" s="128">
        <v>0.67257583181150604</v>
      </c>
      <c r="AE254" s="127">
        <v>-0.7565702150252207</v>
      </c>
      <c r="AF254" s="128">
        <v>-1.9481966920779303</v>
      </c>
      <c r="AG254" s="128">
        <v>0.51832317904882963</v>
      </c>
      <c r="AH254" s="128" t="s">
        <v>52</v>
      </c>
      <c r="AI254" s="128" t="s">
        <v>52</v>
      </c>
      <c r="AJ254" s="127" t="s">
        <v>52</v>
      </c>
      <c r="AK254" s="127" t="s">
        <v>52</v>
      </c>
    </row>
    <row r="255" spans="1:38" x14ac:dyDescent="0.15">
      <c r="A255" s="126" t="s">
        <v>912</v>
      </c>
      <c r="B255" s="126" t="s">
        <v>913</v>
      </c>
      <c r="C255" s="126" t="s">
        <v>914</v>
      </c>
      <c r="D255" s="126" t="s">
        <v>94</v>
      </c>
      <c r="E255" s="126" t="s">
        <v>76</v>
      </c>
      <c r="F255" s="127" t="s">
        <v>52</v>
      </c>
      <c r="G255" s="127">
        <v>3.8461538461538538</v>
      </c>
      <c r="H255" s="127">
        <v>9.2674897119341466</v>
      </c>
      <c r="I255" s="127">
        <v>15.712564025308822</v>
      </c>
      <c r="J255" s="127">
        <v>13.396693138914188</v>
      </c>
      <c r="K255" s="127">
        <v>8.4845005740528165</v>
      </c>
      <c r="L255" s="127">
        <v>4.4131654143295691</v>
      </c>
      <c r="M255" s="127">
        <v>6.0105412527873483</v>
      </c>
      <c r="N255" s="127">
        <v>6.5493833062434135</v>
      </c>
      <c r="O255" s="127">
        <v>9.9246231155778872</v>
      </c>
      <c r="P255" s="127">
        <v>4.6040816326530489</v>
      </c>
      <c r="Q255" s="127">
        <v>4.7994381145622071</v>
      </c>
      <c r="R255" s="127">
        <v>2.8445900662744918</v>
      </c>
      <c r="S255" s="127">
        <v>7.9646658460632125E-2</v>
      </c>
      <c r="T255" s="127">
        <v>1.9317030820431143</v>
      </c>
      <c r="U255" s="127">
        <v>3.988927532117259</v>
      </c>
      <c r="V255" s="127">
        <v>3.4605146406388769</v>
      </c>
      <c r="W255" s="127">
        <v>2.328803272199508</v>
      </c>
      <c r="X255" s="127">
        <v>-6.4470375862299534E-2</v>
      </c>
      <c r="Y255" s="127">
        <v>-1.935359009095805E-2</v>
      </c>
      <c r="Z255" s="127">
        <v>2.2131887985546541</v>
      </c>
      <c r="AA255" s="128">
        <v>1.5339940660311857</v>
      </c>
      <c r="AB255" s="127">
        <v>0.85799552350160901</v>
      </c>
      <c r="AC255" s="127">
        <v>2.5397608186413567</v>
      </c>
      <c r="AD255" s="128">
        <v>4.3886016592521226</v>
      </c>
      <c r="AE255" s="127">
        <v>4.1522690624280267</v>
      </c>
      <c r="AF255" s="128">
        <v>4.7221454243848493</v>
      </c>
      <c r="AG255" s="128">
        <v>3.4901525951739787</v>
      </c>
      <c r="AH255" s="128">
        <v>3.1989795918367396</v>
      </c>
      <c r="AI255" s="128">
        <v>3.8115686953082442</v>
      </c>
      <c r="AJ255" s="127">
        <v>4</v>
      </c>
      <c r="AK255" s="127">
        <v>4.2445054945054865</v>
      </c>
    </row>
    <row r="256" spans="1:38" ht="17" x14ac:dyDescent="0.15">
      <c r="A256" s="129" t="s">
        <v>915</v>
      </c>
      <c r="B256" s="126" t="s">
        <v>52</v>
      </c>
      <c r="C256" s="126" t="s">
        <v>916</v>
      </c>
      <c r="D256" s="126" t="s">
        <v>194</v>
      </c>
      <c r="E256" s="126" t="s">
        <v>76</v>
      </c>
      <c r="F256" s="127" t="s">
        <v>52</v>
      </c>
      <c r="G256" s="127">
        <v>-3.0346561321601797</v>
      </c>
      <c r="H256" s="127">
        <v>17.712962962962962</v>
      </c>
      <c r="I256" s="127" t="s">
        <v>52</v>
      </c>
      <c r="J256" s="127" t="s">
        <v>52</v>
      </c>
      <c r="K256" s="127" t="s">
        <v>52</v>
      </c>
      <c r="L256" s="127" t="s">
        <v>52</v>
      </c>
      <c r="M256" s="127" t="s">
        <v>52</v>
      </c>
      <c r="N256" s="127" t="s">
        <v>52</v>
      </c>
      <c r="O256" s="127" t="s">
        <v>52</v>
      </c>
      <c r="P256" s="127" t="s">
        <v>52</v>
      </c>
      <c r="Q256" s="127" t="s">
        <v>52</v>
      </c>
      <c r="R256" s="127" t="s">
        <v>52</v>
      </c>
      <c r="S256" s="127" t="s">
        <v>52</v>
      </c>
      <c r="T256" s="127" t="s">
        <v>52</v>
      </c>
      <c r="U256" s="127" t="s">
        <v>52</v>
      </c>
      <c r="V256" s="127" t="s">
        <v>52</v>
      </c>
      <c r="W256" s="127" t="s">
        <v>52</v>
      </c>
      <c r="X256" s="127" t="s">
        <v>52</v>
      </c>
      <c r="Y256" s="127" t="s">
        <v>52</v>
      </c>
      <c r="Z256" s="127" t="s">
        <v>52</v>
      </c>
      <c r="AA256" s="128" t="s">
        <v>52</v>
      </c>
      <c r="AB256" s="127" t="s">
        <v>52</v>
      </c>
      <c r="AC256" s="127" t="s">
        <v>52</v>
      </c>
      <c r="AD256" s="128" t="s">
        <v>52</v>
      </c>
      <c r="AE256" s="127" t="s">
        <v>52</v>
      </c>
      <c r="AF256" s="128" t="s">
        <v>52</v>
      </c>
      <c r="AG256" s="128" t="s">
        <v>52</v>
      </c>
      <c r="AH256" s="128" t="s">
        <v>52</v>
      </c>
      <c r="AI256" s="128" t="s">
        <v>52</v>
      </c>
      <c r="AJ256" s="127" t="s">
        <v>52</v>
      </c>
      <c r="AK256" s="127" t="s">
        <v>52</v>
      </c>
      <c r="AL256" s="130"/>
    </row>
    <row r="257" spans="1:38" x14ac:dyDescent="0.15">
      <c r="A257" s="126" t="s">
        <v>917</v>
      </c>
      <c r="B257" s="126" t="s">
        <v>918</v>
      </c>
      <c r="C257" s="126" t="s">
        <v>919</v>
      </c>
      <c r="D257" s="126" t="s">
        <v>94</v>
      </c>
      <c r="E257" s="126" t="s">
        <v>78</v>
      </c>
      <c r="F257" s="127" t="s">
        <v>52</v>
      </c>
      <c r="G257" s="127" t="s">
        <v>52</v>
      </c>
      <c r="H257" s="127" t="s">
        <v>52</v>
      </c>
      <c r="I257" s="127" t="s">
        <v>52</v>
      </c>
      <c r="J257" s="127">
        <v>3.4401299276538992</v>
      </c>
      <c r="K257" s="127">
        <v>11.701081612586052</v>
      </c>
      <c r="L257" s="127">
        <v>4.9707519309404802</v>
      </c>
      <c r="M257" s="127">
        <v>-0.74256421354469637</v>
      </c>
      <c r="N257" s="127">
        <v>9.9081543660743279</v>
      </c>
      <c r="O257" s="127">
        <v>4.4994110718492379</v>
      </c>
      <c r="P257" s="127">
        <v>9.5000237292961884</v>
      </c>
      <c r="Q257" s="127">
        <v>-2.2169008895775164</v>
      </c>
      <c r="R257" s="127">
        <v>4.4999722976342156</v>
      </c>
      <c r="S257" s="127">
        <v>4.5797722308230675</v>
      </c>
      <c r="T257" s="127">
        <v>3.8002534854245908</v>
      </c>
      <c r="U257" s="127">
        <v>3.7998300333095756</v>
      </c>
      <c r="V257" s="127">
        <v>3.1996085184871532</v>
      </c>
      <c r="W257" s="127">
        <v>0</v>
      </c>
      <c r="X257" s="127">
        <v>0</v>
      </c>
      <c r="Y257" s="127">
        <v>0</v>
      </c>
      <c r="Z257" s="127">
        <v>1.9496092574523516</v>
      </c>
      <c r="AA257" s="128">
        <v>1.9498931136572972</v>
      </c>
      <c r="AB257" s="127">
        <v>1.9485703757643913</v>
      </c>
      <c r="AC257" s="127">
        <v>3.948296931206019</v>
      </c>
      <c r="AD257" s="128">
        <v>4.9896514612136844</v>
      </c>
      <c r="AE257" s="127">
        <v>4.9898672890858364</v>
      </c>
      <c r="AF257" s="128">
        <v>2.9899733373389914</v>
      </c>
      <c r="AG257" s="128">
        <v>3.989761241485934</v>
      </c>
      <c r="AH257" s="128">
        <v>4.9902873131973378</v>
      </c>
      <c r="AI257" s="128">
        <v>2.9896461897096334</v>
      </c>
      <c r="AJ257" s="127">
        <v>5</v>
      </c>
      <c r="AK257" s="127">
        <v>4.9900236590624081</v>
      </c>
    </row>
    <row r="258" spans="1:38" x14ac:dyDescent="0.15">
      <c r="A258" s="126" t="s">
        <v>920</v>
      </c>
      <c r="B258" s="126" t="s">
        <v>921</v>
      </c>
      <c r="C258" s="126" t="s">
        <v>922</v>
      </c>
      <c r="D258" s="126" t="s">
        <v>94</v>
      </c>
      <c r="E258" s="126" t="s">
        <v>227</v>
      </c>
      <c r="F258" s="127" t="s">
        <v>52</v>
      </c>
      <c r="G258" s="127">
        <v>2.3880280195287469</v>
      </c>
      <c r="H258" s="127">
        <v>30.32030683113922</v>
      </c>
      <c r="I258" s="127">
        <v>4.5995068405981527</v>
      </c>
      <c r="J258" s="127">
        <v>6.2812494059048163</v>
      </c>
      <c r="K258" s="127">
        <v>8.8292639298810656</v>
      </c>
      <c r="L258" s="127">
        <v>13.237783731365369</v>
      </c>
      <c r="M258" s="127">
        <v>7.4954641120545773</v>
      </c>
      <c r="N258" s="127">
        <v>7.5034769575608635</v>
      </c>
      <c r="O258" s="127">
        <v>11.291700160771697</v>
      </c>
      <c r="P258" s="127">
        <v>12.601855404825884</v>
      </c>
      <c r="Q258" s="127">
        <v>6.9799142043859916</v>
      </c>
      <c r="R258" s="127">
        <v>4.9992504871833461</v>
      </c>
      <c r="S258" s="127">
        <v>3.5727032621885968</v>
      </c>
      <c r="T258" s="127">
        <v>4.9855267238705778</v>
      </c>
      <c r="U258" s="127">
        <v>4.2367248467541287</v>
      </c>
      <c r="V258" s="127">
        <v>3.9913088659014591</v>
      </c>
      <c r="W258" s="127">
        <v>2.4043120155038906</v>
      </c>
      <c r="X258" s="127">
        <v>0</v>
      </c>
      <c r="Y258" s="127">
        <v>0</v>
      </c>
      <c r="Z258" s="127">
        <v>1.9908037139984742</v>
      </c>
      <c r="AA258" s="128">
        <v>0</v>
      </c>
      <c r="AB258" s="127">
        <v>0</v>
      </c>
      <c r="AC258" s="127">
        <v>1.9997825535461811</v>
      </c>
      <c r="AD258" s="128">
        <v>4.989909326056674</v>
      </c>
      <c r="AE258" s="127">
        <v>0</v>
      </c>
      <c r="AF258" s="128">
        <v>4.9903212269706065</v>
      </c>
      <c r="AG258" s="128">
        <v>3.9898400582778271</v>
      </c>
      <c r="AH258" s="128">
        <v>4.9898331142906747</v>
      </c>
      <c r="AI258" s="128">
        <v>1.9898793672537922</v>
      </c>
      <c r="AJ258" s="127">
        <v>5</v>
      </c>
      <c r="AK258" s="127">
        <v>4.9899087931357746</v>
      </c>
    </row>
    <row r="259" spans="1:38" ht="17" x14ac:dyDescent="0.15">
      <c r="A259" s="126" t="s">
        <v>923</v>
      </c>
      <c r="B259" s="126" t="s">
        <v>52</v>
      </c>
      <c r="C259" s="126" t="s">
        <v>924</v>
      </c>
      <c r="D259" s="126" t="s">
        <v>194</v>
      </c>
      <c r="E259" s="126" t="s">
        <v>76</v>
      </c>
      <c r="F259" s="127" t="s">
        <v>52</v>
      </c>
      <c r="G259" s="127">
        <v>-6.0606060606060623</v>
      </c>
      <c r="H259" s="127">
        <v>14.523297491039415</v>
      </c>
      <c r="I259" s="127" t="s">
        <v>52</v>
      </c>
      <c r="J259" s="127" t="s">
        <v>52</v>
      </c>
      <c r="K259" s="127" t="s">
        <v>52</v>
      </c>
      <c r="L259" s="127" t="s">
        <v>52</v>
      </c>
      <c r="M259" s="127" t="s">
        <v>52</v>
      </c>
      <c r="N259" s="127" t="s">
        <v>52</v>
      </c>
      <c r="O259" s="127" t="s">
        <v>52</v>
      </c>
      <c r="P259" s="127" t="s">
        <v>52</v>
      </c>
      <c r="Q259" s="127" t="s">
        <v>52</v>
      </c>
      <c r="R259" s="127" t="s">
        <v>52</v>
      </c>
      <c r="S259" s="127" t="s">
        <v>52</v>
      </c>
      <c r="T259" s="127" t="s">
        <v>52</v>
      </c>
      <c r="U259" s="127" t="s">
        <v>52</v>
      </c>
      <c r="V259" s="127" t="s">
        <v>52</v>
      </c>
      <c r="W259" s="127" t="s">
        <v>52</v>
      </c>
      <c r="X259" s="127" t="s">
        <v>52</v>
      </c>
      <c r="Y259" s="127" t="s">
        <v>52</v>
      </c>
      <c r="Z259" s="127" t="s">
        <v>52</v>
      </c>
      <c r="AA259" s="128" t="s">
        <v>52</v>
      </c>
      <c r="AB259" s="127" t="s">
        <v>52</v>
      </c>
      <c r="AC259" s="127" t="s">
        <v>52</v>
      </c>
      <c r="AD259" s="128" t="s">
        <v>52</v>
      </c>
      <c r="AE259" s="127" t="s">
        <v>52</v>
      </c>
      <c r="AF259" s="128" t="s">
        <v>52</v>
      </c>
      <c r="AG259" s="128" t="s">
        <v>52</v>
      </c>
      <c r="AH259" s="128" t="s">
        <v>52</v>
      </c>
      <c r="AI259" s="128" t="s">
        <v>52</v>
      </c>
      <c r="AJ259" s="127" t="s">
        <v>52</v>
      </c>
      <c r="AK259" s="127" t="s">
        <v>52</v>
      </c>
    </row>
    <row r="260" spans="1:38" x14ac:dyDescent="0.15">
      <c r="A260" s="126" t="s">
        <v>925</v>
      </c>
      <c r="B260" s="126" t="s">
        <v>926</v>
      </c>
      <c r="C260" s="126" t="s">
        <v>927</v>
      </c>
      <c r="D260" s="126" t="s">
        <v>94</v>
      </c>
      <c r="E260" s="126" t="s">
        <v>74</v>
      </c>
      <c r="F260" s="127" t="s">
        <v>52</v>
      </c>
      <c r="G260" s="127">
        <v>15.139442231075705</v>
      </c>
      <c r="H260" s="127">
        <v>2.0761245674740536</v>
      </c>
      <c r="I260" s="127">
        <v>4.7322033898305165</v>
      </c>
      <c r="J260" s="127">
        <v>4.3917946947465509</v>
      </c>
      <c r="K260" s="127">
        <v>6.0232330609488685</v>
      </c>
      <c r="L260" s="127">
        <v>2.8151806602547396</v>
      </c>
      <c r="M260" s="127">
        <v>4.4257072788410596</v>
      </c>
      <c r="N260" s="127">
        <v>4.0989262411175673</v>
      </c>
      <c r="O260" s="127">
        <v>4.7329433791122568</v>
      </c>
      <c r="P260" s="127">
        <v>6.7352853002897888</v>
      </c>
      <c r="Q260" s="127">
        <v>3.0105379229993048</v>
      </c>
      <c r="R260" s="127">
        <v>4.9544045322803782</v>
      </c>
      <c r="S260" s="127">
        <v>5.00630237950908</v>
      </c>
      <c r="T260" s="127">
        <v>2.978961257926187</v>
      </c>
      <c r="U260" s="127">
        <v>3.0324871199380823</v>
      </c>
      <c r="V260" s="127">
        <v>3.4778177924018223</v>
      </c>
      <c r="W260" s="127">
        <v>1.9955265485986899</v>
      </c>
      <c r="X260" s="127">
        <v>0</v>
      </c>
      <c r="Y260" s="127">
        <v>3.2730813606320908E-3</v>
      </c>
      <c r="Z260" s="127">
        <v>2.0096061793753535</v>
      </c>
      <c r="AA260" s="128">
        <v>2.0855224634841463E-2</v>
      </c>
      <c r="AB260" s="127">
        <v>1.9720117085689104</v>
      </c>
      <c r="AC260" s="127">
        <v>3.9778536263114006</v>
      </c>
      <c r="AD260" s="128">
        <v>5.0812331709678471</v>
      </c>
      <c r="AE260" s="127">
        <v>5.9655941841215032</v>
      </c>
      <c r="AF260" s="128">
        <v>2.9853686369873289</v>
      </c>
      <c r="AG260" s="128">
        <v>3.98118894817725</v>
      </c>
      <c r="AH260" s="128">
        <v>4.9185215256677788</v>
      </c>
      <c r="AI260" s="128">
        <v>3.0121128395494621</v>
      </c>
      <c r="AJ260" s="127">
        <v>5</v>
      </c>
      <c r="AK260" s="127">
        <v>5.0251818064941727</v>
      </c>
    </row>
    <row r="261" spans="1:38" x14ac:dyDescent="0.15">
      <c r="A261" s="126" t="s">
        <v>928</v>
      </c>
      <c r="B261" s="126" t="s">
        <v>929</v>
      </c>
      <c r="C261" s="126" t="s">
        <v>930</v>
      </c>
      <c r="D261" s="126" t="s">
        <v>94</v>
      </c>
      <c r="E261" s="126" t="s">
        <v>74</v>
      </c>
      <c r="F261" s="127" t="s">
        <v>52</v>
      </c>
      <c r="G261" s="127">
        <v>-1.6521781677621448</v>
      </c>
      <c r="H261" s="127">
        <v>5.5970149253731449</v>
      </c>
      <c r="I261" s="127">
        <v>10.446800157047505</v>
      </c>
      <c r="J261" s="127">
        <v>8.4050222531886902</v>
      </c>
      <c r="K261" s="127">
        <v>7.4752747973451505</v>
      </c>
      <c r="L261" s="127">
        <v>4.3606673419822641</v>
      </c>
      <c r="M261" s="127">
        <v>3.9363817097415534</v>
      </c>
      <c r="N261" s="127">
        <v>3.3349835726180288</v>
      </c>
      <c r="O261" s="127">
        <v>2.5359320557491287</v>
      </c>
      <c r="P261" s="127">
        <v>2.2958723146683013</v>
      </c>
      <c r="Q261" s="127">
        <v>2.5972947441633636</v>
      </c>
      <c r="R261" s="127">
        <v>4.0067588760839072</v>
      </c>
      <c r="S261" s="127">
        <v>4.0255659432062458</v>
      </c>
      <c r="T261" s="127">
        <v>3.9558219786591309</v>
      </c>
      <c r="U261" s="127">
        <v>3.9852106404224799</v>
      </c>
      <c r="V261" s="127">
        <v>4.9579984600877083</v>
      </c>
      <c r="W261" s="127">
        <v>4.9578806811625213</v>
      </c>
      <c r="X261" s="127">
        <v>8.6384947030495596E-3</v>
      </c>
      <c r="Y261" s="127">
        <v>4.3188742657918056E-2</v>
      </c>
      <c r="Z261" s="127">
        <v>7.4566532970180788E-2</v>
      </c>
      <c r="AA261" s="128">
        <v>1.8823824687452806E-2</v>
      </c>
      <c r="AB261" s="127">
        <v>1.0978497827807132E-2</v>
      </c>
      <c r="AC261" s="127">
        <v>3.9643708443106496</v>
      </c>
      <c r="AD261" s="128">
        <v>5.0282068299746463</v>
      </c>
      <c r="AE261" s="127">
        <v>5.858867290444425</v>
      </c>
      <c r="AF261" s="128">
        <v>3.0186273046710621</v>
      </c>
      <c r="AG261" s="128">
        <v>4.0719572260120573</v>
      </c>
      <c r="AH261" s="128">
        <v>4.8926935438969403</v>
      </c>
      <c r="AI261" s="128">
        <v>3.0171607805289975</v>
      </c>
      <c r="AJ261" s="127">
        <v>4.9000000000000004</v>
      </c>
      <c r="AK261" s="127">
        <v>4.9994415903506795</v>
      </c>
    </row>
    <row r="262" spans="1:38" x14ac:dyDescent="0.15">
      <c r="A262" s="126" t="s">
        <v>931</v>
      </c>
      <c r="B262" s="126" t="s">
        <v>932</v>
      </c>
      <c r="C262" s="126" t="s">
        <v>933</v>
      </c>
      <c r="D262" s="126" t="s">
        <v>94</v>
      </c>
      <c r="E262" s="126" t="s">
        <v>401</v>
      </c>
      <c r="F262" s="127" t="s">
        <v>52</v>
      </c>
      <c r="G262" s="127">
        <v>-1.6897477187332299</v>
      </c>
      <c r="H262" s="127">
        <v>27.026731894819605</v>
      </c>
      <c r="I262" s="127">
        <v>-0.97656585801969698</v>
      </c>
      <c r="J262" s="127">
        <v>-3.765951905547368</v>
      </c>
      <c r="K262" s="127">
        <v>-3.7653808681846073</v>
      </c>
      <c r="L262" s="127">
        <v>-2.1710193291962838</v>
      </c>
      <c r="M262" s="127">
        <v>-1.0789367777543646</v>
      </c>
      <c r="N262" s="127">
        <v>14.324460459529647</v>
      </c>
      <c r="O262" s="127">
        <v>7.7950247407307103</v>
      </c>
      <c r="P262" s="127">
        <v>21.140665283279887</v>
      </c>
      <c r="Q262" s="127">
        <v>4.9987023098883867</v>
      </c>
      <c r="R262" s="127">
        <v>3.9821040142376916</v>
      </c>
      <c r="S262" s="127">
        <v>0</v>
      </c>
      <c r="T262" s="127">
        <v>4.9932250933035363</v>
      </c>
      <c r="U262" s="127">
        <v>4.7478349465104372</v>
      </c>
      <c r="V262" s="127">
        <v>0</v>
      </c>
      <c r="W262" s="127">
        <v>0</v>
      </c>
      <c r="X262" s="127">
        <v>0</v>
      </c>
      <c r="Y262" s="127">
        <v>0</v>
      </c>
      <c r="Z262" s="127">
        <v>0</v>
      </c>
      <c r="AA262" s="128">
        <v>0</v>
      </c>
      <c r="AB262" s="127">
        <v>1.9896464892088073</v>
      </c>
      <c r="AC262" s="127">
        <v>3.9896153438592652</v>
      </c>
      <c r="AD262" s="128">
        <v>4.9900647067814718</v>
      </c>
      <c r="AE262" s="127">
        <v>5.9903719232859753</v>
      </c>
      <c r="AF262" s="128">
        <v>2.9898172228123521</v>
      </c>
      <c r="AG262" s="128">
        <v>3.9904329192933075</v>
      </c>
      <c r="AH262" s="128">
        <v>4.9898680711714674</v>
      </c>
      <c r="AI262" s="128">
        <v>2.9903984754831319</v>
      </c>
      <c r="AJ262" s="127">
        <v>5</v>
      </c>
      <c r="AK262" s="127">
        <v>4.9896065554015792</v>
      </c>
    </row>
    <row r="263" spans="1:38" x14ac:dyDescent="0.15">
      <c r="A263" s="126" t="s">
        <v>934</v>
      </c>
      <c r="B263" s="16" t="s">
        <v>935</v>
      </c>
      <c r="C263" s="126" t="s">
        <v>936</v>
      </c>
      <c r="D263" s="126" t="s">
        <v>94</v>
      </c>
      <c r="E263" s="126" t="s">
        <v>82</v>
      </c>
      <c r="F263" s="127" t="s">
        <v>52</v>
      </c>
      <c r="G263" s="127">
        <v>7.6271186440677923</v>
      </c>
      <c r="H263" s="127">
        <v>-7.4803149606299257</v>
      </c>
      <c r="I263" s="127">
        <v>5.3427895981087374</v>
      </c>
      <c r="J263" s="127">
        <v>5.5655296229802502</v>
      </c>
      <c r="K263" s="127">
        <v>14.517006802721099</v>
      </c>
      <c r="L263" s="127">
        <v>8.5080788879648281</v>
      </c>
      <c r="M263" s="127">
        <v>5.1597892287689149</v>
      </c>
      <c r="N263" s="127">
        <v>3.4918982234658529</v>
      </c>
      <c r="O263" s="127">
        <v>7.7215221710807782</v>
      </c>
      <c r="P263" s="127">
        <v>9.4608793107474014</v>
      </c>
      <c r="Q263" s="127">
        <v>-1.1209231884985371</v>
      </c>
      <c r="R263" s="127">
        <v>2.5002426896484735</v>
      </c>
      <c r="S263" s="127">
        <v>4.8995569773437637</v>
      </c>
      <c r="T263" s="127">
        <v>4.9505943722726613</v>
      </c>
      <c r="U263" s="127">
        <v>2.9497228063467844</v>
      </c>
      <c r="V263" s="127">
        <v>2.9004883664791095</v>
      </c>
      <c r="W263" s="127">
        <v>0</v>
      </c>
      <c r="X263" s="127">
        <v>0</v>
      </c>
      <c r="Y263" s="127">
        <v>0</v>
      </c>
      <c r="Z263" s="127">
        <v>-2.000360913110157</v>
      </c>
      <c r="AA263" s="128">
        <v>1.9896329168699767</v>
      </c>
      <c r="AB263" s="127">
        <v>1.9896365573149</v>
      </c>
      <c r="AC263" s="127">
        <v>3.990157375772263</v>
      </c>
      <c r="AD263" s="128">
        <v>3.9902626695946797</v>
      </c>
      <c r="AE263" s="127">
        <v>5.9898178008414238</v>
      </c>
      <c r="AF263" s="128">
        <v>3.9902078892904536</v>
      </c>
      <c r="AG263" s="128">
        <v>3.9900786430910662</v>
      </c>
      <c r="AH263" s="128">
        <v>3.9898023308958037</v>
      </c>
      <c r="AI263" s="128">
        <v>3.9898639600601506</v>
      </c>
      <c r="AJ263" s="127">
        <v>4</v>
      </c>
      <c r="AK263" s="127">
        <v>4.9901251659035584</v>
      </c>
    </row>
    <row r="264" spans="1:38" x14ac:dyDescent="0.15">
      <c r="A264" s="16" t="s">
        <v>937</v>
      </c>
      <c r="B264" s="126" t="s">
        <v>938</v>
      </c>
      <c r="C264" s="16" t="s">
        <v>939</v>
      </c>
      <c r="D264" s="126" t="s">
        <v>94</v>
      </c>
      <c r="E264" s="126" t="s">
        <v>88</v>
      </c>
      <c r="F264" s="127" t="s">
        <v>52</v>
      </c>
      <c r="G264" s="127" t="s">
        <v>52</v>
      </c>
      <c r="H264" s="127" t="s">
        <v>52</v>
      </c>
      <c r="I264" s="127" t="s">
        <v>52</v>
      </c>
      <c r="J264" s="127" t="s">
        <v>52</v>
      </c>
      <c r="K264" s="127" t="s">
        <v>52</v>
      </c>
      <c r="L264" s="127" t="s">
        <v>52</v>
      </c>
      <c r="M264" s="127" t="s">
        <v>52</v>
      </c>
      <c r="N264" s="127" t="s">
        <v>52</v>
      </c>
      <c r="O264" s="127" t="s">
        <v>52</v>
      </c>
      <c r="P264" s="127" t="s">
        <v>52</v>
      </c>
      <c r="Q264" s="127" t="s">
        <v>52</v>
      </c>
      <c r="R264" s="127">
        <v>4.9556809024979884</v>
      </c>
      <c r="S264" s="127">
        <v>5.0095969289827309</v>
      </c>
      <c r="T264" s="127">
        <v>4.9899469932370693</v>
      </c>
      <c r="U264" s="127">
        <v>4.7353760445682411</v>
      </c>
      <c r="V264" s="127">
        <v>3.7400265957446805</v>
      </c>
      <c r="W264" s="127">
        <v>1.9868610799551334</v>
      </c>
      <c r="X264" s="127">
        <v>0</v>
      </c>
      <c r="Y264" s="127">
        <v>0</v>
      </c>
      <c r="Z264" s="127">
        <v>0</v>
      </c>
      <c r="AA264" s="128">
        <v>0</v>
      </c>
      <c r="AB264" s="127">
        <v>1.9010212097407608</v>
      </c>
      <c r="AC264" s="127">
        <v>0.98674067221709016</v>
      </c>
      <c r="AD264" s="128">
        <v>0</v>
      </c>
      <c r="AE264" s="127">
        <v>2.9923664122137206</v>
      </c>
      <c r="AF264" s="128">
        <v>2.9943670323154592</v>
      </c>
      <c r="AG264" s="128">
        <v>1.9861830742659681</v>
      </c>
      <c r="AH264" s="128">
        <v>1.9898391193903422</v>
      </c>
      <c r="AI264" s="128">
        <v>6.9185000691850007</v>
      </c>
      <c r="AJ264" s="127">
        <v>6.5</v>
      </c>
      <c r="AK264" s="127">
        <v>2.9901543697581237</v>
      </c>
      <c r="AL264" s="19"/>
    </row>
    <row r="265" spans="1:38" x14ac:dyDescent="0.15">
      <c r="A265" s="126" t="s">
        <v>940</v>
      </c>
      <c r="B265" s="126" t="s">
        <v>941</v>
      </c>
      <c r="C265" s="126" t="s">
        <v>942</v>
      </c>
      <c r="D265" s="126" t="s">
        <v>94</v>
      </c>
      <c r="E265" s="126" t="s">
        <v>86</v>
      </c>
      <c r="F265" s="127" t="s">
        <v>52</v>
      </c>
      <c r="G265" s="127" t="s">
        <v>52</v>
      </c>
      <c r="H265" s="127" t="s">
        <v>52</v>
      </c>
      <c r="I265" s="127">
        <v>1.5777777777777828</v>
      </c>
      <c r="J265" s="127">
        <v>16.495296434040682</v>
      </c>
      <c r="K265" s="127">
        <v>0.30046948356807945</v>
      </c>
      <c r="L265" s="127">
        <v>8.0134806216064476</v>
      </c>
      <c r="M265" s="127">
        <v>8.5110071069509416</v>
      </c>
      <c r="N265" s="127">
        <v>8.4504792332268437</v>
      </c>
      <c r="O265" s="127">
        <v>8.7936367653557141</v>
      </c>
      <c r="P265" s="127">
        <v>18.562144597887894</v>
      </c>
      <c r="Q265" s="127">
        <v>14.993719310266101</v>
      </c>
      <c r="R265" s="127">
        <v>6.9712015888778467</v>
      </c>
      <c r="S265" s="127">
        <v>4.9851466765688883</v>
      </c>
      <c r="T265" s="127">
        <v>11.371474047219039</v>
      </c>
      <c r="U265" s="127">
        <v>7.9475982532751175</v>
      </c>
      <c r="V265" s="127">
        <v>4.5013239187996419</v>
      </c>
      <c r="W265" s="127">
        <v>2.9490427927927954</v>
      </c>
      <c r="X265" s="127">
        <v>0</v>
      </c>
      <c r="Y265" s="127">
        <v>2.5022219183701253</v>
      </c>
      <c r="Z265" s="127">
        <v>1.9942639898619348</v>
      </c>
      <c r="AA265" s="128">
        <v>1.9879675647397566</v>
      </c>
      <c r="AB265" s="127">
        <v>1.9876891510643757</v>
      </c>
      <c r="AC265" s="127">
        <v>1.9866716962152697</v>
      </c>
      <c r="AD265" s="128">
        <v>1.9911231660707518</v>
      </c>
      <c r="AE265" s="127">
        <v>7.2529465095194867</v>
      </c>
      <c r="AF265" s="128">
        <v>13.524936601859672</v>
      </c>
      <c r="AG265" s="128">
        <v>4.9640109208240357</v>
      </c>
      <c r="AH265" s="128">
        <v>7.0938756207141171</v>
      </c>
      <c r="AI265" s="128">
        <v>4.4159858688452198</v>
      </c>
      <c r="AJ265" s="127">
        <v>6.3</v>
      </c>
      <c r="AK265" s="127">
        <v>4.752435871942728</v>
      </c>
    </row>
    <row r="266" spans="1:38" x14ac:dyDescent="0.15">
      <c r="A266" s="126" t="s">
        <v>943</v>
      </c>
      <c r="B266" s="126" t="s">
        <v>944</v>
      </c>
      <c r="C266" s="126" t="s">
        <v>945</v>
      </c>
      <c r="D266" s="126" t="s">
        <v>94</v>
      </c>
      <c r="E266" s="126" t="s">
        <v>76</v>
      </c>
      <c r="F266" s="127" t="s">
        <v>52</v>
      </c>
      <c r="G266" s="127">
        <v>-9.2046783625731052</v>
      </c>
      <c r="H266" s="127">
        <v>-5.7967280690454714</v>
      </c>
      <c r="I266" s="127">
        <v>18.186790646793412</v>
      </c>
      <c r="J266" s="127">
        <v>4.4197616568321081</v>
      </c>
      <c r="K266" s="127">
        <v>5.9390581717451596</v>
      </c>
      <c r="L266" s="127">
        <v>0.52295784959733282</v>
      </c>
      <c r="M266" s="127">
        <v>13.869524503173452</v>
      </c>
      <c r="N266" s="127">
        <v>5.9119152046783512</v>
      </c>
      <c r="O266" s="127">
        <v>15.244586316970071</v>
      </c>
      <c r="P266" s="127">
        <v>6.2733942206917135</v>
      </c>
      <c r="Q266" s="127">
        <v>9.0518455903071242</v>
      </c>
      <c r="R266" s="127">
        <v>4.8704864026871633</v>
      </c>
      <c r="S266" s="127">
        <v>4.6258084385586926</v>
      </c>
      <c r="T266" s="127">
        <v>4.0032968326857201</v>
      </c>
      <c r="U266" s="127">
        <v>4.5907392731801195</v>
      </c>
      <c r="V266" s="127">
        <v>6.7381068355252438</v>
      </c>
      <c r="W266" s="127">
        <v>3.6507453605111095</v>
      </c>
      <c r="X266" s="127">
        <v>9.7837784952560014E-2</v>
      </c>
      <c r="Y266" s="127">
        <v>3.9096862476782235E-2</v>
      </c>
      <c r="Z266" s="127">
        <v>2.1348314606741638</v>
      </c>
      <c r="AA266" s="128">
        <v>2.0471612378629267</v>
      </c>
      <c r="AB266" s="127">
        <v>2.07171314741037</v>
      </c>
      <c r="AC266" s="127">
        <v>2.2684483629517471</v>
      </c>
      <c r="AD266" s="128">
        <v>2.5997934533698475</v>
      </c>
      <c r="AE266" s="127">
        <v>3.0065645514223194</v>
      </c>
      <c r="AF266" s="128">
        <v>3.2289586608318821</v>
      </c>
      <c r="AG266" s="128">
        <v>2.2595382145943921</v>
      </c>
      <c r="AH266" s="128">
        <v>3.2681316912178926</v>
      </c>
      <c r="AI266" s="128">
        <v>3.281627562553596</v>
      </c>
      <c r="AJ266" s="127">
        <v>11.9</v>
      </c>
      <c r="AK266" s="127">
        <v>-0.23947652455478829</v>
      </c>
    </row>
    <row r="267" spans="1:38" ht="17" x14ac:dyDescent="0.15">
      <c r="A267" s="126" t="s">
        <v>946</v>
      </c>
      <c r="B267" s="126" t="s">
        <v>52</v>
      </c>
      <c r="C267" s="126" t="s">
        <v>947</v>
      </c>
      <c r="D267" s="126" t="s">
        <v>194</v>
      </c>
      <c r="E267" s="126" t="s">
        <v>76</v>
      </c>
      <c r="F267" s="127" t="s">
        <v>52</v>
      </c>
      <c r="G267" s="127">
        <v>-4.63856840122439</v>
      </c>
      <c r="H267" s="127">
        <v>-11.111111111111114</v>
      </c>
      <c r="I267" s="127" t="s">
        <v>52</v>
      </c>
      <c r="J267" s="127" t="s">
        <v>52</v>
      </c>
      <c r="K267" s="127" t="s">
        <v>52</v>
      </c>
      <c r="L267" s="127" t="s">
        <v>52</v>
      </c>
      <c r="M267" s="127" t="s">
        <v>52</v>
      </c>
      <c r="N267" s="127" t="s">
        <v>52</v>
      </c>
      <c r="O267" s="127" t="s">
        <v>52</v>
      </c>
      <c r="P267" s="127" t="s">
        <v>52</v>
      </c>
      <c r="Q267" s="127" t="s">
        <v>52</v>
      </c>
      <c r="R267" s="127" t="s">
        <v>52</v>
      </c>
      <c r="S267" s="127" t="s">
        <v>52</v>
      </c>
      <c r="T267" s="127" t="s">
        <v>52</v>
      </c>
      <c r="U267" s="127" t="s">
        <v>52</v>
      </c>
      <c r="V267" s="127" t="s">
        <v>52</v>
      </c>
      <c r="W267" s="127" t="s">
        <v>52</v>
      </c>
      <c r="X267" s="127" t="s">
        <v>52</v>
      </c>
      <c r="Y267" s="127" t="s">
        <v>52</v>
      </c>
      <c r="Z267" s="127" t="s">
        <v>52</v>
      </c>
      <c r="AA267" s="128" t="s">
        <v>52</v>
      </c>
      <c r="AB267" s="127" t="s">
        <v>52</v>
      </c>
      <c r="AC267" s="127" t="s">
        <v>52</v>
      </c>
      <c r="AD267" s="128" t="s">
        <v>52</v>
      </c>
      <c r="AE267" s="127" t="s">
        <v>52</v>
      </c>
      <c r="AF267" s="128" t="s">
        <v>52</v>
      </c>
      <c r="AG267" s="128" t="s">
        <v>52</v>
      </c>
      <c r="AH267" s="128" t="s">
        <v>52</v>
      </c>
      <c r="AI267" s="128" t="s">
        <v>52</v>
      </c>
      <c r="AJ267" s="127" t="s">
        <v>52</v>
      </c>
      <c r="AK267" s="127" t="s">
        <v>52</v>
      </c>
    </row>
    <row r="268" spans="1:38" x14ac:dyDescent="0.15">
      <c r="A268" s="126" t="s">
        <v>948</v>
      </c>
      <c r="B268" s="126" t="s">
        <v>949</v>
      </c>
      <c r="C268" s="126" t="s">
        <v>950</v>
      </c>
      <c r="D268" s="126" t="s">
        <v>94</v>
      </c>
      <c r="E268" s="126" t="s">
        <v>74</v>
      </c>
      <c r="F268" s="127" t="s">
        <v>52</v>
      </c>
      <c r="G268" s="127">
        <v>-0.20827522082753092</v>
      </c>
      <c r="H268" s="127">
        <v>2.3051264372099922</v>
      </c>
      <c r="I268" s="127">
        <v>4.1202185792349724</v>
      </c>
      <c r="J268" s="127">
        <v>4.9403449844302116</v>
      </c>
      <c r="K268" s="127">
        <v>9.853965925382596</v>
      </c>
      <c r="L268" s="127">
        <v>4.610225048181249</v>
      </c>
      <c r="M268" s="127">
        <v>4.5883803583085552</v>
      </c>
      <c r="N268" s="127">
        <v>4.9460456600737928</v>
      </c>
      <c r="O268" s="127">
        <v>4.9640515965320446</v>
      </c>
      <c r="P268" s="127">
        <v>7.9627297909846391</v>
      </c>
      <c r="Q268" s="127">
        <v>4.5799122970703507</v>
      </c>
      <c r="R268" s="127">
        <v>4.2566716106656486</v>
      </c>
      <c r="S268" s="127">
        <v>4.5438986821838085</v>
      </c>
      <c r="T268" s="127">
        <v>4.5356879757714665</v>
      </c>
      <c r="U268" s="127">
        <v>4.7460580019379677</v>
      </c>
      <c r="V268" s="127">
        <v>2.9350202769627316</v>
      </c>
      <c r="W268" s="127">
        <v>2.5363338447153723</v>
      </c>
      <c r="X268" s="127">
        <v>2.6559719529188897E-3</v>
      </c>
      <c r="Y268" s="127">
        <v>-8.8530047097918896E-3</v>
      </c>
      <c r="Z268" s="127">
        <v>0.11775538753030901</v>
      </c>
      <c r="AA268" s="128">
        <v>1.9570388843198172</v>
      </c>
      <c r="AB268" s="127">
        <v>2.0010061409291069</v>
      </c>
      <c r="AC268" s="127">
        <v>4.0093878349305667</v>
      </c>
      <c r="AD268" s="128">
        <v>5.0149614925519392</v>
      </c>
      <c r="AE268" s="127">
        <v>4.9786684105630252</v>
      </c>
      <c r="AF268" s="128">
        <v>3.9794427593571768</v>
      </c>
      <c r="AG268" s="128">
        <v>3.9869052628575874</v>
      </c>
      <c r="AH268" s="128">
        <v>4.9602534996810634</v>
      </c>
      <c r="AI268" s="128">
        <v>2.9751645091517451</v>
      </c>
      <c r="AJ268" s="127">
        <v>5</v>
      </c>
      <c r="AK268" s="127">
        <v>4.9869480095714573</v>
      </c>
    </row>
    <row r="269" spans="1:38" ht="17" x14ac:dyDescent="0.15">
      <c r="A269" s="129" t="s">
        <v>951</v>
      </c>
      <c r="B269" s="126" t="s">
        <v>52</v>
      </c>
      <c r="C269" s="129" t="s">
        <v>952</v>
      </c>
      <c r="D269" s="126" t="s">
        <v>194</v>
      </c>
      <c r="E269" s="126" t="s">
        <v>76</v>
      </c>
      <c r="F269" s="127" t="s">
        <v>52</v>
      </c>
      <c r="G269" s="127">
        <v>-18.090048240128638</v>
      </c>
      <c r="H269" s="127">
        <v>-22.701494165121602</v>
      </c>
      <c r="I269" s="127">
        <v>11.463844797178126</v>
      </c>
      <c r="J269" s="127" t="s">
        <v>52</v>
      </c>
      <c r="K269" s="127" t="s">
        <v>52</v>
      </c>
      <c r="L269" s="127" t="s">
        <v>52</v>
      </c>
      <c r="M269" s="127" t="s">
        <v>52</v>
      </c>
      <c r="N269" s="127" t="s">
        <v>52</v>
      </c>
      <c r="O269" s="127" t="s">
        <v>52</v>
      </c>
      <c r="P269" s="127" t="s">
        <v>52</v>
      </c>
      <c r="Q269" s="127" t="s">
        <v>52</v>
      </c>
      <c r="R269" s="127" t="s">
        <v>52</v>
      </c>
      <c r="S269" s="127" t="s">
        <v>52</v>
      </c>
      <c r="T269" s="127" t="s">
        <v>52</v>
      </c>
      <c r="U269" s="127" t="s">
        <v>52</v>
      </c>
      <c r="V269" s="127" t="s">
        <v>52</v>
      </c>
      <c r="W269" s="127" t="s">
        <v>52</v>
      </c>
      <c r="X269" s="127" t="s">
        <v>52</v>
      </c>
      <c r="Y269" s="127" t="s">
        <v>52</v>
      </c>
      <c r="Z269" s="127" t="s">
        <v>52</v>
      </c>
      <c r="AA269" s="128" t="s">
        <v>52</v>
      </c>
      <c r="AB269" s="127" t="s">
        <v>52</v>
      </c>
      <c r="AC269" s="127" t="s">
        <v>52</v>
      </c>
      <c r="AD269" s="128" t="s">
        <v>52</v>
      </c>
      <c r="AE269" s="127" t="s">
        <v>52</v>
      </c>
      <c r="AF269" s="128" t="s">
        <v>52</v>
      </c>
      <c r="AG269" s="128" t="s">
        <v>52</v>
      </c>
      <c r="AH269" s="128" t="s">
        <v>52</v>
      </c>
      <c r="AI269" s="128" t="s">
        <v>52</v>
      </c>
      <c r="AJ269" s="127" t="s">
        <v>52</v>
      </c>
      <c r="AK269" s="127" t="s">
        <v>52</v>
      </c>
      <c r="AL269" s="130"/>
    </row>
    <row r="270" spans="1:38" x14ac:dyDescent="0.15">
      <c r="A270" s="126" t="s">
        <v>953</v>
      </c>
      <c r="B270" s="126" t="s">
        <v>954</v>
      </c>
      <c r="C270" s="126" t="s">
        <v>955</v>
      </c>
      <c r="D270" s="126" t="s">
        <v>94</v>
      </c>
      <c r="E270" s="126" t="s">
        <v>78</v>
      </c>
      <c r="F270" s="127" t="s">
        <v>52</v>
      </c>
      <c r="G270" s="127" t="s">
        <v>52</v>
      </c>
      <c r="H270" s="127" t="s">
        <v>52</v>
      </c>
      <c r="I270" s="127" t="s">
        <v>52</v>
      </c>
      <c r="J270" s="127" t="s">
        <v>52</v>
      </c>
      <c r="K270" s="127">
        <v>26.021212555539648</v>
      </c>
      <c r="L270" s="127">
        <v>3.4987205004265007</v>
      </c>
      <c r="M270" s="127">
        <v>10.668809494375068</v>
      </c>
      <c r="N270" s="127">
        <v>4.900208519511466</v>
      </c>
      <c r="O270" s="127">
        <v>5.2995882436461841</v>
      </c>
      <c r="P270" s="127">
        <v>5.3002977695375932</v>
      </c>
      <c r="Q270" s="127">
        <v>4.8691736383814259</v>
      </c>
      <c r="R270" s="127">
        <v>2.5001271940981979</v>
      </c>
      <c r="S270" s="127">
        <v>2.6396775602589173</v>
      </c>
      <c r="T270" s="127">
        <v>2.6404619357584238</v>
      </c>
      <c r="U270" s="127">
        <v>4.950009894365877</v>
      </c>
      <c r="V270" s="127">
        <v>4.4812972507048272</v>
      </c>
      <c r="W270" s="127">
        <v>1.9395866454689781</v>
      </c>
      <c r="X270" s="127">
        <v>0</v>
      </c>
      <c r="Y270" s="127">
        <v>3.4757464888469229</v>
      </c>
      <c r="Z270" s="127">
        <v>1.9715670699417558</v>
      </c>
      <c r="AA270" s="128">
        <v>1.9893740262852955</v>
      </c>
      <c r="AB270" s="127">
        <v>1.9897379656104386</v>
      </c>
      <c r="AC270" s="127">
        <v>3.9986174584277334</v>
      </c>
      <c r="AD270" s="128">
        <v>4.9984859786855296</v>
      </c>
      <c r="AE270" s="127">
        <v>5.9991981374279968</v>
      </c>
      <c r="AF270" s="128">
        <v>2.9987126571022982</v>
      </c>
      <c r="AG270" s="128">
        <v>3.9982733850029373</v>
      </c>
      <c r="AH270" s="128">
        <v>4.9986680956245433</v>
      </c>
      <c r="AI270" s="128">
        <v>2.9983539046090675</v>
      </c>
      <c r="AJ270" s="127">
        <v>5</v>
      </c>
      <c r="AK270" s="127">
        <v>4.99890889252592</v>
      </c>
    </row>
    <row r="271" spans="1:38" x14ac:dyDescent="0.15">
      <c r="A271" s="126" t="s">
        <v>956</v>
      </c>
      <c r="B271" s="16" t="s">
        <v>957</v>
      </c>
      <c r="C271" s="126" t="s">
        <v>958</v>
      </c>
      <c r="D271" s="126" t="s">
        <v>94</v>
      </c>
      <c r="E271" s="126" t="s">
        <v>82</v>
      </c>
      <c r="F271" s="127" t="s">
        <v>52</v>
      </c>
      <c r="G271" s="127">
        <v>12.927435620807742</v>
      </c>
      <c r="H271" s="127">
        <v>-3.271028037383175</v>
      </c>
      <c r="I271" s="127">
        <v>3.7037037037036953</v>
      </c>
      <c r="J271" s="127">
        <v>13.995859213250526</v>
      </c>
      <c r="K271" s="127">
        <v>8.0802760624772958</v>
      </c>
      <c r="L271" s="127">
        <v>5.6495656119242454</v>
      </c>
      <c r="M271" s="127">
        <v>6.8998425347139403</v>
      </c>
      <c r="N271" s="127">
        <v>5.9396806975256169</v>
      </c>
      <c r="O271" s="127">
        <v>8.9001558966868402</v>
      </c>
      <c r="P271" s="127">
        <v>9.301245840749047</v>
      </c>
      <c r="Q271" s="127">
        <v>2.2997050147492502</v>
      </c>
      <c r="R271" s="127">
        <v>2.7001464838118068</v>
      </c>
      <c r="S271" s="127">
        <v>4.5002246181491614</v>
      </c>
      <c r="T271" s="127">
        <v>4.2505400496523293</v>
      </c>
      <c r="U271" s="127">
        <v>3.8999195892868102</v>
      </c>
      <c r="V271" s="127">
        <v>2.8992409584759571</v>
      </c>
      <c r="W271" s="127">
        <v>2.5003133828960529</v>
      </c>
      <c r="X271" s="127">
        <v>0</v>
      </c>
      <c r="Y271" s="127">
        <v>0</v>
      </c>
      <c r="Z271" s="127">
        <v>0</v>
      </c>
      <c r="AA271" s="128">
        <v>0</v>
      </c>
      <c r="AB271" s="127">
        <v>1.9896519285042435</v>
      </c>
      <c r="AC271" s="127">
        <v>3.9893003735645527</v>
      </c>
      <c r="AD271" s="128">
        <v>3.9897108390988034</v>
      </c>
      <c r="AE271" s="127">
        <v>5.9895255804431891</v>
      </c>
      <c r="AF271" s="128">
        <v>3.9900209238693085</v>
      </c>
      <c r="AG271" s="128">
        <v>3.9893822842018922</v>
      </c>
      <c r="AH271" s="128">
        <v>4.9898417092719489</v>
      </c>
      <c r="AI271" s="128">
        <v>2.989835410198618</v>
      </c>
      <c r="AJ271" s="127">
        <v>5</v>
      </c>
      <c r="AK271" s="127">
        <v>4.9899702384854336</v>
      </c>
    </row>
    <row r="272" spans="1:38" x14ac:dyDescent="0.15">
      <c r="A272" s="16" t="s">
        <v>959</v>
      </c>
      <c r="B272" s="126" t="s">
        <v>960</v>
      </c>
      <c r="C272" s="16" t="s">
        <v>961</v>
      </c>
      <c r="D272" s="126" t="s">
        <v>94</v>
      </c>
      <c r="E272" s="126" t="s">
        <v>88</v>
      </c>
      <c r="F272" s="127" t="s">
        <v>52</v>
      </c>
      <c r="G272" s="127" t="s">
        <v>52</v>
      </c>
      <c r="H272" s="127" t="s">
        <v>52</v>
      </c>
      <c r="I272" s="127" t="s">
        <v>52</v>
      </c>
      <c r="J272" s="127" t="s">
        <v>52</v>
      </c>
      <c r="K272" s="127" t="s">
        <v>52</v>
      </c>
      <c r="L272" s="127" t="s">
        <v>52</v>
      </c>
      <c r="M272" s="127" t="s">
        <v>52</v>
      </c>
      <c r="N272" s="127" t="s">
        <v>52</v>
      </c>
      <c r="O272" s="127" t="s">
        <v>52</v>
      </c>
      <c r="P272" s="127" t="s">
        <v>52</v>
      </c>
      <c r="Q272" s="127" t="s">
        <v>52</v>
      </c>
      <c r="R272" s="127">
        <v>4.9415774099318384</v>
      </c>
      <c r="S272" s="127">
        <v>4.9176525168174408</v>
      </c>
      <c r="T272" s="127">
        <v>4.9745743975237815</v>
      </c>
      <c r="U272" s="127">
        <v>4.9494524010109444</v>
      </c>
      <c r="V272" s="127">
        <v>3.9935781657635943</v>
      </c>
      <c r="W272" s="127">
        <v>3.0104206869934416</v>
      </c>
      <c r="X272" s="127">
        <v>0</v>
      </c>
      <c r="Y272" s="127">
        <v>0</v>
      </c>
      <c r="Z272" s="127">
        <v>9.3668040464593503</v>
      </c>
      <c r="AA272" s="128">
        <v>1.4902363823227072</v>
      </c>
      <c r="AB272" s="127">
        <v>1.9915611814345979</v>
      </c>
      <c r="AC272" s="127">
        <v>1.9692205858017564</v>
      </c>
      <c r="AD272" s="128">
        <v>1.9798766634209874</v>
      </c>
      <c r="AE272" s="127">
        <v>2.9758115849777056</v>
      </c>
      <c r="AF272" s="128">
        <v>2.9825374748879696</v>
      </c>
      <c r="AG272" s="128">
        <v>1.9807923169267605</v>
      </c>
      <c r="AH272" s="128">
        <v>1.9570335491465756</v>
      </c>
      <c r="AI272" s="128">
        <v>7.2160484918458643</v>
      </c>
      <c r="AJ272" s="127">
        <v>6.7</v>
      </c>
      <c r="AK272" s="127">
        <v>2.9764156892420219</v>
      </c>
      <c r="AL272" s="19"/>
    </row>
    <row r="273" spans="1:38" x14ac:dyDescent="0.15">
      <c r="A273" s="126" t="s">
        <v>962</v>
      </c>
      <c r="B273" s="126" t="s">
        <v>963</v>
      </c>
      <c r="C273" s="126" t="s">
        <v>964</v>
      </c>
      <c r="D273" s="126" t="s">
        <v>94</v>
      </c>
      <c r="E273" s="126" t="s">
        <v>86</v>
      </c>
      <c r="F273" s="127" t="s">
        <v>52</v>
      </c>
      <c r="G273" s="127" t="s">
        <v>52</v>
      </c>
      <c r="H273" s="127" t="s">
        <v>52</v>
      </c>
      <c r="I273" s="127">
        <v>0.71111111111110858</v>
      </c>
      <c r="J273" s="127">
        <v>15.313327449249783</v>
      </c>
      <c r="K273" s="127">
        <v>17.125908916953691</v>
      </c>
      <c r="L273" s="127">
        <v>4.2149975494200334</v>
      </c>
      <c r="M273" s="127">
        <v>6.28625176359931</v>
      </c>
      <c r="N273" s="127">
        <v>11.38643067846607</v>
      </c>
      <c r="O273" s="127">
        <v>26.072563559322035</v>
      </c>
      <c r="P273" s="127">
        <v>10.040962083814733</v>
      </c>
      <c r="Q273" s="127">
        <v>14.64159587668226</v>
      </c>
      <c r="R273" s="127">
        <v>4.9371409541253826</v>
      </c>
      <c r="S273" s="127">
        <v>4.9904792129482871</v>
      </c>
      <c r="T273" s="127">
        <v>5.0102017683065156</v>
      </c>
      <c r="U273" s="127">
        <v>15.428900402993676</v>
      </c>
      <c r="V273" s="127">
        <v>2.9987531172069879</v>
      </c>
      <c r="W273" s="127">
        <v>2.6753828460746973</v>
      </c>
      <c r="X273" s="127">
        <v>0</v>
      </c>
      <c r="Y273" s="127">
        <v>2.4995578612273732</v>
      </c>
      <c r="Z273" s="127">
        <v>0</v>
      </c>
      <c r="AA273" s="128">
        <v>1.5011215275780643</v>
      </c>
      <c r="AB273" s="127">
        <v>1.9945602901178638</v>
      </c>
      <c r="AC273" s="127">
        <v>1.9888888888889067</v>
      </c>
      <c r="AD273" s="128">
        <v>1.9882340124196318</v>
      </c>
      <c r="AE273" s="127">
        <v>6.4092292901778647</v>
      </c>
      <c r="AF273" s="128">
        <v>12.046378557446168</v>
      </c>
      <c r="AG273" s="128">
        <v>4.4796846302020299</v>
      </c>
      <c r="AH273" s="128">
        <v>6.4314196286927068</v>
      </c>
      <c r="AI273" s="128">
        <v>4.0285219353019492</v>
      </c>
      <c r="AJ273" s="127">
        <v>5.8</v>
      </c>
      <c r="AK273" s="127">
        <v>4.7578962778611418</v>
      </c>
    </row>
    <row r="274" spans="1:38" ht="17" x14ac:dyDescent="0.15">
      <c r="A274" s="126" t="s">
        <v>965</v>
      </c>
      <c r="B274" s="126" t="s">
        <v>52</v>
      </c>
      <c r="C274" s="126" t="s">
        <v>966</v>
      </c>
      <c r="D274" s="126" t="s">
        <v>194</v>
      </c>
      <c r="E274" s="126" t="s">
        <v>76</v>
      </c>
      <c r="F274" s="127" t="s">
        <v>52</v>
      </c>
      <c r="G274" s="127">
        <v>11.428571428571431</v>
      </c>
      <c r="H274" s="127">
        <v>-6.404558404558415</v>
      </c>
      <c r="I274" s="127" t="s">
        <v>52</v>
      </c>
      <c r="J274" s="127" t="s">
        <v>52</v>
      </c>
      <c r="K274" s="127" t="s">
        <v>52</v>
      </c>
      <c r="L274" s="127" t="s">
        <v>52</v>
      </c>
      <c r="M274" s="127" t="s">
        <v>52</v>
      </c>
      <c r="N274" s="127" t="s">
        <v>52</v>
      </c>
      <c r="O274" s="127" t="s">
        <v>52</v>
      </c>
      <c r="P274" s="127" t="s">
        <v>52</v>
      </c>
      <c r="Q274" s="127" t="s">
        <v>52</v>
      </c>
      <c r="R274" s="127" t="s">
        <v>52</v>
      </c>
      <c r="S274" s="127" t="s">
        <v>52</v>
      </c>
      <c r="T274" s="127" t="s">
        <v>52</v>
      </c>
      <c r="U274" s="127" t="s">
        <v>52</v>
      </c>
      <c r="V274" s="127" t="s">
        <v>52</v>
      </c>
      <c r="W274" s="127" t="s">
        <v>52</v>
      </c>
      <c r="X274" s="127" t="s">
        <v>52</v>
      </c>
      <c r="Y274" s="127" t="s">
        <v>52</v>
      </c>
      <c r="Z274" s="127" t="s">
        <v>52</v>
      </c>
      <c r="AA274" s="128" t="s">
        <v>52</v>
      </c>
      <c r="AB274" s="127" t="s">
        <v>52</v>
      </c>
      <c r="AC274" s="127" t="s">
        <v>52</v>
      </c>
      <c r="AD274" s="128" t="s">
        <v>52</v>
      </c>
      <c r="AE274" s="127" t="s">
        <v>52</v>
      </c>
      <c r="AF274" s="128" t="s">
        <v>52</v>
      </c>
      <c r="AG274" s="128" t="s">
        <v>52</v>
      </c>
      <c r="AH274" s="128" t="s">
        <v>52</v>
      </c>
      <c r="AI274" s="128" t="s">
        <v>52</v>
      </c>
      <c r="AJ274" s="127" t="s">
        <v>52</v>
      </c>
      <c r="AK274" s="127" t="s">
        <v>52</v>
      </c>
    </row>
    <row r="275" spans="1:38" x14ac:dyDescent="0.15">
      <c r="A275" s="126" t="s">
        <v>967</v>
      </c>
      <c r="B275" s="126" t="s">
        <v>968</v>
      </c>
      <c r="C275" s="126" t="s">
        <v>969</v>
      </c>
      <c r="D275" s="126" t="s">
        <v>94</v>
      </c>
      <c r="E275" s="126" t="s">
        <v>76</v>
      </c>
      <c r="F275" s="127" t="s">
        <v>52</v>
      </c>
      <c r="G275" s="127">
        <v>-11.23539398781584</v>
      </c>
      <c r="H275" s="127">
        <v>-5.0630063006300645</v>
      </c>
      <c r="I275" s="127">
        <v>21.972031287034838</v>
      </c>
      <c r="J275" s="127">
        <v>3.6533229692965392</v>
      </c>
      <c r="K275" s="127">
        <v>20.406824146981606</v>
      </c>
      <c r="L275" s="127">
        <v>6.1346827559361827</v>
      </c>
      <c r="M275" s="127">
        <v>8.6701386341964337</v>
      </c>
      <c r="N275" s="127">
        <v>5.0624367195410116</v>
      </c>
      <c r="O275" s="127">
        <v>11.031159653067775</v>
      </c>
      <c r="P275" s="127">
        <v>9.4317787293137343</v>
      </c>
      <c r="Q275" s="127">
        <v>7.2335025380710647</v>
      </c>
      <c r="R275" s="127">
        <v>5.3353057199210951</v>
      </c>
      <c r="S275" s="127">
        <v>5.182099054395664</v>
      </c>
      <c r="T275" s="127">
        <v>4.7443143887133488</v>
      </c>
      <c r="U275" s="127">
        <v>4.6696409602719342</v>
      </c>
      <c r="V275" s="127">
        <v>3.7549728018186244</v>
      </c>
      <c r="W275" s="127">
        <v>3.3921514926249046</v>
      </c>
      <c r="X275" s="127">
        <v>1.1352455914632742E-2</v>
      </c>
      <c r="Y275" s="127">
        <v>0.76052820765069384</v>
      </c>
      <c r="Z275" s="127">
        <v>0.1276755538865757</v>
      </c>
      <c r="AA275" s="128">
        <v>1.4476447644764523</v>
      </c>
      <c r="AB275" s="127">
        <v>-0.48059149722735617</v>
      </c>
      <c r="AC275" s="127">
        <v>2.6745913818722045</v>
      </c>
      <c r="AD275" s="128">
        <v>3.1946454413892988</v>
      </c>
      <c r="AE275" s="127">
        <v>3.1553483153945905</v>
      </c>
      <c r="AF275" s="128">
        <v>3.9866770893518533</v>
      </c>
      <c r="AG275" s="128">
        <v>5.758922734998051</v>
      </c>
      <c r="AH275" s="128">
        <v>2.8617343469930128</v>
      </c>
      <c r="AI275" s="128">
        <v>3.295877899290959</v>
      </c>
      <c r="AJ275" s="127">
        <v>1.8</v>
      </c>
      <c r="AK275" s="127">
        <v>4.1932074609386181</v>
      </c>
    </row>
    <row r="276" spans="1:38" x14ac:dyDescent="0.15">
      <c r="A276" s="126" t="s">
        <v>970</v>
      </c>
      <c r="B276" s="126" t="s">
        <v>971</v>
      </c>
      <c r="C276" s="126" t="s">
        <v>972</v>
      </c>
      <c r="D276" s="126" t="s">
        <v>94</v>
      </c>
      <c r="E276" s="126" t="s">
        <v>401</v>
      </c>
      <c r="F276" s="127" t="s">
        <v>52</v>
      </c>
      <c r="G276" s="127">
        <v>9.9025927924346178</v>
      </c>
      <c r="H276" s="127">
        <v>31.687338501292004</v>
      </c>
      <c r="I276" s="127">
        <v>6.0377136353825307</v>
      </c>
      <c r="J276" s="127">
        <v>3.0662472242783281</v>
      </c>
      <c r="K276" s="127">
        <v>2.3107169147350817</v>
      </c>
      <c r="L276" s="127">
        <v>6.6404604801347631</v>
      </c>
      <c r="M276" s="127">
        <v>8.3514349657714604</v>
      </c>
      <c r="N276" s="127">
        <v>10.245584192700832</v>
      </c>
      <c r="O276" s="127">
        <v>7.9364642025651335</v>
      </c>
      <c r="P276" s="127">
        <v>9.4001276324186449</v>
      </c>
      <c r="Q276" s="127">
        <v>4.9944583795135173</v>
      </c>
      <c r="R276" s="127">
        <v>4.9046624294413022</v>
      </c>
      <c r="S276" s="127">
        <v>2.4997351975426341</v>
      </c>
      <c r="T276" s="127">
        <v>2.4997416554717375</v>
      </c>
      <c r="U276" s="127">
        <v>2.5002772484852329</v>
      </c>
      <c r="V276" s="127">
        <v>2.5002704855954079</v>
      </c>
      <c r="W276" s="127">
        <v>0</v>
      </c>
      <c r="X276" s="127">
        <v>0</v>
      </c>
      <c r="Y276" s="127">
        <v>0</v>
      </c>
      <c r="Z276" s="127">
        <v>1.7502950744163286</v>
      </c>
      <c r="AA276" s="128">
        <v>0</v>
      </c>
      <c r="AB276" s="127">
        <v>0</v>
      </c>
      <c r="AC276" s="127">
        <v>3.9901919177630196</v>
      </c>
      <c r="AD276" s="128">
        <v>4.989752054123664</v>
      </c>
      <c r="AE276" s="127">
        <v>3.9898763043327845</v>
      </c>
      <c r="AF276" s="128">
        <v>4.989741417262672</v>
      </c>
      <c r="AG276" s="128">
        <v>3.989904584078352</v>
      </c>
      <c r="AH276" s="128">
        <v>4.9902234530611738</v>
      </c>
      <c r="AI276" s="128">
        <v>2.9899417374416641</v>
      </c>
      <c r="AJ276" s="127">
        <v>5</v>
      </c>
      <c r="AK276" s="127">
        <v>4.989511637725923</v>
      </c>
    </row>
    <row r="277" spans="1:38" x14ac:dyDescent="0.15">
      <c r="A277" s="126" t="s">
        <v>973</v>
      </c>
      <c r="B277" s="126" t="s">
        <v>974</v>
      </c>
      <c r="C277" s="126" t="s">
        <v>975</v>
      </c>
      <c r="D277" s="126" t="s">
        <v>94</v>
      </c>
      <c r="E277" s="126" t="s">
        <v>76</v>
      </c>
      <c r="F277" s="127" t="s">
        <v>52</v>
      </c>
      <c r="G277" s="127">
        <v>1.5694444444444429</v>
      </c>
      <c r="H277" s="127">
        <v>0</v>
      </c>
      <c r="I277" s="127">
        <v>27.362231642280889</v>
      </c>
      <c r="J277" s="127">
        <v>3.0491732875241695</v>
      </c>
      <c r="K277" s="127">
        <v>10.033340279224817</v>
      </c>
      <c r="L277" s="127">
        <v>4.9427137581668319</v>
      </c>
      <c r="M277" s="127">
        <v>3.2572408192727664</v>
      </c>
      <c r="N277" s="127">
        <v>6.7808458580915811</v>
      </c>
      <c r="O277" s="127">
        <v>5.9001636661211165</v>
      </c>
      <c r="P277" s="127">
        <v>3.0832238621435977</v>
      </c>
      <c r="Q277" s="127">
        <v>6.2068965517241281</v>
      </c>
      <c r="R277" s="127">
        <v>4.3266516092603098</v>
      </c>
      <c r="S277" s="127">
        <v>6.3459847101007938</v>
      </c>
      <c r="T277" s="127">
        <v>4.014250270373438</v>
      </c>
      <c r="U277" s="127">
        <v>3.9571865443425196</v>
      </c>
      <c r="V277" s="127">
        <v>2.4827910807789522</v>
      </c>
      <c r="W277" s="127">
        <v>2.7154256845972782</v>
      </c>
      <c r="X277" s="127">
        <v>0.18443997317237404</v>
      </c>
      <c r="Y277" s="127">
        <v>2.900976290097617</v>
      </c>
      <c r="Z277" s="127">
        <v>1.4312821902954909</v>
      </c>
      <c r="AA277" s="128">
        <v>1.993692875086861</v>
      </c>
      <c r="AB277" s="127">
        <v>1.5721622471439156</v>
      </c>
      <c r="AC277" s="127">
        <v>4.43194716747497</v>
      </c>
      <c r="AD277" s="128">
        <v>3.2854107998616655</v>
      </c>
      <c r="AE277" s="127">
        <v>3.7214196881278028</v>
      </c>
      <c r="AF277" s="128">
        <v>3.3158088913484596</v>
      </c>
      <c r="AG277" s="128">
        <v>3.2227826630361944</v>
      </c>
      <c r="AH277" s="128">
        <v>2.7632432432432372</v>
      </c>
      <c r="AI277" s="128">
        <v>1.5864332603938776</v>
      </c>
      <c r="AJ277" s="127">
        <v>0.1</v>
      </c>
      <c r="AK277" s="127">
        <v>3.5207480038062102</v>
      </c>
    </row>
    <row r="278" spans="1:38" x14ac:dyDescent="0.15">
      <c r="A278" s="126" t="s">
        <v>976</v>
      </c>
      <c r="B278" s="126" t="s">
        <v>977</v>
      </c>
      <c r="C278" s="126" t="s">
        <v>978</v>
      </c>
      <c r="D278" s="126" t="s">
        <v>94</v>
      </c>
      <c r="E278" s="126" t="s">
        <v>76</v>
      </c>
      <c r="F278" s="127" t="s">
        <v>52</v>
      </c>
      <c r="G278" s="127">
        <v>7.4555585035818552</v>
      </c>
      <c r="H278" s="127">
        <v>5.5555555555555571</v>
      </c>
      <c r="I278" s="127">
        <v>3.6491228070175481</v>
      </c>
      <c r="J278" s="127">
        <v>6.7704807041299944</v>
      </c>
      <c r="K278" s="127">
        <v>19.879518072289159</v>
      </c>
      <c r="L278" s="127">
        <v>4.49616503570482</v>
      </c>
      <c r="M278" s="127">
        <v>9.9468488990128918</v>
      </c>
      <c r="N278" s="127">
        <v>6.491712707182316</v>
      </c>
      <c r="O278" s="127">
        <v>11.997405966277569</v>
      </c>
      <c r="P278" s="127">
        <v>9.9015634047481029</v>
      </c>
      <c r="Q278" s="127">
        <v>7.4815595363540552</v>
      </c>
      <c r="R278" s="127">
        <v>4.9509803921568647</v>
      </c>
      <c r="S278" s="127">
        <v>4.9509574964969687</v>
      </c>
      <c r="T278" s="127">
        <v>4.9399198931909325</v>
      </c>
      <c r="U278" s="127">
        <v>4.4953350296861743</v>
      </c>
      <c r="V278" s="127">
        <v>3.9366883116883145</v>
      </c>
      <c r="W278" s="127">
        <v>2.4990238188207741</v>
      </c>
      <c r="X278" s="127">
        <v>0</v>
      </c>
      <c r="Y278" s="127">
        <v>0</v>
      </c>
      <c r="Z278" s="127">
        <v>1.904761904761898</v>
      </c>
      <c r="AA278" s="128">
        <v>1.7943925233644853</v>
      </c>
      <c r="AB278" s="127">
        <v>1.9096584649283876</v>
      </c>
      <c r="AC278" s="127">
        <v>1.9099099099099126</v>
      </c>
      <c r="AD278" s="128">
        <v>1.9094766619519143</v>
      </c>
      <c r="AE278" s="127">
        <v>2.9493407356002699</v>
      </c>
      <c r="AF278" s="128">
        <v>2.932254802831169</v>
      </c>
      <c r="AG278" s="128">
        <v>1.8991486574983618</v>
      </c>
      <c r="AH278" s="128">
        <v>1.8958868894601553</v>
      </c>
      <c r="AI278" s="128">
        <v>1.8921475875118381</v>
      </c>
      <c r="AJ278" s="127">
        <v>2.9</v>
      </c>
      <c r="AK278" s="127">
        <v>2.917293233082713</v>
      </c>
    </row>
    <row r="279" spans="1:38" x14ac:dyDescent="0.15">
      <c r="A279" s="126" t="s">
        <v>979</v>
      </c>
      <c r="B279" s="16" t="s">
        <v>980</v>
      </c>
      <c r="C279" s="126" t="s">
        <v>981</v>
      </c>
      <c r="D279" s="126" t="s">
        <v>94</v>
      </c>
      <c r="E279" s="126" t="s">
        <v>82</v>
      </c>
      <c r="F279" s="127" t="s">
        <v>52</v>
      </c>
      <c r="G279" s="127">
        <v>7.5</v>
      </c>
      <c r="H279" s="127">
        <v>-6.9767441860465169</v>
      </c>
      <c r="I279" s="127">
        <v>4.3533333333333246</v>
      </c>
      <c r="J279" s="127">
        <v>4.8489107519325501</v>
      </c>
      <c r="K279" s="127">
        <v>13.307336095539853</v>
      </c>
      <c r="L279" s="127">
        <v>7.5768982576898054</v>
      </c>
      <c r="M279" s="127">
        <v>5.8135466133466593</v>
      </c>
      <c r="N279" s="127">
        <v>5.8815192743764158</v>
      </c>
      <c r="O279" s="127">
        <v>9.9049658680230266</v>
      </c>
      <c r="P279" s="127">
        <v>9.6090610157106369</v>
      </c>
      <c r="Q279" s="127">
        <v>5.8999999999999915</v>
      </c>
      <c r="R279" s="127">
        <v>4.8998006505088796</v>
      </c>
      <c r="S279" s="127">
        <v>4.9909981996399324</v>
      </c>
      <c r="T279" s="127">
        <v>4.4965228160426989</v>
      </c>
      <c r="U279" s="127">
        <v>3.5007749111131403</v>
      </c>
      <c r="V279" s="127">
        <v>1.752840658856698</v>
      </c>
      <c r="W279" s="127">
        <v>2.5017313019390457</v>
      </c>
      <c r="X279" s="127">
        <v>0</v>
      </c>
      <c r="Y279" s="127">
        <v>0</v>
      </c>
      <c r="Z279" s="127">
        <v>0</v>
      </c>
      <c r="AA279" s="128">
        <v>0</v>
      </c>
      <c r="AB279" s="127">
        <v>1.9001773498859897</v>
      </c>
      <c r="AC279" s="127">
        <v>3.9495736412693105</v>
      </c>
      <c r="AD279" s="128">
        <v>3.9501076335675123</v>
      </c>
      <c r="AE279" s="127">
        <v>4.947077772664521</v>
      </c>
      <c r="AF279" s="128">
        <v>4.9477453774757096</v>
      </c>
      <c r="AG279" s="128">
        <v>3.4958217270194769</v>
      </c>
      <c r="AH279" s="128">
        <v>1.9871708608083369</v>
      </c>
      <c r="AI279" s="128">
        <v>4.9854855735397603</v>
      </c>
      <c r="AJ279" s="127">
        <v>5</v>
      </c>
      <c r="AK279" s="127">
        <v>4.9919195546776765</v>
      </c>
    </row>
    <row r="280" spans="1:38" x14ac:dyDescent="0.15">
      <c r="A280" s="126" t="s">
        <v>982</v>
      </c>
      <c r="B280" s="126" t="s">
        <v>983</v>
      </c>
      <c r="C280" s="126" t="s">
        <v>984</v>
      </c>
      <c r="D280" s="126" t="s">
        <v>94</v>
      </c>
      <c r="E280" s="126" t="s">
        <v>86</v>
      </c>
      <c r="F280" s="127" t="s">
        <v>52</v>
      </c>
      <c r="G280" s="127" t="s">
        <v>52</v>
      </c>
      <c r="H280" s="127" t="s">
        <v>52</v>
      </c>
      <c r="I280" s="127">
        <v>8.2094376212023263</v>
      </c>
      <c r="J280" s="127">
        <v>3.0913978494623677</v>
      </c>
      <c r="K280" s="127">
        <v>14.341590612777068</v>
      </c>
      <c r="L280" s="127">
        <v>3.876852907639659</v>
      </c>
      <c r="M280" s="127">
        <v>5.48847420417124</v>
      </c>
      <c r="N280" s="127">
        <v>4.4745057232049987</v>
      </c>
      <c r="O280" s="127">
        <v>4.9800796812749013</v>
      </c>
      <c r="P280" s="127">
        <v>10.056925996204939</v>
      </c>
      <c r="Q280" s="127">
        <v>7.5</v>
      </c>
      <c r="R280" s="127">
        <v>6.41539695268645</v>
      </c>
      <c r="S280" s="127">
        <v>4.9736247174076738</v>
      </c>
      <c r="T280" s="127">
        <v>4.9533381191672703</v>
      </c>
      <c r="U280" s="127">
        <v>25.991792065663461</v>
      </c>
      <c r="V280" s="127">
        <v>4.9945711183496257</v>
      </c>
      <c r="W280" s="127">
        <v>2.9989658738366103</v>
      </c>
      <c r="X280" s="127">
        <v>0</v>
      </c>
      <c r="Y280" s="127">
        <v>3.9658634538152455</v>
      </c>
      <c r="Z280" s="127">
        <v>1.9797199420569882</v>
      </c>
      <c r="AA280" s="128">
        <v>1.9886363636363535</v>
      </c>
      <c r="AB280" s="127">
        <v>1.9498607242339761</v>
      </c>
      <c r="AC280" s="127">
        <v>1.9581056466302371</v>
      </c>
      <c r="AD280" s="128">
        <v>1.9651630192049963</v>
      </c>
      <c r="AE280" s="127">
        <v>5.8256679807271228</v>
      </c>
      <c r="AF280" s="128">
        <v>11.009933774834435</v>
      </c>
      <c r="AG280" s="128">
        <v>4.1387024608501077</v>
      </c>
      <c r="AH280" s="128">
        <v>5.9434300035803789</v>
      </c>
      <c r="AI280" s="128">
        <v>3.751267320040558</v>
      </c>
      <c r="AJ280" s="127">
        <v>5.4</v>
      </c>
      <c r="AK280" s="127">
        <v>4.4499381953028356</v>
      </c>
    </row>
    <row r="281" spans="1:38" x14ac:dyDescent="0.15">
      <c r="A281" s="126" t="s">
        <v>985</v>
      </c>
      <c r="B281" s="126" t="s">
        <v>986</v>
      </c>
      <c r="C281" s="126" t="s">
        <v>987</v>
      </c>
      <c r="D281" s="126" t="s">
        <v>94</v>
      </c>
      <c r="E281" s="126" t="s">
        <v>74</v>
      </c>
      <c r="F281" s="127" t="s">
        <v>52</v>
      </c>
      <c r="G281" s="127">
        <v>19.932432432432435</v>
      </c>
      <c r="H281" s="127">
        <v>10.282316118935839</v>
      </c>
      <c r="I281" s="127">
        <v>3.8427481609299718</v>
      </c>
      <c r="J281" s="127">
        <v>10.349502038852989</v>
      </c>
      <c r="K281" s="127">
        <v>5.365563701208643</v>
      </c>
      <c r="L281" s="127">
        <v>-0.68543382601828284</v>
      </c>
      <c r="M281" s="127">
        <v>-0.42034707035134034</v>
      </c>
      <c r="N281" s="127">
        <v>-0.45919968055673621</v>
      </c>
      <c r="O281" s="127">
        <v>-4.5128939828080235</v>
      </c>
      <c r="P281" s="127">
        <v>2.9997499374843812</v>
      </c>
      <c r="Q281" s="127">
        <v>2.9997863538369103</v>
      </c>
      <c r="R281" s="127">
        <v>4.888603942939568</v>
      </c>
      <c r="S281" s="127">
        <v>3.4903998274126167</v>
      </c>
      <c r="T281" s="127">
        <v>3.7001328920968319</v>
      </c>
      <c r="U281" s="127">
        <v>4.8998668241324879</v>
      </c>
      <c r="V281" s="127">
        <v>4.4498207456024659</v>
      </c>
      <c r="W281" s="127">
        <v>0</v>
      </c>
      <c r="X281" s="127">
        <v>0</v>
      </c>
      <c r="Y281" s="127">
        <v>0</v>
      </c>
      <c r="Z281" s="127">
        <v>1.7498127111776967</v>
      </c>
      <c r="AA281" s="128">
        <v>1.9901880498561342</v>
      </c>
      <c r="AB281" s="127">
        <v>1.9896576109375896</v>
      </c>
      <c r="AC281" s="127">
        <v>3.9898015933204745</v>
      </c>
      <c r="AD281" s="128">
        <v>4.9896858526014443</v>
      </c>
      <c r="AE281" s="127">
        <v>5.9903017312666673</v>
      </c>
      <c r="AF281" s="128">
        <v>2.9897138862535533</v>
      </c>
      <c r="AG281" s="128">
        <v>3.9901579336509174</v>
      </c>
      <c r="AH281" s="128">
        <v>4.9898012704703003</v>
      </c>
      <c r="AI281" s="128">
        <v>2.9902526755184575</v>
      </c>
      <c r="AJ281" s="127">
        <v>5</v>
      </c>
      <c r="AK281" s="127">
        <v>4.9898099046699924</v>
      </c>
    </row>
    <row r="282" spans="1:38" ht="17" x14ac:dyDescent="0.15">
      <c r="A282" s="126" t="s">
        <v>988</v>
      </c>
      <c r="B282" s="126" t="s">
        <v>989</v>
      </c>
      <c r="C282" s="126" t="s">
        <v>990</v>
      </c>
      <c r="D282" s="126" t="s">
        <v>94</v>
      </c>
      <c r="E282" s="126" t="s">
        <v>80</v>
      </c>
      <c r="F282" s="127" t="s">
        <v>52</v>
      </c>
      <c r="G282" s="127" t="s">
        <v>52</v>
      </c>
      <c r="H282" s="127" t="s">
        <v>52</v>
      </c>
      <c r="I282" s="127" t="s">
        <v>52</v>
      </c>
      <c r="J282" s="127" t="s">
        <v>52</v>
      </c>
      <c r="K282" s="127" t="s">
        <v>52</v>
      </c>
      <c r="L282" s="127" t="s">
        <v>52</v>
      </c>
      <c r="M282" s="127" t="s">
        <v>52</v>
      </c>
      <c r="N282" s="127" t="s">
        <v>52</v>
      </c>
      <c r="O282" s="127" t="s">
        <v>52</v>
      </c>
      <c r="P282" s="127" t="s">
        <v>52</v>
      </c>
      <c r="Q282" s="127" t="s">
        <v>52</v>
      </c>
      <c r="R282" s="127" t="s">
        <v>52</v>
      </c>
      <c r="S282" s="127" t="s">
        <v>52</v>
      </c>
      <c r="T282" s="127" t="s">
        <v>52</v>
      </c>
      <c r="U282" s="127" t="s">
        <v>52</v>
      </c>
      <c r="V282" s="127" t="s">
        <v>52</v>
      </c>
      <c r="W282" s="127" t="s">
        <v>52</v>
      </c>
      <c r="X282" s="127" t="s">
        <v>52</v>
      </c>
      <c r="Y282" s="127" t="s">
        <v>52</v>
      </c>
      <c r="Z282" s="127" t="s">
        <v>52</v>
      </c>
      <c r="AA282" s="127" t="s">
        <v>52</v>
      </c>
      <c r="AB282" s="127" t="s">
        <v>52</v>
      </c>
      <c r="AC282" s="127" t="s">
        <v>52</v>
      </c>
      <c r="AD282" s="127" t="s">
        <v>52</v>
      </c>
      <c r="AE282" s="127" t="s">
        <v>52</v>
      </c>
      <c r="AF282" s="128" t="s">
        <v>52</v>
      </c>
      <c r="AG282" s="128">
        <v>0</v>
      </c>
      <c r="AH282" s="128">
        <v>0</v>
      </c>
      <c r="AI282" s="128">
        <v>0</v>
      </c>
      <c r="AJ282" s="127">
        <v>0</v>
      </c>
      <c r="AK282" s="127">
        <v>0</v>
      </c>
    </row>
    <row r="283" spans="1:38" ht="17" x14ac:dyDescent="0.15">
      <c r="A283" s="129" t="s">
        <v>991</v>
      </c>
      <c r="B283" s="126" t="s">
        <v>52</v>
      </c>
      <c r="C283" s="129" t="s">
        <v>992</v>
      </c>
      <c r="D283" s="126" t="s">
        <v>194</v>
      </c>
      <c r="E283" s="126" t="s">
        <v>76</v>
      </c>
      <c r="F283" s="127" t="s">
        <v>52</v>
      </c>
      <c r="G283" s="127">
        <v>17.64705882352942</v>
      </c>
      <c r="H283" s="127">
        <v>5</v>
      </c>
      <c r="I283" s="127">
        <v>7.9365079365079367</v>
      </c>
      <c r="J283" s="127" t="s">
        <v>52</v>
      </c>
      <c r="K283" s="127" t="s">
        <v>52</v>
      </c>
      <c r="L283" s="127" t="s">
        <v>52</v>
      </c>
      <c r="M283" s="127" t="s">
        <v>52</v>
      </c>
      <c r="N283" s="127" t="s">
        <v>52</v>
      </c>
      <c r="O283" s="127" t="s">
        <v>52</v>
      </c>
      <c r="P283" s="127" t="s">
        <v>52</v>
      </c>
      <c r="Q283" s="127" t="s">
        <v>52</v>
      </c>
      <c r="R283" s="127" t="s">
        <v>52</v>
      </c>
      <c r="S283" s="127" t="s">
        <v>52</v>
      </c>
      <c r="T283" s="127" t="s">
        <v>52</v>
      </c>
      <c r="U283" s="127" t="s">
        <v>52</v>
      </c>
      <c r="V283" s="127" t="s">
        <v>52</v>
      </c>
      <c r="W283" s="127" t="s">
        <v>52</v>
      </c>
      <c r="X283" s="127" t="s">
        <v>52</v>
      </c>
      <c r="Y283" s="127" t="s">
        <v>52</v>
      </c>
      <c r="Z283" s="127" t="s">
        <v>52</v>
      </c>
      <c r="AA283" s="128" t="s">
        <v>52</v>
      </c>
      <c r="AB283" s="127" t="s">
        <v>52</v>
      </c>
      <c r="AC283" s="127" t="s">
        <v>52</v>
      </c>
      <c r="AD283" s="128" t="s">
        <v>52</v>
      </c>
      <c r="AE283" s="127" t="s">
        <v>52</v>
      </c>
      <c r="AF283" s="128" t="s">
        <v>52</v>
      </c>
      <c r="AG283" s="128" t="s">
        <v>52</v>
      </c>
      <c r="AH283" s="128" t="s">
        <v>52</v>
      </c>
      <c r="AI283" s="128" t="s">
        <v>52</v>
      </c>
      <c r="AJ283" s="127" t="s">
        <v>52</v>
      </c>
      <c r="AK283" s="127" t="s">
        <v>52</v>
      </c>
      <c r="AL283" s="130"/>
    </row>
    <row r="284" spans="1:38" x14ac:dyDescent="0.15">
      <c r="A284" s="126" t="s">
        <v>993</v>
      </c>
      <c r="B284" s="126" t="s">
        <v>994</v>
      </c>
      <c r="C284" s="126" t="s">
        <v>995</v>
      </c>
      <c r="D284" s="126" t="s">
        <v>94</v>
      </c>
      <c r="E284" s="126" t="s">
        <v>78</v>
      </c>
      <c r="F284" s="127" t="s">
        <v>52</v>
      </c>
      <c r="G284" s="127" t="s">
        <v>52</v>
      </c>
      <c r="H284" s="127" t="s">
        <v>52</v>
      </c>
      <c r="I284" s="127" t="s">
        <v>52</v>
      </c>
      <c r="J284" s="127" t="s">
        <v>52</v>
      </c>
      <c r="K284" s="127">
        <v>8.8002037252619374</v>
      </c>
      <c r="L284" s="127">
        <v>7.9095195104825109</v>
      </c>
      <c r="M284" s="127">
        <v>7.4955457432798909</v>
      </c>
      <c r="N284" s="127">
        <v>5.9164348615655058</v>
      </c>
      <c r="O284" s="127">
        <v>14.74934683213587</v>
      </c>
      <c r="P284" s="127">
        <v>6.3040307374862152</v>
      </c>
      <c r="Q284" s="127">
        <v>0</v>
      </c>
      <c r="R284" s="127">
        <v>4.9395937217630035</v>
      </c>
      <c r="S284" s="127">
        <v>4.9398858309149318</v>
      </c>
      <c r="T284" s="127">
        <v>4.8319455418464941</v>
      </c>
      <c r="U284" s="127">
        <v>4.2797232529375293</v>
      </c>
      <c r="V284" s="127">
        <v>3.9799104867629609</v>
      </c>
      <c r="W284" s="127">
        <v>1.940077710048854</v>
      </c>
      <c r="X284" s="127">
        <v>0</v>
      </c>
      <c r="Y284" s="127">
        <v>3.4400160854627586</v>
      </c>
      <c r="Z284" s="127">
        <v>1.9995943342010065</v>
      </c>
      <c r="AA284" s="128">
        <v>1.499710000828558</v>
      </c>
      <c r="AB284" s="127">
        <v>1.5004081632653099</v>
      </c>
      <c r="AC284" s="127">
        <v>3.949717704965483</v>
      </c>
      <c r="AD284" s="128">
        <v>4.9122236922529483</v>
      </c>
      <c r="AE284" s="127">
        <v>5.8496438000560369</v>
      </c>
      <c r="AF284" s="128">
        <v>2.9903156134606146</v>
      </c>
      <c r="AG284" s="128">
        <v>3.9899338393473149</v>
      </c>
      <c r="AH284" s="128">
        <v>4.9902419984387221</v>
      </c>
      <c r="AI284" s="128">
        <v>2.9902534837754269</v>
      </c>
      <c r="AJ284" s="127">
        <v>5</v>
      </c>
      <c r="AK284" s="127">
        <v>4.9905449544438794</v>
      </c>
    </row>
    <row r="285" spans="1:38" ht="17" x14ac:dyDescent="0.15">
      <c r="A285" s="126" t="s">
        <v>996</v>
      </c>
      <c r="B285" s="126" t="s">
        <v>997</v>
      </c>
      <c r="C285" s="126" t="s">
        <v>998</v>
      </c>
      <c r="D285" s="126" t="s">
        <v>194</v>
      </c>
      <c r="E285" s="126" t="s">
        <v>76</v>
      </c>
      <c r="F285" s="127" t="s">
        <v>52</v>
      </c>
      <c r="G285" s="127">
        <v>12.507936507936492</v>
      </c>
      <c r="H285" s="127">
        <v>9.5231376975169439</v>
      </c>
      <c r="I285" s="127">
        <v>8.6950921035682001</v>
      </c>
      <c r="J285" s="127">
        <v>11.412657027731711</v>
      </c>
      <c r="K285" s="127">
        <v>7.5630252100840352</v>
      </c>
      <c r="L285" s="127">
        <v>3.4018987341772231</v>
      </c>
      <c r="M285" s="127">
        <v>5.154934965570007</v>
      </c>
      <c r="N285" s="127">
        <v>9.0222828558435708</v>
      </c>
      <c r="O285" s="127">
        <v>3.8208058730291157</v>
      </c>
      <c r="P285" s="127">
        <v>9.7468862997187671</v>
      </c>
      <c r="Q285" s="127">
        <v>8.2662176014057565</v>
      </c>
      <c r="R285" s="127">
        <v>4.6797862987759515</v>
      </c>
      <c r="S285" s="127">
        <v>3.8439175657342304</v>
      </c>
      <c r="T285" s="127">
        <v>3.0110737837501631</v>
      </c>
      <c r="U285" s="127">
        <v>2.6875226476627461</v>
      </c>
      <c r="V285" s="127" t="s">
        <v>52</v>
      </c>
      <c r="W285" s="127" t="s">
        <v>52</v>
      </c>
      <c r="X285" s="127" t="s">
        <v>52</v>
      </c>
      <c r="Y285" s="127" t="s">
        <v>52</v>
      </c>
      <c r="Z285" s="127" t="s">
        <v>52</v>
      </c>
      <c r="AA285" s="128" t="s">
        <v>52</v>
      </c>
      <c r="AB285" s="127" t="s">
        <v>52</v>
      </c>
      <c r="AC285" s="127" t="s">
        <v>52</v>
      </c>
      <c r="AD285" s="128" t="s">
        <v>52</v>
      </c>
      <c r="AE285" s="127" t="s">
        <v>52</v>
      </c>
      <c r="AF285" s="128" t="s">
        <v>52</v>
      </c>
      <c r="AG285" s="128" t="s">
        <v>52</v>
      </c>
      <c r="AH285" s="128" t="s">
        <v>52</v>
      </c>
      <c r="AI285" s="128" t="s">
        <v>52</v>
      </c>
      <c r="AJ285" s="127" t="s">
        <v>52</v>
      </c>
      <c r="AK285" s="127" t="s">
        <v>52</v>
      </c>
    </row>
    <row r="286" spans="1:38" x14ac:dyDescent="0.15">
      <c r="A286" s="126" t="s">
        <v>999</v>
      </c>
      <c r="B286" s="126" t="s">
        <v>1000</v>
      </c>
      <c r="C286" s="126" t="s">
        <v>1001</v>
      </c>
      <c r="D286" s="126" t="s">
        <v>94</v>
      </c>
      <c r="E286" s="126" t="s">
        <v>76</v>
      </c>
      <c r="F286" s="127" t="s">
        <v>52</v>
      </c>
      <c r="G286" s="127">
        <v>-0.97514670348635946</v>
      </c>
      <c r="H286" s="127">
        <v>1.9607843137254832</v>
      </c>
      <c r="I286" s="127">
        <v>3.9230769230769198</v>
      </c>
      <c r="J286" s="127">
        <v>7.5006168270417106</v>
      </c>
      <c r="K286" s="127">
        <v>4.4220029071991434</v>
      </c>
      <c r="L286" s="127">
        <v>4.3739468092900609</v>
      </c>
      <c r="M286" s="127">
        <v>4.8153867752351402</v>
      </c>
      <c r="N286" s="127">
        <v>4.6678274845968417</v>
      </c>
      <c r="O286" s="127">
        <v>7.5372704587625634</v>
      </c>
      <c r="P286" s="127">
        <v>8.8177545070506227</v>
      </c>
      <c r="Q286" s="127">
        <v>4.3086007982940657</v>
      </c>
      <c r="R286" s="127">
        <v>5.0269958588876591</v>
      </c>
      <c r="S286" s="127">
        <v>4.4669594729486874</v>
      </c>
      <c r="T286" s="127">
        <v>2.8856719698055571</v>
      </c>
      <c r="U286" s="127">
        <v>3.269096819131633</v>
      </c>
      <c r="V286" s="127">
        <v>4.4606322226719044</v>
      </c>
      <c r="W286" s="127">
        <v>2.6860660324566226</v>
      </c>
      <c r="X286" s="127">
        <v>0.4820792286732285</v>
      </c>
      <c r="Y286" s="127">
        <v>0.41301627033791988</v>
      </c>
      <c r="Z286" s="127">
        <v>3.0994224936640649</v>
      </c>
      <c r="AA286" s="128">
        <v>2.4581906105178186</v>
      </c>
      <c r="AB286" s="127">
        <v>2.3323500491642113</v>
      </c>
      <c r="AC286" s="127">
        <v>2.340687216542392</v>
      </c>
      <c r="AD286" s="128">
        <v>2.7678672024636697</v>
      </c>
      <c r="AE286" s="127">
        <v>3.2853384008185937</v>
      </c>
      <c r="AF286" s="128">
        <v>3.198528110957799</v>
      </c>
      <c r="AG286" s="128">
        <v>2.5851133129906945</v>
      </c>
      <c r="AH286" s="128">
        <v>2.3194411951472205</v>
      </c>
      <c r="AI286" s="128">
        <v>2.3517883390495005</v>
      </c>
      <c r="AJ286" s="127">
        <v>3.7</v>
      </c>
      <c r="AK286" s="127">
        <v>3.419092755585651</v>
      </c>
    </row>
    <row r="287" spans="1:38" x14ac:dyDescent="0.15">
      <c r="A287" s="126" t="s">
        <v>1002</v>
      </c>
      <c r="B287" s="126" t="s">
        <v>1003</v>
      </c>
      <c r="C287" s="126" t="s">
        <v>1004</v>
      </c>
      <c r="D287" s="126" t="s">
        <v>94</v>
      </c>
      <c r="E287" s="126" t="s">
        <v>76</v>
      </c>
      <c r="F287" s="127" t="s">
        <v>52</v>
      </c>
      <c r="G287" s="127">
        <v>-20.004740459824603</v>
      </c>
      <c r="H287" s="127">
        <v>-3.3333333333333286</v>
      </c>
      <c r="I287" s="127">
        <v>12.643678160919535</v>
      </c>
      <c r="J287" s="127">
        <v>11.156462585034021</v>
      </c>
      <c r="K287" s="127">
        <v>18.06609547123621</v>
      </c>
      <c r="L287" s="127">
        <v>4.5511092680903857</v>
      </c>
      <c r="M287" s="127">
        <v>7.0599900842835979</v>
      </c>
      <c r="N287" s="127">
        <v>6.6499953690840101</v>
      </c>
      <c r="O287" s="127">
        <v>18.966565349544084</v>
      </c>
      <c r="P287" s="127">
        <v>10.818307905686538</v>
      </c>
      <c r="Q287" s="127">
        <v>10.684408141756151</v>
      </c>
      <c r="R287" s="127">
        <v>6.2845920371362212</v>
      </c>
      <c r="S287" s="127">
        <v>4.877092782350644</v>
      </c>
      <c r="T287" s="127">
        <v>3.7853710624666093</v>
      </c>
      <c r="U287" s="127">
        <v>4.5938577087298853</v>
      </c>
      <c r="V287" s="127">
        <v>1.1656502065709304</v>
      </c>
      <c r="W287" s="127">
        <v>1.9446740240167202</v>
      </c>
      <c r="X287" s="127">
        <v>-1.4306833897663296E-2</v>
      </c>
      <c r="Y287" s="127">
        <v>1.3402651912620485</v>
      </c>
      <c r="Z287" s="127">
        <v>1.5484538993740387</v>
      </c>
      <c r="AA287" s="128">
        <v>2.4471635150166815</v>
      </c>
      <c r="AB287" s="127">
        <v>2.0132102786825978</v>
      </c>
      <c r="AC287" s="127">
        <v>4.718612798793731</v>
      </c>
      <c r="AD287" s="128">
        <v>3.8961588955236603</v>
      </c>
      <c r="AE287" s="127">
        <v>2.8451473525455517</v>
      </c>
      <c r="AF287" s="128">
        <v>1.8707145971225803</v>
      </c>
      <c r="AG287" s="128">
        <v>2.9685250748940017</v>
      </c>
      <c r="AH287" s="128">
        <v>2.1461497770724511</v>
      </c>
      <c r="AI287" s="128">
        <v>1.8051342753569775</v>
      </c>
      <c r="AJ287" s="127">
        <v>2.7</v>
      </c>
      <c r="AK287" s="127">
        <v>3.7404012880852302</v>
      </c>
    </row>
    <row r="288" spans="1:38" x14ac:dyDescent="0.15">
      <c r="A288" s="126" t="s">
        <v>1005</v>
      </c>
      <c r="B288" s="126" t="s">
        <v>1006</v>
      </c>
      <c r="C288" s="126" t="s">
        <v>1007</v>
      </c>
      <c r="D288" s="126" t="s">
        <v>94</v>
      </c>
      <c r="E288" s="126" t="s">
        <v>76</v>
      </c>
      <c r="F288" s="127" t="s">
        <v>52</v>
      </c>
      <c r="G288" s="127">
        <v>-38.82672801422148</v>
      </c>
      <c r="H288" s="127">
        <v>-50</v>
      </c>
      <c r="I288" s="127">
        <v>176.92307692307691</v>
      </c>
      <c r="J288" s="127">
        <v>-25.925925925925924</v>
      </c>
      <c r="K288" s="127">
        <v>71.25</v>
      </c>
      <c r="L288" s="127">
        <v>4.5839416058394136</v>
      </c>
      <c r="M288" s="127">
        <v>7.7610273590173193</v>
      </c>
      <c r="N288" s="127">
        <v>26.40759930915371</v>
      </c>
      <c r="O288" s="127">
        <v>4.8298947943708157</v>
      </c>
      <c r="P288" s="127">
        <v>3.2518735744542226</v>
      </c>
      <c r="Q288" s="127">
        <v>1.5715728351426463</v>
      </c>
      <c r="R288" s="127">
        <v>2.1872863978126986</v>
      </c>
      <c r="S288" s="127">
        <v>1.5931894192763707</v>
      </c>
      <c r="T288" s="127">
        <v>1.8495241515532399</v>
      </c>
      <c r="U288" s="127">
        <v>3.8610719322990121</v>
      </c>
      <c r="V288" s="127">
        <v>2.9932665648163947</v>
      </c>
      <c r="W288" s="127">
        <v>2.0876826722337967</v>
      </c>
      <c r="X288" s="127">
        <v>0.41437950704982995</v>
      </c>
      <c r="Y288" s="127">
        <v>0.80390160244385811</v>
      </c>
      <c r="Z288" s="127">
        <v>1.568398107289056</v>
      </c>
      <c r="AA288" s="128">
        <v>2.0938023450586263</v>
      </c>
      <c r="AB288" s="127">
        <v>0.63063986874487554</v>
      </c>
      <c r="AC288" s="127">
        <v>3.7244612014062373</v>
      </c>
      <c r="AD288" s="128">
        <v>5.0054032812653526</v>
      </c>
      <c r="AE288" s="127">
        <v>4.0885063385881937</v>
      </c>
      <c r="AF288" s="128">
        <v>2.9302053840276843</v>
      </c>
      <c r="AG288" s="128">
        <v>2.6022791774003462</v>
      </c>
      <c r="AH288" s="128">
        <v>2.7660751521341331</v>
      </c>
      <c r="AI288" s="128">
        <v>2.7221002940080332</v>
      </c>
      <c r="AJ288" s="127">
        <v>3.6</v>
      </c>
      <c r="AK288" s="127">
        <v>3.8896884359562804</v>
      </c>
    </row>
    <row r="289" spans="1:38" x14ac:dyDescent="0.15">
      <c r="A289" s="126" t="s">
        <v>1008</v>
      </c>
      <c r="B289" s="126" t="s">
        <v>1009</v>
      </c>
      <c r="C289" s="126" t="s">
        <v>1010</v>
      </c>
      <c r="D289" s="126" t="s">
        <v>94</v>
      </c>
      <c r="E289" s="126" t="s">
        <v>74</v>
      </c>
      <c r="F289" s="127" t="s">
        <v>52</v>
      </c>
      <c r="G289" s="127">
        <v>5.2980132450331183</v>
      </c>
      <c r="H289" s="127">
        <v>1.1013277428371708</v>
      </c>
      <c r="I289" s="127">
        <v>6.0867040836075006</v>
      </c>
      <c r="J289" s="127">
        <v>6.5010880754746552</v>
      </c>
      <c r="K289" s="127">
        <v>5.9488559892328539</v>
      </c>
      <c r="L289" s="127">
        <v>3.7208980044346021</v>
      </c>
      <c r="M289" s="127">
        <v>1.7135413187253619</v>
      </c>
      <c r="N289" s="127">
        <v>1.9999343207119722</v>
      </c>
      <c r="O289" s="127">
        <v>2.000429276668811</v>
      </c>
      <c r="P289" s="127">
        <v>2.4998947855729909</v>
      </c>
      <c r="Q289" s="127">
        <v>1.8250872510777896</v>
      </c>
      <c r="R289" s="127">
        <v>2.5000504042420175</v>
      </c>
      <c r="S289" s="127">
        <v>2.5000491748460973</v>
      </c>
      <c r="T289" s="127">
        <v>2.7000575705238674</v>
      </c>
      <c r="U289" s="127">
        <v>2.5001401423846659</v>
      </c>
      <c r="V289" s="127">
        <v>2.9997265518184406</v>
      </c>
      <c r="W289" s="127">
        <v>0</v>
      </c>
      <c r="X289" s="127">
        <v>0</v>
      </c>
      <c r="Y289" s="127">
        <v>0</v>
      </c>
      <c r="Z289" s="127">
        <v>3.7397899133635946</v>
      </c>
      <c r="AA289" s="128">
        <v>0</v>
      </c>
      <c r="AB289" s="127">
        <v>0</v>
      </c>
      <c r="AC289" s="127">
        <v>3.9896952067356439</v>
      </c>
      <c r="AD289" s="128">
        <v>4.9899921249507706</v>
      </c>
      <c r="AE289" s="127">
        <v>3.4901982232570461</v>
      </c>
      <c r="AF289" s="128">
        <v>3.4902683195675577</v>
      </c>
      <c r="AG289" s="128">
        <v>3.9897284008258094</v>
      </c>
      <c r="AH289" s="128">
        <v>4.9899681506320679</v>
      </c>
      <c r="AI289" s="128">
        <v>2.9901308975738181</v>
      </c>
      <c r="AJ289" s="127">
        <v>5</v>
      </c>
      <c r="AK289" s="127">
        <v>4.9899582882743703</v>
      </c>
    </row>
    <row r="290" spans="1:38" x14ac:dyDescent="0.15">
      <c r="A290" s="126" t="s">
        <v>1011</v>
      </c>
      <c r="B290" s="126" t="s">
        <v>1012</v>
      </c>
      <c r="C290" s="126" t="s">
        <v>1013</v>
      </c>
      <c r="D290" s="126" t="s">
        <v>94</v>
      </c>
      <c r="E290" s="126" t="s">
        <v>76</v>
      </c>
      <c r="F290" s="127" t="s">
        <v>52</v>
      </c>
      <c r="G290" s="127">
        <v>-39.862008950770758</v>
      </c>
      <c r="H290" s="127">
        <v>-3.4832041343669289</v>
      </c>
      <c r="I290" s="127">
        <v>-27.05076033411865</v>
      </c>
      <c r="J290" s="127">
        <v>47.930123311802674</v>
      </c>
      <c r="K290" s="127">
        <v>1.9847176739133943E-2</v>
      </c>
      <c r="L290" s="127">
        <v>24.09961305685087</v>
      </c>
      <c r="M290" s="127">
        <v>7.0594819315638091</v>
      </c>
      <c r="N290" s="127">
        <v>9.7229482488238546</v>
      </c>
      <c r="O290" s="127">
        <v>5.3699040359354626</v>
      </c>
      <c r="P290" s="127">
        <v>4.2565560005167242</v>
      </c>
      <c r="Q290" s="127">
        <v>2.3666439501889442</v>
      </c>
      <c r="R290" s="127">
        <v>2.1424680748048246</v>
      </c>
      <c r="S290" s="127">
        <v>0.64584938081412702</v>
      </c>
      <c r="T290" s="127">
        <v>0</v>
      </c>
      <c r="U290" s="127">
        <v>4.1387024608500838</v>
      </c>
      <c r="V290" s="127">
        <v>2.9566397195997638</v>
      </c>
      <c r="W290" s="127">
        <v>2.6520975181199162</v>
      </c>
      <c r="X290" s="127">
        <v>-1.0698047606311434E-2</v>
      </c>
      <c r="Y290" s="127">
        <v>0.16048788316480511</v>
      </c>
      <c r="Z290" s="127">
        <v>-3.7387170859375374E-2</v>
      </c>
      <c r="AA290" s="128">
        <v>0.14960461637101297</v>
      </c>
      <c r="AB290" s="127">
        <v>-4.2680324370458766E-2</v>
      </c>
      <c r="AC290" s="127">
        <v>5.3373185311622606E-3</v>
      </c>
      <c r="AD290" s="128">
        <v>0.24016651545071266</v>
      </c>
      <c r="AE290" s="127">
        <v>0.26088808433606392</v>
      </c>
      <c r="AF290" s="128">
        <v>-5.3103924379960254E-3</v>
      </c>
      <c r="AG290" s="128">
        <v>2.6553372278279364</v>
      </c>
      <c r="AH290" s="128">
        <v>2.5711329539575782</v>
      </c>
      <c r="AI290" s="128">
        <v>-6.0523528521715109E-2</v>
      </c>
      <c r="AJ290" s="127">
        <v>0</v>
      </c>
      <c r="AK290" s="127">
        <v>3.0933037291214736</v>
      </c>
    </row>
    <row r="291" spans="1:38" ht="17" x14ac:dyDescent="0.15">
      <c r="A291" s="126" t="s">
        <v>1014</v>
      </c>
      <c r="B291" s="126" t="s">
        <v>52</v>
      </c>
      <c r="C291" s="126" t="s">
        <v>1015</v>
      </c>
      <c r="D291" s="126" t="s">
        <v>194</v>
      </c>
      <c r="E291" s="126" t="s">
        <v>76</v>
      </c>
      <c r="F291" s="127" t="s">
        <v>52</v>
      </c>
      <c r="G291" s="127">
        <v>2.8983640345227286</v>
      </c>
      <c r="H291" s="127" t="s">
        <v>52</v>
      </c>
      <c r="I291" s="127" t="s">
        <v>52</v>
      </c>
      <c r="J291" s="127" t="s">
        <v>52</v>
      </c>
      <c r="K291" s="127" t="s">
        <v>52</v>
      </c>
      <c r="L291" s="127" t="s">
        <v>52</v>
      </c>
      <c r="M291" s="127" t="s">
        <v>52</v>
      </c>
      <c r="N291" s="127" t="s">
        <v>52</v>
      </c>
      <c r="O291" s="127" t="s">
        <v>52</v>
      </c>
      <c r="P291" s="127" t="s">
        <v>52</v>
      </c>
      <c r="Q291" s="127" t="s">
        <v>52</v>
      </c>
      <c r="R291" s="127" t="s">
        <v>52</v>
      </c>
      <c r="S291" s="127" t="s">
        <v>52</v>
      </c>
      <c r="T291" s="127" t="s">
        <v>52</v>
      </c>
      <c r="U291" s="127" t="s">
        <v>52</v>
      </c>
      <c r="V291" s="127" t="s">
        <v>52</v>
      </c>
      <c r="W291" s="127" t="s">
        <v>52</v>
      </c>
      <c r="X291" s="127" t="s">
        <v>52</v>
      </c>
      <c r="Y291" s="127" t="s">
        <v>52</v>
      </c>
      <c r="Z291" s="127" t="s">
        <v>52</v>
      </c>
      <c r="AA291" s="128" t="s">
        <v>52</v>
      </c>
      <c r="AB291" s="127" t="s">
        <v>52</v>
      </c>
      <c r="AC291" s="127" t="s">
        <v>52</v>
      </c>
      <c r="AD291" s="128" t="s">
        <v>52</v>
      </c>
      <c r="AE291" s="127" t="s">
        <v>52</v>
      </c>
      <c r="AF291" s="128" t="s">
        <v>52</v>
      </c>
      <c r="AG291" s="128" t="s">
        <v>52</v>
      </c>
      <c r="AH291" s="128" t="s">
        <v>52</v>
      </c>
      <c r="AI291" s="128" t="s">
        <v>52</v>
      </c>
      <c r="AJ291" s="127" t="s">
        <v>52</v>
      </c>
      <c r="AK291" s="127" t="s">
        <v>52</v>
      </c>
    </row>
    <row r="292" spans="1:38" x14ac:dyDescent="0.15">
      <c r="A292" s="126" t="s">
        <v>1016</v>
      </c>
      <c r="B292" s="126" t="s">
        <v>1017</v>
      </c>
      <c r="C292" s="126" t="s">
        <v>1018</v>
      </c>
      <c r="D292" s="126" t="s">
        <v>94</v>
      </c>
      <c r="E292" s="126" t="s">
        <v>78</v>
      </c>
      <c r="F292" s="127" t="s">
        <v>52</v>
      </c>
      <c r="G292" s="127" t="s">
        <v>52</v>
      </c>
      <c r="H292" s="127" t="s">
        <v>52</v>
      </c>
      <c r="I292" s="127" t="s">
        <v>52</v>
      </c>
      <c r="J292" s="127" t="s">
        <v>52</v>
      </c>
      <c r="K292" s="127" t="s">
        <v>52</v>
      </c>
      <c r="L292" s="127">
        <v>5.2740064391939114</v>
      </c>
      <c r="M292" s="127">
        <v>4.6343791970743951</v>
      </c>
      <c r="N292" s="127">
        <v>6.1286980189598381</v>
      </c>
      <c r="O292" s="127">
        <v>8.6118963658088745</v>
      </c>
      <c r="P292" s="127">
        <v>10.845765804443502</v>
      </c>
      <c r="Q292" s="127">
        <v>3.2546598886468132</v>
      </c>
      <c r="R292" s="127">
        <v>5.7145201561382635</v>
      </c>
      <c r="S292" s="127">
        <v>5.513173068393499</v>
      </c>
      <c r="T292" s="127">
        <v>4.5062844171676062</v>
      </c>
      <c r="U292" s="127">
        <v>5.03499456980812</v>
      </c>
      <c r="V292" s="127">
        <v>4.8884165781083908</v>
      </c>
      <c r="W292" s="127">
        <v>2.4836386538514148</v>
      </c>
      <c r="X292" s="127">
        <v>2.1375514348306979E-2</v>
      </c>
      <c r="Y292" s="127">
        <v>1.6918665740604411E-2</v>
      </c>
      <c r="Z292" s="127">
        <v>2.0298964574745497</v>
      </c>
      <c r="AA292" s="128">
        <v>1.9886388425929935</v>
      </c>
      <c r="AB292" s="127">
        <v>1.9875085557837124</v>
      </c>
      <c r="AC292" s="127">
        <v>3.9889935655981867</v>
      </c>
      <c r="AD292" s="128">
        <v>4.9992739476274251</v>
      </c>
      <c r="AE292" s="127">
        <v>6.0066843379048107</v>
      </c>
      <c r="AF292" s="128">
        <v>2.9984127329260035</v>
      </c>
      <c r="AG292" s="128">
        <v>3.9912743649285876</v>
      </c>
      <c r="AH292" s="128">
        <v>4.9843688676564186</v>
      </c>
      <c r="AI292" s="128">
        <v>3.0074509500605924</v>
      </c>
      <c r="AJ292" s="127">
        <v>5</v>
      </c>
      <c r="AK292" s="127">
        <v>5.0163576881134171</v>
      </c>
    </row>
    <row r="293" spans="1:38" x14ac:dyDescent="0.15">
      <c r="A293" s="126" t="s">
        <v>1019</v>
      </c>
      <c r="B293" s="126" t="s">
        <v>1020</v>
      </c>
      <c r="C293" s="126" t="s">
        <v>1021</v>
      </c>
      <c r="D293" s="126" t="s">
        <v>94</v>
      </c>
      <c r="E293" s="126" t="s">
        <v>76</v>
      </c>
      <c r="F293" s="127" t="s">
        <v>52</v>
      </c>
      <c r="G293" s="127">
        <v>1.4427412082957716</v>
      </c>
      <c r="H293" s="127">
        <v>5.7142857142857224</v>
      </c>
      <c r="I293" s="127">
        <v>5.3813813813813738</v>
      </c>
      <c r="J293" s="127">
        <v>13.15399521258405</v>
      </c>
      <c r="K293" s="127">
        <v>2.8709579933514675</v>
      </c>
      <c r="L293" s="127">
        <v>4.5045045045044958</v>
      </c>
      <c r="M293" s="127">
        <v>4.4696401799100443</v>
      </c>
      <c r="N293" s="127">
        <v>6.8257242802044971</v>
      </c>
      <c r="O293" s="127">
        <v>15.314861460957189</v>
      </c>
      <c r="P293" s="127">
        <v>7.1064511431483908</v>
      </c>
      <c r="Q293" s="127">
        <v>6.8660774983004842</v>
      </c>
      <c r="R293" s="127">
        <v>4.9173027989821918</v>
      </c>
      <c r="S293" s="127">
        <v>5.2325228884981385</v>
      </c>
      <c r="T293" s="127">
        <v>4.6151186909425945</v>
      </c>
      <c r="U293" s="127">
        <v>5.0008261276642543</v>
      </c>
      <c r="V293" s="127">
        <v>2.7484920010490299</v>
      </c>
      <c r="W293" s="127">
        <v>2.6749706467915644</v>
      </c>
      <c r="X293" s="127">
        <v>0.11435390046239036</v>
      </c>
      <c r="Y293" s="127">
        <v>0.43702820818434418</v>
      </c>
      <c r="Z293" s="127">
        <v>1.4438291139240391</v>
      </c>
      <c r="AA293" s="128">
        <v>0.88345681419379485</v>
      </c>
      <c r="AB293" s="127">
        <v>1.7139958207008199</v>
      </c>
      <c r="AC293" s="127">
        <v>2.8310849325479559</v>
      </c>
      <c r="AD293" s="128">
        <v>2.9332963784183486</v>
      </c>
      <c r="AE293" s="127">
        <v>3.3568190997621539</v>
      </c>
      <c r="AF293" s="128">
        <v>3.0220138074768865</v>
      </c>
      <c r="AG293" s="128">
        <v>2.4486871496607332</v>
      </c>
      <c r="AH293" s="128">
        <v>2.1145301958203007</v>
      </c>
      <c r="AI293" s="128">
        <v>2.5582144871484953</v>
      </c>
      <c r="AJ293" s="127">
        <v>3</v>
      </c>
      <c r="AK293" s="127">
        <v>3.6175809095414206</v>
      </c>
    </row>
    <row r="294" spans="1:38" x14ac:dyDescent="0.15">
      <c r="A294" s="126" t="s">
        <v>1022</v>
      </c>
      <c r="B294" s="126" t="s">
        <v>1023</v>
      </c>
      <c r="C294" s="126" t="s">
        <v>1024</v>
      </c>
      <c r="D294" s="126" t="s">
        <v>194</v>
      </c>
      <c r="E294" s="126" t="s">
        <v>76</v>
      </c>
      <c r="F294" s="127" t="s">
        <v>52</v>
      </c>
      <c r="G294" s="127">
        <v>28.983640345227343</v>
      </c>
      <c r="H294" s="127">
        <v>-13.482472785379002</v>
      </c>
      <c r="I294" s="127">
        <v>24.414175227981076</v>
      </c>
      <c r="J294" s="127">
        <v>0.33401373167562554</v>
      </c>
      <c r="K294" s="127">
        <v>8.8126502681708843</v>
      </c>
      <c r="L294" s="127">
        <v>5.3029659216452814</v>
      </c>
      <c r="M294" s="127">
        <v>4.1562424340247048</v>
      </c>
      <c r="N294" s="127">
        <v>4.4862854486285499</v>
      </c>
      <c r="O294" s="127">
        <v>9.0767519466073594</v>
      </c>
      <c r="P294" s="127">
        <v>5.4864368753824238</v>
      </c>
      <c r="Q294" s="127">
        <v>2.9389017788089831</v>
      </c>
      <c r="R294" s="127">
        <v>3.0428249436513966</v>
      </c>
      <c r="S294" s="127">
        <v>3.2993073277433211</v>
      </c>
      <c r="T294" s="127">
        <v>7.8877713075701479</v>
      </c>
      <c r="U294" s="127">
        <v>2.8459273797841149</v>
      </c>
      <c r="V294" s="127">
        <v>2.7141645462256179</v>
      </c>
      <c r="W294" s="127">
        <v>1.5483071841453295</v>
      </c>
      <c r="X294" s="127">
        <v>0.91990241919089044</v>
      </c>
      <c r="Y294" s="127">
        <v>2.7546960769501965</v>
      </c>
      <c r="Z294" s="127">
        <v>5.1950597921976112</v>
      </c>
      <c r="AA294" s="128">
        <v>0.33078643309727429</v>
      </c>
      <c r="AB294" s="127">
        <v>8.822846528906414E-2</v>
      </c>
      <c r="AC294" s="127">
        <v>5.29368098728773</v>
      </c>
      <c r="AD294" s="128">
        <v>3.9127561136814482</v>
      </c>
      <c r="AE294" s="127">
        <v>4.6643768816520437</v>
      </c>
      <c r="AF294" s="128">
        <v>3.5327958513956981</v>
      </c>
      <c r="AG294" s="128">
        <v>8.2919193895519392</v>
      </c>
      <c r="AH294" s="128">
        <v>4.5819180458191822</v>
      </c>
      <c r="AI294" s="128">
        <v>6.494658282081395</v>
      </c>
      <c r="AJ294" s="127" t="s">
        <v>52</v>
      </c>
      <c r="AK294" s="127" t="s">
        <v>52</v>
      </c>
    </row>
    <row r="295" spans="1:38" x14ac:dyDescent="0.15">
      <c r="A295" s="126" t="s">
        <v>1025</v>
      </c>
      <c r="B295" s="126" t="s">
        <v>1026</v>
      </c>
      <c r="C295" s="126" t="s">
        <v>1027</v>
      </c>
      <c r="D295" s="126" t="s">
        <v>94</v>
      </c>
      <c r="E295" s="126" t="s">
        <v>84</v>
      </c>
      <c r="F295" s="127" t="s">
        <v>52</v>
      </c>
      <c r="G295" s="127">
        <v>33.293838862559255</v>
      </c>
      <c r="H295" s="127">
        <v>30</v>
      </c>
      <c r="I295" s="127">
        <v>15.760683760683762</v>
      </c>
      <c r="J295" s="127">
        <v>1.5652687536916687</v>
      </c>
      <c r="K295" s="127">
        <v>5.2631578947368638</v>
      </c>
      <c r="L295" s="127">
        <v>4.5027624309392138</v>
      </c>
      <c r="M295" s="127">
        <v>1.5067406819984086</v>
      </c>
      <c r="N295" s="127">
        <v>2.005208333333357</v>
      </c>
      <c r="O295" s="127">
        <v>6.9185601225427718</v>
      </c>
      <c r="P295" s="127">
        <v>18.409742120343836</v>
      </c>
      <c r="Q295" s="127">
        <v>4.8598507763661871</v>
      </c>
      <c r="R295" s="127">
        <v>3.6153846153846132</v>
      </c>
      <c r="S295" s="127">
        <v>3.6005939123979118</v>
      </c>
      <c r="T295" s="127">
        <v>3.4575420996058739</v>
      </c>
      <c r="U295" s="127">
        <v>4</v>
      </c>
      <c r="V295" s="127">
        <v>3.8461538461538396</v>
      </c>
      <c r="W295" s="127">
        <v>3.8480038480038559</v>
      </c>
      <c r="X295" s="127">
        <v>0</v>
      </c>
      <c r="Y295" s="127">
        <v>3.998764860274818</v>
      </c>
      <c r="Z295" s="127">
        <v>1.9893111638954935</v>
      </c>
      <c r="AA295" s="128">
        <v>1.9941775836972209</v>
      </c>
      <c r="AB295" s="127">
        <v>1.998001998001997</v>
      </c>
      <c r="AC295" s="127">
        <v>1.9868476283755543</v>
      </c>
      <c r="AD295" s="128">
        <v>1.9892989436136599</v>
      </c>
      <c r="AE295" s="127">
        <v>2.9862792574657071</v>
      </c>
      <c r="AF295" s="128">
        <v>2.9780564263322873</v>
      </c>
      <c r="AG295" s="128">
        <v>1.9786910197869156</v>
      </c>
      <c r="AH295" s="128">
        <v>1.9900497512437738</v>
      </c>
      <c r="AI295" s="128">
        <v>1.9634146341463408</v>
      </c>
      <c r="AJ295" s="127">
        <v>6</v>
      </c>
      <c r="AK295" s="127">
        <v>2.9793477034194793</v>
      </c>
    </row>
    <row r="296" spans="1:38" x14ac:dyDescent="0.15">
      <c r="A296" s="126" t="s">
        <v>1028</v>
      </c>
      <c r="B296" s="126" t="s">
        <v>1029</v>
      </c>
      <c r="C296" s="126" t="s">
        <v>1030</v>
      </c>
      <c r="D296" s="126" t="s">
        <v>94</v>
      </c>
      <c r="E296" s="126" t="s">
        <v>86</v>
      </c>
      <c r="F296" s="127" t="s">
        <v>52</v>
      </c>
      <c r="G296" s="127">
        <v>5.2631578947368354</v>
      </c>
      <c r="H296" s="127">
        <v>17.51111111111112</v>
      </c>
      <c r="I296" s="127">
        <v>9.4364599092284323</v>
      </c>
      <c r="J296" s="127">
        <v>15.55209953343703</v>
      </c>
      <c r="K296" s="127">
        <v>7.3426050545835011</v>
      </c>
      <c r="L296" s="127">
        <v>7.8852047924212769</v>
      </c>
      <c r="M296" s="127">
        <v>4.9974173553719083</v>
      </c>
      <c r="N296" s="127">
        <v>4.9932357643586442</v>
      </c>
      <c r="O296" s="127">
        <v>10.999180039826626</v>
      </c>
      <c r="P296" s="127">
        <v>7.1549176867876696</v>
      </c>
      <c r="Q296" s="127">
        <v>8.4991136497931876</v>
      </c>
      <c r="R296" s="127">
        <v>5.0013615321775404</v>
      </c>
      <c r="S296" s="127">
        <v>4.9965421853388534</v>
      </c>
      <c r="T296" s="127">
        <v>4.9975300510456151</v>
      </c>
      <c r="U296" s="127">
        <v>5.0027444522857252</v>
      </c>
      <c r="V296" s="127">
        <v>5.0033604659846134</v>
      </c>
      <c r="W296" s="127">
        <v>3.9968707773273309</v>
      </c>
      <c r="X296" s="127">
        <v>0</v>
      </c>
      <c r="Y296" s="127">
        <v>3.0021199480270866</v>
      </c>
      <c r="Z296" s="127">
        <v>1.9984065861107467</v>
      </c>
      <c r="AA296" s="128">
        <v>1.9527436047646951</v>
      </c>
      <c r="AB296" s="127">
        <v>1.9472642533358897</v>
      </c>
      <c r="AC296" s="127">
        <v>1.9539078156312728</v>
      </c>
      <c r="AD296" s="128">
        <v>1.947174447174449</v>
      </c>
      <c r="AE296" s="127">
        <v>7.230222329336633</v>
      </c>
      <c r="AF296" s="128">
        <v>13.485418890824285</v>
      </c>
      <c r="AG296" s="128">
        <v>4.9512303807496272</v>
      </c>
      <c r="AH296" s="128">
        <v>7.0764730858140306</v>
      </c>
      <c r="AI296" s="128">
        <v>4.4058686169978412</v>
      </c>
      <c r="AJ296" s="127">
        <v>6.3</v>
      </c>
      <c r="AK296" s="127">
        <v>5.159344366392836</v>
      </c>
    </row>
    <row r="297" spans="1:38" x14ac:dyDescent="0.15">
      <c r="A297" s="126" t="s">
        <v>1031</v>
      </c>
      <c r="B297" s="126" t="s">
        <v>1032</v>
      </c>
      <c r="C297" s="126" t="s">
        <v>1033</v>
      </c>
      <c r="D297" s="126" t="s">
        <v>94</v>
      </c>
      <c r="E297" s="126" t="s">
        <v>227</v>
      </c>
      <c r="F297" s="127" t="s">
        <v>52</v>
      </c>
      <c r="G297" s="127">
        <v>-2.5477707006369457</v>
      </c>
      <c r="H297" s="127">
        <v>58.169934640522882</v>
      </c>
      <c r="I297" s="127">
        <v>5.8402203856749395</v>
      </c>
      <c r="J297" s="127">
        <v>6.8436578171091611</v>
      </c>
      <c r="K297" s="127">
        <v>6.1032253873388242</v>
      </c>
      <c r="L297" s="127">
        <v>4.3194759076715599</v>
      </c>
      <c r="M297" s="127">
        <v>9.121988437949355</v>
      </c>
      <c r="N297" s="127">
        <v>7.718062147880218</v>
      </c>
      <c r="O297" s="127">
        <v>5.3563181086242651</v>
      </c>
      <c r="P297" s="127">
        <v>8.9038174450842433</v>
      </c>
      <c r="Q297" s="127">
        <v>5.3243687239574911</v>
      </c>
      <c r="R297" s="127">
        <v>2.517275929388191</v>
      </c>
      <c r="S297" s="127">
        <v>2.4967757536675776</v>
      </c>
      <c r="T297" s="127">
        <v>3.5920020447083374</v>
      </c>
      <c r="U297" s="127">
        <v>3.8982729170620871</v>
      </c>
      <c r="V297" s="127">
        <v>2.508037410492463</v>
      </c>
      <c r="W297" s="127">
        <v>-1.405100058805715</v>
      </c>
      <c r="X297" s="127">
        <v>0</v>
      </c>
      <c r="Y297" s="127">
        <v>-9.0369339490337097E-4</v>
      </c>
      <c r="Z297" s="127">
        <v>0</v>
      </c>
      <c r="AA297" s="128">
        <v>0</v>
      </c>
      <c r="AB297" s="127">
        <v>-9.9407171775478531E-3</v>
      </c>
      <c r="AC297" s="127">
        <v>0</v>
      </c>
      <c r="AD297" s="128">
        <v>3.0060102128428801</v>
      </c>
      <c r="AE297" s="127">
        <v>2.9937440226022405</v>
      </c>
      <c r="AF297" s="128">
        <v>4.988797355664798</v>
      </c>
      <c r="AG297" s="128">
        <v>3.9898084210355345</v>
      </c>
      <c r="AH297" s="128">
        <v>4.9876712756328283</v>
      </c>
      <c r="AI297" s="128">
        <v>2.9996729791598464</v>
      </c>
      <c r="AJ297" s="127">
        <v>5</v>
      </c>
      <c r="AK297" s="127">
        <v>4.9995533045157474</v>
      </c>
    </row>
    <row r="298" spans="1:38" ht="17" x14ac:dyDescent="0.15">
      <c r="A298" s="126" t="s">
        <v>1034</v>
      </c>
      <c r="B298" s="126" t="s">
        <v>1035</v>
      </c>
      <c r="C298" s="126" t="s">
        <v>1036</v>
      </c>
      <c r="D298" s="126" t="s">
        <v>194</v>
      </c>
      <c r="E298" s="126" t="s">
        <v>76</v>
      </c>
      <c r="F298" s="127" t="s">
        <v>52</v>
      </c>
      <c r="G298" s="127">
        <v>-14.924383125497471</v>
      </c>
      <c r="H298" s="127">
        <v>-45.610478715109927</v>
      </c>
      <c r="I298" s="127">
        <v>96.043577981651339</v>
      </c>
      <c r="J298" s="127">
        <v>7.6484352149751373</v>
      </c>
      <c r="K298" s="127">
        <v>31.001222659964697</v>
      </c>
      <c r="L298" s="127">
        <v>6.8132323965570833</v>
      </c>
      <c r="M298" s="127">
        <v>20.106796116504853</v>
      </c>
      <c r="N298" s="127">
        <v>3.2737854660092296</v>
      </c>
      <c r="O298" s="127">
        <v>5.7294927989981232</v>
      </c>
      <c r="P298" s="127">
        <v>4.2493337281610764</v>
      </c>
      <c r="Q298" s="127">
        <v>7.5841499786962032</v>
      </c>
      <c r="R298" s="127">
        <v>4.9900990099010016</v>
      </c>
      <c r="S298" s="127">
        <v>5.0484094052558817</v>
      </c>
      <c r="T298" s="127">
        <v>4.2372374169609088</v>
      </c>
      <c r="U298" s="127">
        <v>3.6458632370672319</v>
      </c>
      <c r="V298" s="127" t="s">
        <v>52</v>
      </c>
      <c r="W298" s="127" t="s">
        <v>52</v>
      </c>
      <c r="X298" s="127" t="s">
        <v>52</v>
      </c>
      <c r="Y298" s="127" t="s">
        <v>52</v>
      </c>
      <c r="Z298" s="127" t="s">
        <v>52</v>
      </c>
      <c r="AA298" s="128" t="s">
        <v>52</v>
      </c>
      <c r="AB298" s="127" t="s">
        <v>52</v>
      </c>
      <c r="AC298" s="127" t="s">
        <v>52</v>
      </c>
      <c r="AD298" s="128" t="s">
        <v>52</v>
      </c>
      <c r="AE298" s="127" t="s">
        <v>52</v>
      </c>
      <c r="AF298" s="128" t="s">
        <v>52</v>
      </c>
      <c r="AG298" s="128" t="s">
        <v>52</v>
      </c>
      <c r="AH298" s="128" t="s">
        <v>52</v>
      </c>
      <c r="AI298" s="128" t="s">
        <v>52</v>
      </c>
      <c r="AJ298" s="127" t="s">
        <v>52</v>
      </c>
      <c r="AK298" s="127" t="s">
        <v>52</v>
      </c>
    </row>
    <row r="299" spans="1:38" x14ac:dyDescent="0.15">
      <c r="A299" s="126" t="s">
        <v>1037</v>
      </c>
      <c r="B299" s="126" t="s">
        <v>1038</v>
      </c>
      <c r="C299" s="126" t="s">
        <v>1039</v>
      </c>
      <c r="D299" s="126" t="s">
        <v>94</v>
      </c>
      <c r="E299" s="126" t="s">
        <v>76</v>
      </c>
      <c r="F299" s="127" t="s">
        <v>52</v>
      </c>
      <c r="G299" s="127">
        <v>1.1994002998500832</v>
      </c>
      <c r="H299" s="127">
        <v>-14.285714285714292</v>
      </c>
      <c r="I299" s="127">
        <v>8.7037037037036953</v>
      </c>
      <c r="J299" s="127">
        <v>29.540034071550252</v>
      </c>
      <c r="K299" s="127">
        <v>2.2181308083464728</v>
      </c>
      <c r="L299" s="127">
        <v>6.6986877090659647</v>
      </c>
      <c r="M299" s="127">
        <v>4.4694533762057915</v>
      </c>
      <c r="N299" s="127">
        <v>5.0554016620498459</v>
      </c>
      <c r="O299" s="127">
        <v>10.239507800483395</v>
      </c>
      <c r="P299" s="127">
        <v>11.042455650787318</v>
      </c>
      <c r="Q299" s="127">
        <v>2.1181116496140646</v>
      </c>
      <c r="R299" s="127">
        <v>4.2772602097615362</v>
      </c>
      <c r="S299" s="127">
        <v>3.8433443838849115</v>
      </c>
      <c r="T299" s="127">
        <v>4.9293869379362576</v>
      </c>
      <c r="U299" s="127">
        <v>4.5998349834983685</v>
      </c>
      <c r="V299" s="127">
        <v>3.1551962137645404</v>
      </c>
      <c r="W299" s="127">
        <v>2.1888740202637962</v>
      </c>
      <c r="X299" s="127">
        <v>0.55186605556075108</v>
      </c>
      <c r="Y299" s="127">
        <v>0.34883720930231732</v>
      </c>
      <c r="Z299" s="127">
        <v>1.2329084588644292</v>
      </c>
      <c r="AA299" s="128">
        <v>0.7188315553317226</v>
      </c>
      <c r="AB299" s="127">
        <v>1.7410673697608958</v>
      </c>
      <c r="AC299" s="127">
        <v>4.785308967427726</v>
      </c>
      <c r="AD299" s="128">
        <v>3.4623912672693047</v>
      </c>
      <c r="AE299" s="127">
        <v>3.9770853939993467</v>
      </c>
      <c r="AF299" s="128">
        <v>4.5661738475563984</v>
      </c>
      <c r="AG299" s="128">
        <v>3.146203707213524</v>
      </c>
      <c r="AH299" s="128">
        <v>4.0829076476425019</v>
      </c>
      <c r="AI299" s="128">
        <v>2.6682684838641171</v>
      </c>
      <c r="AJ299" s="127">
        <v>4.0999999999999996</v>
      </c>
      <c r="AK299" s="127">
        <v>3.7907806102232264</v>
      </c>
    </row>
    <row r="300" spans="1:38" x14ac:dyDescent="0.15">
      <c r="A300" s="126" t="s">
        <v>1040</v>
      </c>
      <c r="B300" s="126" t="s">
        <v>1041</v>
      </c>
      <c r="C300" s="126" t="s">
        <v>1042</v>
      </c>
      <c r="D300" s="126" t="s">
        <v>94</v>
      </c>
      <c r="E300" s="126" t="s">
        <v>76</v>
      </c>
      <c r="F300" s="127" t="s">
        <v>52</v>
      </c>
      <c r="G300" s="127">
        <v>16.325049882096849</v>
      </c>
      <c r="H300" s="127">
        <v>5.2549508810229213</v>
      </c>
      <c r="I300" s="127">
        <v>43.392592592592592</v>
      </c>
      <c r="J300" s="127">
        <v>12.521954747391234</v>
      </c>
      <c r="K300" s="127">
        <v>4.0951244146543218</v>
      </c>
      <c r="L300" s="127">
        <v>4.2251036429390467</v>
      </c>
      <c r="M300" s="127">
        <v>3.5037237643872743</v>
      </c>
      <c r="N300" s="127">
        <v>3.4995911692559361</v>
      </c>
      <c r="O300" s="127">
        <v>11.091799652393746</v>
      </c>
      <c r="P300" s="127">
        <v>7.46693215758782</v>
      </c>
      <c r="Q300" s="127">
        <v>6.2202223398623744</v>
      </c>
      <c r="R300" s="127">
        <v>4.9090456017941762</v>
      </c>
      <c r="S300" s="127">
        <v>4.0736342042755354</v>
      </c>
      <c r="T300" s="127">
        <v>3.9084788314504237</v>
      </c>
      <c r="U300" s="127">
        <v>5.1287683268354272</v>
      </c>
      <c r="V300" s="127">
        <v>3.2645599373204419</v>
      </c>
      <c r="W300" s="127">
        <v>2.8780981284774754</v>
      </c>
      <c r="X300" s="127">
        <v>0.85549928708392997</v>
      </c>
      <c r="Y300" s="127">
        <v>0.81411787646858613</v>
      </c>
      <c r="Z300" s="127">
        <v>1.4748549323017244</v>
      </c>
      <c r="AA300" s="128">
        <v>1.6821539194662893</v>
      </c>
      <c r="AB300" s="127">
        <v>1.9870653294591811</v>
      </c>
      <c r="AC300" s="127">
        <v>2.7387188677511221</v>
      </c>
      <c r="AD300" s="128">
        <v>2.4107701941139537</v>
      </c>
      <c r="AE300" s="127">
        <v>1.7600559025199747</v>
      </c>
      <c r="AF300" s="128">
        <v>2.7253218884120134</v>
      </c>
      <c r="AG300" s="128">
        <v>2.536035095049094</v>
      </c>
      <c r="AH300" s="128">
        <v>1.9313829353760938</v>
      </c>
      <c r="AI300" s="128">
        <v>1.646917972497606</v>
      </c>
      <c r="AJ300" s="127">
        <v>1.3</v>
      </c>
      <c r="AK300" s="127">
        <v>2.790824049994177</v>
      </c>
    </row>
    <row r="301" spans="1:38" x14ac:dyDescent="0.15">
      <c r="A301" s="126" t="s">
        <v>1043</v>
      </c>
      <c r="B301" s="126" t="s">
        <v>1044</v>
      </c>
      <c r="C301" s="126" t="s">
        <v>1045</v>
      </c>
      <c r="D301" s="126" t="s">
        <v>94</v>
      </c>
      <c r="E301" s="126" t="s">
        <v>76</v>
      </c>
      <c r="F301" s="127" t="s">
        <v>52</v>
      </c>
      <c r="G301" s="127">
        <v>0</v>
      </c>
      <c r="H301" s="127">
        <v>3.5239987451636523</v>
      </c>
      <c r="I301" s="127">
        <v>3.2626262626262559</v>
      </c>
      <c r="J301" s="127">
        <v>4.8713684828328212</v>
      </c>
      <c r="K301" s="127">
        <v>10.465441656561893</v>
      </c>
      <c r="L301" s="127">
        <v>4.0868023304905705</v>
      </c>
      <c r="M301" s="127">
        <v>3.1718990833130505</v>
      </c>
      <c r="N301" s="127">
        <v>5.386066991665345</v>
      </c>
      <c r="O301" s="127">
        <v>6.9462060732671915</v>
      </c>
      <c r="P301" s="127">
        <v>8.0298590763220261</v>
      </c>
      <c r="Q301" s="127">
        <v>4.4559250887956239</v>
      </c>
      <c r="R301" s="127">
        <v>4.7727975270479135</v>
      </c>
      <c r="S301" s="127">
        <v>4.8032100076709838</v>
      </c>
      <c r="T301" s="127">
        <v>3.2261696976521534</v>
      </c>
      <c r="U301" s="127">
        <v>4.6798298243700032</v>
      </c>
      <c r="V301" s="127">
        <v>3.8922467694873006</v>
      </c>
      <c r="W301" s="127">
        <v>2.5477707006369457</v>
      </c>
      <c r="X301" s="127">
        <v>1.9562772044807275E-2</v>
      </c>
      <c r="Y301" s="127">
        <v>0.64055547405995128</v>
      </c>
      <c r="Z301" s="127">
        <v>0.79681274900397625</v>
      </c>
      <c r="AA301" s="128">
        <v>0.47238021787332496</v>
      </c>
      <c r="AB301" s="127">
        <v>0.47975436576472852</v>
      </c>
      <c r="AC301" s="127">
        <v>2.3347975553857925</v>
      </c>
      <c r="AD301" s="128">
        <v>2.44949377128727</v>
      </c>
      <c r="AE301" s="127">
        <v>4.7089898897895832</v>
      </c>
      <c r="AF301" s="128">
        <v>2.1616214335421047</v>
      </c>
      <c r="AG301" s="128">
        <v>4.2317680616458908</v>
      </c>
      <c r="AH301" s="128">
        <v>2.3036392598946152</v>
      </c>
      <c r="AI301" s="128">
        <v>2.8506407953048329</v>
      </c>
      <c r="AJ301" s="127">
        <v>3.1</v>
      </c>
      <c r="AK301" s="127">
        <v>4.7385867108633359</v>
      </c>
    </row>
    <row r="302" spans="1:38" ht="17" x14ac:dyDescent="0.15">
      <c r="A302" s="129" t="s">
        <v>1046</v>
      </c>
      <c r="B302" s="126" t="s">
        <v>52</v>
      </c>
      <c r="C302" s="129" t="s">
        <v>1047</v>
      </c>
      <c r="D302" s="126" t="s">
        <v>194</v>
      </c>
      <c r="E302" s="126" t="s">
        <v>76</v>
      </c>
      <c r="F302" s="127" t="s">
        <v>52</v>
      </c>
      <c r="G302" s="127">
        <v>18.017296604740565</v>
      </c>
      <c r="H302" s="127">
        <v>6.1066630479033677</v>
      </c>
      <c r="I302" s="127" t="s">
        <v>52</v>
      </c>
      <c r="J302" s="127" t="s">
        <v>52</v>
      </c>
      <c r="K302" s="127" t="s">
        <v>52</v>
      </c>
      <c r="L302" s="127" t="s">
        <v>52</v>
      </c>
      <c r="M302" s="127" t="s">
        <v>52</v>
      </c>
      <c r="N302" s="127" t="s">
        <v>52</v>
      </c>
      <c r="O302" s="127" t="s">
        <v>52</v>
      </c>
      <c r="P302" s="127" t="s">
        <v>52</v>
      </c>
      <c r="Q302" s="127" t="s">
        <v>52</v>
      </c>
      <c r="R302" s="127" t="s">
        <v>52</v>
      </c>
      <c r="S302" s="127" t="s">
        <v>52</v>
      </c>
      <c r="T302" s="127" t="s">
        <v>52</v>
      </c>
      <c r="U302" s="127" t="s">
        <v>52</v>
      </c>
      <c r="V302" s="127" t="s">
        <v>52</v>
      </c>
      <c r="W302" s="127" t="s">
        <v>52</v>
      </c>
      <c r="X302" s="127" t="s">
        <v>52</v>
      </c>
      <c r="Y302" s="127" t="s">
        <v>52</v>
      </c>
      <c r="Z302" s="127" t="s">
        <v>52</v>
      </c>
      <c r="AA302" s="128" t="s">
        <v>52</v>
      </c>
      <c r="AB302" s="127" t="s">
        <v>52</v>
      </c>
      <c r="AC302" s="127" t="s">
        <v>52</v>
      </c>
      <c r="AD302" s="128" t="s">
        <v>52</v>
      </c>
      <c r="AE302" s="127" t="s">
        <v>52</v>
      </c>
      <c r="AF302" s="128" t="s">
        <v>52</v>
      </c>
      <c r="AG302" s="128" t="s">
        <v>52</v>
      </c>
      <c r="AH302" s="128" t="s">
        <v>52</v>
      </c>
      <c r="AI302" s="128" t="s">
        <v>52</v>
      </c>
      <c r="AJ302" s="127" t="s">
        <v>52</v>
      </c>
      <c r="AK302" s="127" t="s">
        <v>52</v>
      </c>
      <c r="AL302" s="130"/>
    </row>
    <row r="303" spans="1:38" x14ac:dyDescent="0.15">
      <c r="A303" s="126" t="s">
        <v>1048</v>
      </c>
      <c r="B303" s="126" t="s">
        <v>1049</v>
      </c>
      <c r="C303" s="126" t="s">
        <v>1050</v>
      </c>
      <c r="D303" s="126" t="s">
        <v>94</v>
      </c>
      <c r="E303" s="126" t="s">
        <v>78</v>
      </c>
      <c r="F303" s="127" t="s">
        <v>52</v>
      </c>
      <c r="G303" s="127" t="s">
        <v>52</v>
      </c>
      <c r="H303" s="127" t="s">
        <v>52</v>
      </c>
      <c r="I303" s="127" t="s">
        <v>52</v>
      </c>
      <c r="J303" s="127">
        <v>10.707727556057193</v>
      </c>
      <c r="K303" s="127">
        <v>5.3427680133911508</v>
      </c>
      <c r="L303" s="127">
        <v>7.394620518302375</v>
      </c>
      <c r="M303" s="127">
        <v>4.5019839935436039</v>
      </c>
      <c r="N303" s="127">
        <v>4.3505122792565629</v>
      </c>
      <c r="O303" s="127">
        <v>5.7368758634300292</v>
      </c>
      <c r="P303" s="127">
        <v>12.631382476114922</v>
      </c>
      <c r="Q303" s="127">
        <v>2.2734099077171663</v>
      </c>
      <c r="R303" s="127">
        <v>4.8032325360014596</v>
      </c>
      <c r="S303" s="127">
        <v>4.6884209916029533</v>
      </c>
      <c r="T303" s="127">
        <v>3.6348196896834821</v>
      </c>
      <c r="U303" s="127">
        <v>4.8985117430686103</v>
      </c>
      <c r="V303" s="127">
        <v>4.5347642618803121</v>
      </c>
      <c r="W303" s="127">
        <v>2.4999999999999858</v>
      </c>
      <c r="X303" s="127">
        <v>2.3772167546241008E-3</v>
      </c>
      <c r="Y303" s="127">
        <v>3.4468823543394933</v>
      </c>
      <c r="Z303" s="127">
        <v>1.96704736080153</v>
      </c>
      <c r="AA303" s="128">
        <v>1.8239319706428114</v>
      </c>
      <c r="AB303" s="127">
        <v>1.8510184659195739</v>
      </c>
      <c r="AC303" s="127">
        <v>3.9809932201425591</v>
      </c>
      <c r="AD303" s="128">
        <v>3.9581475702184621</v>
      </c>
      <c r="AE303" s="127">
        <v>4.9901496977900583</v>
      </c>
      <c r="AF303" s="128">
        <v>4.9897562563425035</v>
      </c>
      <c r="AG303" s="128">
        <v>3.9902978133605771</v>
      </c>
      <c r="AH303" s="128">
        <v>2.749864085161605</v>
      </c>
      <c r="AI303" s="128">
        <v>3.0102914654058983</v>
      </c>
      <c r="AJ303" s="127">
        <v>4</v>
      </c>
      <c r="AK303" s="127">
        <v>4.9925112331502746</v>
      </c>
    </row>
    <row r="304" spans="1:38" ht="17" x14ac:dyDescent="0.15">
      <c r="A304" s="129" t="s">
        <v>1051</v>
      </c>
      <c r="B304" s="126" t="s">
        <v>52</v>
      </c>
      <c r="C304" s="129" t="s">
        <v>1052</v>
      </c>
      <c r="D304" s="126" t="s">
        <v>194</v>
      </c>
      <c r="E304" s="126" t="s">
        <v>76</v>
      </c>
      <c r="F304" s="127" t="s">
        <v>52</v>
      </c>
      <c r="G304" s="127">
        <v>-3.0303030303030312</v>
      </c>
      <c r="H304" s="127">
        <v>-3.125</v>
      </c>
      <c r="I304" s="127">
        <v>4.6594982078853207</v>
      </c>
      <c r="J304" s="127" t="s">
        <v>52</v>
      </c>
      <c r="K304" s="127" t="s">
        <v>52</v>
      </c>
      <c r="L304" s="127" t="s">
        <v>52</v>
      </c>
      <c r="M304" s="127" t="s">
        <v>52</v>
      </c>
      <c r="N304" s="127" t="s">
        <v>52</v>
      </c>
      <c r="O304" s="127" t="s">
        <v>52</v>
      </c>
      <c r="P304" s="127" t="s">
        <v>52</v>
      </c>
      <c r="Q304" s="127" t="s">
        <v>52</v>
      </c>
      <c r="R304" s="127" t="s">
        <v>52</v>
      </c>
      <c r="S304" s="127" t="s">
        <v>52</v>
      </c>
      <c r="T304" s="127" t="s">
        <v>52</v>
      </c>
      <c r="U304" s="127" t="s">
        <v>52</v>
      </c>
      <c r="V304" s="127" t="s">
        <v>52</v>
      </c>
      <c r="W304" s="127" t="s">
        <v>52</v>
      </c>
      <c r="X304" s="127" t="s">
        <v>52</v>
      </c>
      <c r="Y304" s="127" t="s">
        <v>52</v>
      </c>
      <c r="Z304" s="127" t="s">
        <v>52</v>
      </c>
      <c r="AA304" s="128" t="s">
        <v>52</v>
      </c>
      <c r="AB304" s="127" t="s">
        <v>52</v>
      </c>
      <c r="AC304" s="127" t="s">
        <v>52</v>
      </c>
      <c r="AD304" s="128" t="s">
        <v>52</v>
      </c>
      <c r="AE304" s="127" t="s">
        <v>52</v>
      </c>
      <c r="AF304" s="128" t="s">
        <v>52</v>
      </c>
      <c r="AG304" s="128" t="s">
        <v>52</v>
      </c>
      <c r="AH304" s="128" t="s">
        <v>52</v>
      </c>
      <c r="AI304" s="128" t="s">
        <v>52</v>
      </c>
      <c r="AJ304" s="127" t="s">
        <v>52</v>
      </c>
      <c r="AK304" s="127" t="s">
        <v>52</v>
      </c>
      <c r="AL304" s="130"/>
    </row>
    <row r="305" spans="1:37" x14ac:dyDescent="0.15">
      <c r="A305" s="126" t="s">
        <v>1053</v>
      </c>
      <c r="B305" s="126" t="s">
        <v>1054</v>
      </c>
      <c r="C305" s="126" t="s">
        <v>1055</v>
      </c>
      <c r="D305" s="126" t="s">
        <v>94</v>
      </c>
      <c r="E305" s="126" t="s">
        <v>78</v>
      </c>
      <c r="F305" s="127" t="s">
        <v>52</v>
      </c>
      <c r="G305" s="127" t="s">
        <v>52</v>
      </c>
      <c r="H305" s="127" t="s">
        <v>52</v>
      </c>
      <c r="I305" s="127" t="s">
        <v>52</v>
      </c>
      <c r="J305" s="127" t="s">
        <v>52</v>
      </c>
      <c r="K305" s="127">
        <v>7.0366034227471488</v>
      </c>
      <c r="L305" s="127">
        <v>10.627483150766452</v>
      </c>
      <c r="M305" s="127">
        <v>5.5426311504013057</v>
      </c>
      <c r="N305" s="127">
        <v>8.691519259381721</v>
      </c>
      <c r="O305" s="127">
        <v>7.5110587221313807</v>
      </c>
      <c r="P305" s="127">
        <v>8.0567770533935317</v>
      </c>
      <c r="Q305" s="127">
        <v>1.6376272406908328</v>
      </c>
      <c r="R305" s="127">
        <v>5.2319714892977487</v>
      </c>
      <c r="S305" s="127">
        <v>5.0371307328219217</v>
      </c>
      <c r="T305" s="127">
        <v>3.8632611440225304</v>
      </c>
      <c r="U305" s="127">
        <v>3.9860492949844684</v>
      </c>
      <c r="V305" s="127">
        <v>3.4789724038089958</v>
      </c>
      <c r="W305" s="127">
        <v>2.154153632255813</v>
      </c>
      <c r="X305" s="127">
        <v>8.3362396753969392E-2</v>
      </c>
      <c r="Y305" s="127">
        <v>0.16233628258413546</v>
      </c>
      <c r="Z305" s="127">
        <v>1.9083904690788245</v>
      </c>
      <c r="AA305" s="128">
        <v>0.3139129203893587</v>
      </c>
      <c r="AB305" s="127">
        <v>1.9863206999020555</v>
      </c>
      <c r="AC305" s="127">
        <v>4.0499076236906628</v>
      </c>
      <c r="AD305" s="128">
        <v>5.447306461832091</v>
      </c>
      <c r="AE305" s="127">
        <v>5.9077050894983385</v>
      </c>
      <c r="AF305" s="128">
        <v>3.3669302589461436</v>
      </c>
      <c r="AG305" s="128">
        <v>3.533046931114403</v>
      </c>
      <c r="AH305" s="128">
        <v>2.8025027488350132</v>
      </c>
      <c r="AI305" s="128">
        <v>3.7496224709372612</v>
      </c>
      <c r="AJ305" s="127">
        <v>5.0999999999999996</v>
      </c>
      <c r="AK305" s="127">
        <v>5.1988696078660324</v>
      </c>
    </row>
    <row r="306" spans="1:37" x14ac:dyDescent="0.15">
      <c r="A306" s="126" t="s">
        <v>1056</v>
      </c>
      <c r="B306" s="126" t="s">
        <v>1057</v>
      </c>
      <c r="C306" s="126" t="s">
        <v>1058</v>
      </c>
      <c r="D306" s="126" t="s">
        <v>94</v>
      </c>
      <c r="E306" s="126" t="s">
        <v>76</v>
      </c>
      <c r="F306" s="127" t="s">
        <v>52</v>
      </c>
      <c r="G306" s="127">
        <v>-19.408331122313598</v>
      </c>
      <c r="H306" s="127">
        <v>3.7037037037036953</v>
      </c>
      <c r="I306" s="127">
        <v>4.2539682539682673</v>
      </c>
      <c r="J306" s="127">
        <v>3.4713763702801259</v>
      </c>
      <c r="K306" s="127">
        <v>17.171865803413766</v>
      </c>
      <c r="L306" s="127">
        <v>5.8018334798442908</v>
      </c>
      <c r="M306" s="127">
        <v>6.8011869436201806</v>
      </c>
      <c r="N306" s="127">
        <v>8.8019559902200513</v>
      </c>
      <c r="O306" s="127">
        <v>8.743615934627158</v>
      </c>
      <c r="P306" s="127">
        <v>14.634604546308495</v>
      </c>
      <c r="Q306" s="127">
        <v>5.0803015404785441</v>
      </c>
      <c r="R306" s="127">
        <v>3.2439176543980039</v>
      </c>
      <c r="S306" s="127">
        <v>4.4864048338368718</v>
      </c>
      <c r="T306" s="127">
        <v>3.8455978025155417</v>
      </c>
      <c r="U306" s="127">
        <v>2.895726019768901</v>
      </c>
      <c r="V306" s="127">
        <v>4.8707887971857815</v>
      </c>
      <c r="W306" s="127">
        <v>0.15481873306669058</v>
      </c>
      <c r="X306" s="127">
        <v>0.14813860620894559</v>
      </c>
      <c r="Y306" s="127">
        <v>0.16721332561580482</v>
      </c>
      <c r="Z306" s="127">
        <v>1.9903691813804301</v>
      </c>
      <c r="AA306" s="128">
        <v>1.9263456090651498</v>
      </c>
      <c r="AB306" s="127">
        <v>1.9517015625964973</v>
      </c>
      <c r="AC306" s="127">
        <v>2.5262010056339879</v>
      </c>
      <c r="AD306" s="128">
        <v>3.9293311273930431</v>
      </c>
      <c r="AE306" s="127">
        <v>3.1894934333958735</v>
      </c>
      <c r="AF306" s="128">
        <v>2.7823691460055144</v>
      </c>
      <c r="AG306" s="128">
        <v>2.7445725006700394</v>
      </c>
      <c r="AH306" s="128">
        <v>2.7651693014034602</v>
      </c>
      <c r="AI306" s="128">
        <v>2.8230035030715386</v>
      </c>
      <c r="AJ306" s="127">
        <v>3.1</v>
      </c>
      <c r="AK306" s="127">
        <v>3.0471444998083621</v>
      </c>
    </row>
    <row r="307" spans="1:37" x14ac:dyDescent="0.15">
      <c r="A307" s="126" t="s">
        <v>1059</v>
      </c>
      <c r="B307" s="126" t="s">
        <v>1060</v>
      </c>
      <c r="C307" s="126" t="s">
        <v>1061</v>
      </c>
      <c r="D307" s="126" t="s">
        <v>94</v>
      </c>
      <c r="E307" s="126" t="s">
        <v>76</v>
      </c>
      <c r="F307" s="127" t="s">
        <v>52</v>
      </c>
      <c r="G307" s="127">
        <v>0</v>
      </c>
      <c r="H307" s="127">
        <v>2.3528181532991681</v>
      </c>
      <c r="I307" s="127">
        <v>10.706988148753567</v>
      </c>
      <c r="J307" s="127">
        <v>12.273901808785538</v>
      </c>
      <c r="K307" s="127">
        <v>10.455367417392722</v>
      </c>
      <c r="L307" s="127">
        <v>0.9674058639678691</v>
      </c>
      <c r="M307" s="127">
        <v>2.1594929245283083</v>
      </c>
      <c r="N307" s="127">
        <v>7.6184979438712901</v>
      </c>
      <c r="O307" s="127">
        <v>8.4266273379365941</v>
      </c>
      <c r="P307" s="127">
        <v>4.8534685297390894</v>
      </c>
      <c r="Q307" s="127">
        <v>5.9319535349961541</v>
      </c>
      <c r="R307" s="127">
        <v>4.7258558307820664</v>
      </c>
      <c r="S307" s="127">
        <v>3.8800892952057069</v>
      </c>
      <c r="T307" s="127">
        <v>2.6350798198935763</v>
      </c>
      <c r="U307" s="127">
        <v>4.2075876165312422</v>
      </c>
      <c r="V307" s="127">
        <v>3.3488016074247611</v>
      </c>
      <c r="W307" s="127">
        <v>1.8932555663565296</v>
      </c>
      <c r="X307" s="127">
        <v>3.6343812465915448E-2</v>
      </c>
      <c r="Y307" s="127">
        <v>0.3360581289736615</v>
      </c>
      <c r="Z307" s="127">
        <v>0.13578347062551188</v>
      </c>
      <c r="AA307" s="128">
        <v>1.3650334478394477</v>
      </c>
      <c r="AB307" s="127">
        <v>0.65103005440114714</v>
      </c>
      <c r="AC307" s="127">
        <v>2.8265107212475549</v>
      </c>
      <c r="AD307" s="128">
        <v>3.9724256785868217</v>
      </c>
      <c r="AE307" s="127">
        <v>3.4394165423504042</v>
      </c>
      <c r="AF307" s="128">
        <v>3.8698822209758621</v>
      </c>
      <c r="AG307" s="128">
        <v>3.9609688367787887</v>
      </c>
      <c r="AH307" s="128">
        <v>2.6006306807642332</v>
      </c>
      <c r="AI307" s="128">
        <v>3.138284639861149</v>
      </c>
      <c r="AJ307" s="127">
        <v>4.5999999999999996</v>
      </c>
      <c r="AK307" s="127">
        <v>5.7904966155083342</v>
      </c>
    </row>
    <row r="308" spans="1:37" x14ac:dyDescent="0.15">
      <c r="A308" s="126" t="s">
        <v>1062</v>
      </c>
      <c r="B308" s="126" t="s">
        <v>1063</v>
      </c>
      <c r="C308" s="126" t="s">
        <v>1064</v>
      </c>
      <c r="D308" s="126" t="s">
        <v>94</v>
      </c>
      <c r="E308" s="126" t="s">
        <v>76</v>
      </c>
      <c r="F308" s="127" t="s">
        <v>52</v>
      </c>
      <c r="G308" s="127">
        <v>4.9458769691102589</v>
      </c>
      <c r="H308" s="127">
        <v>5.6603773584905639</v>
      </c>
      <c r="I308" s="127">
        <v>12.103174603174608</v>
      </c>
      <c r="J308" s="127">
        <v>6.9168141592920449</v>
      </c>
      <c r="K308" s="127">
        <v>6.1051516355449706</v>
      </c>
      <c r="L308" s="127">
        <v>-0.21842236645034063</v>
      </c>
      <c r="M308" s="127">
        <v>4.3092125836512736</v>
      </c>
      <c r="N308" s="127">
        <v>2.5302794100011852</v>
      </c>
      <c r="O308" s="127">
        <v>7.4210526315789451</v>
      </c>
      <c r="P308" s="127">
        <v>3.7127769611845878</v>
      </c>
      <c r="Q308" s="127">
        <v>2.7242664427064227</v>
      </c>
      <c r="R308" s="127">
        <v>2.5651507409299938</v>
      </c>
      <c r="S308" s="127">
        <v>4.1450777202072402</v>
      </c>
      <c r="T308" s="127">
        <v>1.9996172981247611</v>
      </c>
      <c r="U308" s="127">
        <v>4.2678923177938373</v>
      </c>
      <c r="V308" s="127">
        <v>0.7556675062972289</v>
      </c>
      <c r="W308" s="127">
        <v>1.6517857142857082</v>
      </c>
      <c r="X308" s="127">
        <v>-1.9938515590689434</v>
      </c>
      <c r="Y308" s="127">
        <v>0.49740096791539656</v>
      </c>
      <c r="Z308" s="127">
        <v>0.26753466803405956</v>
      </c>
      <c r="AA308" s="128">
        <v>0.99168408413750075</v>
      </c>
      <c r="AB308" s="127">
        <v>0.56362835755174867</v>
      </c>
      <c r="AC308" s="127">
        <v>1.9353708731062236</v>
      </c>
      <c r="AD308" s="128">
        <v>2.5171821305841835</v>
      </c>
      <c r="AE308" s="127">
        <v>2.0740802815721215</v>
      </c>
      <c r="AF308" s="128">
        <v>2.216657772669417</v>
      </c>
      <c r="AG308" s="128">
        <v>3.4777719770290538</v>
      </c>
      <c r="AH308" s="128">
        <v>2.0530135444560731</v>
      </c>
      <c r="AI308" s="128">
        <v>2.1752357773045436</v>
      </c>
      <c r="AJ308" s="127">
        <v>2.2000000000000002</v>
      </c>
      <c r="AK308" s="127">
        <v>4.1580192972874634</v>
      </c>
    </row>
    <row r="309" spans="1:37" ht="17" x14ac:dyDescent="0.15">
      <c r="A309" s="126" t="s">
        <v>1065</v>
      </c>
      <c r="B309" s="126" t="s">
        <v>52</v>
      </c>
      <c r="C309" s="126" t="s">
        <v>1066</v>
      </c>
      <c r="D309" s="126" t="s">
        <v>194</v>
      </c>
      <c r="E309" s="126" t="s">
        <v>76</v>
      </c>
      <c r="F309" s="127" t="s">
        <v>52</v>
      </c>
      <c r="G309" s="127">
        <v>5.6334501752628938</v>
      </c>
      <c r="H309" s="127">
        <v>3.9938374022280243</v>
      </c>
      <c r="I309" s="127">
        <v>7.1225071225071304</v>
      </c>
      <c r="J309" s="127">
        <v>7.4468085106383057</v>
      </c>
      <c r="K309" s="127" t="s">
        <v>52</v>
      </c>
      <c r="L309" s="127" t="s">
        <v>52</v>
      </c>
      <c r="M309" s="127" t="s">
        <v>52</v>
      </c>
      <c r="N309" s="127" t="s">
        <v>52</v>
      </c>
      <c r="O309" s="127" t="s">
        <v>52</v>
      </c>
      <c r="P309" s="127" t="s">
        <v>52</v>
      </c>
      <c r="Q309" s="127" t="s">
        <v>52</v>
      </c>
      <c r="R309" s="127" t="s">
        <v>52</v>
      </c>
      <c r="S309" s="127" t="s">
        <v>52</v>
      </c>
      <c r="T309" s="127" t="s">
        <v>52</v>
      </c>
      <c r="U309" s="127" t="s">
        <v>52</v>
      </c>
      <c r="V309" s="127" t="s">
        <v>52</v>
      </c>
      <c r="W309" s="127" t="s">
        <v>52</v>
      </c>
      <c r="X309" s="127" t="s">
        <v>52</v>
      </c>
      <c r="Y309" s="127" t="s">
        <v>52</v>
      </c>
      <c r="Z309" s="127" t="s">
        <v>52</v>
      </c>
      <c r="AA309" s="128" t="s">
        <v>52</v>
      </c>
      <c r="AB309" s="127" t="s">
        <v>52</v>
      </c>
      <c r="AC309" s="127" t="s">
        <v>52</v>
      </c>
      <c r="AD309" s="128" t="s">
        <v>52</v>
      </c>
      <c r="AE309" s="127" t="s">
        <v>52</v>
      </c>
      <c r="AF309" s="128" t="s">
        <v>52</v>
      </c>
      <c r="AG309" s="128" t="s">
        <v>52</v>
      </c>
      <c r="AH309" s="128" t="s">
        <v>52</v>
      </c>
      <c r="AI309" s="128" t="s">
        <v>52</v>
      </c>
      <c r="AJ309" s="127" t="s">
        <v>52</v>
      </c>
      <c r="AK309" s="127" t="s">
        <v>52</v>
      </c>
    </row>
    <row r="310" spans="1:37" x14ac:dyDescent="0.15">
      <c r="A310" s="126" t="s">
        <v>1067</v>
      </c>
      <c r="B310" s="126" t="s">
        <v>1068</v>
      </c>
      <c r="C310" s="126" t="s">
        <v>1069</v>
      </c>
      <c r="D310" s="126" t="s">
        <v>94</v>
      </c>
      <c r="E310" s="126" t="s">
        <v>74</v>
      </c>
      <c r="F310" s="127" t="s">
        <v>52</v>
      </c>
      <c r="G310" s="127">
        <v>-3.0674846625766889</v>
      </c>
      <c r="H310" s="127">
        <v>-6.0126582278481067</v>
      </c>
      <c r="I310" s="127">
        <v>5.1941638608305425</v>
      </c>
      <c r="J310" s="127">
        <v>7.0060885398884665</v>
      </c>
      <c r="K310" s="127">
        <v>10.261762007949898</v>
      </c>
      <c r="L310" s="127">
        <v>7.0858451892934653</v>
      </c>
      <c r="M310" s="127">
        <v>2.1887701678732725</v>
      </c>
      <c r="N310" s="127">
        <v>3.994006236158711</v>
      </c>
      <c r="O310" s="127">
        <v>7.6791049520055878</v>
      </c>
      <c r="P310" s="127">
        <v>9.9887832811854196</v>
      </c>
      <c r="Q310" s="127">
        <v>4.9523196106847251</v>
      </c>
      <c r="R310" s="127">
        <v>1.7081195342731945</v>
      </c>
      <c r="S310" s="127">
        <v>2.0389521143757463</v>
      </c>
      <c r="T310" s="127">
        <v>2.7858310268645567</v>
      </c>
      <c r="U310" s="127">
        <v>3.7866257560866643</v>
      </c>
      <c r="V310" s="127">
        <v>2.8647316960504838</v>
      </c>
      <c r="W310" s="127">
        <v>1.4205417218642111</v>
      </c>
      <c r="X310" s="127">
        <v>-1.4759167287792252E-3</v>
      </c>
      <c r="Y310" s="127">
        <v>2.435298545464093E-2</v>
      </c>
      <c r="Z310" s="127">
        <v>2.9511583296510935E-3</v>
      </c>
      <c r="AA310" s="128">
        <v>6.7874638493758965E-2</v>
      </c>
      <c r="AB310" s="127">
        <v>1.8837181869120423</v>
      </c>
      <c r="AC310" s="127">
        <v>3.9358568937195582</v>
      </c>
      <c r="AD310" s="128">
        <v>4.9537004804010465</v>
      </c>
      <c r="AE310" s="127">
        <v>4.9427841719460019</v>
      </c>
      <c r="AF310" s="128">
        <v>3.9501630888265193</v>
      </c>
      <c r="AG310" s="128">
        <v>3.9557298792909368</v>
      </c>
      <c r="AH310" s="128">
        <v>4.9464755776542813</v>
      </c>
      <c r="AI310" s="128">
        <v>2.9553080721937941</v>
      </c>
      <c r="AJ310" s="127">
        <v>4</v>
      </c>
      <c r="AK310" s="127">
        <v>4.9977872074558096</v>
      </c>
    </row>
    <row r="311" spans="1:37" x14ac:dyDescent="0.15">
      <c r="A311" s="126" t="s">
        <v>1070</v>
      </c>
      <c r="B311" s="126" t="s">
        <v>1071</v>
      </c>
      <c r="C311" s="126" t="s">
        <v>1072</v>
      </c>
      <c r="D311" s="126" t="s">
        <v>94</v>
      </c>
      <c r="E311" s="126" t="s">
        <v>76</v>
      </c>
      <c r="F311" s="127" t="s">
        <v>52</v>
      </c>
      <c r="G311" s="127">
        <v>-4.0816326530612344</v>
      </c>
      <c r="H311" s="127">
        <v>-17.021276595744681</v>
      </c>
      <c r="I311" s="127">
        <v>2.1424501424501301</v>
      </c>
      <c r="J311" s="127">
        <v>16.95860760905947</v>
      </c>
      <c r="K311" s="127">
        <v>4.3880568539540263</v>
      </c>
      <c r="L311" s="127">
        <v>4.9163849035913358</v>
      </c>
      <c r="M311" s="127">
        <v>4.4595418517550769</v>
      </c>
      <c r="N311" s="127">
        <v>5.6616359543066608</v>
      </c>
      <c r="O311" s="127">
        <v>5.7607323232323324</v>
      </c>
      <c r="P311" s="127">
        <v>7.7451126697507817</v>
      </c>
      <c r="Q311" s="127">
        <v>4.1135734072022245</v>
      </c>
      <c r="R311" s="127">
        <v>6.0462950645204074</v>
      </c>
      <c r="S311" s="127">
        <v>4.6352631248823855</v>
      </c>
      <c r="T311" s="127">
        <v>3.0032370219398246</v>
      </c>
      <c r="U311" s="127">
        <v>2.9156724669731773</v>
      </c>
      <c r="V311" s="127">
        <v>2.9122370504410782</v>
      </c>
      <c r="W311" s="127">
        <v>2.2363866146491489</v>
      </c>
      <c r="X311" s="127">
        <v>-0.29560356874127081</v>
      </c>
      <c r="Y311" s="127">
        <v>-5.9295994825063758E-2</v>
      </c>
      <c r="Z311" s="127">
        <v>2.6968716289090366E-2</v>
      </c>
      <c r="AA311" s="128">
        <v>-7.0099757346986369E-2</v>
      </c>
      <c r="AB311" s="127">
        <v>0.15109000647528514</v>
      </c>
      <c r="AC311" s="127">
        <v>3.130387931034484</v>
      </c>
      <c r="AD311" s="128">
        <v>2.7793741183846254</v>
      </c>
      <c r="AE311" s="127">
        <v>4.5239668581304349</v>
      </c>
      <c r="AF311" s="128">
        <v>3.068618392257938</v>
      </c>
      <c r="AG311" s="128">
        <v>2.4110597338869555</v>
      </c>
      <c r="AH311" s="128">
        <v>2.4234047454503527</v>
      </c>
      <c r="AI311" s="128">
        <v>2.343983626467538</v>
      </c>
      <c r="AJ311" s="127">
        <v>2.2999999999999998</v>
      </c>
      <c r="AK311" s="127">
        <v>2.4736955121322826</v>
      </c>
    </row>
    <row r="312" spans="1:37" x14ac:dyDescent="0.15">
      <c r="A312" s="126" t="s">
        <v>1073</v>
      </c>
      <c r="B312" s="126" t="s">
        <v>1074</v>
      </c>
      <c r="C312" s="126" t="s">
        <v>1075</v>
      </c>
      <c r="D312" s="126" t="s">
        <v>94</v>
      </c>
      <c r="E312" s="126" t="s">
        <v>227</v>
      </c>
      <c r="F312" s="127" t="s">
        <v>52</v>
      </c>
      <c r="G312" s="127">
        <v>-2.7306012616348312</v>
      </c>
      <c r="H312" s="127">
        <v>15.562358276643977</v>
      </c>
      <c r="I312" s="127">
        <v>2.7510154425759907</v>
      </c>
      <c r="J312" s="127">
        <v>8.1332951398835291</v>
      </c>
      <c r="K312" s="127">
        <v>2.991664311952519</v>
      </c>
      <c r="L312" s="127">
        <v>2.7847319866936431</v>
      </c>
      <c r="M312" s="127">
        <v>7.6290414066931334</v>
      </c>
      <c r="N312" s="127">
        <v>4.9027357978764599</v>
      </c>
      <c r="O312" s="127">
        <v>5.0001477585035019</v>
      </c>
      <c r="P312" s="127">
        <v>9.7998930511384401</v>
      </c>
      <c r="Q312" s="127">
        <v>4.799682157229654</v>
      </c>
      <c r="R312" s="127">
        <v>4.8403468222230259</v>
      </c>
      <c r="S312" s="127">
        <v>1.9386671954647881</v>
      </c>
      <c r="T312" s="127">
        <v>4.8002654735613532</v>
      </c>
      <c r="U312" s="127">
        <v>3.2504968008210824</v>
      </c>
      <c r="V312" s="127">
        <v>0</v>
      </c>
      <c r="W312" s="127">
        <v>0</v>
      </c>
      <c r="X312" s="127">
        <v>0</v>
      </c>
      <c r="Y312" s="127">
        <v>0</v>
      </c>
      <c r="Z312" s="127">
        <v>0</v>
      </c>
      <c r="AA312" s="128">
        <v>0</v>
      </c>
      <c r="AB312" s="127">
        <v>0</v>
      </c>
      <c r="AC312" s="127">
        <v>1.9997250510241926</v>
      </c>
      <c r="AD312" s="128">
        <v>0</v>
      </c>
      <c r="AE312" s="127">
        <v>0</v>
      </c>
      <c r="AF312" s="128">
        <v>4.8033259377527227</v>
      </c>
      <c r="AG312" s="128">
        <v>3.9906219395174469</v>
      </c>
      <c r="AH312" s="128">
        <v>4.9904395886644952</v>
      </c>
      <c r="AI312" s="128">
        <v>2.9900241920139172</v>
      </c>
      <c r="AJ312" s="127">
        <v>5</v>
      </c>
      <c r="AK312" s="127">
        <v>4.9899865090205173</v>
      </c>
    </row>
    <row r="313" spans="1:37" x14ac:dyDescent="0.15">
      <c r="A313" s="126" t="s">
        <v>1076</v>
      </c>
      <c r="B313" s="16" t="s">
        <v>1077</v>
      </c>
      <c r="C313" s="126" t="s">
        <v>1078</v>
      </c>
      <c r="D313" s="126" t="s">
        <v>94</v>
      </c>
      <c r="E313" s="126" t="s">
        <v>82</v>
      </c>
      <c r="F313" s="127" t="s">
        <v>52</v>
      </c>
      <c r="G313" s="127">
        <v>3.7582427374799607</v>
      </c>
      <c r="H313" s="127">
        <v>-2.1728395061728349</v>
      </c>
      <c r="I313" s="127">
        <v>2.24085332396902</v>
      </c>
      <c r="J313" s="127">
        <v>3.5162287480680021</v>
      </c>
      <c r="K313" s="127">
        <v>15.658827920865988</v>
      </c>
      <c r="L313" s="127">
        <v>9.762788446022256</v>
      </c>
      <c r="M313" s="127">
        <v>6.248162305204346</v>
      </c>
      <c r="N313" s="127">
        <v>6.2543240625432475</v>
      </c>
      <c r="O313" s="127">
        <v>9.7538742023700991</v>
      </c>
      <c r="P313" s="127">
        <v>15.899383009017569</v>
      </c>
      <c r="Q313" s="127">
        <v>5.7534807534807726</v>
      </c>
      <c r="R313" s="127">
        <v>2.9041626331074468</v>
      </c>
      <c r="S313" s="127">
        <v>4.9858889934148607</v>
      </c>
      <c r="T313" s="127">
        <v>4.74910394265234</v>
      </c>
      <c r="U313" s="127">
        <v>3.7467921300256677</v>
      </c>
      <c r="V313" s="127">
        <v>2.9518469656992181</v>
      </c>
      <c r="W313" s="127">
        <v>1.8981259010091236</v>
      </c>
      <c r="X313" s="127">
        <v>0</v>
      </c>
      <c r="Y313" s="127">
        <v>0</v>
      </c>
      <c r="Z313" s="127">
        <v>0</v>
      </c>
      <c r="AA313" s="128">
        <v>0</v>
      </c>
      <c r="AB313" s="127">
        <v>0</v>
      </c>
      <c r="AC313" s="127">
        <v>3.9927690010217676</v>
      </c>
      <c r="AD313" s="128">
        <v>4.7993348953216053</v>
      </c>
      <c r="AE313" s="127">
        <v>5.9930765902206806</v>
      </c>
      <c r="AF313" s="128">
        <v>2.9870041505069</v>
      </c>
      <c r="AG313" s="128">
        <v>3.9838794926004173</v>
      </c>
      <c r="AH313" s="128">
        <v>3.9837346718343012</v>
      </c>
      <c r="AI313" s="128">
        <v>2.9879017475253566</v>
      </c>
      <c r="AJ313" s="127">
        <v>5</v>
      </c>
      <c r="AK313" s="127">
        <v>4.989828209764906</v>
      </c>
    </row>
    <row r="314" spans="1:37" x14ac:dyDescent="0.15">
      <c r="A314" s="126" t="s">
        <v>1079</v>
      </c>
      <c r="B314" s="126" t="s">
        <v>1080</v>
      </c>
      <c r="C314" s="126" t="s">
        <v>1081</v>
      </c>
      <c r="D314" s="126" t="s">
        <v>94</v>
      </c>
      <c r="E314" s="126" t="s">
        <v>86</v>
      </c>
      <c r="F314" s="127" t="s">
        <v>52</v>
      </c>
      <c r="G314" s="127" t="s">
        <v>52</v>
      </c>
      <c r="H314" s="127" t="s">
        <v>52</v>
      </c>
      <c r="I314" s="127">
        <v>-0.40000000000000568</v>
      </c>
      <c r="J314" s="127">
        <v>12.851405622489963</v>
      </c>
      <c r="K314" s="127">
        <v>6.0498220640569542</v>
      </c>
      <c r="L314" s="127">
        <v>19.96644295302012</v>
      </c>
      <c r="M314" s="127">
        <v>12.027972027972027</v>
      </c>
      <c r="N314" s="127">
        <v>15.98002496878901</v>
      </c>
      <c r="O314" s="127">
        <v>20.02152852529602</v>
      </c>
      <c r="P314" s="127">
        <v>21.524663677130064</v>
      </c>
      <c r="Q314" s="127">
        <v>13.726937269372684</v>
      </c>
      <c r="R314" s="127">
        <v>4.9318624269954654</v>
      </c>
      <c r="S314" s="127">
        <v>5.9369202226344981</v>
      </c>
      <c r="T314" s="127">
        <v>6.9468768242848711</v>
      </c>
      <c r="U314" s="127">
        <v>8.2969432314410625</v>
      </c>
      <c r="V314" s="127">
        <v>3.9314516129032313</v>
      </c>
      <c r="W314" s="127">
        <v>3.0067895247332501</v>
      </c>
      <c r="X314" s="127">
        <v>0</v>
      </c>
      <c r="Y314" s="127">
        <v>3.0131826741996122</v>
      </c>
      <c r="Z314" s="127">
        <v>1.9652650822669102</v>
      </c>
      <c r="AA314" s="128">
        <v>1.9722097714029552</v>
      </c>
      <c r="AB314" s="127">
        <v>1.9780219780219932</v>
      </c>
      <c r="AC314" s="127">
        <v>1.9827586206896397</v>
      </c>
      <c r="AD314" s="128">
        <v>1.9864750633981298</v>
      </c>
      <c r="AE314" s="127">
        <v>5.5118110236220375</v>
      </c>
      <c r="AF314" s="128">
        <v>10.447761194029859</v>
      </c>
      <c r="AG314" s="128">
        <v>3.9473684210526327</v>
      </c>
      <c r="AH314" s="128">
        <v>5.6790968183373236</v>
      </c>
      <c r="AI314" s="128">
        <v>3.593395921010039</v>
      </c>
      <c r="AJ314" s="127">
        <v>5.2</v>
      </c>
      <c r="AK314" s="127">
        <v>4.2780748663101535</v>
      </c>
    </row>
    <row r="315" spans="1:37" ht="17" x14ac:dyDescent="0.15">
      <c r="A315" s="126" t="s">
        <v>97</v>
      </c>
      <c r="B315" s="126" t="s">
        <v>52</v>
      </c>
      <c r="C315" s="126" t="s">
        <v>1082</v>
      </c>
      <c r="D315" s="126" t="s">
        <v>194</v>
      </c>
      <c r="E315" s="126" t="s">
        <v>76</v>
      </c>
      <c r="F315" s="127" t="s">
        <v>52</v>
      </c>
      <c r="G315" s="127" t="s">
        <v>52</v>
      </c>
      <c r="H315" s="127" t="s">
        <v>52</v>
      </c>
      <c r="I315" s="127" t="s">
        <v>52</v>
      </c>
      <c r="J315" s="127" t="s">
        <v>52</v>
      </c>
      <c r="K315" s="127" t="s">
        <v>52</v>
      </c>
      <c r="L315" s="127" t="s">
        <v>52</v>
      </c>
      <c r="M315" s="127" t="s">
        <v>52</v>
      </c>
      <c r="N315" s="127" t="s">
        <v>52</v>
      </c>
      <c r="O315" s="127" t="s">
        <v>52</v>
      </c>
      <c r="P315" s="127" t="s">
        <v>52</v>
      </c>
      <c r="Q315" s="127" t="s">
        <v>52</v>
      </c>
      <c r="R315" s="127" t="s">
        <v>52</v>
      </c>
      <c r="S315" s="127" t="s">
        <v>52</v>
      </c>
      <c r="T315" s="127" t="s">
        <v>52</v>
      </c>
      <c r="U315" s="127" t="s">
        <v>52</v>
      </c>
      <c r="V315" s="127" t="s">
        <v>52</v>
      </c>
      <c r="W315" s="127" t="s">
        <v>52</v>
      </c>
      <c r="X315" s="127" t="s">
        <v>52</v>
      </c>
      <c r="Y315" s="127" t="s">
        <v>52</v>
      </c>
      <c r="Z315" s="127" t="s">
        <v>52</v>
      </c>
      <c r="AA315" s="128" t="s">
        <v>52</v>
      </c>
      <c r="AB315" s="127" t="s">
        <v>52</v>
      </c>
      <c r="AC315" s="127" t="s">
        <v>52</v>
      </c>
      <c r="AD315" s="128" t="s">
        <v>52</v>
      </c>
      <c r="AE315" s="127" t="s">
        <v>52</v>
      </c>
      <c r="AF315" s="128" t="s">
        <v>52</v>
      </c>
      <c r="AG315" s="128" t="s">
        <v>52</v>
      </c>
      <c r="AH315" s="128" t="s">
        <v>52</v>
      </c>
      <c r="AI315" s="128" t="s">
        <v>52</v>
      </c>
      <c r="AJ315" s="127" t="s">
        <v>52</v>
      </c>
      <c r="AK315" s="127" t="s">
        <v>52</v>
      </c>
    </row>
    <row r="316" spans="1:37" ht="17" x14ac:dyDescent="0.15">
      <c r="A316" s="126" t="s">
        <v>1083</v>
      </c>
      <c r="B316" s="126" t="s">
        <v>1084</v>
      </c>
      <c r="C316" s="126" t="s">
        <v>1085</v>
      </c>
      <c r="D316" s="126" t="s">
        <v>194</v>
      </c>
      <c r="E316" s="126" t="s">
        <v>76</v>
      </c>
      <c r="F316" s="127" t="s">
        <v>52</v>
      </c>
      <c r="G316" s="127">
        <v>10.006349206349199</v>
      </c>
      <c r="H316" s="127">
        <v>10.389010735311089</v>
      </c>
      <c r="I316" s="127">
        <v>10.132803513541774</v>
      </c>
      <c r="J316" s="127">
        <v>16.388150398784674</v>
      </c>
      <c r="K316" s="127">
        <v>8.5739924946973503</v>
      </c>
      <c r="L316" s="127">
        <v>5.1168382297693427</v>
      </c>
      <c r="M316" s="127">
        <v>8.9492494639027598</v>
      </c>
      <c r="N316" s="127">
        <v>2.5455976905917908</v>
      </c>
      <c r="O316" s="127">
        <v>10.326295585412652</v>
      </c>
      <c r="P316" s="127">
        <v>5.9035026675945375</v>
      </c>
      <c r="Q316" s="127">
        <v>5.7879750301171811</v>
      </c>
      <c r="R316" s="127">
        <v>4.1358248356540201</v>
      </c>
      <c r="S316" s="127">
        <v>4.2996321701958493</v>
      </c>
      <c r="T316" s="127">
        <v>4.880141066577707</v>
      </c>
      <c r="U316" s="127">
        <v>5.216522015722262</v>
      </c>
      <c r="V316" s="127" t="s">
        <v>52</v>
      </c>
      <c r="W316" s="127" t="s">
        <v>52</v>
      </c>
      <c r="X316" s="127" t="s">
        <v>52</v>
      </c>
      <c r="Y316" s="127" t="s">
        <v>52</v>
      </c>
      <c r="Z316" s="127" t="s">
        <v>52</v>
      </c>
      <c r="AA316" s="128" t="s">
        <v>52</v>
      </c>
      <c r="AB316" s="127" t="s">
        <v>52</v>
      </c>
      <c r="AC316" s="127" t="s">
        <v>52</v>
      </c>
      <c r="AD316" s="128" t="s">
        <v>52</v>
      </c>
      <c r="AE316" s="127" t="s">
        <v>52</v>
      </c>
      <c r="AF316" s="128" t="s">
        <v>52</v>
      </c>
      <c r="AG316" s="128" t="s">
        <v>52</v>
      </c>
      <c r="AH316" s="128" t="s">
        <v>52</v>
      </c>
      <c r="AI316" s="128" t="s">
        <v>52</v>
      </c>
      <c r="AJ316" s="127" t="s">
        <v>52</v>
      </c>
      <c r="AK316" s="127" t="s">
        <v>52</v>
      </c>
    </row>
    <row r="317" spans="1:37" x14ac:dyDescent="0.15">
      <c r="A317" s="126" t="s">
        <v>1086</v>
      </c>
      <c r="B317" s="126" t="s">
        <v>1087</v>
      </c>
      <c r="C317" s="126" t="s">
        <v>1088</v>
      </c>
      <c r="D317" s="126" t="s">
        <v>94</v>
      </c>
      <c r="E317" s="126" t="s">
        <v>76</v>
      </c>
      <c r="F317" s="127" t="s">
        <v>52</v>
      </c>
      <c r="G317" s="127">
        <v>6.4873600369387106</v>
      </c>
      <c r="H317" s="127">
        <v>2.4390243902439011</v>
      </c>
      <c r="I317" s="127">
        <v>-10.793650793650798</v>
      </c>
      <c r="J317" s="127">
        <v>18.398576512455534</v>
      </c>
      <c r="K317" s="127">
        <v>20.398757639515082</v>
      </c>
      <c r="L317" s="127">
        <v>0.90704834817343283</v>
      </c>
      <c r="M317" s="127">
        <v>5.6737588652482174</v>
      </c>
      <c r="N317" s="127">
        <v>3.0279381926018516</v>
      </c>
      <c r="O317" s="127">
        <v>9.7636721708831828</v>
      </c>
      <c r="P317" s="127">
        <v>8.1705886412255921</v>
      </c>
      <c r="Q317" s="127">
        <v>4.7846889952153191</v>
      </c>
      <c r="R317" s="127">
        <v>3.7077625570776291</v>
      </c>
      <c r="S317" s="127">
        <v>4.7258424327814907</v>
      </c>
      <c r="T317" s="127">
        <v>3.9632266382645014</v>
      </c>
      <c r="U317" s="127">
        <v>4.6640785074948781</v>
      </c>
      <c r="V317" s="127">
        <v>3.2404306836329795</v>
      </c>
      <c r="W317" s="127">
        <v>3.7874251497006099</v>
      </c>
      <c r="X317" s="127">
        <v>0.38463387662868342</v>
      </c>
      <c r="Y317" s="127">
        <v>0.40231811868385137</v>
      </c>
      <c r="Z317" s="127">
        <v>1.1353336831560341</v>
      </c>
      <c r="AA317" s="128">
        <v>9.9051931512672553E-2</v>
      </c>
      <c r="AB317" s="127">
        <v>0.54660258222598568</v>
      </c>
      <c r="AC317" s="127">
        <v>3.0883869153622623</v>
      </c>
      <c r="AD317" s="128">
        <v>3.4777469654952986</v>
      </c>
      <c r="AE317" s="127">
        <v>3.0796942272208083</v>
      </c>
      <c r="AF317" s="128">
        <v>3.972211567148265</v>
      </c>
      <c r="AG317" s="128">
        <v>5.3822504611600763</v>
      </c>
      <c r="AH317" s="128">
        <v>2.8279134899642284</v>
      </c>
      <c r="AI317" s="128">
        <v>4.0092528844335114</v>
      </c>
      <c r="AJ317" s="127">
        <v>4.2</v>
      </c>
      <c r="AK317" s="127">
        <v>6.3337988826815792</v>
      </c>
    </row>
    <row r="318" spans="1:37" ht="17" x14ac:dyDescent="0.15">
      <c r="A318" s="126" t="s">
        <v>1089</v>
      </c>
      <c r="B318" s="126" t="s">
        <v>1090</v>
      </c>
      <c r="C318" s="126" t="s">
        <v>1091</v>
      </c>
      <c r="D318" s="126" t="s">
        <v>194</v>
      </c>
      <c r="E318" s="126" t="s">
        <v>76</v>
      </c>
      <c r="F318" s="127" t="s">
        <v>52</v>
      </c>
      <c r="G318" s="127">
        <v>13.790989886607406</v>
      </c>
      <c r="H318" s="127">
        <v>18.179369781847555</v>
      </c>
      <c r="I318" s="127">
        <v>47.037374658158598</v>
      </c>
      <c r="J318" s="127">
        <v>19.218846869187871</v>
      </c>
      <c r="K318" s="127">
        <v>0.6240249609984545</v>
      </c>
      <c r="L318" s="127">
        <v>3.1653746770025748</v>
      </c>
      <c r="M318" s="127">
        <v>3.1183469004383255</v>
      </c>
      <c r="N318" s="127">
        <v>12.424095214962321</v>
      </c>
      <c r="O318" s="127">
        <v>9.8736091606351977</v>
      </c>
      <c r="P318" s="127">
        <v>10.510274309310802</v>
      </c>
      <c r="Q318" s="127">
        <v>9.4039145907473198</v>
      </c>
      <c r="R318" s="127">
        <v>6.8959908920874966</v>
      </c>
      <c r="S318" s="127">
        <v>5.6143020159756816</v>
      </c>
      <c r="T318" s="127">
        <v>9.7097169199740705</v>
      </c>
      <c r="U318" s="127">
        <v>7.8655373908476065</v>
      </c>
      <c r="V318" s="127">
        <v>4.6442266723476706</v>
      </c>
      <c r="W318" s="127">
        <v>2.8501628664495229</v>
      </c>
      <c r="X318" s="127">
        <v>1.1650265807035396</v>
      </c>
      <c r="Y318" s="127">
        <v>0.15652951699462392</v>
      </c>
      <c r="Z318" s="127">
        <v>4.5936592989506551</v>
      </c>
      <c r="AA318" s="128">
        <v>5.870110464806011</v>
      </c>
      <c r="AB318" s="127">
        <v>3.0797923282423589</v>
      </c>
      <c r="AC318" s="127">
        <v>5.2176039119804285</v>
      </c>
      <c r="AD318" s="128">
        <v>5.8930148254868309</v>
      </c>
      <c r="AE318" s="127">
        <v>5.034013605442178</v>
      </c>
      <c r="AF318" s="128" t="s">
        <v>52</v>
      </c>
      <c r="AG318" s="128" t="s">
        <v>52</v>
      </c>
      <c r="AH318" s="128" t="s">
        <v>52</v>
      </c>
      <c r="AI318" s="128" t="s">
        <v>52</v>
      </c>
      <c r="AJ318" s="127" t="s">
        <v>52</v>
      </c>
      <c r="AK318" s="127" t="s">
        <v>52</v>
      </c>
    </row>
    <row r="319" spans="1:37" x14ac:dyDescent="0.15">
      <c r="A319" s="126" t="s">
        <v>1092</v>
      </c>
      <c r="B319" s="126" t="s">
        <v>1093</v>
      </c>
      <c r="C319" s="126" t="s">
        <v>1094</v>
      </c>
      <c r="D319" s="126" t="s">
        <v>94</v>
      </c>
      <c r="E319" s="126" t="s">
        <v>76</v>
      </c>
      <c r="F319" s="127" t="s">
        <v>52</v>
      </c>
      <c r="G319" s="127">
        <v>-1.0370370370370381</v>
      </c>
      <c r="H319" s="127">
        <v>3.1530688622754468</v>
      </c>
      <c r="I319" s="127">
        <v>11.356009070294775</v>
      </c>
      <c r="J319" s="127">
        <v>6.3777795878472006</v>
      </c>
      <c r="K319" s="127">
        <v>10.329249617151632</v>
      </c>
      <c r="L319" s="127">
        <v>4.6359913942674638</v>
      </c>
      <c r="M319" s="127">
        <v>8.5229156994096797</v>
      </c>
      <c r="N319" s="127">
        <v>4.4432220999877785</v>
      </c>
      <c r="O319" s="127">
        <v>8.8185382409737372</v>
      </c>
      <c r="P319" s="127">
        <v>3.5061303506130201</v>
      </c>
      <c r="Q319" s="127">
        <v>4.1562759767248565</v>
      </c>
      <c r="R319" s="127">
        <v>5.4469273743016799</v>
      </c>
      <c r="S319" s="127">
        <v>4.2289498580889244</v>
      </c>
      <c r="T319" s="127">
        <v>3.0861396024326098</v>
      </c>
      <c r="U319" s="127">
        <v>5.7057321475741958</v>
      </c>
      <c r="V319" s="127">
        <v>3.6276551436901201</v>
      </c>
      <c r="W319" s="127">
        <v>3.3921466179012185</v>
      </c>
      <c r="X319" s="127">
        <v>0.22934888241010754</v>
      </c>
      <c r="Y319" s="127">
        <v>1.9508222153273351</v>
      </c>
      <c r="Z319" s="127">
        <v>1.8145851561608453</v>
      </c>
      <c r="AA319" s="128">
        <v>0.94529965625467227</v>
      </c>
      <c r="AB319" s="127">
        <v>0.20357552652034983</v>
      </c>
      <c r="AC319" s="127">
        <v>1.4147458628841481</v>
      </c>
      <c r="AD319" s="128">
        <v>2.3529411764705799</v>
      </c>
      <c r="AE319" s="127">
        <v>1.7650617415750469</v>
      </c>
      <c r="AF319" s="128">
        <v>1.7834038535510688</v>
      </c>
      <c r="AG319" s="128">
        <v>1.3673686742020852</v>
      </c>
      <c r="AH319" s="128">
        <v>1.7895271987798584</v>
      </c>
      <c r="AI319" s="128">
        <v>2.031099124296615</v>
      </c>
      <c r="AJ319" s="127">
        <v>2.2999999999999998</v>
      </c>
      <c r="AK319" s="127">
        <v>4.1710547311313206</v>
      </c>
    </row>
    <row r="320" spans="1:37" x14ac:dyDescent="0.15">
      <c r="A320" s="126" t="s">
        <v>1095</v>
      </c>
      <c r="B320" s="126" t="s">
        <v>1096</v>
      </c>
      <c r="C320" s="126" t="s">
        <v>1097</v>
      </c>
      <c r="D320" s="126" t="s">
        <v>94</v>
      </c>
      <c r="E320" s="126" t="s">
        <v>78</v>
      </c>
      <c r="F320" s="127" t="s">
        <v>52</v>
      </c>
      <c r="G320" s="127" t="s">
        <v>52</v>
      </c>
      <c r="H320" s="127" t="s">
        <v>52</v>
      </c>
      <c r="I320" s="127" t="s">
        <v>52</v>
      </c>
      <c r="J320" s="127">
        <v>6.6820343307817183</v>
      </c>
      <c r="K320" s="127">
        <v>5.4562750560576205</v>
      </c>
      <c r="L320" s="127">
        <v>4.3762886597938291</v>
      </c>
      <c r="M320" s="127">
        <v>5.8027556916390779</v>
      </c>
      <c r="N320" s="127">
        <v>4.8532020164301599</v>
      </c>
      <c r="O320" s="127">
        <v>8.4591842412776117</v>
      </c>
      <c r="P320" s="127">
        <v>8.8942702347726339</v>
      </c>
      <c r="Q320" s="127">
        <v>1.1458294071086783</v>
      </c>
      <c r="R320" s="127">
        <v>4.8313769331097376</v>
      </c>
      <c r="S320" s="127">
        <v>2.6082860849936793</v>
      </c>
      <c r="T320" s="127">
        <v>2.8225981067200365</v>
      </c>
      <c r="U320" s="127">
        <v>2.7105795148248006</v>
      </c>
      <c r="V320" s="127">
        <v>3.2606734570027385</v>
      </c>
      <c r="W320" s="127">
        <v>-4.3680607398712823E-2</v>
      </c>
      <c r="X320" s="127">
        <v>1.5096258511505312E-2</v>
      </c>
      <c r="Y320" s="127">
        <v>1.1121879915478416E-2</v>
      </c>
      <c r="Z320" s="127">
        <v>7.7050169986975448E-2</v>
      </c>
      <c r="AA320" s="128">
        <v>2.0477978236195238</v>
      </c>
      <c r="AB320" s="127">
        <v>1.9740372873709777</v>
      </c>
      <c r="AC320" s="127">
        <v>3.9959727550779256</v>
      </c>
      <c r="AD320" s="128">
        <v>4.9455062854795839</v>
      </c>
      <c r="AE320" s="127">
        <v>4.933293265030847</v>
      </c>
      <c r="AF320" s="128">
        <v>2.9897168127447582</v>
      </c>
      <c r="AG320" s="128">
        <v>3.966709131708468</v>
      </c>
      <c r="AH320" s="128">
        <v>4.9561177077955643</v>
      </c>
      <c r="AI320" s="128">
        <v>2.9492352094062335</v>
      </c>
      <c r="AJ320" s="127">
        <v>4</v>
      </c>
      <c r="AK320" s="127">
        <v>4.9786951469204821</v>
      </c>
    </row>
    <row r="321" spans="1:38" x14ac:dyDescent="0.15">
      <c r="A321" s="126" t="s">
        <v>1098</v>
      </c>
      <c r="B321" s="126" t="s">
        <v>1099</v>
      </c>
      <c r="C321" s="126" t="s">
        <v>1100</v>
      </c>
      <c r="D321" s="126" t="s">
        <v>94</v>
      </c>
      <c r="E321" s="126" t="s">
        <v>76</v>
      </c>
      <c r="F321" s="127" t="s">
        <v>52</v>
      </c>
      <c r="G321" s="127">
        <v>-13.22875816993465</v>
      </c>
      <c r="H321" s="127">
        <v>5.0768303705935693</v>
      </c>
      <c r="I321" s="127">
        <v>27.068100358422925</v>
      </c>
      <c r="J321" s="127">
        <v>15.254428523073457</v>
      </c>
      <c r="K321" s="127">
        <v>12.266275085658336</v>
      </c>
      <c r="L321" s="127">
        <v>4.7959539588420057</v>
      </c>
      <c r="M321" s="127">
        <v>1.4977533699450873</v>
      </c>
      <c r="N321" s="127">
        <v>7.5176258403016902</v>
      </c>
      <c r="O321" s="127">
        <v>9.5768204346168488</v>
      </c>
      <c r="P321" s="127">
        <v>13.19323637881844</v>
      </c>
      <c r="Q321" s="127">
        <v>3.0429704309338064</v>
      </c>
      <c r="R321" s="127">
        <v>6.8965517241379217</v>
      </c>
      <c r="S321" s="127">
        <v>4.4871079361535919</v>
      </c>
      <c r="T321" s="127">
        <v>5.3252857600683683</v>
      </c>
      <c r="U321" s="127">
        <v>8.7529793600081121</v>
      </c>
      <c r="V321" s="127">
        <v>2.8724644439263329</v>
      </c>
      <c r="W321" s="127">
        <v>-3.1050269706722418</v>
      </c>
      <c r="X321" s="127">
        <v>0.30875748502994327</v>
      </c>
      <c r="Y321" s="127">
        <v>0.22852345863259416</v>
      </c>
      <c r="Z321" s="127">
        <v>1.8938160160066957</v>
      </c>
      <c r="AA321" s="128">
        <v>2.1645812402959264</v>
      </c>
      <c r="AB321" s="127">
        <v>2.0919005900232435</v>
      </c>
      <c r="AC321" s="127">
        <v>1.9746059544658356</v>
      </c>
      <c r="AD321" s="128">
        <v>2.5761023571336583</v>
      </c>
      <c r="AE321" s="127">
        <v>2.8630028044033251</v>
      </c>
      <c r="AF321" s="128">
        <v>3.1820956256358057</v>
      </c>
      <c r="AG321" s="128">
        <v>2.2005757778917001</v>
      </c>
      <c r="AH321" s="128">
        <v>2.27667374107661</v>
      </c>
      <c r="AI321" s="128">
        <v>2.1279003961516643</v>
      </c>
      <c r="AJ321" s="127">
        <v>3.4</v>
      </c>
      <c r="AK321" s="127">
        <v>3.337382977202878</v>
      </c>
    </row>
    <row r="322" spans="1:38" x14ac:dyDescent="0.15">
      <c r="A322" s="126" t="s">
        <v>1101</v>
      </c>
      <c r="B322" s="126" t="s">
        <v>1102</v>
      </c>
      <c r="C322" s="126" t="s">
        <v>1103</v>
      </c>
      <c r="D322" s="126" t="s">
        <v>94</v>
      </c>
      <c r="E322" s="126" t="s">
        <v>76</v>
      </c>
      <c r="F322" s="127" t="s">
        <v>52</v>
      </c>
      <c r="G322" s="127">
        <v>11.674074074074056</v>
      </c>
      <c r="H322" s="127">
        <v>2.9848766250995027</v>
      </c>
      <c r="I322" s="127">
        <v>23.096740950663403</v>
      </c>
      <c r="J322" s="127">
        <v>7.4926747593135161</v>
      </c>
      <c r="K322" s="127">
        <v>7.5545171339563808</v>
      </c>
      <c r="L322" s="127">
        <v>4.4713975380159354</v>
      </c>
      <c r="M322" s="127">
        <v>6.1947669381389687</v>
      </c>
      <c r="N322" s="127">
        <v>6.5513584074406594</v>
      </c>
      <c r="O322" s="127">
        <v>9.1883614088820877</v>
      </c>
      <c r="P322" s="127">
        <v>4.6493688639551038</v>
      </c>
      <c r="Q322" s="127">
        <v>5.8098237619781656</v>
      </c>
      <c r="R322" s="127">
        <v>4.1291956934768734</v>
      </c>
      <c r="S322" s="127">
        <v>4.6527186473664983</v>
      </c>
      <c r="T322" s="127">
        <v>3.2951705701168095</v>
      </c>
      <c r="U322" s="127">
        <v>4.3321705862495747</v>
      </c>
      <c r="V322" s="127">
        <v>3.6399913718722985</v>
      </c>
      <c r="W322" s="127">
        <v>3.6370258598262097</v>
      </c>
      <c r="X322" s="127">
        <v>0.1154734411085343</v>
      </c>
      <c r="Y322" s="127">
        <v>0.97286996640089285</v>
      </c>
      <c r="Z322" s="127">
        <v>3.1239135833126284</v>
      </c>
      <c r="AA322" s="128">
        <v>2.648815257175885</v>
      </c>
      <c r="AB322" s="127">
        <v>2.4209439804823152</v>
      </c>
      <c r="AC322" s="127">
        <v>3.8937242327072852</v>
      </c>
      <c r="AD322" s="128">
        <v>4.3606701940035242</v>
      </c>
      <c r="AE322" s="127">
        <v>3.5785204275634808</v>
      </c>
      <c r="AF322" s="128">
        <v>3.8423886441507626</v>
      </c>
      <c r="AG322" s="128">
        <v>3.8455495325634415</v>
      </c>
      <c r="AH322" s="128">
        <v>3.2454514506184453</v>
      </c>
      <c r="AI322" s="128">
        <v>3.20205165781279</v>
      </c>
      <c r="AJ322" s="127">
        <v>4.0999999999999996</v>
      </c>
      <c r="AK322" s="127">
        <v>3.612238632875115</v>
      </c>
    </row>
    <row r="323" spans="1:38" x14ac:dyDescent="0.15">
      <c r="A323" s="126" t="s">
        <v>1104</v>
      </c>
      <c r="B323" s="126" t="s">
        <v>1105</v>
      </c>
      <c r="C323" s="126" t="s">
        <v>1106</v>
      </c>
      <c r="D323" s="126" t="s">
        <v>94</v>
      </c>
      <c r="E323" s="126" t="s">
        <v>78</v>
      </c>
      <c r="F323" s="127" t="s">
        <v>52</v>
      </c>
      <c r="G323" s="127" t="s">
        <v>52</v>
      </c>
      <c r="H323" s="127" t="s">
        <v>52</v>
      </c>
      <c r="I323" s="127" t="s">
        <v>52</v>
      </c>
      <c r="J323" s="127">
        <v>4.5797170372131575</v>
      </c>
      <c r="K323" s="127">
        <v>4.763420567972517</v>
      </c>
      <c r="L323" s="127">
        <v>2.284269467835756</v>
      </c>
      <c r="M323" s="127">
        <v>2.5324379091208158</v>
      </c>
      <c r="N323" s="127">
        <v>1.8614709656057187</v>
      </c>
      <c r="O323" s="127">
        <v>3.9941895309976445</v>
      </c>
      <c r="P323" s="127">
        <v>1.978021978021971</v>
      </c>
      <c r="Q323" s="127">
        <v>0.19731800766282959</v>
      </c>
      <c r="R323" s="127">
        <v>4.6393132325105739</v>
      </c>
      <c r="S323" s="127">
        <v>4.7323655432628016</v>
      </c>
      <c r="T323" s="127">
        <v>2.9483858023883585</v>
      </c>
      <c r="U323" s="127">
        <v>3.9180132012642161</v>
      </c>
      <c r="V323" s="127">
        <v>3.7906770056179226</v>
      </c>
      <c r="W323" s="127">
        <v>2.9774062784778295</v>
      </c>
      <c r="X323" s="127">
        <v>1.3731862498289615E-2</v>
      </c>
      <c r="Y323" s="127">
        <v>1.4492753623201793E-2</v>
      </c>
      <c r="Z323" s="127">
        <v>-9.9146576773847528E-3</v>
      </c>
      <c r="AA323" s="128">
        <v>6.1019327872102735E-2</v>
      </c>
      <c r="AB323" s="127">
        <v>8.0039028554890201E-2</v>
      </c>
      <c r="AC323" s="127">
        <v>1.9590070911182034</v>
      </c>
      <c r="AD323" s="128">
        <v>3.9211731397025051</v>
      </c>
      <c r="AE323" s="127">
        <v>4.9665018114900317</v>
      </c>
      <c r="AF323" s="128">
        <v>2.8790379465967186</v>
      </c>
      <c r="AG323" s="128">
        <v>3.8795140622399638</v>
      </c>
      <c r="AH323" s="128">
        <v>3.4968888774967439</v>
      </c>
      <c r="AI323" s="128">
        <v>2.7868243452417802</v>
      </c>
      <c r="AJ323" s="127">
        <v>1.7</v>
      </c>
      <c r="AK323" s="127">
        <v>3.8343122394846523</v>
      </c>
    </row>
    <row r="324" spans="1:38" x14ac:dyDescent="0.15">
      <c r="A324" s="126" t="s">
        <v>1107</v>
      </c>
      <c r="B324" s="126" t="s">
        <v>1108</v>
      </c>
      <c r="C324" s="126" t="s">
        <v>1109</v>
      </c>
      <c r="D324" s="126" t="s">
        <v>94</v>
      </c>
      <c r="E324" s="126" t="s">
        <v>76</v>
      </c>
      <c r="F324" s="127" t="s">
        <v>52</v>
      </c>
      <c r="G324" s="127">
        <v>2.427921092564489</v>
      </c>
      <c r="H324" s="127">
        <v>9.5238095238095326</v>
      </c>
      <c r="I324" s="127">
        <v>49.700483091787419</v>
      </c>
      <c r="J324" s="127">
        <v>14.16032012391895</v>
      </c>
      <c r="K324" s="127">
        <v>10.979194934418828</v>
      </c>
      <c r="L324" s="127">
        <v>4.4421803362200762</v>
      </c>
      <c r="M324" s="127">
        <v>4.5263876694956622</v>
      </c>
      <c r="N324" s="127">
        <v>4.5170321978534673</v>
      </c>
      <c r="O324" s="127">
        <v>8.8132869006161343</v>
      </c>
      <c r="P324" s="127">
        <v>6.507467585754128</v>
      </c>
      <c r="Q324" s="127">
        <v>6.3718314199861368</v>
      </c>
      <c r="R324" s="127">
        <v>3.4695060118788916</v>
      </c>
      <c r="S324" s="127">
        <v>4.1582079103955181</v>
      </c>
      <c r="T324" s="127">
        <v>3.2461858995900315</v>
      </c>
      <c r="U324" s="127">
        <v>4.6283036063012446</v>
      </c>
      <c r="V324" s="127">
        <v>4.0689354818640027</v>
      </c>
      <c r="W324" s="127">
        <v>3.7484306809350016</v>
      </c>
      <c r="X324" s="127">
        <v>0.29388037340095252</v>
      </c>
      <c r="Y324" s="127">
        <v>1.1605860384946709</v>
      </c>
      <c r="Z324" s="127">
        <v>1.60163571306866</v>
      </c>
      <c r="AA324" s="128">
        <v>2.4987422438370155</v>
      </c>
      <c r="AB324" s="127">
        <v>1.4943280977312234</v>
      </c>
      <c r="AC324" s="127">
        <v>1.359484148307355</v>
      </c>
      <c r="AD324" s="128">
        <v>2.0728410115040008</v>
      </c>
      <c r="AE324" s="127">
        <v>3.5161524877947548</v>
      </c>
      <c r="AF324" s="128">
        <v>4.1693843760975291</v>
      </c>
      <c r="AG324" s="128">
        <v>3.8724593006454144</v>
      </c>
      <c r="AH324" s="128">
        <v>0.41732356487063232</v>
      </c>
      <c r="AI324" s="128">
        <v>3.9342445511636543</v>
      </c>
      <c r="AJ324" s="127">
        <v>3.8</v>
      </c>
      <c r="AK324" s="127">
        <v>4.439212328767125</v>
      </c>
    </row>
    <row r="325" spans="1:38" ht="17" x14ac:dyDescent="0.15">
      <c r="A325" s="126" t="s">
        <v>1110</v>
      </c>
      <c r="B325" s="126" t="s">
        <v>1111</v>
      </c>
      <c r="C325" s="126" t="s">
        <v>1112</v>
      </c>
      <c r="D325" s="126" t="s">
        <v>94</v>
      </c>
      <c r="E325" s="126" t="s">
        <v>78</v>
      </c>
      <c r="F325" s="127" t="s">
        <v>52</v>
      </c>
      <c r="G325" s="127" t="s">
        <v>52</v>
      </c>
      <c r="H325" s="127" t="s">
        <v>52</v>
      </c>
      <c r="I325" s="127" t="s">
        <v>52</v>
      </c>
      <c r="J325" s="127" t="s">
        <v>52</v>
      </c>
      <c r="K325" s="127" t="s">
        <v>52</v>
      </c>
      <c r="L325" s="127" t="s">
        <v>52</v>
      </c>
      <c r="M325" s="127" t="s">
        <v>52</v>
      </c>
      <c r="N325" s="127" t="s">
        <v>52</v>
      </c>
      <c r="O325" s="127" t="s">
        <v>52</v>
      </c>
      <c r="P325" s="127" t="s">
        <v>52</v>
      </c>
      <c r="Q325" s="127" t="s">
        <v>52</v>
      </c>
      <c r="R325" s="127" t="s">
        <v>52</v>
      </c>
      <c r="S325" s="127" t="s">
        <v>52</v>
      </c>
      <c r="T325" s="127" t="s">
        <v>52</v>
      </c>
      <c r="U325" s="127" t="s">
        <v>52</v>
      </c>
      <c r="V325" s="127" t="s">
        <v>52</v>
      </c>
      <c r="W325" s="127" t="s">
        <v>52</v>
      </c>
      <c r="X325" s="127" t="s">
        <v>52</v>
      </c>
      <c r="Y325" s="127" t="s">
        <v>52</v>
      </c>
      <c r="Z325" s="127" t="s">
        <v>52</v>
      </c>
      <c r="AA325" s="128" t="s">
        <v>52</v>
      </c>
      <c r="AB325" s="127" t="s">
        <v>52</v>
      </c>
      <c r="AC325" s="127" t="s">
        <v>52</v>
      </c>
      <c r="AD325" s="128" t="s">
        <v>52</v>
      </c>
      <c r="AE325" s="127" t="s">
        <v>52</v>
      </c>
      <c r="AF325" s="128" t="s">
        <v>52</v>
      </c>
      <c r="AG325" s="128" t="s">
        <v>52</v>
      </c>
      <c r="AH325" s="128" t="s">
        <v>52</v>
      </c>
      <c r="AI325" s="128">
        <v>3.187525185110561</v>
      </c>
      <c r="AJ325" s="127">
        <v>5.0999999999999996</v>
      </c>
      <c r="AK325" s="127">
        <v>5.0550841062908569</v>
      </c>
    </row>
    <row r="326" spans="1:38" ht="17" x14ac:dyDescent="0.15">
      <c r="A326" s="126" t="s">
        <v>1113</v>
      </c>
      <c r="B326" s="126" t="s">
        <v>1114</v>
      </c>
      <c r="C326" s="126" t="s">
        <v>1115</v>
      </c>
      <c r="D326" s="126" t="s">
        <v>94</v>
      </c>
      <c r="E326" s="126" t="s">
        <v>80</v>
      </c>
      <c r="F326" s="134" t="s">
        <v>52</v>
      </c>
      <c r="G326" s="134" t="s">
        <v>52</v>
      </c>
      <c r="H326" s="134" t="s">
        <v>52</v>
      </c>
      <c r="I326" s="134" t="s">
        <v>52</v>
      </c>
      <c r="J326" s="134" t="s">
        <v>52</v>
      </c>
      <c r="K326" s="134" t="s">
        <v>52</v>
      </c>
      <c r="L326" s="134" t="s">
        <v>52</v>
      </c>
      <c r="M326" s="134" t="s">
        <v>52</v>
      </c>
      <c r="N326" s="134" t="s">
        <v>52</v>
      </c>
      <c r="O326" s="134" t="s">
        <v>52</v>
      </c>
      <c r="P326" s="134" t="s">
        <v>52</v>
      </c>
      <c r="Q326" s="134" t="s">
        <v>52</v>
      </c>
      <c r="R326" s="134" t="s">
        <v>52</v>
      </c>
      <c r="S326" s="134" t="s">
        <v>52</v>
      </c>
      <c r="T326" s="134" t="s">
        <v>52</v>
      </c>
      <c r="U326" s="134" t="s">
        <v>52</v>
      </c>
      <c r="V326" s="134" t="s">
        <v>52</v>
      </c>
      <c r="W326" s="134" t="s">
        <v>52</v>
      </c>
      <c r="X326" s="134" t="s">
        <v>52</v>
      </c>
      <c r="Y326" s="134" t="s">
        <v>52</v>
      </c>
      <c r="Z326" s="134" t="s">
        <v>52</v>
      </c>
      <c r="AA326" s="134" t="s">
        <v>52</v>
      </c>
      <c r="AB326" s="134" t="s">
        <v>52</v>
      </c>
      <c r="AC326" s="134" t="s">
        <v>52</v>
      </c>
      <c r="AD326" s="134" t="s">
        <v>52</v>
      </c>
      <c r="AE326" s="134" t="s">
        <v>52</v>
      </c>
      <c r="AF326" s="134" t="s">
        <v>52</v>
      </c>
      <c r="AG326" s="128" t="s">
        <v>52</v>
      </c>
      <c r="AH326" s="128" t="s">
        <v>52</v>
      </c>
      <c r="AI326" s="128" t="s">
        <v>52</v>
      </c>
      <c r="AJ326" s="127" t="s">
        <v>52</v>
      </c>
      <c r="AK326" s="127" t="s">
        <v>52</v>
      </c>
    </row>
    <row r="327" spans="1:38" ht="17" x14ac:dyDescent="0.15">
      <c r="A327" s="126" t="s">
        <v>1116</v>
      </c>
      <c r="B327" s="126" t="s">
        <v>1117</v>
      </c>
      <c r="C327" s="126" t="s">
        <v>1118</v>
      </c>
      <c r="D327" s="126" t="s">
        <v>194</v>
      </c>
      <c r="E327" s="126" t="s">
        <v>76</v>
      </c>
      <c r="F327" s="127" t="s">
        <v>52</v>
      </c>
      <c r="G327" s="127">
        <v>6.3829787234042499</v>
      </c>
      <c r="H327" s="127">
        <v>-0.99555555555555486</v>
      </c>
      <c r="I327" s="127">
        <v>10.34297001256958</v>
      </c>
      <c r="J327" s="127">
        <v>8.1936533767290314</v>
      </c>
      <c r="K327" s="127">
        <v>3.3691810182747872</v>
      </c>
      <c r="L327" s="127">
        <v>3.9578028373954197</v>
      </c>
      <c r="M327" s="127">
        <v>3.205262789558418</v>
      </c>
      <c r="N327" s="127">
        <v>1.9190343798738922</v>
      </c>
      <c r="O327" s="127">
        <v>3.9321357285429173</v>
      </c>
      <c r="P327" s="127">
        <v>7.5603354458741592</v>
      </c>
      <c r="Q327" s="127">
        <v>4.6780145220807015</v>
      </c>
      <c r="R327" s="127">
        <v>6.396406640891513</v>
      </c>
      <c r="S327" s="127">
        <v>3.0620424303959908</v>
      </c>
      <c r="T327" s="127">
        <v>2.431815824950732</v>
      </c>
      <c r="U327" s="127">
        <v>2.1766641356618379</v>
      </c>
      <c r="V327" s="127" t="s">
        <v>52</v>
      </c>
      <c r="W327" s="127" t="s">
        <v>52</v>
      </c>
      <c r="X327" s="127" t="s">
        <v>52</v>
      </c>
      <c r="Y327" s="127" t="s">
        <v>52</v>
      </c>
      <c r="Z327" s="127" t="s">
        <v>52</v>
      </c>
      <c r="AA327" s="128" t="s">
        <v>52</v>
      </c>
      <c r="AB327" s="127" t="s">
        <v>52</v>
      </c>
      <c r="AC327" s="127" t="s">
        <v>52</v>
      </c>
      <c r="AD327" s="128" t="s">
        <v>52</v>
      </c>
      <c r="AE327" s="127" t="s">
        <v>52</v>
      </c>
      <c r="AF327" s="128" t="s">
        <v>52</v>
      </c>
      <c r="AG327" s="128" t="s">
        <v>52</v>
      </c>
      <c r="AH327" s="128" t="s">
        <v>52</v>
      </c>
      <c r="AI327" s="128" t="s">
        <v>52</v>
      </c>
      <c r="AJ327" s="127" t="s">
        <v>52</v>
      </c>
      <c r="AK327" s="127" t="s">
        <v>52</v>
      </c>
    </row>
    <row r="328" spans="1:38" x14ac:dyDescent="0.15">
      <c r="A328" s="126" t="s">
        <v>1119</v>
      </c>
      <c r="B328" s="126" t="s">
        <v>1120</v>
      </c>
      <c r="C328" s="126" t="s">
        <v>1121</v>
      </c>
      <c r="D328" s="126" t="s">
        <v>94</v>
      </c>
      <c r="E328" s="126" t="s">
        <v>78</v>
      </c>
      <c r="F328" s="127" t="s">
        <v>52</v>
      </c>
      <c r="G328" s="127" t="s">
        <v>52</v>
      </c>
      <c r="H328" s="127" t="s">
        <v>52</v>
      </c>
      <c r="I328" s="127" t="s">
        <v>52</v>
      </c>
      <c r="J328" s="127">
        <v>0.45773412837600347</v>
      </c>
      <c r="K328" s="127">
        <v>9.6000418987098612</v>
      </c>
      <c r="L328" s="127">
        <v>8.2032494424976221</v>
      </c>
      <c r="M328" s="127">
        <v>4.8667746209333274</v>
      </c>
      <c r="N328" s="127">
        <v>4.5763378067269542</v>
      </c>
      <c r="O328" s="127">
        <v>12.180519759450178</v>
      </c>
      <c r="P328" s="127">
        <v>15.443340911810452</v>
      </c>
      <c r="Q328" s="127">
        <v>2.5726605580662607</v>
      </c>
      <c r="R328" s="127">
        <v>4.662584126599171</v>
      </c>
      <c r="S328" s="127">
        <v>4.8333526435716152</v>
      </c>
      <c r="T328" s="127">
        <v>2.9987658641713892</v>
      </c>
      <c r="U328" s="127">
        <v>2.3052023534882125</v>
      </c>
      <c r="V328" s="127">
        <v>2.4114603363283749</v>
      </c>
      <c r="W328" s="127">
        <v>1.9800121190396851</v>
      </c>
      <c r="X328" s="127">
        <v>-6.3603116552712891E-2</v>
      </c>
      <c r="Y328" s="127">
        <v>3.7683708076869493E-2</v>
      </c>
      <c r="Z328" s="127">
        <v>1.7194039845973776</v>
      </c>
      <c r="AA328" s="128">
        <v>0.12426551673057062</v>
      </c>
      <c r="AB328" s="127">
        <v>5.1781531253847213E-2</v>
      </c>
      <c r="AC328" s="127">
        <v>3.8397082018927442</v>
      </c>
      <c r="AD328" s="128">
        <v>4.5837882311988709</v>
      </c>
      <c r="AE328" s="127">
        <v>6.0160670519531667</v>
      </c>
      <c r="AF328" s="128">
        <v>2.7213893784472365</v>
      </c>
      <c r="AG328" s="128">
        <v>4.8720851885553751</v>
      </c>
      <c r="AH328" s="128">
        <v>4.8232512236963201</v>
      </c>
      <c r="AI328" s="128">
        <v>2.9898609241812526</v>
      </c>
      <c r="AJ328" s="127">
        <v>5.0999999999999996</v>
      </c>
      <c r="AK328" s="127">
        <v>5.1238791331963371</v>
      </c>
    </row>
    <row r="329" spans="1:38" x14ac:dyDescent="0.15">
      <c r="A329" s="126" t="s">
        <v>1122</v>
      </c>
      <c r="B329" s="126" t="s">
        <v>1123</v>
      </c>
      <c r="C329" s="126" t="s">
        <v>1124</v>
      </c>
      <c r="D329" s="126" t="s">
        <v>94</v>
      </c>
      <c r="E329" s="126" t="s">
        <v>74</v>
      </c>
      <c r="F329" s="127" t="s">
        <v>52</v>
      </c>
      <c r="G329" s="127">
        <v>-2.7777777777777857</v>
      </c>
      <c r="H329" s="127">
        <v>8.3936507936507923</v>
      </c>
      <c r="I329" s="127">
        <v>5.0872774133083425</v>
      </c>
      <c r="J329" s="127">
        <v>1.8240851704244676</v>
      </c>
      <c r="K329" s="127">
        <v>5.2907446182480129</v>
      </c>
      <c r="L329" s="127">
        <v>5.9529225210236802</v>
      </c>
      <c r="M329" s="127">
        <v>6.5544610326680299</v>
      </c>
      <c r="N329" s="127">
        <v>4.0225650472023915</v>
      </c>
      <c r="O329" s="127">
        <v>7.0157380968191632</v>
      </c>
      <c r="P329" s="127">
        <v>8.36151531134621</v>
      </c>
      <c r="Q329" s="127">
        <v>4.841665235068433</v>
      </c>
      <c r="R329" s="127">
        <v>2.3340706957606301</v>
      </c>
      <c r="S329" s="127">
        <v>4.9077080460792502</v>
      </c>
      <c r="T329" s="127">
        <v>3.6478648712817403</v>
      </c>
      <c r="U329" s="127">
        <v>3.4777557798975778</v>
      </c>
      <c r="V329" s="127">
        <v>2.4848796299956604</v>
      </c>
      <c r="W329" s="127">
        <v>2.4516308205017481</v>
      </c>
      <c r="X329" s="127">
        <v>0</v>
      </c>
      <c r="Y329" s="127">
        <v>0</v>
      </c>
      <c r="Z329" s="127">
        <v>-1.5059560562065144E-3</v>
      </c>
      <c r="AA329" s="128">
        <v>0</v>
      </c>
      <c r="AB329" s="127">
        <v>0</v>
      </c>
      <c r="AC329" s="127">
        <v>3.9983735429655942</v>
      </c>
      <c r="AD329" s="128">
        <v>4.9980450931838893</v>
      </c>
      <c r="AE329" s="127">
        <v>4.9897598212623295</v>
      </c>
      <c r="AF329" s="128">
        <v>2.9897604644900211</v>
      </c>
      <c r="AG329" s="128">
        <v>3.989668696789006</v>
      </c>
      <c r="AH329" s="128">
        <v>4.9901570577881973</v>
      </c>
      <c r="AI329" s="128">
        <v>2.9901050245914123</v>
      </c>
      <c r="AJ329" s="127">
        <v>5</v>
      </c>
      <c r="AK329" s="127">
        <v>4.9898711611700772</v>
      </c>
    </row>
    <row r="330" spans="1:38" x14ac:dyDescent="0.15">
      <c r="A330" s="126" t="s">
        <v>1125</v>
      </c>
      <c r="B330" s="126" t="s">
        <v>1126</v>
      </c>
      <c r="C330" s="126" t="s">
        <v>1127</v>
      </c>
      <c r="D330" s="126" t="s">
        <v>94</v>
      </c>
      <c r="E330" s="126" t="s">
        <v>76</v>
      </c>
      <c r="F330" s="127" t="s">
        <v>52</v>
      </c>
      <c r="G330" s="127">
        <v>-14.08450704225352</v>
      </c>
      <c r="H330" s="127">
        <v>-4.9180327868852487</v>
      </c>
      <c r="I330" s="127">
        <v>10.904214559386972</v>
      </c>
      <c r="J330" s="127">
        <v>5.3409797554066358</v>
      </c>
      <c r="K330" s="127">
        <v>-1.3511740784468032</v>
      </c>
      <c r="L330" s="127">
        <v>3.7167553191489446</v>
      </c>
      <c r="M330" s="127">
        <v>7.7440861593691892</v>
      </c>
      <c r="N330" s="127">
        <v>6.0510501576723925</v>
      </c>
      <c r="O330" s="127">
        <v>9.2122980251346291</v>
      </c>
      <c r="P330" s="127">
        <v>6.236514949142105</v>
      </c>
      <c r="Q330" s="127">
        <v>3.365570599613136</v>
      </c>
      <c r="R330" s="127">
        <v>4.1214446107784397</v>
      </c>
      <c r="S330" s="127">
        <v>2.4396818978298995</v>
      </c>
      <c r="T330" s="127">
        <v>0.31578947368420529</v>
      </c>
      <c r="U330" s="127">
        <v>4.6169989506820599</v>
      </c>
      <c r="V330" s="127">
        <v>2.4615513206285584</v>
      </c>
      <c r="W330" s="127">
        <v>2.4758330954032033</v>
      </c>
      <c r="X330" s="127">
        <v>-0.62490049355199062</v>
      </c>
      <c r="Y330" s="127">
        <v>0.30840709736853</v>
      </c>
      <c r="Z330" s="127">
        <v>1.3775754671777634</v>
      </c>
      <c r="AA330" s="128">
        <v>-0.65776517389419809</v>
      </c>
      <c r="AB330" s="127">
        <v>-5.9471889620177354E-2</v>
      </c>
      <c r="AC330" s="127">
        <v>0.2975363986194246</v>
      </c>
      <c r="AD330" s="128">
        <v>0.50233367613321533</v>
      </c>
      <c r="AE330" s="127">
        <v>0.39356133653429826</v>
      </c>
      <c r="AF330" s="128">
        <v>0.45866164882981675</v>
      </c>
      <c r="AG330" s="128">
        <v>2.7706235854210615</v>
      </c>
      <c r="AH330" s="128">
        <v>2.2023086269744878</v>
      </c>
      <c r="AI330" s="128">
        <v>2.1133415069103831</v>
      </c>
      <c r="AJ330" s="127">
        <v>3.1</v>
      </c>
      <c r="AK330" s="127">
        <v>3.5637415758088862</v>
      </c>
    </row>
    <row r="331" spans="1:38" x14ac:dyDescent="0.15">
      <c r="A331" s="126" t="s">
        <v>1128</v>
      </c>
      <c r="B331" s="126" t="s">
        <v>1129</v>
      </c>
      <c r="C331" s="126" t="s">
        <v>1130</v>
      </c>
      <c r="D331" s="126" t="s">
        <v>94</v>
      </c>
      <c r="E331" s="126" t="s">
        <v>76</v>
      </c>
      <c r="F331" s="127" t="s">
        <v>52</v>
      </c>
      <c r="G331" s="127">
        <v>1.2249322493224923</v>
      </c>
      <c r="H331" s="127">
        <v>3.6089098307988934</v>
      </c>
      <c r="I331" s="127">
        <v>9.912144702842383</v>
      </c>
      <c r="J331" s="127">
        <v>6.6766973857438359</v>
      </c>
      <c r="K331" s="127">
        <v>13.161142454160796</v>
      </c>
      <c r="L331" s="127">
        <v>5.1725481031393628</v>
      </c>
      <c r="M331" s="127">
        <v>4.9700022220576301</v>
      </c>
      <c r="N331" s="127">
        <v>5.5673158340389506</v>
      </c>
      <c r="O331" s="127">
        <v>9.6250250651694245</v>
      </c>
      <c r="P331" s="127">
        <v>6.8532406560575652</v>
      </c>
      <c r="Q331" s="127">
        <v>3.9201141226818947</v>
      </c>
      <c r="R331" s="127">
        <v>4.0358005710520359</v>
      </c>
      <c r="S331" s="127">
        <v>5.0087085026653284</v>
      </c>
      <c r="T331" s="127">
        <v>4.4883393646964151</v>
      </c>
      <c r="U331" s="127">
        <v>2.2271393525422241</v>
      </c>
      <c r="V331" s="127">
        <v>2.2868435911913991</v>
      </c>
      <c r="W331" s="127">
        <v>1.2190633912963591</v>
      </c>
      <c r="X331" s="127">
        <v>-5.453801754306653E-2</v>
      </c>
      <c r="Y331" s="127">
        <v>8.6398981401487163E-2</v>
      </c>
      <c r="Z331" s="127">
        <v>7.7237619263968327E-2</v>
      </c>
      <c r="AA331" s="128">
        <v>2.0701865891860072</v>
      </c>
      <c r="AB331" s="127">
        <v>1.2453854023039446</v>
      </c>
      <c r="AC331" s="127">
        <v>0.81711549444274389</v>
      </c>
      <c r="AD331" s="128">
        <v>0.85842520371257613</v>
      </c>
      <c r="AE331" s="127">
        <v>1.2788386762291548</v>
      </c>
      <c r="AF331" s="128">
        <v>0.42658476239227916</v>
      </c>
      <c r="AG331" s="128">
        <v>1.2573273298785104</v>
      </c>
      <c r="AH331" s="128">
        <v>1.7660877590401913</v>
      </c>
      <c r="AI331" s="128">
        <v>1.327342429613751</v>
      </c>
      <c r="AJ331" s="127">
        <v>2.9</v>
      </c>
      <c r="AK331" s="127">
        <v>3.2738918983037451</v>
      </c>
    </row>
    <row r="332" spans="1:38" ht="17" x14ac:dyDescent="0.15">
      <c r="A332" s="126" t="s">
        <v>1131</v>
      </c>
      <c r="B332" s="126" t="s">
        <v>1132</v>
      </c>
      <c r="C332" s="126" t="s">
        <v>1133</v>
      </c>
      <c r="D332" s="126" t="s">
        <v>194</v>
      </c>
      <c r="E332" s="126" t="s">
        <v>76</v>
      </c>
      <c r="F332" s="127" t="s">
        <v>52</v>
      </c>
      <c r="G332" s="127">
        <v>31.08708708708707</v>
      </c>
      <c r="H332" s="127">
        <v>3.0880601117932827</v>
      </c>
      <c r="I332" s="127">
        <v>1.2177777777777834</v>
      </c>
      <c r="J332" s="127">
        <v>1.4665847018529945</v>
      </c>
      <c r="K332" s="127">
        <v>6.326813224857176</v>
      </c>
      <c r="L332" s="127">
        <v>2.8571428571428754</v>
      </c>
      <c r="M332" s="127">
        <v>9.0297562519784833</v>
      </c>
      <c r="N332" s="127">
        <v>6.9753937722290686</v>
      </c>
      <c r="O332" s="127">
        <v>8.7868096078165507</v>
      </c>
      <c r="P332" s="127">
        <v>6.4866213434790581</v>
      </c>
      <c r="Q332" s="127">
        <v>7.3156445850172815</v>
      </c>
      <c r="R332" s="127">
        <v>4.7265582360004288</v>
      </c>
      <c r="S332" s="127">
        <v>5.3679382947675549</v>
      </c>
      <c r="T332" s="127">
        <v>4.9609259076070771</v>
      </c>
      <c r="U332" s="127">
        <v>3.9300692710051379</v>
      </c>
      <c r="V332" s="127" t="s">
        <v>52</v>
      </c>
      <c r="W332" s="127" t="s">
        <v>52</v>
      </c>
      <c r="X332" s="127" t="s">
        <v>52</v>
      </c>
      <c r="Y332" s="127" t="s">
        <v>52</v>
      </c>
      <c r="Z332" s="127" t="s">
        <v>52</v>
      </c>
      <c r="AA332" s="128" t="s">
        <v>52</v>
      </c>
      <c r="AB332" s="127" t="s">
        <v>52</v>
      </c>
      <c r="AC332" s="127" t="s">
        <v>52</v>
      </c>
      <c r="AD332" s="128" t="s">
        <v>52</v>
      </c>
      <c r="AE332" s="127" t="s">
        <v>52</v>
      </c>
      <c r="AF332" s="128" t="s">
        <v>52</v>
      </c>
      <c r="AG332" s="128" t="s">
        <v>52</v>
      </c>
      <c r="AH332" s="128" t="s">
        <v>52</v>
      </c>
      <c r="AI332" s="128" t="s">
        <v>52</v>
      </c>
      <c r="AJ332" s="127" t="s">
        <v>52</v>
      </c>
      <c r="AK332" s="127" t="s">
        <v>52</v>
      </c>
    </row>
    <row r="333" spans="1:38" x14ac:dyDescent="0.15">
      <c r="A333" s="126" t="s">
        <v>1134</v>
      </c>
      <c r="B333" s="16" t="s">
        <v>1135</v>
      </c>
      <c r="C333" s="126" t="s">
        <v>1136</v>
      </c>
      <c r="D333" s="126" t="s">
        <v>194</v>
      </c>
      <c r="E333" s="126" t="s">
        <v>82</v>
      </c>
      <c r="F333" s="127" t="s">
        <v>52</v>
      </c>
      <c r="G333" s="127">
        <v>7.2350590288942982</v>
      </c>
      <c r="H333" s="127">
        <v>-6.5070253598355094</v>
      </c>
      <c r="I333" s="127">
        <v>3.5922107674685009</v>
      </c>
      <c r="J333" s="127">
        <v>4.7547436861426888</v>
      </c>
      <c r="K333" s="127">
        <v>13.420452626245563</v>
      </c>
      <c r="L333" s="127">
        <v>9.5988832014890733</v>
      </c>
      <c r="M333" s="127">
        <v>5.1000305696137929</v>
      </c>
      <c r="N333" s="127">
        <v>7.9001373515391435</v>
      </c>
      <c r="O333" s="127">
        <v>9.7508012100518329</v>
      </c>
      <c r="P333" s="127">
        <v>11.500307020536255</v>
      </c>
      <c r="Q333" s="127">
        <v>-4.8951819171918487E-3</v>
      </c>
      <c r="R333" s="127">
        <v>4.939480351001734</v>
      </c>
      <c r="S333" s="127">
        <v>4.9005772931366209</v>
      </c>
      <c r="T333" s="127">
        <v>4.8995519583754827</v>
      </c>
      <c r="U333" s="127">
        <v>4.7501960701189319</v>
      </c>
      <c r="V333" s="127">
        <v>3.9398599700514012</v>
      </c>
      <c r="W333" s="127">
        <v>2.9377981115545708</v>
      </c>
      <c r="X333" s="127">
        <v>0</v>
      </c>
      <c r="Y333" s="127">
        <v>0</v>
      </c>
      <c r="Z333" s="127">
        <v>0</v>
      </c>
      <c r="AA333" s="128">
        <v>1.9896357377917173</v>
      </c>
      <c r="AB333" s="127">
        <v>1.9897637503245136</v>
      </c>
      <c r="AC333" s="127">
        <v>3.9891634393352415</v>
      </c>
      <c r="AD333" s="128">
        <v>3.9899987760739997</v>
      </c>
      <c r="AE333" s="127">
        <v>4.9894913829340082</v>
      </c>
      <c r="AF333" s="128">
        <v>4.9893902390199196</v>
      </c>
      <c r="AG333" s="128">
        <v>3.9895969980780377</v>
      </c>
      <c r="AH333" s="128">
        <v>3.489625734339584</v>
      </c>
      <c r="AI333" s="128">
        <v>3.989936572056267</v>
      </c>
      <c r="AJ333" s="127" t="s">
        <v>52</v>
      </c>
      <c r="AK333" s="127" t="s">
        <v>52</v>
      </c>
    </row>
    <row r="334" spans="1:38" ht="15.5" customHeight="1" x14ac:dyDescent="0.15">
      <c r="A334" s="133" t="s">
        <v>1137</v>
      </c>
      <c r="B334" s="17" t="s">
        <v>1138</v>
      </c>
      <c r="C334" s="133" t="s">
        <v>1139</v>
      </c>
      <c r="D334" s="133" t="s">
        <v>94</v>
      </c>
      <c r="E334" s="133" t="s">
        <v>78</v>
      </c>
      <c r="F334" s="134" t="s">
        <v>52</v>
      </c>
      <c r="G334" s="134" t="s">
        <v>52</v>
      </c>
      <c r="H334" s="134" t="s">
        <v>52</v>
      </c>
      <c r="I334" s="134" t="s">
        <v>52</v>
      </c>
      <c r="J334" s="134" t="s">
        <v>52</v>
      </c>
      <c r="K334" s="134" t="s">
        <v>52</v>
      </c>
      <c r="L334" s="134" t="s">
        <v>52</v>
      </c>
      <c r="M334" s="134" t="s">
        <v>52</v>
      </c>
      <c r="N334" s="134" t="s">
        <v>52</v>
      </c>
      <c r="O334" s="134" t="s">
        <v>52</v>
      </c>
      <c r="P334" s="134" t="s">
        <v>52</v>
      </c>
      <c r="Q334" s="134" t="s">
        <v>52</v>
      </c>
      <c r="R334" s="134" t="s">
        <v>52</v>
      </c>
      <c r="S334" s="135" t="s">
        <v>52</v>
      </c>
      <c r="T334" s="135" t="s">
        <v>52</v>
      </c>
      <c r="U334" s="135" t="s">
        <v>52</v>
      </c>
      <c r="V334" s="135" t="s">
        <v>52</v>
      </c>
      <c r="W334" s="135" t="s">
        <v>52</v>
      </c>
      <c r="X334" s="135" t="s">
        <v>52</v>
      </c>
      <c r="Y334" s="135" t="s">
        <v>52</v>
      </c>
      <c r="Z334" s="135" t="s">
        <v>52</v>
      </c>
      <c r="AA334" s="135" t="s">
        <v>52</v>
      </c>
      <c r="AB334" s="135" t="s">
        <v>52</v>
      </c>
      <c r="AC334" s="135" t="s">
        <v>52</v>
      </c>
      <c r="AD334" s="135" t="s">
        <v>52</v>
      </c>
      <c r="AE334" s="135" t="s">
        <v>52</v>
      </c>
      <c r="AF334" s="135" t="s">
        <v>52</v>
      </c>
      <c r="AG334" s="135" t="s">
        <v>52</v>
      </c>
      <c r="AH334" s="135" t="s">
        <v>52</v>
      </c>
      <c r="AI334" s="135" t="s">
        <v>52</v>
      </c>
      <c r="AJ334" s="127" t="s">
        <v>52</v>
      </c>
      <c r="AK334" s="127">
        <v>5.0503312875264976</v>
      </c>
    </row>
    <row r="335" spans="1:38" x14ac:dyDescent="0.15">
      <c r="A335" s="16" t="s">
        <v>1140</v>
      </c>
      <c r="B335" s="126" t="s">
        <v>1141</v>
      </c>
      <c r="C335" s="16" t="s">
        <v>1142</v>
      </c>
      <c r="D335" s="126" t="s">
        <v>94</v>
      </c>
      <c r="E335" s="126" t="s">
        <v>88</v>
      </c>
      <c r="F335" s="127" t="s">
        <v>52</v>
      </c>
      <c r="G335" s="127" t="s">
        <v>52</v>
      </c>
      <c r="H335" s="127" t="s">
        <v>52</v>
      </c>
      <c r="I335" s="127" t="s">
        <v>52</v>
      </c>
      <c r="J335" s="127" t="s">
        <v>52</v>
      </c>
      <c r="K335" s="127" t="s">
        <v>52</v>
      </c>
      <c r="L335" s="127" t="s">
        <v>52</v>
      </c>
      <c r="M335" s="127" t="s">
        <v>52</v>
      </c>
      <c r="N335" s="127" t="s">
        <v>52</v>
      </c>
      <c r="O335" s="127" t="s">
        <v>52</v>
      </c>
      <c r="P335" s="127" t="s">
        <v>52</v>
      </c>
      <c r="Q335" s="127" t="s">
        <v>52</v>
      </c>
      <c r="R335" s="127">
        <v>4.0364068064899072</v>
      </c>
      <c r="S335" s="127">
        <v>2.5865348041080267</v>
      </c>
      <c r="T335" s="127">
        <v>3.8932146829810961</v>
      </c>
      <c r="U335" s="127">
        <v>4.4967880085653178</v>
      </c>
      <c r="V335" s="127">
        <v>3.9788251366120306</v>
      </c>
      <c r="W335" s="127">
        <v>1.9871900147807651</v>
      </c>
      <c r="X335" s="127">
        <v>0</v>
      </c>
      <c r="Y335" s="127">
        <v>0</v>
      </c>
      <c r="Z335" s="127">
        <v>0</v>
      </c>
      <c r="AA335" s="128">
        <v>1.9806763285024065</v>
      </c>
      <c r="AB335" s="127">
        <v>1.9895783988631122</v>
      </c>
      <c r="AC335" s="127">
        <v>1.9972131908964075</v>
      </c>
      <c r="AD335" s="128">
        <v>1.9884638737097893</v>
      </c>
      <c r="AE335" s="127">
        <v>2.9915165947313582</v>
      </c>
      <c r="AF335" s="128">
        <v>2.9913294797687673</v>
      </c>
      <c r="AG335" s="128">
        <v>1.9924231794584024</v>
      </c>
      <c r="AH335" s="128">
        <v>1.9947723208144215</v>
      </c>
      <c r="AI335" s="128">
        <v>1.9827353655246813</v>
      </c>
      <c r="AJ335" s="127">
        <v>6.6</v>
      </c>
      <c r="AK335" s="127">
        <v>2.9897035107306742</v>
      </c>
      <c r="AL335" s="19"/>
    </row>
    <row r="336" spans="1:38" x14ac:dyDescent="0.15">
      <c r="A336" s="126" t="s">
        <v>1143</v>
      </c>
      <c r="B336" s="126" t="s">
        <v>1144</v>
      </c>
      <c r="C336" s="126" t="s">
        <v>1145</v>
      </c>
      <c r="D336" s="126" t="s">
        <v>94</v>
      </c>
      <c r="E336" s="126" t="s">
        <v>86</v>
      </c>
      <c r="F336" s="127" t="s">
        <v>52</v>
      </c>
      <c r="G336" s="127" t="s">
        <v>52</v>
      </c>
      <c r="H336" s="127" t="s">
        <v>52</v>
      </c>
      <c r="I336" s="127">
        <v>0.75555555555555998</v>
      </c>
      <c r="J336" s="127">
        <v>9.6603440670489391</v>
      </c>
      <c r="K336" s="127">
        <v>-2.534191472244558</v>
      </c>
      <c r="L336" s="127">
        <v>7.7177053239785494</v>
      </c>
      <c r="M336" s="127">
        <v>9.2720306513409838</v>
      </c>
      <c r="N336" s="127">
        <v>9.7300140252454526</v>
      </c>
      <c r="O336" s="127">
        <v>41.540182137721672</v>
      </c>
      <c r="P336" s="127">
        <v>76.092109718929891</v>
      </c>
      <c r="Q336" s="127">
        <v>9.935897435897445</v>
      </c>
      <c r="R336" s="127">
        <v>2.6239067055393548</v>
      </c>
      <c r="S336" s="127">
        <v>2.2727272727272663</v>
      </c>
      <c r="T336" s="127">
        <v>3</v>
      </c>
      <c r="U336" s="127">
        <v>4.298813376483281</v>
      </c>
      <c r="V336" s="127">
        <v>2.9994311423695308</v>
      </c>
      <c r="W336" s="127">
        <v>2.7012100215896027</v>
      </c>
      <c r="X336" s="127">
        <v>0</v>
      </c>
      <c r="Y336" s="127">
        <v>0</v>
      </c>
      <c r="Z336" s="127">
        <v>0</v>
      </c>
      <c r="AA336" s="128">
        <v>1.9897335614764033</v>
      </c>
      <c r="AB336" s="127">
        <v>1.9892627744223956</v>
      </c>
      <c r="AC336" s="127">
        <v>1.9880622268176884</v>
      </c>
      <c r="AD336" s="128">
        <v>1.9907834101382527</v>
      </c>
      <c r="AE336" s="127">
        <v>5.1960961503705105</v>
      </c>
      <c r="AF336" s="128">
        <v>9.8574005669616049</v>
      </c>
      <c r="AG336" s="128">
        <v>3.9097626774054595</v>
      </c>
      <c r="AH336" s="128">
        <v>1.9904428641306471</v>
      </c>
      <c r="AI336" s="128">
        <v>3.6892200988710986</v>
      </c>
      <c r="AJ336" s="127">
        <v>5</v>
      </c>
      <c r="AK336" s="127">
        <v>3.9886136432952792</v>
      </c>
    </row>
    <row r="337" spans="1:38" ht="17" x14ac:dyDescent="0.15">
      <c r="A337" s="126" t="s">
        <v>1146</v>
      </c>
      <c r="B337" s="126" t="s">
        <v>1147</v>
      </c>
      <c r="C337" s="126" t="s">
        <v>1148</v>
      </c>
      <c r="D337" s="126" t="s">
        <v>194</v>
      </c>
      <c r="E337" s="126" t="s">
        <v>76</v>
      </c>
      <c r="F337" s="127" t="s">
        <v>52</v>
      </c>
      <c r="G337" s="127">
        <v>24.174643485055668</v>
      </c>
      <c r="H337" s="127">
        <v>-0.88885392904900584</v>
      </c>
      <c r="I337" s="127">
        <v>0.1904761904761898</v>
      </c>
      <c r="J337" s="127">
        <v>-9.2442965779467698</v>
      </c>
      <c r="K337" s="127">
        <v>3.5087719298245759</v>
      </c>
      <c r="L337" s="127">
        <v>7.8843072771734342</v>
      </c>
      <c r="M337" s="127">
        <v>6.9016726590589457</v>
      </c>
      <c r="N337" s="127">
        <v>5.9004167580609703</v>
      </c>
      <c r="O337" s="127">
        <v>7.8983706158519738</v>
      </c>
      <c r="P337" s="127">
        <v>6.897875607883293</v>
      </c>
      <c r="Q337" s="127">
        <v>4.9024302645755995</v>
      </c>
      <c r="R337" s="127">
        <v>2.8987161198288192</v>
      </c>
      <c r="S337" s="127">
        <v>4.9021238839904555</v>
      </c>
      <c r="T337" s="127">
        <v>6.3435005550563091</v>
      </c>
      <c r="U337" s="127">
        <v>4.2053984192474019</v>
      </c>
      <c r="V337" s="127">
        <v>4.116777178838916</v>
      </c>
      <c r="W337" s="127">
        <v>2.4008063777146447</v>
      </c>
      <c r="X337" s="127">
        <v>9.3959731543620251E-2</v>
      </c>
      <c r="Y337" s="127">
        <v>0.17433284162531493</v>
      </c>
      <c r="Z337" s="127">
        <v>1.3699241410084682</v>
      </c>
      <c r="AA337" s="128">
        <v>-0.88479992956815856</v>
      </c>
      <c r="AB337" s="127">
        <v>-0.33309646473618226</v>
      </c>
      <c r="AC337" s="127">
        <v>-0.12031549396195329</v>
      </c>
      <c r="AD337" s="128">
        <v>2.2932096011421432</v>
      </c>
      <c r="AE337" s="127">
        <v>3.005059316120029</v>
      </c>
      <c r="AF337" s="128">
        <v>2.8708133971291794</v>
      </c>
      <c r="AG337" s="128">
        <v>2.3502778349454578</v>
      </c>
      <c r="AH337" s="128" t="s">
        <v>52</v>
      </c>
      <c r="AI337" s="128" t="s">
        <v>52</v>
      </c>
      <c r="AJ337" s="127" t="s">
        <v>52</v>
      </c>
      <c r="AK337" s="127" t="s">
        <v>52</v>
      </c>
    </row>
    <row r="338" spans="1:38" ht="17" x14ac:dyDescent="0.15">
      <c r="A338" s="126" t="s">
        <v>1149</v>
      </c>
      <c r="B338" s="16" t="s">
        <v>1150</v>
      </c>
      <c r="C338" s="126" t="s">
        <v>1151</v>
      </c>
      <c r="D338" s="126" t="s">
        <v>194</v>
      </c>
      <c r="E338" s="126" t="s">
        <v>82</v>
      </c>
      <c r="F338" s="127" t="s">
        <v>52</v>
      </c>
      <c r="G338" s="127">
        <v>12.276075293261798</v>
      </c>
      <c r="H338" s="127">
        <v>-8.429173078480602</v>
      </c>
      <c r="I338" s="127">
        <v>6.3526810392481963</v>
      </c>
      <c r="J338" s="127">
        <v>2.7651877416940351</v>
      </c>
      <c r="K338" s="127">
        <v>9.0798737557659592</v>
      </c>
      <c r="L338" s="127">
        <v>8.7617775799391637</v>
      </c>
      <c r="M338" s="127">
        <v>6.9014324693042397</v>
      </c>
      <c r="N338" s="127">
        <v>4.914894635251315</v>
      </c>
      <c r="O338" s="127">
        <v>11.899403965454354</v>
      </c>
      <c r="P338" s="127">
        <v>7.9218414544663887</v>
      </c>
      <c r="Q338" s="127">
        <v>4.9141317485898384</v>
      </c>
      <c r="R338" s="127">
        <v>2.8454162516351289</v>
      </c>
      <c r="S338" s="127">
        <v>2.9989031249270539</v>
      </c>
      <c r="T338" s="127">
        <v>3.9504690261476441</v>
      </c>
      <c r="U338" s="127">
        <v>4.1959566236172492</v>
      </c>
      <c r="V338" s="127">
        <v>3.9004236180116152</v>
      </c>
      <c r="W338" s="127">
        <v>3.5003120784424198</v>
      </c>
      <c r="X338" s="127">
        <v>0</v>
      </c>
      <c r="Y338" s="127">
        <v>0</v>
      </c>
      <c r="Z338" s="127">
        <v>0</v>
      </c>
      <c r="AA338" s="128">
        <v>1.9900594294384844</v>
      </c>
      <c r="AB338" s="127">
        <v>1.950275136614632</v>
      </c>
      <c r="AC338" s="127">
        <v>3.9503470468279289</v>
      </c>
      <c r="AD338" s="128">
        <v>4.9799775028121385</v>
      </c>
      <c r="AE338" s="127">
        <v>5.9798215311291925</v>
      </c>
      <c r="AF338" s="128" t="s">
        <v>52</v>
      </c>
      <c r="AG338" s="128">
        <v>3.9899684491546017</v>
      </c>
      <c r="AH338" s="128" t="s">
        <v>52</v>
      </c>
      <c r="AI338" s="128" t="s">
        <v>52</v>
      </c>
      <c r="AJ338" s="127" t="s">
        <v>52</v>
      </c>
      <c r="AK338" s="127" t="s">
        <v>52</v>
      </c>
    </row>
    <row r="339" spans="1:38" ht="17" x14ac:dyDescent="0.15">
      <c r="A339" s="126" t="s">
        <v>1152</v>
      </c>
      <c r="B339" s="126" t="s">
        <v>1153</v>
      </c>
      <c r="C339" s="126" t="s">
        <v>1154</v>
      </c>
      <c r="D339" s="126" t="s">
        <v>94</v>
      </c>
      <c r="E339" s="126" t="s">
        <v>88</v>
      </c>
      <c r="F339" s="127" t="s">
        <v>52</v>
      </c>
      <c r="G339" s="127" t="s">
        <v>52</v>
      </c>
      <c r="H339" s="127" t="s">
        <v>52</v>
      </c>
      <c r="I339" s="127" t="s">
        <v>52</v>
      </c>
      <c r="J339" s="127" t="s">
        <v>52</v>
      </c>
      <c r="K339" s="127" t="s">
        <v>52</v>
      </c>
      <c r="L339" s="127" t="s">
        <v>52</v>
      </c>
      <c r="M339" s="127" t="s">
        <v>52</v>
      </c>
      <c r="N339" s="127" t="s">
        <v>52</v>
      </c>
      <c r="O339" s="127" t="s">
        <v>52</v>
      </c>
      <c r="P339" s="127" t="s">
        <v>52</v>
      </c>
      <c r="Q339" s="127" t="s">
        <v>52</v>
      </c>
      <c r="R339" s="127" t="s">
        <v>52</v>
      </c>
      <c r="S339" s="127" t="s">
        <v>52</v>
      </c>
      <c r="T339" s="127" t="s">
        <v>52</v>
      </c>
      <c r="U339" s="127" t="s">
        <v>52</v>
      </c>
      <c r="V339" s="127" t="s">
        <v>52</v>
      </c>
      <c r="W339" s="127" t="s">
        <v>52</v>
      </c>
      <c r="X339" s="127" t="s">
        <v>52</v>
      </c>
      <c r="Y339" s="127" t="s">
        <v>52</v>
      </c>
      <c r="Z339" s="127" t="s">
        <v>52</v>
      </c>
      <c r="AA339" s="128" t="s">
        <v>52</v>
      </c>
      <c r="AB339" s="127" t="s">
        <v>52</v>
      </c>
      <c r="AC339" s="127" t="s">
        <v>52</v>
      </c>
      <c r="AD339" s="128" t="s">
        <v>52</v>
      </c>
      <c r="AE339" s="127" t="s">
        <v>52</v>
      </c>
      <c r="AF339" s="128" t="s">
        <v>52</v>
      </c>
      <c r="AG339" s="128">
        <v>1.9914417379855109</v>
      </c>
      <c r="AH339" s="128">
        <v>1.9848313700177571</v>
      </c>
      <c r="AI339" s="128">
        <v>7.9113924050632907</v>
      </c>
      <c r="AJ339" s="127">
        <v>7.3</v>
      </c>
      <c r="AK339" s="127">
        <v>2.9918032786885216</v>
      </c>
      <c r="AL339" s="121" t="s">
        <v>44</v>
      </c>
    </row>
    <row r="340" spans="1:38" x14ac:dyDescent="0.15">
      <c r="A340" s="126" t="s">
        <v>1155</v>
      </c>
      <c r="B340" s="126" t="s">
        <v>1156</v>
      </c>
      <c r="C340" s="126" t="s">
        <v>1157</v>
      </c>
      <c r="D340" s="126" t="s">
        <v>94</v>
      </c>
      <c r="E340" s="126" t="s">
        <v>86</v>
      </c>
      <c r="F340" s="127" t="s">
        <v>52</v>
      </c>
      <c r="G340" s="127" t="s">
        <v>52</v>
      </c>
      <c r="H340" s="127" t="s">
        <v>52</v>
      </c>
      <c r="I340" s="127">
        <v>2</v>
      </c>
      <c r="J340" s="127">
        <v>9.8039215686274446</v>
      </c>
      <c r="K340" s="127">
        <v>-1.7998866213151814</v>
      </c>
      <c r="L340" s="127">
        <v>9.7993938519266806</v>
      </c>
      <c r="M340" s="127">
        <v>4.6924290220820239</v>
      </c>
      <c r="N340" s="127">
        <v>4.2059008160703115</v>
      </c>
      <c r="O340" s="127">
        <v>26.807228915662648</v>
      </c>
      <c r="P340" s="127">
        <v>23.600950118764843</v>
      </c>
      <c r="Q340" s="127">
        <v>14.866630794065657</v>
      </c>
      <c r="R340" s="127">
        <v>3.332664123669943</v>
      </c>
      <c r="S340" s="127">
        <v>4.9867236577942009</v>
      </c>
      <c r="T340" s="127">
        <v>4.9966072419961733</v>
      </c>
      <c r="U340" s="127">
        <v>4.9409552905234762</v>
      </c>
      <c r="V340" s="127">
        <v>4.5011756802149705</v>
      </c>
      <c r="W340" s="127">
        <v>3.5036965605914361</v>
      </c>
      <c r="X340" s="127">
        <v>0</v>
      </c>
      <c r="Y340" s="127">
        <v>0</v>
      </c>
      <c r="Z340" s="127">
        <v>0</v>
      </c>
      <c r="AA340" s="128">
        <v>1.9875776397515477</v>
      </c>
      <c r="AB340" s="127">
        <v>1.9894437677628884</v>
      </c>
      <c r="AC340" s="127">
        <v>1.9904458598726027</v>
      </c>
      <c r="AD340" s="128">
        <v>1.9906323185011621</v>
      </c>
      <c r="AE340" s="127">
        <v>5.7405281285878296</v>
      </c>
      <c r="AF340" s="128">
        <v>10.857763300760048</v>
      </c>
      <c r="AG340" s="128">
        <v>4.0809663728370804</v>
      </c>
      <c r="AH340" s="128">
        <v>5.0972396486825708</v>
      </c>
      <c r="AI340" s="128">
        <v>3.7307864497836145</v>
      </c>
      <c r="AJ340" s="127">
        <v>5.4</v>
      </c>
      <c r="AK340" s="127">
        <v>4.4362544362544361</v>
      </c>
    </row>
    <row r="341" spans="1:38" ht="17" x14ac:dyDescent="0.15">
      <c r="A341" s="126" t="s">
        <v>1158</v>
      </c>
      <c r="B341" s="126" t="s">
        <v>52</v>
      </c>
      <c r="C341" s="126" t="s">
        <v>1159</v>
      </c>
      <c r="D341" s="126" t="s">
        <v>194</v>
      </c>
      <c r="E341" s="126" t="s">
        <v>76</v>
      </c>
      <c r="F341" s="127" t="s">
        <v>52</v>
      </c>
      <c r="G341" s="127">
        <v>-1.0799961770046878</v>
      </c>
      <c r="H341" s="127">
        <v>2.1739130434782652</v>
      </c>
      <c r="I341" s="127" t="s">
        <v>52</v>
      </c>
      <c r="J341" s="127" t="s">
        <v>52</v>
      </c>
      <c r="K341" s="127" t="s">
        <v>52</v>
      </c>
      <c r="L341" s="127" t="s">
        <v>52</v>
      </c>
      <c r="M341" s="127" t="s">
        <v>52</v>
      </c>
      <c r="N341" s="127" t="s">
        <v>52</v>
      </c>
      <c r="O341" s="127" t="s">
        <v>52</v>
      </c>
      <c r="P341" s="127" t="s">
        <v>52</v>
      </c>
      <c r="Q341" s="127" t="s">
        <v>52</v>
      </c>
      <c r="R341" s="127" t="s">
        <v>52</v>
      </c>
      <c r="S341" s="127" t="s">
        <v>52</v>
      </c>
      <c r="T341" s="127" t="s">
        <v>52</v>
      </c>
      <c r="U341" s="127" t="s">
        <v>52</v>
      </c>
      <c r="V341" s="127" t="s">
        <v>52</v>
      </c>
      <c r="W341" s="127" t="s">
        <v>52</v>
      </c>
      <c r="X341" s="127" t="s">
        <v>52</v>
      </c>
      <c r="Y341" s="127" t="s">
        <v>52</v>
      </c>
      <c r="Z341" s="127" t="s">
        <v>52</v>
      </c>
      <c r="AA341" s="128" t="s">
        <v>52</v>
      </c>
      <c r="AB341" s="127" t="s">
        <v>52</v>
      </c>
      <c r="AC341" s="127" t="s">
        <v>52</v>
      </c>
      <c r="AD341" s="128" t="s">
        <v>52</v>
      </c>
      <c r="AE341" s="127" t="s">
        <v>52</v>
      </c>
      <c r="AF341" s="128" t="s">
        <v>52</v>
      </c>
      <c r="AG341" s="128" t="s">
        <v>52</v>
      </c>
      <c r="AH341" s="128" t="s">
        <v>52</v>
      </c>
      <c r="AI341" s="128" t="s">
        <v>52</v>
      </c>
      <c r="AJ341" s="127" t="s">
        <v>52</v>
      </c>
      <c r="AK341" s="127" t="s">
        <v>52</v>
      </c>
    </row>
    <row r="342" spans="1:38" ht="17" x14ac:dyDescent="0.15">
      <c r="A342" s="126" t="s">
        <v>1160</v>
      </c>
      <c r="B342" s="16" t="s">
        <v>1161</v>
      </c>
      <c r="C342" s="126" t="s">
        <v>1162</v>
      </c>
      <c r="D342" s="126" t="s">
        <v>194</v>
      </c>
      <c r="E342" s="126" t="s">
        <v>82</v>
      </c>
      <c r="F342" s="127" t="s">
        <v>52</v>
      </c>
      <c r="G342" s="127">
        <v>-4.8064601427903142</v>
      </c>
      <c r="H342" s="127">
        <v>8.8952991452991341</v>
      </c>
      <c r="I342" s="127">
        <v>3.1885877989914206</v>
      </c>
      <c r="J342" s="127">
        <v>6.0888415608123552</v>
      </c>
      <c r="K342" s="127">
        <v>17.262950349525013</v>
      </c>
      <c r="L342" s="127">
        <v>9.4755506641598402</v>
      </c>
      <c r="M342" s="127">
        <v>6.5135437028762908</v>
      </c>
      <c r="N342" s="127">
        <v>5.9435013436455364</v>
      </c>
      <c r="O342" s="127">
        <v>6.8585357403580787</v>
      </c>
      <c r="P342" s="127">
        <v>12.838980106991499</v>
      </c>
      <c r="Q342" s="127">
        <v>4.9399692149820282</v>
      </c>
      <c r="R342" s="127">
        <v>4.8267229914730478</v>
      </c>
      <c r="S342" s="127">
        <v>1.8003731343283533</v>
      </c>
      <c r="T342" s="127">
        <v>1.7996884449738957</v>
      </c>
      <c r="U342" s="127">
        <v>1.0000540083172638</v>
      </c>
      <c r="V342" s="127" t="s">
        <v>52</v>
      </c>
      <c r="W342" s="127" t="s">
        <v>52</v>
      </c>
      <c r="X342" s="127" t="s">
        <v>52</v>
      </c>
      <c r="Y342" s="127" t="s">
        <v>52</v>
      </c>
      <c r="Z342" s="127" t="s">
        <v>52</v>
      </c>
      <c r="AA342" s="128" t="s">
        <v>52</v>
      </c>
      <c r="AB342" s="127" t="s">
        <v>52</v>
      </c>
      <c r="AC342" s="127" t="s">
        <v>52</v>
      </c>
      <c r="AD342" s="128" t="s">
        <v>52</v>
      </c>
      <c r="AE342" s="127" t="s">
        <v>52</v>
      </c>
      <c r="AF342" s="128" t="s">
        <v>52</v>
      </c>
      <c r="AG342" s="128" t="s">
        <v>52</v>
      </c>
      <c r="AH342" s="128" t="s">
        <v>52</v>
      </c>
      <c r="AI342" s="128" t="s">
        <v>52</v>
      </c>
      <c r="AJ342" s="127" t="s">
        <v>52</v>
      </c>
      <c r="AK342" s="127" t="s">
        <v>52</v>
      </c>
    </row>
    <row r="343" spans="1:38" x14ac:dyDescent="0.15">
      <c r="A343" s="126" t="s">
        <v>1163</v>
      </c>
      <c r="B343" s="126" t="s">
        <v>1164</v>
      </c>
      <c r="C343" s="126" t="s">
        <v>1165</v>
      </c>
      <c r="D343" s="126" t="s">
        <v>94</v>
      </c>
      <c r="E343" s="126" t="s">
        <v>78</v>
      </c>
      <c r="F343" s="127" t="s">
        <v>52</v>
      </c>
      <c r="G343" s="127" t="s">
        <v>52</v>
      </c>
      <c r="H343" s="127" t="s">
        <v>52</v>
      </c>
      <c r="I343" s="127" t="s">
        <v>52</v>
      </c>
      <c r="J343" s="127" t="s">
        <v>52</v>
      </c>
      <c r="K343" s="127" t="s">
        <v>52</v>
      </c>
      <c r="L343" s="127" t="s">
        <v>52</v>
      </c>
      <c r="M343" s="127" t="s">
        <v>52</v>
      </c>
      <c r="N343" s="127" t="s">
        <v>52</v>
      </c>
      <c r="O343" s="127" t="s">
        <v>52</v>
      </c>
      <c r="P343" s="127" t="s">
        <v>52</v>
      </c>
      <c r="Q343" s="127" t="s">
        <v>52</v>
      </c>
      <c r="R343" s="127" t="s">
        <v>52</v>
      </c>
      <c r="S343" s="127" t="s">
        <v>52</v>
      </c>
      <c r="T343" s="127" t="s">
        <v>52</v>
      </c>
      <c r="U343" s="127" t="s">
        <v>52</v>
      </c>
      <c r="V343" s="127" t="s">
        <v>52</v>
      </c>
      <c r="W343" s="127">
        <v>3.1398486537220549</v>
      </c>
      <c r="X343" s="127">
        <v>0.38675368624608097</v>
      </c>
      <c r="Y343" s="127">
        <v>0.60905652894433615</v>
      </c>
      <c r="Z343" s="127">
        <v>0.38504315017387114</v>
      </c>
      <c r="AA343" s="128">
        <v>3.2480418486911855</v>
      </c>
      <c r="AB343" s="127">
        <v>2.0632840037761113</v>
      </c>
      <c r="AC343" s="127">
        <v>4.0438118433047787</v>
      </c>
      <c r="AD343" s="128">
        <v>4.8159328711402161</v>
      </c>
      <c r="AE343" s="127">
        <v>4.7716095334561892</v>
      </c>
      <c r="AF343" s="128">
        <v>3.7290484898605758</v>
      </c>
      <c r="AG343" s="128">
        <v>3.778585023777592</v>
      </c>
      <c r="AH343" s="128">
        <v>3.4197328485871386</v>
      </c>
      <c r="AI343" s="128">
        <v>4.0121060891399889</v>
      </c>
      <c r="AJ343" s="127">
        <v>4.5999999999999996</v>
      </c>
      <c r="AK343" s="127">
        <v>4.5545726119521373</v>
      </c>
    </row>
    <row r="344" spans="1:38" x14ac:dyDescent="0.15">
      <c r="A344" s="126" t="s">
        <v>1166</v>
      </c>
      <c r="B344" s="126" t="s">
        <v>1167</v>
      </c>
      <c r="C344" s="126" t="s">
        <v>1168</v>
      </c>
      <c r="D344" s="126" t="s">
        <v>94</v>
      </c>
      <c r="E344" s="126" t="s">
        <v>86</v>
      </c>
      <c r="F344" s="127" t="s">
        <v>52</v>
      </c>
      <c r="G344" s="127">
        <v>8.0951237088637811</v>
      </c>
      <c r="H344" s="127">
        <v>0</v>
      </c>
      <c r="I344" s="127">
        <v>2.1111111111111143</v>
      </c>
      <c r="J344" s="127">
        <v>14.755168661588684</v>
      </c>
      <c r="K344" s="127">
        <v>-9.5960553764460315</v>
      </c>
      <c r="L344" s="127">
        <v>4.5101741136983406</v>
      </c>
      <c r="M344" s="127">
        <v>4.4961862705740714</v>
      </c>
      <c r="N344" s="127">
        <v>6.8958893584325693</v>
      </c>
      <c r="O344" s="127">
        <v>4.4923629829290093</v>
      </c>
      <c r="P344" s="127">
        <v>9.7162510748065358</v>
      </c>
      <c r="Q344" s="127">
        <v>4.9059561128526781</v>
      </c>
      <c r="R344" s="127">
        <v>4.6317047661736126</v>
      </c>
      <c r="S344" s="127">
        <v>2.4989290304155247</v>
      </c>
      <c r="T344" s="127">
        <v>3.9565338534410728</v>
      </c>
      <c r="U344" s="127">
        <v>4.8914500134012115</v>
      </c>
      <c r="V344" s="127">
        <v>3.8967675993356323</v>
      </c>
      <c r="W344" s="127">
        <v>2.9021151008362267</v>
      </c>
      <c r="X344" s="127">
        <v>0</v>
      </c>
      <c r="Y344" s="127">
        <v>0</v>
      </c>
      <c r="Z344" s="127">
        <v>3.5014340344168033</v>
      </c>
      <c r="AA344" s="128">
        <v>0</v>
      </c>
      <c r="AB344" s="127">
        <v>1.985913866759037</v>
      </c>
      <c r="AC344" s="127">
        <v>5.6605909656968212</v>
      </c>
      <c r="AD344" s="128">
        <v>5.3573341905068128</v>
      </c>
      <c r="AE344" s="127">
        <v>12.203803518763356</v>
      </c>
      <c r="AF344" s="128">
        <v>21.752923049034735</v>
      </c>
      <c r="AG344" s="128">
        <v>1.9876423732598791</v>
      </c>
      <c r="AH344" s="128">
        <v>4.9927007299270096</v>
      </c>
      <c r="AI344" s="128">
        <v>6.9521690767519466</v>
      </c>
      <c r="AJ344" s="127">
        <v>9.8000000000000007</v>
      </c>
      <c r="AK344" s="127">
        <v>7.6995972518360576</v>
      </c>
    </row>
    <row r="345" spans="1:38" x14ac:dyDescent="0.15">
      <c r="A345" s="126" t="s">
        <v>1169</v>
      </c>
      <c r="B345" s="126" t="s">
        <v>1170</v>
      </c>
      <c r="C345" s="126" t="s">
        <v>1171</v>
      </c>
      <c r="D345" s="126" t="s">
        <v>94</v>
      </c>
      <c r="E345" s="126" t="s">
        <v>76</v>
      </c>
      <c r="F345" s="127" t="s">
        <v>52</v>
      </c>
      <c r="G345" s="127">
        <v>-9.2307692307692264</v>
      </c>
      <c r="H345" s="127">
        <v>44.919020715630865</v>
      </c>
      <c r="I345" s="127">
        <v>-32.051148768063214</v>
      </c>
      <c r="J345" s="127">
        <v>0.1759485924112596</v>
      </c>
      <c r="K345" s="127">
        <v>-1.81748759068347</v>
      </c>
      <c r="L345" s="127">
        <v>9.8001088900987696</v>
      </c>
      <c r="M345" s="127">
        <v>6.1982007508677412</v>
      </c>
      <c r="N345" s="127">
        <v>6.0032017075773751</v>
      </c>
      <c r="O345" s="127">
        <v>6.921721620941355</v>
      </c>
      <c r="P345" s="127">
        <v>4.5021186440677923</v>
      </c>
      <c r="Q345" s="127">
        <v>2.9903699949315836</v>
      </c>
      <c r="R345" s="127">
        <v>3.4940944881889777</v>
      </c>
      <c r="S345" s="127">
        <v>3.5187826913932554</v>
      </c>
      <c r="T345" s="127">
        <v>4.7006583984075831</v>
      </c>
      <c r="U345" s="127">
        <v>3.6999122550453336</v>
      </c>
      <c r="V345" s="127">
        <v>3.8546514360927091</v>
      </c>
      <c r="W345" s="127">
        <v>2.2360023536866862</v>
      </c>
      <c r="X345" s="127">
        <v>0</v>
      </c>
      <c r="Y345" s="127">
        <v>0</v>
      </c>
      <c r="Z345" s="127">
        <v>1.9480231991853714</v>
      </c>
      <c r="AA345" s="128">
        <v>1.9498849177052913</v>
      </c>
      <c r="AB345" s="127">
        <v>1.950928607940039</v>
      </c>
      <c r="AC345" s="127">
        <v>1.9511991309434151</v>
      </c>
      <c r="AD345" s="128">
        <v>2.0490963485103153</v>
      </c>
      <c r="AE345" s="127">
        <v>2.9918477169591506</v>
      </c>
      <c r="AF345" s="128">
        <v>2.9907198003587432</v>
      </c>
      <c r="AG345" s="128">
        <v>1.9876575928519991</v>
      </c>
      <c r="AH345" s="128">
        <v>1.9897542505011558</v>
      </c>
      <c r="AI345" s="128">
        <v>1.9910278809055795</v>
      </c>
      <c r="AJ345" s="127">
        <v>3</v>
      </c>
      <c r="AK345" s="127">
        <v>2.9904016078173368</v>
      </c>
    </row>
    <row r="346" spans="1:38" ht="17" x14ac:dyDescent="0.15">
      <c r="A346" s="126" t="s">
        <v>1172</v>
      </c>
      <c r="B346" s="126" t="s">
        <v>52</v>
      </c>
      <c r="C346" s="126" t="s">
        <v>1173</v>
      </c>
      <c r="D346" s="126" t="s">
        <v>194</v>
      </c>
      <c r="E346" s="126" t="s">
        <v>76</v>
      </c>
      <c r="F346" s="127" t="s">
        <v>52</v>
      </c>
      <c r="G346" s="127">
        <v>8.9060987415295187</v>
      </c>
      <c r="H346" s="127">
        <v>7.2727272727272805</v>
      </c>
      <c r="I346" s="127">
        <v>8.4745762711864359</v>
      </c>
      <c r="J346" s="127">
        <v>5.5555555555555571</v>
      </c>
      <c r="K346" s="127" t="s">
        <v>52</v>
      </c>
      <c r="L346" s="127" t="s">
        <v>52</v>
      </c>
      <c r="M346" s="127" t="s">
        <v>52</v>
      </c>
      <c r="N346" s="127" t="s">
        <v>52</v>
      </c>
      <c r="O346" s="127" t="s">
        <v>52</v>
      </c>
      <c r="P346" s="127" t="s">
        <v>52</v>
      </c>
      <c r="Q346" s="127" t="s">
        <v>52</v>
      </c>
      <c r="R346" s="127" t="s">
        <v>52</v>
      </c>
      <c r="S346" s="127" t="s">
        <v>52</v>
      </c>
      <c r="T346" s="127" t="s">
        <v>52</v>
      </c>
      <c r="U346" s="127" t="s">
        <v>52</v>
      </c>
      <c r="V346" s="127" t="s">
        <v>52</v>
      </c>
      <c r="W346" s="127" t="s">
        <v>52</v>
      </c>
      <c r="X346" s="127" t="s">
        <v>52</v>
      </c>
      <c r="Y346" s="127" t="s">
        <v>52</v>
      </c>
      <c r="Z346" s="127" t="s">
        <v>52</v>
      </c>
      <c r="AA346" s="128" t="s">
        <v>52</v>
      </c>
      <c r="AB346" s="127" t="s">
        <v>52</v>
      </c>
      <c r="AC346" s="127" t="s">
        <v>52</v>
      </c>
      <c r="AD346" s="128" t="s">
        <v>52</v>
      </c>
      <c r="AE346" s="127" t="s">
        <v>52</v>
      </c>
      <c r="AF346" s="128" t="s">
        <v>52</v>
      </c>
      <c r="AG346" s="128" t="s">
        <v>52</v>
      </c>
      <c r="AH346" s="128" t="s">
        <v>52</v>
      </c>
      <c r="AI346" s="128" t="s">
        <v>52</v>
      </c>
      <c r="AJ346" s="127" t="s">
        <v>52</v>
      </c>
      <c r="AK346" s="127" t="s">
        <v>52</v>
      </c>
    </row>
    <row r="347" spans="1:38" x14ac:dyDescent="0.15">
      <c r="A347" s="126" t="s">
        <v>1174</v>
      </c>
      <c r="B347" s="16" t="s">
        <v>1175</v>
      </c>
      <c r="C347" s="126" t="s">
        <v>1176</v>
      </c>
      <c r="D347" s="126" t="s">
        <v>94</v>
      </c>
      <c r="E347" s="126" t="s">
        <v>82</v>
      </c>
      <c r="F347" s="127" t="s">
        <v>52</v>
      </c>
      <c r="G347" s="127">
        <v>10.457415081916423</v>
      </c>
      <c r="H347" s="127">
        <v>-1.5778954381289623</v>
      </c>
      <c r="I347" s="127">
        <v>3.1386939328084367</v>
      </c>
      <c r="J347" s="127">
        <v>4.8359240069084706</v>
      </c>
      <c r="K347" s="127">
        <v>12.253706754530484</v>
      </c>
      <c r="L347" s="127">
        <v>9.9004960521294976</v>
      </c>
      <c r="M347" s="127">
        <v>5.750227017787509</v>
      </c>
      <c r="N347" s="127">
        <v>5.8997348150019064</v>
      </c>
      <c r="O347" s="127">
        <v>8.2504590875485775</v>
      </c>
      <c r="P347" s="127">
        <v>9.4997851973430443</v>
      </c>
      <c r="Q347" s="127">
        <v>6.0359136864462926E-3</v>
      </c>
      <c r="R347" s="127">
        <v>3.8999708281779704</v>
      </c>
      <c r="S347" s="127">
        <v>4.700449229339327</v>
      </c>
      <c r="T347" s="127">
        <v>4.0002589164347171</v>
      </c>
      <c r="U347" s="127">
        <v>2.9999377606273754</v>
      </c>
      <c r="V347" s="127">
        <v>2.9997496611793508</v>
      </c>
      <c r="W347" s="127">
        <v>0</v>
      </c>
      <c r="X347" s="127">
        <v>0</v>
      </c>
      <c r="Y347" s="127">
        <v>0</v>
      </c>
      <c r="Z347" s="127">
        <v>0</v>
      </c>
      <c r="AA347" s="128">
        <v>1.9896411270721837</v>
      </c>
      <c r="AB347" s="127">
        <v>1.9902705190152137</v>
      </c>
      <c r="AC347" s="127">
        <v>3.9898802713634218</v>
      </c>
      <c r="AD347" s="128">
        <v>4.7502828010475229</v>
      </c>
      <c r="AE347" s="127">
        <v>4.9897556898451878</v>
      </c>
      <c r="AF347" s="128">
        <v>3.9896296400667719</v>
      </c>
      <c r="AG347" s="128">
        <v>3.9896752164546134</v>
      </c>
      <c r="AH347" s="128">
        <v>2.9903254177660421</v>
      </c>
      <c r="AI347" s="128">
        <v>4.0003795426511068</v>
      </c>
      <c r="AJ347" s="127">
        <v>4.8</v>
      </c>
      <c r="AK347" s="127">
        <v>4.8397015652738853</v>
      </c>
    </row>
    <row r="348" spans="1:38" x14ac:dyDescent="0.15">
      <c r="A348" s="16" t="s">
        <v>1177</v>
      </c>
      <c r="B348" s="126" t="s">
        <v>1178</v>
      </c>
      <c r="C348" s="16" t="s">
        <v>1179</v>
      </c>
      <c r="D348" s="126" t="s">
        <v>94</v>
      </c>
      <c r="E348" s="126" t="s">
        <v>88</v>
      </c>
      <c r="F348" s="127" t="s">
        <v>52</v>
      </c>
      <c r="G348" s="127" t="s">
        <v>52</v>
      </c>
      <c r="H348" s="127" t="s">
        <v>52</v>
      </c>
      <c r="I348" s="127" t="s">
        <v>52</v>
      </c>
      <c r="J348" s="127" t="s">
        <v>52</v>
      </c>
      <c r="K348" s="127" t="s">
        <v>52</v>
      </c>
      <c r="L348" s="127" t="s">
        <v>52</v>
      </c>
      <c r="M348" s="127" t="s">
        <v>52</v>
      </c>
      <c r="N348" s="127" t="s">
        <v>52</v>
      </c>
      <c r="O348" s="127" t="s">
        <v>52</v>
      </c>
      <c r="P348" s="127" t="s">
        <v>52</v>
      </c>
      <c r="Q348" s="127" t="s">
        <v>52</v>
      </c>
      <c r="R348" s="127">
        <v>1.6292922214435919</v>
      </c>
      <c r="S348" s="127">
        <v>4.8957076366143752</v>
      </c>
      <c r="T348" s="127">
        <v>4.4042728019720698</v>
      </c>
      <c r="U348" s="127">
        <v>3.0064536439477365</v>
      </c>
      <c r="V348" s="127">
        <v>3.4993887530562375</v>
      </c>
      <c r="W348" s="127">
        <v>2.8938432009449286</v>
      </c>
      <c r="X348" s="127">
        <v>0</v>
      </c>
      <c r="Y348" s="127">
        <v>0</v>
      </c>
      <c r="Z348" s="127">
        <v>0</v>
      </c>
      <c r="AA348" s="128">
        <v>1.951499497775866</v>
      </c>
      <c r="AB348" s="127">
        <v>1.9563687543983077</v>
      </c>
      <c r="AC348" s="127">
        <v>1.9464384318056194</v>
      </c>
      <c r="AD348" s="128">
        <v>1.949898442789455</v>
      </c>
      <c r="AE348" s="127">
        <v>2.9485987514942247</v>
      </c>
      <c r="AF348" s="128">
        <v>2.9544574893562103</v>
      </c>
      <c r="AG348" s="128">
        <v>1.9548872180451093</v>
      </c>
      <c r="AH348" s="128">
        <v>1.9542772861356976</v>
      </c>
      <c r="AI348" s="128">
        <v>1.9529837251356121</v>
      </c>
      <c r="AJ348" s="127">
        <v>5.9</v>
      </c>
      <c r="AK348" s="127">
        <v>2.9474154292731947</v>
      </c>
      <c r="AL348" s="19"/>
    </row>
    <row r="349" spans="1:38" x14ac:dyDescent="0.15">
      <c r="A349" s="126" t="s">
        <v>1180</v>
      </c>
      <c r="B349" s="126" t="s">
        <v>1181</v>
      </c>
      <c r="C349" s="126" t="s">
        <v>1182</v>
      </c>
      <c r="D349" s="126" t="s">
        <v>94</v>
      </c>
      <c r="E349" s="126" t="s">
        <v>86</v>
      </c>
      <c r="F349" s="127" t="s">
        <v>52</v>
      </c>
      <c r="G349" s="127" t="s">
        <v>52</v>
      </c>
      <c r="H349" s="127" t="s">
        <v>52</v>
      </c>
      <c r="I349" s="127">
        <v>2.0888888888888744</v>
      </c>
      <c r="J349" s="127">
        <v>8.3587287766652167</v>
      </c>
      <c r="K349" s="127">
        <v>9.1201285656890292</v>
      </c>
      <c r="L349" s="127">
        <v>13.310014727540505</v>
      </c>
      <c r="M349" s="127">
        <v>5.8813972380178825</v>
      </c>
      <c r="N349" s="127">
        <v>7.6722418290624574</v>
      </c>
      <c r="O349" s="127">
        <v>21.376656690893554</v>
      </c>
      <c r="P349" s="127">
        <v>28.331572149818015</v>
      </c>
      <c r="Q349" s="127">
        <v>9.8993595608417309</v>
      </c>
      <c r="R349" s="127">
        <v>4.9034299034299096</v>
      </c>
      <c r="S349" s="127">
        <v>4.9440520593603736</v>
      </c>
      <c r="T349" s="127">
        <v>4.9455535390199543</v>
      </c>
      <c r="U349" s="127">
        <v>4.9286640726329551</v>
      </c>
      <c r="V349" s="127">
        <v>4.9443757725587005</v>
      </c>
      <c r="W349" s="127">
        <v>4.7703180212014189</v>
      </c>
      <c r="X349" s="127">
        <v>0</v>
      </c>
      <c r="Y349" s="127">
        <v>3.9347948285553684</v>
      </c>
      <c r="Z349" s="127">
        <v>1.9469983775013588</v>
      </c>
      <c r="AA349" s="128">
        <v>1.9628647214853912</v>
      </c>
      <c r="AB349" s="127">
        <v>1.9771071800208206</v>
      </c>
      <c r="AC349" s="127">
        <v>1.989795918367343</v>
      </c>
      <c r="AD349" s="128">
        <v>1.9509754877438779</v>
      </c>
      <c r="AE349" s="127">
        <v>6.5260058881256189</v>
      </c>
      <c r="AF349" s="128">
        <v>12.252418240442209</v>
      </c>
      <c r="AG349" s="128">
        <v>4.5547804677882553</v>
      </c>
      <c r="AH349" s="128">
        <v>6.5149136577708004</v>
      </c>
      <c r="AI349" s="128">
        <v>4.089904200442156</v>
      </c>
      <c r="AJ349" s="127">
        <v>5.9</v>
      </c>
      <c r="AK349" s="127">
        <v>4.8144433299899623</v>
      </c>
    </row>
    <row r="350" spans="1:38" x14ac:dyDescent="0.15">
      <c r="A350" s="126" t="s">
        <v>1183</v>
      </c>
      <c r="B350" s="126" t="s">
        <v>1184</v>
      </c>
      <c r="C350" s="126" t="s">
        <v>1185</v>
      </c>
      <c r="D350" s="126" t="s">
        <v>94</v>
      </c>
      <c r="E350" s="126" t="s">
        <v>76</v>
      </c>
      <c r="F350" s="127" t="s">
        <v>52</v>
      </c>
      <c r="G350" s="127">
        <v>-16.425396825396831</v>
      </c>
      <c r="H350" s="127">
        <v>-5.1280103319911774</v>
      </c>
      <c r="I350" s="127">
        <v>9.1207559256886839</v>
      </c>
      <c r="J350" s="127">
        <v>3.6178175680633871</v>
      </c>
      <c r="K350" s="127">
        <v>-10.941926345609048</v>
      </c>
      <c r="L350" s="127">
        <v>9.25646123260438</v>
      </c>
      <c r="M350" s="127">
        <v>4.4981439697212409</v>
      </c>
      <c r="N350" s="127">
        <v>5.7184648603468844</v>
      </c>
      <c r="O350" s="127">
        <v>5.0006588483331171</v>
      </c>
      <c r="P350" s="127">
        <v>9.2489176131016109</v>
      </c>
      <c r="Q350" s="127">
        <v>4.9968410774797576</v>
      </c>
      <c r="R350" s="127">
        <v>4.7480991193042001</v>
      </c>
      <c r="S350" s="127">
        <v>0</v>
      </c>
      <c r="T350" s="127">
        <v>0</v>
      </c>
      <c r="U350" s="127">
        <v>2.8983236722544206</v>
      </c>
      <c r="V350" s="127">
        <v>2.5020300446609838</v>
      </c>
      <c r="W350" s="127">
        <v>1.0001485369114391</v>
      </c>
      <c r="X350" s="127">
        <v>0</v>
      </c>
      <c r="Y350" s="127">
        <v>0</v>
      </c>
      <c r="Z350" s="127">
        <v>0</v>
      </c>
      <c r="AA350" s="128">
        <v>1.7500857885190513</v>
      </c>
      <c r="AB350" s="127">
        <v>1.748891886683368</v>
      </c>
      <c r="AC350" s="127">
        <v>1.941379800179921</v>
      </c>
      <c r="AD350" s="128">
        <v>2.3224487900041835</v>
      </c>
      <c r="AE350" s="127">
        <v>2.9915111897952817</v>
      </c>
      <c r="AF350" s="128">
        <v>2.9883638928067668</v>
      </c>
      <c r="AG350" s="128">
        <v>2.1398613369853603</v>
      </c>
      <c r="AH350" s="128">
        <v>2.0950305874465767</v>
      </c>
      <c r="AI350" s="128">
        <v>1.9904046622342586</v>
      </c>
      <c r="AJ350" s="127">
        <v>3</v>
      </c>
      <c r="AK350" s="127">
        <v>2.9889817926076336</v>
      </c>
    </row>
    <row r="351" spans="1:38" x14ac:dyDescent="0.15">
      <c r="A351" s="126" t="s">
        <v>1186</v>
      </c>
      <c r="B351" s="126" t="s">
        <v>1187</v>
      </c>
      <c r="C351" s="126" t="s">
        <v>1188</v>
      </c>
      <c r="D351" s="126" t="s">
        <v>94</v>
      </c>
      <c r="E351" s="126" t="s">
        <v>76</v>
      </c>
      <c r="F351" s="127" t="s">
        <v>52</v>
      </c>
      <c r="G351" s="127">
        <v>1.0462962962962905</v>
      </c>
      <c r="H351" s="127">
        <v>-5.1589846971501885</v>
      </c>
      <c r="I351" s="127">
        <v>-4.792270531400959</v>
      </c>
      <c r="J351" s="127">
        <v>0.78140856504971623</v>
      </c>
      <c r="K351" s="127">
        <v>0</v>
      </c>
      <c r="L351" s="127">
        <v>9.8378813815325685</v>
      </c>
      <c r="M351" s="127">
        <v>14.576457645764577</v>
      </c>
      <c r="N351" s="127">
        <v>9.8975836133781314</v>
      </c>
      <c r="O351" s="127">
        <v>8.824171823807788</v>
      </c>
      <c r="P351" s="127">
        <v>6.8910149193818171</v>
      </c>
      <c r="Q351" s="127">
        <v>5.9147524566564442</v>
      </c>
      <c r="R351" s="127">
        <v>4.7984871764566748</v>
      </c>
      <c r="S351" s="127">
        <v>3.5017480545844109</v>
      </c>
      <c r="T351" s="127">
        <v>2.5006810133478439</v>
      </c>
      <c r="U351" s="127">
        <v>2.4981396832146459</v>
      </c>
      <c r="V351" s="127">
        <v>3.0024891101431166</v>
      </c>
      <c r="W351" s="127">
        <v>1.9986910335800161</v>
      </c>
      <c r="X351" s="127">
        <v>0</v>
      </c>
      <c r="Y351" s="127">
        <v>0</v>
      </c>
      <c r="Z351" s="127">
        <v>0</v>
      </c>
      <c r="AA351" s="128">
        <v>0</v>
      </c>
      <c r="AB351" s="127">
        <v>0</v>
      </c>
      <c r="AC351" s="127">
        <v>1.9891411648568669</v>
      </c>
      <c r="AD351" s="128">
        <v>2.4197841552533461</v>
      </c>
      <c r="AE351" s="127">
        <v>2.9957945470868941</v>
      </c>
      <c r="AF351" s="128">
        <v>2.9958251135477454</v>
      </c>
      <c r="AG351" s="128">
        <v>2.2271714922049046</v>
      </c>
      <c r="AH351" s="128">
        <v>2.1786492374727668</v>
      </c>
      <c r="AI351" s="128">
        <v>2.1321961620469083</v>
      </c>
      <c r="AJ351" s="127">
        <v>3</v>
      </c>
      <c r="AK351" s="127">
        <v>2.9919727560204312</v>
      </c>
    </row>
    <row r="352" spans="1:38" x14ac:dyDescent="0.15">
      <c r="A352" s="126" t="s">
        <v>1189</v>
      </c>
      <c r="B352" s="126" t="s">
        <v>1190</v>
      </c>
      <c r="C352" s="126" t="s">
        <v>1191</v>
      </c>
      <c r="D352" s="126" t="s">
        <v>94</v>
      </c>
      <c r="E352" s="126" t="s">
        <v>74</v>
      </c>
      <c r="F352" s="127" t="s">
        <v>52</v>
      </c>
      <c r="G352" s="127">
        <v>10.558654271801672</v>
      </c>
      <c r="H352" s="127">
        <v>7.5675069669111679</v>
      </c>
      <c r="I352" s="127">
        <v>4.2180962732456919</v>
      </c>
      <c r="J352" s="127">
        <v>5.3317332418995278</v>
      </c>
      <c r="K352" s="127">
        <v>6.4059787326388857</v>
      </c>
      <c r="L352" s="127">
        <v>7.0171189659787672</v>
      </c>
      <c r="M352" s="127">
        <v>3.972318833674791</v>
      </c>
      <c r="N352" s="127">
        <v>10.361892978657593</v>
      </c>
      <c r="O352" s="127">
        <v>2.4923185517355932</v>
      </c>
      <c r="P352" s="127">
        <v>10.478341452545649</v>
      </c>
      <c r="Q352" s="127">
        <v>4.7120082872674942</v>
      </c>
      <c r="R352" s="127">
        <v>4.7144620610559969</v>
      </c>
      <c r="S352" s="127">
        <v>4.9419771252759119</v>
      </c>
      <c r="T352" s="127">
        <v>4.9291342346576812</v>
      </c>
      <c r="U352" s="127">
        <v>-0.7835633911894746</v>
      </c>
      <c r="V352" s="127">
        <v>1.9873884628923975</v>
      </c>
      <c r="W352" s="127">
        <v>1.3093621267942837</v>
      </c>
      <c r="X352" s="127">
        <v>0</v>
      </c>
      <c r="Y352" s="127">
        <v>1.8516323991235595E-2</v>
      </c>
      <c r="Z352" s="127">
        <v>3.4878296221147593</v>
      </c>
      <c r="AA352" s="128">
        <v>-7.1555838598635901E-3</v>
      </c>
      <c r="AB352" s="127">
        <v>1.4312191840559763E-3</v>
      </c>
      <c r="AC352" s="127">
        <v>3.689630249815723</v>
      </c>
      <c r="AD352" s="128">
        <v>3.9896755671191553</v>
      </c>
      <c r="AE352" s="127">
        <v>3.9806211839660266</v>
      </c>
      <c r="AF352" s="128">
        <v>3.987796627478013</v>
      </c>
      <c r="AG352" s="128">
        <v>2.9890870702036443</v>
      </c>
      <c r="AH352" s="128">
        <v>2.9929199742544532</v>
      </c>
      <c r="AI352" s="128">
        <v>3.990903725306393</v>
      </c>
      <c r="AJ352" s="127">
        <v>4</v>
      </c>
      <c r="AK352" s="127">
        <v>4.993632209248811</v>
      </c>
    </row>
    <row r="353" spans="1:38" ht="17" x14ac:dyDescent="0.15">
      <c r="A353" s="126" t="s">
        <v>1192</v>
      </c>
      <c r="B353" s="126" t="s">
        <v>1193</v>
      </c>
      <c r="C353" s="126" t="s">
        <v>1194</v>
      </c>
      <c r="D353" s="126" t="s">
        <v>194</v>
      </c>
      <c r="E353" s="126" t="s">
        <v>76</v>
      </c>
      <c r="F353" s="127" t="s">
        <v>52</v>
      </c>
      <c r="G353" s="127">
        <v>-1.2713771377137704</v>
      </c>
      <c r="H353" s="127">
        <v>2.564102564102555</v>
      </c>
      <c r="I353" s="127">
        <v>23.788888888888877</v>
      </c>
      <c r="J353" s="127">
        <v>8.2398348442689269</v>
      </c>
      <c r="K353" s="127">
        <v>-6.5925864499543962</v>
      </c>
      <c r="L353" s="127">
        <v>21.218039772727266</v>
      </c>
      <c r="M353" s="127">
        <v>2.0580049802255758</v>
      </c>
      <c r="N353" s="127">
        <v>8.6544671689989343</v>
      </c>
      <c r="O353" s="127">
        <v>21.10824912489268</v>
      </c>
      <c r="P353" s="127">
        <v>10.492446965152439</v>
      </c>
      <c r="Q353" s="127">
        <v>5.6858003060065982</v>
      </c>
      <c r="R353" s="127">
        <v>2.456451688226764</v>
      </c>
      <c r="S353" s="127">
        <v>2.0237932449063294</v>
      </c>
      <c r="T353" s="127">
        <v>3.1586471875977224</v>
      </c>
      <c r="U353" s="127">
        <v>1.0913815504547415</v>
      </c>
      <c r="V353" s="127" t="s">
        <v>52</v>
      </c>
      <c r="W353" s="127" t="s">
        <v>52</v>
      </c>
      <c r="X353" s="127" t="s">
        <v>52</v>
      </c>
      <c r="Y353" s="127" t="s">
        <v>52</v>
      </c>
      <c r="Z353" s="127" t="s">
        <v>52</v>
      </c>
      <c r="AA353" s="128" t="s">
        <v>52</v>
      </c>
      <c r="AB353" s="127" t="s">
        <v>52</v>
      </c>
      <c r="AC353" s="127" t="s">
        <v>52</v>
      </c>
      <c r="AD353" s="128" t="s">
        <v>52</v>
      </c>
      <c r="AE353" s="127" t="s">
        <v>52</v>
      </c>
      <c r="AF353" s="128" t="s">
        <v>52</v>
      </c>
      <c r="AG353" s="128" t="s">
        <v>52</v>
      </c>
      <c r="AH353" s="128" t="s">
        <v>52</v>
      </c>
      <c r="AI353" s="128" t="s">
        <v>52</v>
      </c>
      <c r="AJ353" s="127" t="s">
        <v>52</v>
      </c>
      <c r="AK353" s="127" t="s">
        <v>52</v>
      </c>
    </row>
    <row r="354" spans="1:38" x14ac:dyDescent="0.15">
      <c r="A354" s="126" t="s">
        <v>1195</v>
      </c>
      <c r="B354" s="126" t="s">
        <v>1196</v>
      </c>
      <c r="C354" s="126" t="s">
        <v>1197</v>
      </c>
      <c r="D354" s="126" t="s">
        <v>94</v>
      </c>
      <c r="E354" s="126" t="s">
        <v>76</v>
      </c>
      <c r="F354" s="127" t="s">
        <v>52</v>
      </c>
      <c r="G354" s="127">
        <v>21.095979776563652</v>
      </c>
      <c r="H354" s="127">
        <v>5.3063973063973009</v>
      </c>
      <c r="I354" s="127">
        <v>0.59470520526923565</v>
      </c>
      <c r="J354" s="127">
        <v>5.7211874642425755</v>
      </c>
      <c r="K354" s="127">
        <v>0.88389152786965042</v>
      </c>
      <c r="L354" s="127">
        <v>0.20860650852306151</v>
      </c>
      <c r="M354" s="127">
        <v>4.0028549336822863</v>
      </c>
      <c r="N354" s="127">
        <v>9.4933089328605718</v>
      </c>
      <c r="O354" s="127">
        <v>4.2776559072391223</v>
      </c>
      <c r="P354" s="127">
        <v>4.0020035061357362</v>
      </c>
      <c r="Q354" s="127">
        <v>4.0021190522057282</v>
      </c>
      <c r="R354" s="127">
        <v>3.9777726325538367</v>
      </c>
      <c r="S354" s="127">
        <v>3.9992874320833778</v>
      </c>
      <c r="T354" s="127">
        <v>3.001884206920181</v>
      </c>
      <c r="U354" s="127">
        <v>3.999501101733685</v>
      </c>
      <c r="V354" s="127">
        <v>4.5012992204677289</v>
      </c>
      <c r="W354" s="127">
        <v>1.9968631651428694</v>
      </c>
      <c r="X354" s="127">
        <v>3.7505156958985708E-3</v>
      </c>
      <c r="Y354" s="127">
        <v>0.1537653765376632</v>
      </c>
      <c r="Z354" s="127">
        <v>1.8273731510952871</v>
      </c>
      <c r="AA354" s="128">
        <v>2.0115470893244503</v>
      </c>
      <c r="AB354" s="127">
        <v>2.0187454938716654</v>
      </c>
      <c r="AC354" s="127">
        <v>2.1342756183745593</v>
      </c>
      <c r="AD354" s="128">
        <v>2.0619983393301844</v>
      </c>
      <c r="AE354" s="127">
        <v>2.9830508474576245</v>
      </c>
      <c r="AF354" s="128">
        <v>3.2060566161948634</v>
      </c>
      <c r="AG354" s="128">
        <v>2.0093130063149722</v>
      </c>
      <c r="AH354" s="128">
        <v>2.0041270635317741</v>
      </c>
      <c r="AI354" s="128">
        <v>1.9281563218390851</v>
      </c>
      <c r="AJ354" s="127">
        <v>2.9</v>
      </c>
      <c r="AK354" s="127">
        <v>2.9053283839476216</v>
      </c>
    </row>
    <row r="355" spans="1:38" x14ac:dyDescent="0.15">
      <c r="A355" s="126" t="s">
        <v>1198</v>
      </c>
      <c r="B355" s="16" t="s">
        <v>1199</v>
      </c>
      <c r="C355" s="126" t="s">
        <v>1200</v>
      </c>
      <c r="D355" s="126" t="s">
        <v>94</v>
      </c>
      <c r="E355" s="126" t="s">
        <v>82</v>
      </c>
      <c r="F355" s="127" t="s">
        <v>52</v>
      </c>
      <c r="G355" s="127">
        <v>-1.4492753623188293</v>
      </c>
      <c r="H355" s="127">
        <v>-2.4509803921568647</v>
      </c>
      <c r="I355" s="127">
        <v>6.2088218872138583</v>
      </c>
      <c r="J355" s="127">
        <v>2.407738408158977</v>
      </c>
      <c r="K355" s="127">
        <v>10.379876796714569</v>
      </c>
      <c r="L355" s="127">
        <v>11.848200167426299</v>
      </c>
      <c r="M355" s="127">
        <v>8.4475417470560927</v>
      </c>
      <c r="N355" s="127">
        <v>7.246599082864293</v>
      </c>
      <c r="O355" s="127">
        <v>9.7786294474316406</v>
      </c>
      <c r="P355" s="127">
        <v>13.384831826589888</v>
      </c>
      <c r="Q355" s="127">
        <v>6.2499281947587804</v>
      </c>
      <c r="R355" s="127">
        <v>4.5036277721910665</v>
      </c>
      <c r="S355" s="127">
        <v>4.3757630941787511</v>
      </c>
      <c r="T355" s="127">
        <v>3.9999999999999858</v>
      </c>
      <c r="U355" s="127">
        <v>3.8747497855304687</v>
      </c>
      <c r="V355" s="127">
        <v>3.7504014682266558</v>
      </c>
      <c r="W355" s="127">
        <v>2.7498186835541674</v>
      </c>
      <c r="X355" s="127">
        <v>0</v>
      </c>
      <c r="Y355" s="127">
        <v>0</v>
      </c>
      <c r="Z355" s="127">
        <v>1.9901696636854211</v>
      </c>
      <c r="AA355" s="128">
        <v>1.9901589257530716</v>
      </c>
      <c r="AB355" s="127">
        <v>1.9902185516505133</v>
      </c>
      <c r="AC355" s="127">
        <v>3.9903931973451545</v>
      </c>
      <c r="AD355" s="128">
        <v>4.9897006959832568</v>
      </c>
      <c r="AE355" s="127">
        <v>5.9899374995355359</v>
      </c>
      <c r="AF355" s="128">
        <v>2.9897839698777684</v>
      </c>
      <c r="AG355" s="128">
        <v>3.990250743789292</v>
      </c>
      <c r="AH355" s="128">
        <v>2.9899701461268426</v>
      </c>
      <c r="AI355" s="128">
        <v>4.9901151222737132</v>
      </c>
      <c r="AJ355" s="127">
        <v>5</v>
      </c>
      <c r="AK355" s="127">
        <v>4.9901097443527487</v>
      </c>
    </row>
    <row r="356" spans="1:38" x14ac:dyDescent="0.15">
      <c r="A356" s="126" t="s">
        <v>1201</v>
      </c>
      <c r="B356" s="126" t="s">
        <v>1202</v>
      </c>
      <c r="C356" s="126" t="s">
        <v>1203</v>
      </c>
      <c r="D356" s="126" t="s">
        <v>94</v>
      </c>
      <c r="E356" s="126" t="s">
        <v>76</v>
      </c>
      <c r="F356" s="127" t="s">
        <v>52</v>
      </c>
      <c r="G356" s="127">
        <v>0.89686098654708246</v>
      </c>
      <c r="H356" s="127">
        <v>10.714285714285722</v>
      </c>
      <c r="I356" s="127">
        <v>8.3082437275985797</v>
      </c>
      <c r="J356" s="127">
        <v>7.3267588854325254</v>
      </c>
      <c r="K356" s="127">
        <v>-6.4565860878145145</v>
      </c>
      <c r="L356" s="127">
        <v>4.5948974882985141</v>
      </c>
      <c r="M356" s="127">
        <v>3.7816714988024671</v>
      </c>
      <c r="N356" s="127">
        <v>6.9294303413093701</v>
      </c>
      <c r="O356" s="127">
        <v>5.9124211961151758</v>
      </c>
      <c r="P356" s="127">
        <v>7.4806949806949916</v>
      </c>
      <c r="Q356" s="127">
        <v>6.6307439006136661</v>
      </c>
      <c r="R356" s="127">
        <v>5.1282051282051384</v>
      </c>
      <c r="S356" s="127">
        <v>0.20918639843333153</v>
      </c>
      <c r="T356" s="127">
        <v>4.9522540528536609</v>
      </c>
      <c r="U356" s="127">
        <v>5.5268726195514262</v>
      </c>
      <c r="V356" s="127">
        <v>1.7885787616297648</v>
      </c>
      <c r="W356" s="127">
        <v>-0.11819399574500267</v>
      </c>
      <c r="X356" s="127">
        <v>7.8889239507589082E-3</v>
      </c>
      <c r="Y356" s="127">
        <v>0.45357734479767942</v>
      </c>
      <c r="Z356" s="127">
        <v>1.5705367309280405E-2</v>
      </c>
      <c r="AA356" s="128">
        <v>4.1848231460762442</v>
      </c>
      <c r="AB356" s="127">
        <v>1.8501073891254549</v>
      </c>
      <c r="AC356" s="127">
        <v>9.3192748797632277</v>
      </c>
      <c r="AD356" s="128">
        <v>6.0983451216623186</v>
      </c>
      <c r="AE356" s="127">
        <v>6.0954993461133755</v>
      </c>
      <c r="AF356" s="128">
        <v>4.344296795141589</v>
      </c>
      <c r="AG356" s="128">
        <v>5.8057452387126673</v>
      </c>
      <c r="AH356" s="128">
        <v>1.7591634442568431</v>
      </c>
      <c r="AI356" s="128">
        <v>2.6038321558552822</v>
      </c>
      <c r="AJ356" s="127">
        <v>2.5</v>
      </c>
      <c r="AK356" s="127">
        <v>5.225000635954304</v>
      </c>
    </row>
    <row r="357" spans="1:38" ht="17" x14ac:dyDescent="0.15">
      <c r="A357" s="126" t="s">
        <v>1204</v>
      </c>
      <c r="B357" s="126" t="s">
        <v>1205</v>
      </c>
      <c r="C357" s="126" t="s">
        <v>1206</v>
      </c>
      <c r="D357" s="126" t="s">
        <v>194</v>
      </c>
      <c r="E357" s="126" t="s">
        <v>76</v>
      </c>
      <c r="F357" s="127" t="s">
        <v>52</v>
      </c>
      <c r="G357" s="127">
        <v>1.3273287508888387</v>
      </c>
      <c r="H357" s="127">
        <v>15.789473684210535</v>
      </c>
      <c r="I357" s="127">
        <v>3.2222222222222143</v>
      </c>
      <c r="J357" s="127">
        <v>3.0824933946570212</v>
      </c>
      <c r="K357" s="127">
        <v>5.6104044047845036</v>
      </c>
      <c r="L357" s="127">
        <v>7.4247191011235856</v>
      </c>
      <c r="M357" s="127">
        <v>3.7904777842858266</v>
      </c>
      <c r="N357" s="127">
        <v>5.2724927442760361</v>
      </c>
      <c r="O357" s="127">
        <v>4.3421657221626333</v>
      </c>
      <c r="P357" s="127">
        <v>6.5247706422018297</v>
      </c>
      <c r="Q357" s="127">
        <v>2.9075375499517833</v>
      </c>
      <c r="R357" s="127">
        <v>2.4973219068023411</v>
      </c>
      <c r="S357" s="127">
        <v>2.7108236984780092</v>
      </c>
      <c r="T357" s="127">
        <v>2.7155939964385425</v>
      </c>
      <c r="U357" s="127">
        <v>3.5601510742368845</v>
      </c>
      <c r="V357" s="127" t="s">
        <v>52</v>
      </c>
      <c r="W357" s="127" t="s">
        <v>52</v>
      </c>
      <c r="X357" s="127" t="s">
        <v>52</v>
      </c>
      <c r="Y357" s="127" t="s">
        <v>52</v>
      </c>
      <c r="Z357" s="127" t="s">
        <v>52</v>
      </c>
      <c r="AA357" s="128" t="s">
        <v>52</v>
      </c>
      <c r="AB357" s="127" t="s">
        <v>52</v>
      </c>
      <c r="AC357" s="127" t="s">
        <v>52</v>
      </c>
      <c r="AD357" s="128" t="s">
        <v>52</v>
      </c>
      <c r="AE357" s="127" t="s">
        <v>52</v>
      </c>
      <c r="AF357" s="128" t="s">
        <v>52</v>
      </c>
      <c r="AG357" s="128" t="s">
        <v>52</v>
      </c>
      <c r="AH357" s="128" t="s">
        <v>52</v>
      </c>
      <c r="AI357" s="128" t="s">
        <v>52</v>
      </c>
      <c r="AJ357" s="127" t="s">
        <v>52</v>
      </c>
      <c r="AK357" s="127" t="s">
        <v>52</v>
      </c>
    </row>
    <row r="358" spans="1:38" ht="17" x14ac:dyDescent="0.15">
      <c r="A358" s="129" t="s">
        <v>1207</v>
      </c>
      <c r="B358" s="126" t="s">
        <v>52</v>
      </c>
      <c r="C358" s="129" t="s">
        <v>1208</v>
      </c>
      <c r="D358" s="126" t="s">
        <v>194</v>
      </c>
      <c r="E358" s="126" t="s">
        <v>76</v>
      </c>
      <c r="F358" s="127" t="s">
        <v>52</v>
      </c>
      <c r="G358" s="127">
        <v>-16.469727073094219</v>
      </c>
      <c r="H358" s="127">
        <v>-21.131697546319472</v>
      </c>
      <c r="I358" s="127">
        <v>15.873015873015888</v>
      </c>
      <c r="J358" s="127">
        <v>15.06849315068493</v>
      </c>
      <c r="K358" s="127" t="s">
        <v>52</v>
      </c>
      <c r="L358" s="127" t="s">
        <v>52</v>
      </c>
      <c r="M358" s="127" t="s">
        <v>52</v>
      </c>
      <c r="N358" s="127" t="s">
        <v>52</v>
      </c>
      <c r="O358" s="127" t="s">
        <v>52</v>
      </c>
      <c r="P358" s="127" t="s">
        <v>52</v>
      </c>
      <c r="Q358" s="127" t="s">
        <v>52</v>
      </c>
      <c r="R358" s="127" t="s">
        <v>52</v>
      </c>
      <c r="S358" s="127" t="s">
        <v>52</v>
      </c>
      <c r="T358" s="127" t="s">
        <v>52</v>
      </c>
      <c r="U358" s="127" t="s">
        <v>52</v>
      </c>
      <c r="V358" s="127" t="s">
        <v>52</v>
      </c>
      <c r="W358" s="127" t="s">
        <v>52</v>
      </c>
      <c r="X358" s="127" t="s">
        <v>52</v>
      </c>
      <c r="Y358" s="127" t="s">
        <v>52</v>
      </c>
      <c r="Z358" s="127" t="s">
        <v>52</v>
      </c>
      <c r="AA358" s="128" t="s">
        <v>52</v>
      </c>
      <c r="AB358" s="127" t="s">
        <v>52</v>
      </c>
      <c r="AC358" s="127" t="s">
        <v>52</v>
      </c>
      <c r="AD358" s="128" t="s">
        <v>52</v>
      </c>
      <c r="AE358" s="127" t="s">
        <v>52</v>
      </c>
      <c r="AF358" s="128" t="s">
        <v>52</v>
      </c>
      <c r="AG358" s="128" t="s">
        <v>52</v>
      </c>
      <c r="AH358" s="128" t="s">
        <v>52</v>
      </c>
      <c r="AI358" s="128" t="s">
        <v>52</v>
      </c>
      <c r="AJ358" s="127" t="s">
        <v>52</v>
      </c>
      <c r="AK358" s="127" t="s">
        <v>52</v>
      </c>
      <c r="AL358" s="130"/>
    </row>
    <row r="359" spans="1:38" x14ac:dyDescent="0.15">
      <c r="A359" s="126" t="s">
        <v>1209</v>
      </c>
      <c r="B359" s="126" t="s">
        <v>1210</v>
      </c>
      <c r="C359" s="126" t="s">
        <v>1211</v>
      </c>
      <c r="D359" s="126" t="s">
        <v>94</v>
      </c>
      <c r="E359" s="126" t="s">
        <v>78</v>
      </c>
      <c r="F359" s="127" t="s">
        <v>52</v>
      </c>
      <c r="G359" s="127" t="s">
        <v>52</v>
      </c>
      <c r="H359" s="127" t="s">
        <v>52</v>
      </c>
      <c r="I359" s="127" t="s">
        <v>52</v>
      </c>
      <c r="J359" s="127" t="s">
        <v>52</v>
      </c>
      <c r="K359" s="127" t="s">
        <v>52</v>
      </c>
      <c r="L359" s="127">
        <v>9.4309931133339546</v>
      </c>
      <c r="M359" s="127">
        <v>7.4905673809354312</v>
      </c>
      <c r="N359" s="127">
        <v>5.0148352230581708</v>
      </c>
      <c r="O359" s="127">
        <v>9.5065714790242453</v>
      </c>
      <c r="P359" s="127">
        <v>7.5248505511466277</v>
      </c>
      <c r="Q359" s="127">
        <v>0.82483503299340555</v>
      </c>
      <c r="R359" s="127">
        <v>4.0564373897707355</v>
      </c>
      <c r="S359" s="127">
        <v>4.0555442107412745</v>
      </c>
      <c r="T359" s="127">
        <v>1.4129837506868625</v>
      </c>
      <c r="U359" s="127">
        <v>1.4213561421162666</v>
      </c>
      <c r="V359" s="127">
        <v>2.5204873069327789</v>
      </c>
      <c r="W359" s="127">
        <v>2.572978606590155</v>
      </c>
      <c r="X359" s="127">
        <v>4.8082156983710433E-2</v>
      </c>
      <c r="Y359" s="127">
        <v>2.9551781358529752</v>
      </c>
      <c r="Z359" s="127">
        <v>3.7872115553966523E-2</v>
      </c>
      <c r="AA359" s="128">
        <v>8.0998036678026075E-2</v>
      </c>
      <c r="AB359" s="127">
        <v>9.6767099186267913E-2</v>
      </c>
      <c r="AC359" s="127">
        <v>4.0277716746495829</v>
      </c>
      <c r="AD359" s="128">
        <v>4.9700932684509258</v>
      </c>
      <c r="AE359" s="127">
        <v>5.8945199636220247</v>
      </c>
      <c r="AF359" s="128">
        <v>3.0628918867565913</v>
      </c>
      <c r="AG359" s="128">
        <v>3.964455587920801</v>
      </c>
      <c r="AH359" s="128">
        <v>4.8914392719586353</v>
      </c>
      <c r="AI359" s="128">
        <v>3.0112864069463114</v>
      </c>
      <c r="AJ359" s="127">
        <v>5</v>
      </c>
      <c r="AK359" s="127">
        <v>4.999468407787516</v>
      </c>
    </row>
    <row r="360" spans="1:38" ht="17" x14ac:dyDescent="0.15">
      <c r="A360" s="129" t="s">
        <v>1212</v>
      </c>
      <c r="B360" s="126" t="s">
        <v>52</v>
      </c>
      <c r="C360" s="129" t="s">
        <v>1213</v>
      </c>
      <c r="D360" s="126" t="s">
        <v>194</v>
      </c>
      <c r="E360" s="126" t="s">
        <v>76</v>
      </c>
      <c r="F360" s="127" t="s">
        <v>52</v>
      </c>
      <c r="G360" s="127">
        <v>-0.97603485838780557</v>
      </c>
      <c r="H360" s="127">
        <v>7.9204435448385198</v>
      </c>
      <c r="I360" s="127">
        <v>23.950093778031473</v>
      </c>
      <c r="J360" s="127">
        <v>0</v>
      </c>
      <c r="K360" s="127" t="s">
        <v>52</v>
      </c>
      <c r="L360" s="127" t="s">
        <v>52</v>
      </c>
      <c r="M360" s="127" t="s">
        <v>52</v>
      </c>
      <c r="N360" s="127" t="s">
        <v>52</v>
      </c>
      <c r="O360" s="127" t="s">
        <v>52</v>
      </c>
      <c r="P360" s="127" t="s">
        <v>52</v>
      </c>
      <c r="Q360" s="127" t="s">
        <v>52</v>
      </c>
      <c r="R360" s="127" t="s">
        <v>52</v>
      </c>
      <c r="S360" s="127" t="s">
        <v>52</v>
      </c>
      <c r="T360" s="127" t="s">
        <v>52</v>
      </c>
      <c r="U360" s="127" t="s">
        <v>52</v>
      </c>
      <c r="V360" s="127" t="s">
        <v>52</v>
      </c>
      <c r="W360" s="127" t="s">
        <v>52</v>
      </c>
      <c r="X360" s="127" t="s">
        <v>52</v>
      </c>
      <c r="Y360" s="127" t="s">
        <v>52</v>
      </c>
      <c r="Z360" s="127" t="s">
        <v>52</v>
      </c>
      <c r="AA360" s="128" t="s">
        <v>52</v>
      </c>
      <c r="AB360" s="127" t="s">
        <v>52</v>
      </c>
      <c r="AC360" s="127" t="s">
        <v>52</v>
      </c>
      <c r="AD360" s="128" t="s">
        <v>52</v>
      </c>
      <c r="AE360" s="127" t="s">
        <v>52</v>
      </c>
      <c r="AF360" s="128" t="s">
        <v>52</v>
      </c>
      <c r="AG360" s="128" t="s">
        <v>52</v>
      </c>
      <c r="AH360" s="128" t="s">
        <v>52</v>
      </c>
      <c r="AI360" s="128" t="s">
        <v>52</v>
      </c>
      <c r="AJ360" s="127" t="s">
        <v>52</v>
      </c>
      <c r="AK360" s="127" t="s">
        <v>52</v>
      </c>
      <c r="AL360" s="130"/>
    </row>
    <row r="361" spans="1:38" x14ac:dyDescent="0.15">
      <c r="A361" s="126" t="s">
        <v>1214</v>
      </c>
      <c r="B361" s="126" t="s">
        <v>1215</v>
      </c>
      <c r="C361" s="126" t="s">
        <v>1216</v>
      </c>
      <c r="D361" s="126" t="s">
        <v>94</v>
      </c>
      <c r="E361" s="126" t="s">
        <v>78</v>
      </c>
      <c r="F361" s="127" t="s">
        <v>52</v>
      </c>
      <c r="G361" s="127" t="s">
        <v>52</v>
      </c>
      <c r="H361" s="127" t="s">
        <v>52</v>
      </c>
      <c r="I361" s="127" t="s">
        <v>52</v>
      </c>
      <c r="J361" s="127" t="s">
        <v>52</v>
      </c>
      <c r="K361" s="127" t="s">
        <v>52</v>
      </c>
      <c r="L361" s="127">
        <v>8.5701368073812318</v>
      </c>
      <c r="M361" s="127">
        <v>8.8267501580887568</v>
      </c>
      <c r="N361" s="127">
        <v>3.1476757369614461</v>
      </c>
      <c r="O361" s="127">
        <v>12.90034487022713</v>
      </c>
      <c r="P361" s="127">
        <v>14.749908725812318</v>
      </c>
      <c r="Q361" s="127">
        <v>0.91632198536430565</v>
      </c>
      <c r="R361" s="127">
        <v>4.9214956806860499</v>
      </c>
      <c r="S361" s="127">
        <v>4.9721045303845273</v>
      </c>
      <c r="T361" s="127">
        <v>4.9732349882157791</v>
      </c>
      <c r="U361" s="127">
        <v>4.9239635315826149</v>
      </c>
      <c r="V361" s="127">
        <v>4.8003118773282552</v>
      </c>
      <c r="W361" s="127">
        <v>2.8899488307115035</v>
      </c>
      <c r="X361" s="127">
        <v>0</v>
      </c>
      <c r="Y361" s="127">
        <v>0</v>
      </c>
      <c r="Z361" s="127">
        <v>1.9989234094177419</v>
      </c>
      <c r="AA361" s="128">
        <v>1.9896813831672633</v>
      </c>
      <c r="AB361" s="127">
        <v>1.9902533962511848</v>
      </c>
      <c r="AC361" s="127">
        <v>1.9998788411152768</v>
      </c>
      <c r="AD361" s="128">
        <v>4.4900110617005273</v>
      </c>
      <c r="AE361" s="127">
        <v>4.4697222676149506</v>
      </c>
      <c r="AF361" s="128">
        <v>2.9897033419932217</v>
      </c>
      <c r="AG361" s="128">
        <v>3.9905173210771805</v>
      </c>
      <c r="AH361" s="128">
        <v>4.9899350381325478</v>
      </c>
      <c r="AI361" s="128">
        <v>0.99978830858561107</v>
      </c>
      <c r="AJ361" s="127">
        <v>5</v>
      </c>
      <c r="AK361" s="127">
        <v>4.9897045989927058</v>
      </c>
    </row>
    <row r="362" spans="1:38" ht="17" x14ac:dyDescent="0.15">
      <c r="A362" s="129" t="s">
        <v>1217</v>
      </c>
      <c r="B362" s="126" t="s">
        <v>52</v>
      </c>
      <c r="C362" s="129" t="s">
        <v>1218</v>
      </c>
      <c r="D362" s="126" t="s">
        <v>194</v>
      </c>
      <c r="E362" s="126" t="s">
        <v>76</v>
      </c>
      <c r="F362" s="127" t="s">
        <v>52</v>
      </c>
      <c r="G362" s="127">
        <v>34.101010101010104</v>
      </c>
      <c r="H362" s="127">
        <v>5.0768303705935693</v>
      </c>
      <c r="I362" s="127">
        <v>8.9605734767025211</v>
      </c>
      <c r="J362" s="127" t="s">
        <v>52</v>
      </c>
      <c r="K362" s="127" t="s">
        <v>52</v>
      </c>
      <c r="L362" s="127" t="s">
        <v>52</v>
      </c>
      <c r="M362" s="127" t="s">
        <v>52</v>
      </c>
      <c r="N362" s="127" t="s">
        <v>52</v>
      </c>
      <c r="O362" s="127" t="s">
        <v>52</v>
      </c>
      <c r="P362" s="127" t="s">
        <v>52</v>
      </c>
      <c r="Q362" s="127" t="s">
        <v>52</v>
      </c>
      <c r="R362" s="127" t="s">
        <v>52</v>
      </c>
      <c r="S362" s="127" t="s">
        <v>52</v>
      </c>
      <c r="T362" s="127" t="s">
        <v>52</v>
      </c>
      <c r="U362" s="127" t="s">
        <v>52</v>
      </c>
      <c r="V362" s="127" t="s">
        <v>52</v>
      </c>
      <c r="W362" s="127" t="s">
        <v>52</v>
      </c>
      <c r="X362" s="127" t="s">
        <v>52</v>
      </c>
      <c r="Y362" s="127" t="s">
        <v>52</v>
      </c>
      <c r="Z362" s="127" t="s">
        <v>52</v>
      </c>
      <c r="AA362" s="128" t="s">
        <v>52</v>
      </c>
      <c r="AB362" s="127" t="s">
        <v>52</v>
      </c>
      <c r="AC362" s="127" t="s">
        <v>52</v>
      </c>
      <c r="AD362" s="128" t="s">
        <v>52</v>
      </c>
      <c r="AE362" s="127" t="s">
        <v>52</v>
      </c>
      <c r="AF362" s="128" t="s">
        <v>52</v>
      </c>
      <c r="AG362" s="128" t="s">
        <v>52</v>
      </c>
      <c r="AH362" s="128" t="s">
        <v>52</v>
      </c>
      <c r="AI362" s="128" t="s">
        <v>52</v>
      </c>
      <c r="AJ362" s="127" t="s">
        <v>52</v>
      </c>
      <c r="AK362" s="127" t="s">
        <v>52</v>
      </c>
      <c r="AL362" s="130"/>
    </row>
    <row r="363" spans="1:38" ht="17" x14ac:dyDescent="0.15">
      <c r="A363" s="126" t="s">
        <v>1219</v>
      </c>
      <c r="B363" s="16" t="s">
        <v>1220</v>
      </c>
      <c r="C363" s="126" t="s">
        <v>1221</v>
      </c>
      <c r="D363" s="126" t="s">
        <v>194</v>
      </c>
      <c r="E363" s="126" t="s">
        <v>78</v>
      </c>
      <c r="F363" s="127" t="s">
        <v>52</v>
      </c>
      <c r="G363" s="127" t="s">
        <v>52</v>
      </c>
      <c r="H363" s="127" t="s">
        <v>52</v>
      </c>
      <c r="I363" s="127" t="s">
        <v>52</v>
      </c>
      <c r="J363" s="127" t="s">
        <v>52</v>
      </c>
      <c r="K363" s="127">
        <v>10.302077238150972</v>
      </c>
      <c r="L363" s="127">
        <v>3.7531912071880953</v>
      </c>
      <c r="M363" s="127">
        <v>12.769628990509062</v>
      </c>
      <c r="N363" s="127">
        <v>5.4577913797500628</v>
      </c>
      <c r="O363" s="127">
        <v>11.90514577455329</v>
      </c>
      <c r="P363" s="127">
        <v>13.937880443265186</v>
      </c>
      <c r="Q363" s="127">
        <v>0.72602739726026755</v>
      </c>
      <c r="R363" s="127">
        <v>4.5026101329650885</v>
      </c>
      <c r="S363" s="127">
        <v>3.5157618651957563</v>
      </c>
      <c r="T363" s="127">
        <v>3.4079589961800707</v>
      </c>
      <c r="U363" s="127">
        <v>4.8985775608113755</v>
      </c>
      <c r="V363" s="127">
        <v>4.7982026799325865</v>
      </c>
      <c r="W363" s="127">
        <v>2.9017686241482181</v>
      </c>
      <c r="X363" s="127">
        <v>0</v>
      </c>
      <c r="Y363" s="127">
        <v>0</v>
      </c>
      <c r="Z363" s="127">
        <v>0</v>
      </c>
      <c r="AA363" s="128">
        <v>0</v>
      </c>
      <c r="AB363" s="127">
        <v>0</v>
      </c>
      <c r="AC363" s="127">
        <v>3.9880952380952461</v>
      </c>
      <c r="AD363" s="128">
        <v>4.987120778477383</v>
      </c>
      <c r="AE363" s="127">
        <v>5.9905949703537242</v>
      </c>
      <c r="AF363" s="128" t="s">
        <v>52</v>
      </c>
      <c r="AG363" s="128" t="s">
        <v>52</v>
      </c>
      <c r="AH363" s="128" t="s">
        <v>52</v>
      </c>
      <c r="AI363" s="128" t="s">
        <v>52</v>
      </c>
      <c r="AJ363" s="127" t="s">
        <v>52</v>
      </c>
      <c r="AK363" s="127" t="s">
        <v>52</v>
      </c>
    </row>
    <row r="364" spans="1:38" ht="17" x14ac:dyDescent="0.15">
      <c r="A364" s="129" t="s">
        <v>1222</v>
      </c>
      <c r="B364" s="126" t="s">
        <v>52</v>
      </c>
      <c r="C364" s="129" t="s">
        <v>1223</v>
      </c>
      <c r="D364" s="126" t="s">
        <v>194</v>
      </c>
      <c r="E364" s="126" t="s">
        <v>76</v>
      </c>
      <c r="F364" s="127" t="s">
        <v>52</v>
      </c>
      <c r="G364" s="127">
        <v>-10.526315789473685</v>
      </c>
      <c r="H364" s="127">
        <v>-10.287581699346418</v>
      </c>
      <c r="I364" s="127">
        <v>3.4533003059886482</v>
      </c>
      <c r="J364" s="127" t="s">
        <v>52</v>
      </c>
      <c r="K364" s="127" t="s">
        <v>52</v>
      </c>
      <c r="L364" s="127" t="s">
        <v>52</v>
      </c>
      <c r="M364" s="127" t="s">
        <v>52</v>
      </c>
      <c r="N364" s="127" t="s">
        <v>52</v>
      </c>
      <c r="O364" s="127" t="s">
        <v>52</v>
      </c>
      <c r="P364" s="127" t="s">
        <v>52</v>
      </c>
      <c r="Q364" s="127" t="s">
        <v>52</v>
      </c>
      <c r="R364" s="127" t="s">
        <v>52</v>
      </c>
      <c r="S364" s="127" t="s">
        <v>52</v>
      </c>
      <c r="T364" s="127" t="s">
        <v>52</v>
      </c>
      <c r="U364" s="127" t="s">
        <v>52</v>
      </c>
      <c r="V364" s="127" t="s">
        <v>52</v>
      </c>
      <c r="W364" s="127" t="s">
        <v>52</v>
      </c>
      <c r="X364" s="127" t="s">
        <v>52</v>
      </c>
      <c r="Y364" s="127" t="s">
        <v>52</v>
      </c>
      <c r="Z364" s="127" t="s">
        <v>52</v>
      </c>
      <c r="AA364" s="128" t="s">
        <v>52</v>
      </c>
      <c r="AB364" s="127" t="s">
        <v>52</v>
      </c>
      <c r="AC364" s="127" t="s">
        <v>52</v>
      </c>
      <c r="AD364" s="128" t="s">
        <v>52</v>
      </c>
      <c r="AE364" s="127" t="s">
        <v>52</v>
      </c>
      <c r="AF364" s="128" t="s">
        <v>52</v>
      </c>
      <c r="AG364" s="128" t="s">
        <v>52</v>
      </c>
      <c r="AH364" s="128" t="s">
        <v>52</v>
      </c>
      <c r="AI364" s="128" t="s">
        <v>52</v>
      </c>
      <c r="AJ364" s="127" t="s">
        <v>52</v>
      </c>
      <c r="AK364" s="127" t="s">
        <v>52</v>
      </c>
      <c r="AL364" s="130"/>
    </row>
    <row r="365" spans="1:38" x14ac:dyDescent="0.15">
      <c r="A365" s="126" t="s">
        <v>1224</v>
      </c>
      <c r="B365" s="126" t="s">
        <v>1225</v>
      </c>
      <c r="C365" s="126" t="s">
        <v>1226</v>
      </c>
      <c r="D365" s="126" t="s">
        <v>94</v>
      </c>
      <c r="E365" s="126" t="s">
        <v>78</v>
      </c>
      <c r="F365" s="127" t="s">
        <v>52</v>
      </c>
      <c r="G365" s="127" t="s">
        <v>52</v>
      </c>
      <c r="H365" s="127" t="s">
        <v>52</v>
      </c>
      <c r="I365" s="127" t="s">
        <v>52</v>
      </c>
      <c r="J365" s="127" t="s">
        <v>52</v>
      </c>
      <c r="K365" s="127">
        <v>5.9745347698334967</v>
      </c>
      <c r="L365" s="127">
        <v>7.4245224892174946</v>
      </c>
      <c r="M365" s="127">
        <v>3.2740655769047038</v>
      </c>
      <c r="N365" s="127">
        <v>5.7049412998873947</v>
      </c>
      <c r="O365" s="127">
        <v>9.766634072301116</v>
      </c>
      <c r="P365" s="127">
        <v>19.804283947826761</v>
      </c>
      <c r="Q365" s="127">
        <v>0.97662752757862847</v>
      </c>
      <c r="R365" s="127">
        <v>5.0348405249159214</v>
      </c>
      <c r="S365" s="127">
        <v>5.0404428306842277</v>
      </c>
      <c r="T365" s="127">
        <v>4.0325151418552707</v>
      </c>
      <c r="U365" s="127">
        <v>4.8471732802206446</v>
      </c>
      <c r="V365" s="127">
        <v>4.9482163406213857</v>
      </c>
      <c r="W365" s="127">
        <v>0</v>
      </c>
      <c r="X365" s="127">
        <v>0</v>
      </c>
      <c r="Y365" s="127">
        <v>0</v>
      </c>
      <c r="Z365" s="127">
        <v>1.9501879699248121</v>
      </c>
      <c r="AA365" s="128">
        <v>0</v>
      </c>
      <c r="AB365" s="127">
        <v>0</v>
      </c>
      <c r="AC365" s="127">
        <v>3.9947760620726802</v>
      </c>
      <c r="AD365" s="128">
        <v>4.989616934656449</v>
      </c>
      <c r="AE365" s="127">
        <v>4.4944962161486135</v>
      </c>
      <c r="AF365" s="128">
        <v>4.4942054900083184</v>
      </c>
      <c r="AG365" s="128">
        <v>3.9894607211387045</v>
      </c>
      <c r="AH365" s="128">
        <v>4.9896722665932112</v>
      </c>
      <c r="AI365" s="128">
        <v>2.9898319200981067</v>
      </c>
      <c r="AJ365" s="127">
        <v>5</v>
      </c>
      <c r="AK365" s="127">
        <v>4.9900841182143045</v>
      </c>
    </row>
    <row r="366" spans="1:38" x14ac:dyDescent="0.15">
      <c r="A366" s="126" t="s">
        <v>1227</v>
      </c>
      <c r="B366" s="126" t="s">
        <v>1228</v>
      </c>
      <c r="C366" s="126" t="s">
        <v>1229</v>
      </c>
      <c r="D366" s="126" t="s">
        <v>94</v>
      </c>
      <c r="E366" s="126" t="s">
        <v>76</v>
      </c>
      <c r="F366" s="127" t="s">
        <v>52</v>
      </c>
      <c r="G366" s="127">
        <v>-0.92181069958847672</v>
      </c>
      <c r="H366" s="127">
        <v>8.4067120784183373</v>
      </c>
      <c r="I366" s="127">
        <v>11.80842911877393</v>
      </c>
      <c r="J366" s="127">
        <v>-2.1314508943869441</v>
      </c>
      <c r="K366" s="127">
        <v>15.245098039215677</v>
      </c>
      <c r="L366" s="127">
        <v>3.7977760223613046</v>
      </c>
      <c r="M366" s="127">
        <v>5.2043086289661744</v>
      </c>
      <c r="N366" s="127">
        <v>3.3331478493127804</v>
      </c>
      <c r="O366" s="127">
        <v>5.2611739364566574</v>
      </c>
      <c r="P366" s="127">
        <v>6.5790146825599862</v>
      </c>
      <c r="Q366" s="127">
        <v>-4.3200691211069397E-2</v>
      </c>
      <c r="R366" s="127">
        <v>3.3038801383019631</v>
      </c>
      <c r="S366" s="127">
        <v>4.6113796950539125</v>
      </c>
      <c r="T366" s="127">
        <v>3.8748666903661615</v>
      </c>
      <c r="U366" s="127">
        <v>3.9399383983572847</v>
      </c>
      <c r="V366" s="127">
        <v>5.0170802979791773</v>
      </c>
      <c r="W366" s="127">
        <v>2.4847154726446092</v>
      </c>
      <c r="X366" s="127">
        <v>0.29827915869979904</v>
      </c>
      <c r="Y366" s="127">
        <v>3.7822174775049575</v>
      </c>
      <c r="Z366" s="127">
        <v>2.4871418074944955</v>
      </c>
      <c r="AA366" s="128">
        <v>1.9751227730580245</v>
      </c>
      <c r="AB366" s="127">
        <v>2.066929133858264</v>
      </c>
      <c r="AC366" s="127">
        <v>1.7771042843366835</v>
      </c>
      <c r="AD366" s="128">
        <v>2.1487547374120286</v>
      </c>
      <c r="AE366" s="127">
        <v>3.5644482724351612</v>
      </c>
      <c r="AF366" s="128">
        <v>3.3650001599334622</v>
      </c>
      <c r="AG366" s="128">
        <v>2.0578678632214187</v>
      </c>
      <c r="AH366" s="128">
        <v>2.0557913887204284</v>
      </c>
      <c r="AI366" s="128">
        <v>1.9965535682452988</v>
      </c>
      <c r="AJ366" s="127">
        <v>3</v>
      </c>
      <c r="AK366" s="127">
        <v>2.9348563673377051</v>
      </c>
    </row>
    <row r="367" spans="1:38" ht="17" x14ac:dyDescent="0.15">
      <c r="A367" s="126" t="s">
        <v>1230</v>
      </c>
      <c r="B367" s="126" t="s">
        <v>1231</v>
      </c>
      <c r="C367" s="126" t="s">
        <v>1232</v>
      </c>
      <c r="D367" s="126" t="s">
        <v>194</v>
      </c>
      <c r="E367" s="126" t="s">
        <v>76</v>
      </c>
      <c r="F367" s="127" t="s">
        <v>52</v>
      </c>
      <c r="G367" s="127">
        <v>2.1180030257186075</v>
      </c>
      <c r="H367" s="127">
        <v>4.1666666666666714</v>
      </c>
      <c r="I367" s="127">
        <v>9.9200000000000017</v>
      </c>
      <c r="J367" s="127">
        <v>17.062914442827108</v>
      </c>
      <c r="K367" s="127">
        <v>21.939762365294285</v>
      </c>
      <c r="L367" s="127">
        <v>9.7212780421481995</v>
      </c>
      <c r="M367" s="127">
        <v>5.132176786451879</v>
      </c>
      <c r="N367" s="127">
        <v>14.340438070916406</v>
      </c>
      <c r="O367" s="127">
        <v>8.9167597285456708</v>
      </c>
      <c r="P367" s="127">
        <v>20.048899755501211</v>
      </c>
      <c r="Q367" s="127">
        <v>4.8945535772945163</v>
      </c>
      <c r="R367" s="127">
        <v>4.9668044594763927</v>
      </c>
      <c r="S367" s="127">
        <v>4.5826123277045099</v>
      </c>
      <c r="T367" s="127">
        <v>4.980886632053398</v>
      </c>
      <c r="U367" s="127">
        <v>6.25</v>
      </c>
      <c r="V367" s="127">
        <v>8.1483375959079467</v>
      </c>
      <c r="W367" s="127">
        <v>2.8756562455658923</v>
      </c>
      <c r="X367" s="127">
        <v>0.58847869063491487</v>
      </c>
      <c r="Y367" s="127">
        <v>0.76328899858313548</v>
      </c>
      <c r="Z367" s="127">
        <v>2.4902476639753246</v>
      </c>
      <c r="AA367" s="128">
        <v>5.315335251161768</v>
      </c>
      <c r="AB367" s="127">
        <v>1.9583123213985587</v>
      </c>
      <c r="AC367" s="127">
        <v>3.6229494683043484</v>
      </c>
      <c r="AD367" s="128">
        <v>3.4883258422497176</v>
      </c>
      <c r="AE367" s="127">
        <v>4.1855638404181716</v>
      </c>
      <c r="AF367" s="128" t="s">
        <v>52</v>
      </c>
      <c r="AG367" s="128" t="s">
        <v>52</v>
      </c>
      <c r="AH367" s="128" t="s">
        <v>52</v>
      </c>
      <c r="AI367" s="128" t="s">
        <v>52</v>
      </c>
      <c r="AJ367" s="127" t="s">
        <v>52</v>
      </c>
      <c r="AK367" s="127" t="s">
        <v>52</v>
      </c>
    </row>
    <row r="368" spans="1:38" ht="17" x14ac:dyDescent="0.15">
      <c r="A368" s="129" t="s">
        <v>1233</v>
      </c>
      <c r="B368" s="126" t="s">
        <v>52</v>
      </c>
      <c r="C368" s="129" t="s">
        <v>1234</v>
      </c>
      <c r="D368" s="126" t="s">
        <v>194</v>
      </c>
      <c r="E368" s="126" t="s">
        <v>76</v>
      </c>
      <c r="F368" s="127" t="s">
        <v>52</v>
      </c>
      <c r="G368" s="127">
        <v>-20.569879594023831</v>
      </c>
      <c r="H368" s="127">
        <v>9.8253968253968225</v>
      </c>
      <c r="I368" s="127">
        <v>30.076600664835979</v>
      </c>
      <c r="J368" s="127">
        <v>-12.222222222222229</v>
      </c>
      <c r="K368" s="127" t="s">
        <v>52</v>
      </c>
      <c r="L368" s="127" t="s">
        <v>52</v>
      </c>
      <c r="M368" s="127" t="s">
        <v>52</v>
      </c>
      <c r="N368" s="127" t="s">
        <v>52</v>
      </c>
      <c r="O368" s="127" t="s">
        <v>52</v>
      </c>
      <c r="P368" s="127" t="s">
        <v>52</v>
      </c>
      <c r="Q368" s="127" t="s">
        <v>52</v>
      </c>
      <c r="R368" s="127" t="s">
        <v>52</v>
      </c>
      <c r="S368" s="127" t="s">
        <v>52</v>
      </c>
      <c r="T368" s="127" t="s">
        <v>52</v>
      </c>
      <c r="U368" s="127" t="s">
        <v>52</v>
      </c>
      <c r="V368" s="127" t="s">
        <v>52</v>
      </c>
      <c r="W368" s="127" t="s">
        <v>52</v>
      </c>
      <c r="X368" s="127" t="s">
        <v>52</v>
      </c>
      <c r="Y368" s="127" t="s">
        <v>52</v>
      </c>
      <c r="Z368" s="127" t="s">
        <v>52</v>
      </c>
      <c r="AA368" s="128" t="s">
        <v>52</v>
      </c>
      <c r="AB368" s="127" t="s">
        <v>52</v>
      </c>
      <c r="AC368" s="127" t="s">
        <v>52</v>
      </c>
      <c r="AD368" s="128" t="s">
        <v>52</v>
      </c>
      <c r="AE368" s="127" t="s">
        <v>52</v>
      </c>
      <c r="AF368" s="128" t="s">
        <v>52</v>
      </c>
      <c r="AG368" s="128" t="s">
        <v>52</v>
      </c>
      <c r="AH368" s="128" t="s">
        <v>52</v>
      </c>
      <c r="AI368" s="128" t="s">
        <v>52</v>
      </c>
      <c r="AJ368" s="127" t="s">
        <v>52</v>
      </c>
      <c r="AK368" s="127" t="s">
        <v>52</v>
      </c>
      <c r="AL368" s="130"/>
    </row>
    <row r="369" spans="1:37" x14ac:dyDescent="0.15">
      <c r="A369" s="126" t="s">
        <v>1235</v>
      </c>
      <c r="B369" s="126" t="s">
        <v>1236</v>
      </c>
      <c r="C369" s="126" t="s">
        <v>1237</v>
      </c>
      <c r="D369" s="126" t="s">
        <v>94</v>
      </c>
      <c r="E369" s="126" t="s">
        <v>78</v>
      </c>
      <c r="F369" s="127" t="s">
        <v>52</v>
      </c>
      <c r="G369" s="127" t="s">
        <v>52</v>
      </c>
      <c r="H369" s="127" t="s">
        <v>52</v>
      </c>
      <c r="I369" s="127" t="s">
        <v>52</v>
      </c>
      <c r="J369" s="127" t="s">
        <v>52</v>
      </c>
      <c r="K369" s="127" t="s">
        <v>52</v>
      </c>
      <c r="L369" s="127">
        <v>5.2181240681921253</v>
      </c>
      <c r="M369" s="127">
        <v>4.5009857072449506</v>
      </c>
      <c r="N369" s="127">
        <v>5.7691627462771038</v>
      </c>
      <c r="O369" s="127">
        <v>8.9291686174837821</v>
      </c>
      <c r="P369" s="127">
        <v>7.4614188055180222</v>
      </c>
      <c r="Q369" s="127">
        <v>-0.20760520727188236</v>
      </c>
      <c r="R369" s="127">
        <v>4.74954432240024</v>
      </c>
      <c r="S369" s="127">
        <v>4.7501047683253432</v>
      </c>
      <c r="T369" s="127">
        <v>3.5006088015306887</v>
      </c>
      <c r="U369" s="127">
        <v>1.8999201714213712</v>
      </c>
      <c r="V369" s="127">
        <v>3.9904012666369653</v>
      </c>
      <c r="W369" s="127">
        <v>2.2005471630783831</v>
      </c>
      <c r="X369" s="127">
        <v>0</v>
      </c>
      <c r="Y369" s="127">
        <v>0</v>
      </c>
      <c r="Z369" s="127">
        <v>1.9009931719429005</v>
      </c>
      <c r="AA369" s="128">
        <v>1.899794411025657</v>
      </c>
      <c r="AB369" s="127">
        <v>1.9988791331963407</v>
      </c>
      <c r="AC369" s="127">
        <v>3.9992673992673922</v>
      </c>
      <c r="AD369" s="128">
        <v>4.999330792693657</v>
      </c>
      <c r="AE369" s="127">
        <v>5.9997584800343562</v>
      </c>
      <c r="AF369" s="128">
        <v>2.9898923410907718</v>
      </c>
      <c r="AG369" s="128">
        <v>3.9902165028914194</v>
      </c>
      <c r="AH369" s="128">
        <v>4.9900718608169337</v>
      </c>
      <c r="AI369" s="128">
        <v>2.9899757964651648</v>
      </c>
      <c r="AJ369" s="127">
        <v>5</v>
      </c>
      <c r="AK369" s="127">
        <v>4.9900573653579938</v>
      </c>
    </row>
    <row r="370" spans="1:37" ht="17" x14ac:dyDescent="0.15">
      <c r="A370" s="126" t="s">
        <v>1238</v>
      </c>
      <c r="B370" s="126" t="s">
        <v>52</v>
      </c>
      <c r="C370" s="126" t="s">
        <v>1239</v>
      </c>
      <c r="D370" s="126" t="s">
        <v>194</v>
      </c>
      <c r="E370" s="126" t="s">
        <v>76</v>
      </c>
      <c r="F370" s="127" t="s">
        <v>52</v>
      </c>
      <c r="G370" s="127" t="s">
        <v>52</v>
      </c>
      <c r="H370" s="127" t="s">
        <v>52</v>
      </c>
      <c r="I370" s="127" t="s">
        <v>52</v>
      </c>
      <c r="J370" s="127" t="s">
        <v>52</v>
      </c>
      <c r="K370" s="127" t="s">
        <v>52</v>
      </c>
      <c r="L370" s="127" t="s">
        <v>52</v>
      </c>
      <c r="M370" s="127" t="s">
        <v>52</v>
      </c>
      <c r="N370" s="127" t="s">
        <v>52</v>
      </c>
      <c r="O370" s="127" t="s">
        <v>52</v>
      </c>
      <c r="P370" s="127" t="s">
        <v>52</v>
      </c>
      <c r="Q370" s="127" t="s">
        <v>52</v>
      </c>
      <c r="R370" s="127" t="s">
        <v>52</v>
      </c>
      <c r="S370" s="127" t="s">
        <v>52</v>
      </c>
      <c r="T370" s="127" t="s">
        <v>52</v>
      </c>
      <c r="U370" s="127" t="s">
        <v>52</v>
      </c>
      <c r="V370" s="127" t="s">
        <v>52</v>
      </c>
      <c r="W370" s="127" t="s">
        <v>52</v>
      </c>
      <c r="X370" s="127" t="s">
        <v>52</v>
      </c>
      <c r="Y370" s="127" t="s">
        <v>52</v>
      </c>
      <c r="Z370" s="127" t="s">
        <v>52</v>
      </c>
      <c r="AA370" s="128" t="s">
        <v>52</v>
      </c>
      <c r="AB370" s="127" t="s">
        <v>52</v>
      </c>
      <c r="AC370" s="127" t="s">
        <v>52</v>
      </c>
      <c r="AD370" s="128" t="s">
        <v>52</v>
      </c>
      <c r="AE370" s="127" t="s">
        <v>52</v>
      </c>
      <c r="AF370" s="128" t="s">
        <v>52</v>
      </c>
      <c r="AG370" s="128" t="s">
        <v>52</v>
      </c>
      <c r="AH370" s="128" t="s">
        <v>52</v>
      </c>
      <c r="AI370" s="128" t="s">
        <v>52</v>
      </c>
      <c r="AJ370" s="127" t="s">
        <v>52</v>
      </c>
      <c r="AK370" s="127" t="s">
        <v>52</v>
      </c>
    </row>
    <row r="371" spans="1:37" x14ac:dyDescent="0.15">
      <c r="A371" s="126" t="s">
        <v>1240</v>
      </c>
      <c r="B371" s="126" t="s">
        <v>1241</v>
      </c>
      <c r="C371" s="126" t="s">
        <v>1242</v>
      </c>
      <c r="D371" s="126" t="s">
        <v>94</v>
      </c>
      <c r="E371" s="126" t="s">
        <v>227</v>
      </c>
      <c r="F371" s="127" t="s">
        <v>52</v>
      </c>
      <c r="G371" s="127">
        <v>-5.6392266504892774</v>
      </c>
      <c r="H371" s="127">
        <v>37.1069182389937</v>
      </c>
      <c r="I371" s="127">
        <v>4.1080530071355668</v>
      </c>
      <c r="J371" s="127">
        <v>6.7737197689219641</v>
      </c>
      <c r="K371" s="127">
        <v>6.3164844838969856</v>
      </c>
      <c r="L371" s="127">
        <v>11.266560861164805</v>
      </c>
      <c r="M371" s="127">
        <v>6.6714212623451488</v>
      </c>
      <c r="N371" s="127">
        <v>4.5202174355396778</v>
      </c>
      <c r="O371" s="127">
        <v>5.1451774390922225</v>
      </c>
      <c r="P371" s="127">
        <v>12.938422472623401</v>
      </c>
      <c r="Q371" s="127">
        <v>5.4862696879208244</v>
      </c>
      <c r="R371" s="127">
        <v>4.65031083481351</v>
      </c>
      <c r="S371" s="127">
        <v>3.8241627682482999</v>
      </c>
      <c r="T371" s="127">
        <v>4.8920040051494595</v>
      </c>
      <c r="U371" s="127">
        <v>3.8670588922873179</v>
      </c>
      <c r="V371" s="127">
        <v>2.7393277815290134</v>
      </c>
      <c r="W371" s="127">
        <v>0</v>
      </c>
      <c r="X371" s="127">
        <v>0</v>
      </c>
      <c r="Y371" s="127">
        <v>0</v>
      </c>
      <c r="Z371" s="127">
        <v>0</v>
      </c>
      <c r="AA371" s="128">
        <v>0</v>
      </c>
      <c r="AB371" s="127">
        <v>0</v>
      </c>
      <c r="AC371" s="127">
        <v>3.988024061413209</v>
      </c>
      <c r="AD371" s="128">
        <v>4.9902564912835068</v>
      </c>
      <c r="AE371" s="127">
        <v>4.9896745173777513</v>
      </c>
      <c r="AF371" s="128">
        <v>3.990443957794132</v>
      </c>
      <c r="AG371" s="128">
        <v>3.9904737108112709</v>
      </c>
      <c r="AH371" s="128">
        <v>4.9898009528929208</v>
      </c>
      <c r="AI371" s="128">
        <v>2.9893458088137228</v>
      </c>
      <c r="AJ371" s="127">
        <v>5</v>
      </c>
      <c r="AK371" s="127">
        <v>4.9856967715570173</v>
      </c>
    </row>
    <row r="372" spans="1:37" x14ac:dyDescent="0.15">
      <c r="A372" s="126" t="s">
        <v>1243</v>
      </c>
      <c r="B372" s="126" t="s">
        <v>1244</v>
      </c>
      <c r="C372" s="126" t="s">
        <v>1245</v>
      </c>
      <c r="D372" s="126" t="s">
        <v>94</v>
      </c>
      <c r="E372" s="126" t="s">
        <v>78</v>
      </c>
      <c r="F372" s="127" t="s">
        <v>52</v>
      </c>
      <c r="G372" s="127" t="s">
        <v>52</v>
      </c>
      <c r="H372" s="127" t="s">
        <v>52</v>
      </c>
      <c r="I372" s="127" t="s">
        <v>52</v>
      </c>
      <c r="J372" s="127">
        <v>9.8505762779008847</v>
      </c>
      <c r="K372" s="127">
        <v>4.6070277458471338</v>
      </c>
      <c r="L372" s="127">
        <v>4.5043200965288293</v>
      </c>
      <c r="M372" s="127">
        <v>4.6782058286857051</v>
      </c>
      <c r="N372" s="127">
        <v>-0.38703577865098282</v>
      </c>
      <c r="O372" s="127">
        <v>3.1636809427766366E-2</v>
      </c>
      <c r="P372" s="127">
        <v>3.4591816564528699E-2</v>
      </c>
      <c r="Q372" s="127">
        <v>1.57684137726622</v>
      </c>
      <c r="R372" s="127">
        <v>4.8769100582622542</v>
      </c>
      <c r="S372" s="127">
        <v>4.6223046603292204</v>
      </c>
      <c r="T372" s="127">
        <v>3.6326888812062919</v>
      </c>
      <c r="U372" s="127">
        <v>4.8748150239078996</v>
      </c>
      <c r="V372" s="127">
        <v>3.7559336410942308</v>
      </c>
      <c r="W372" s="127">
        <v>2.4840619128849113</v>
      </c>
      <c r="X372" s="127">
        <v>4.6022505004970071E-3</v>
      </c>
      <c r="Y372" s="127">
        <v>3.449995014458068</v>
      </c>
      <c r="Z372" s="127">
        <v>2.1953660797034331</v>
      </c>
      <c r="AA372" s="128">
        <v>1.9632026466235297</v>
      </c>
      <c r="AB372" s="127">
        <v>-1.0153548405458901</v>
      </c>
      <c r="AC372" s="127">
        <v>1.9588110556014726</v>
      </c>
      <c r="AD372" s="128">
        <v>3.9079244218837905</v>
      </c>
      <c r="AE372" s="127">
        <v>3.944824029908478</v>
      </c>
      <c r="AF372" s="128">
        <v>3.9439414609946821</v>
      </c>
      <c r="AG372" s="128">
        <v>3.9431295097306585</v>
      </c>
      <c r="AH372" s="128">
        <v>3.9554610374702466</v>
      </c>
      <c r="AI372" s="128">
        <v>1.9770755237846165</v>
      </c>
      <c r="AJ372" s="127">
        <v>3.9</v>
      </c>
      <c r="AK372" s="127">
        <v>5.0419707328841001</v>
      </c>
    </row>
    <row r="373" spans="1:37" x14ac:dyDescent="0.15">
      <c r="A373" s="126" t="s">
        <v>1246</v>
      </c>
      <c r="B373" s="126" t="s">
        <v>1247</v>
      </c>
      <c r="C373" s="126" t="s">
        <v>1248</v>
      </c>
      <c r="D373" s="126" t="s">
        <v>94</v>
      </c>
      <c r="E373" s="126" t="s">
        <v>76</v>
      </c>
      <c r="F373" s="127" t="s">
        <v>52</v>
      </c>
      <c r="G373" s="127">
        <v>0</v>
      </c>
      <c r="H373" s="127">
        <v>-0.8732943469785539</v>
      </c>
      <c r="I373" s="127">
        <v>0.14945331550381979</v>
      </c>
      <c r="J373" s="127">
        <v>3.4480050267043652</v>
      </c>
      <c r="K373" s="127">
        <v>2.4675423278414712</v>
      </c>
      <c r="L373" s="127">
        <v>2.6822762299940877</v>
      </c>
      <c r="M373" s="127">
        <v>3.7162649733005964</v>
      </c>
      <c r="N373" s="127">
        <v>7.4305990398664221</v>
      </c>
      <c r="O373" s="127">
        <v>5.8610193640308239</v>
      </c>
      <c r="P373" s="127">
        <v>4.0132142420163888</v>
      </c>
      <c r="Q373" s="127">
        <v>5.8816609810605769E-3</v>
      </c>
      <c r="R373" s="127">
        <v>3.0053519967064659</v>
      </c>
      <c r="S373" s="127">
        <v>3.0033116364051722</v>
      </c>
      <c r="T373" s="127">
        <v>4.2184035476718265</v>
      </c>
      <c r="U373" s="127">
        <v>4.0210627094303391</v>
      </c>
      <c r="V373" s="127">
        <v>4.5047808968655687</v>
      </c>
      <c r="W373" s="127">
        <v>2.5002446423329161</v>
      </c>
      <c r="X373" s="127">
        <v>-9.5469950832978157E-3</v>
      </c>
      <c r="Y373" s="127">
        <v>4.7739533107318266E-3</v>
      </c>
      <c r="Z373" s="127">
        <v>2.3868627076566895E-2</v>
      </c>
      <c r="AA373" s="128">
        <v>1.8899441607407086</v>
      </c>
      <c r="AB373" s="127">
        <v>1.89704435804956</v>
      </c>
      <c r="AC373" s="127">
        <v>2.2984278753332754</v>
      </c>
      <c r="AD373" s="128">
        <v>2.2467870944549384</v>
      </c>
      <c r="AE373" s="127">
        <v>2.979695877647881</v>
      </c>
      <c r="AF373" s="128">
        <v>2.1978490952543561</v>
      </c>
      <c r="AG373" s="128">
        <v>2.1129995406522717</v>
      </c>
      <c r="AH373" s="128">
        <v>2.0447388868441498</v>
      </c>
      <c r="AI373" s="128">
        <v>2.0759026970704952</v>
      </c>
      <c r="AJ373" s="127">
        <v>3.1</v>
      </c>
      <c r="AK373" s="127">
        <v>3.5617690754638005</v>
      </c>
    </row>
    <row r="374" spans="1:37" x14ac:dyDescent="0.15">
      <c r="A374" s="126" t="s">
        <v>1249</v>
      </c>
      <c r="B374" s="126" t="s">
        <v>1250</v>
      </c>
      <c r="C374" s="126" t="s">
        <v>1251</v>
      </c>
      <c r="D374" s="126" t="s">
        <v>94</v>
      </c>
      <c r="E374" s="126" t="s">
        <v>76</v>
      </c>
      <c r="F374" s="127" t="s">
        <v>52</v>
      </c>
      <c r="G374" s="127">
        <v>-15.555555555555557</v>
      </c>
      <c r="H374" s="127">
        <v>0</v>
      </c>
      <c r="I374" s="127">
        <v>5.2748538011695842</v>
      </c>
      <c r="J374" s="127">
        <v>9.7211420953227332</v>
      </c>
      <c r="K374" s="127">
        <v>6.0550830295666174</v>
      </c>
      <c r="L374" s="127">
        <v>7.532938705365666</v>
      </c>
      <c r="M374" s="127">
        <v>4.8566101393944621</v>
      </c>
      <c r="N374" s="127">
        <v>12.396274343776483</v>
      </c>
      <c r="O374" s="127">
        <v>8.4526141328913553</v>
      </c>
      <c r="P374" s="127">
        <v>6.6476799110864135</v>
      </c>
      <c r="Q374" s="127">
        <v>4.2076467139972635</v>
      </c>
      <c r="R374" s="127">
        <v>4.8753047065441564</v>
      </c>
      <c r="S374" s="127">
        <v>4.9347398533881659</v>
      </c>
      <c r="T374" s="127">
        <v>4.8617027318680073</v>
      </c>
      <c r="U374" s="127">
        <v>2.9085197421870816</v>
      </c>
      <c r="V374" s="127">
        <v>4.8210526315789508</v>
      </c>
      <c r="W374" s="127">
        <v>5.0210885719934595E-3</v>
      </c>
      <c r="X374" s="127">
        <v>2.008334588543903E-2</v>
      </c>
      <c r="Y374" s="127">
        <v>5.5218111540568771E-2</v>
      </c>
      <c r="Z374" s="127">
        <v>1.9566526189042719</v>
      </c>
      <c r="AA374" s="128">
        <v>1.9584686546599617</v>
      </c>
      <c r="AB374" s="127">
        <v>1.9546332046332049</v>
      </c>
      <c r="AC374" s="127">
        <v>1.9597633136094528</v>
      </c>
      <c r="AD374" s="128">
        <v>2.4188680997260903</v>
      </c>
      <c r="AE374" s="127">
        <v>3.0145058930190372</v>
      </c>
      <c r="AF374" s="128">
        <v>3.0407040704070409</v>
      </c>
      <c r="AG374" s="128">
        <v>2.3701742398360093</v>
      </c>
      <c r="AH374" s="128">
        <v>2.2902674064494515</v>
      </c>
      <c r="AI374" s="128">
        <v>2.205566884176184</v>
      </c>
      <c r="AJ374" s="127">
        <v>3.2</v>
      </c>
      <c r="AK374" s="127">
        <v>3.3481538758940754</v>
      </c>
    </row>
    <row r="375" spans="1:37" ht="17" x14ac:dyDescent="0.15">
      <c r="A375" s="126" t="s">
        <v>1252</v>
      </c>
      <c r="B375" s="126" t="s">
        <v>1253</v>
      </c>
      <c r="C375" s="126" t="s">
        <v>1254</v>
      </c>
      <c r="D375" s="126" t="s">
        <v>194</v>
      </c>
      <c r="E375" s="126" t="s">
        <v>76</v>
      </c>
      <c r="F375" s="127" t="s">
        <v>52</v>
      </c>
      <c r="G375" s="127">
        <v>9.7283950617283779</v>
      </c>
      <c r="H375" s="127">
        <v>3.7916291629162941</v>
      </c>
      <c r="I375" s="127">
        <v>-3.8048780487804947</v>
      </c>
      <c r="J375" s="127">
        <v>1.2395762902862373</v>
      </c>
      <c r="K375" s="127">
        <v>26.380231522707035</v>
      </c>
      <c r="L375" s="127">
        <v>7.019552580588325</v>
      </c>
      <c r="M375" s="127">
        <v>4.8061887910459973</v>
      </c>
      <c r="N375" s="127">
        <v>2.2771888496270236</v>
      </c>
      <c r="O375" s="127">
        <v>7.0403071017274215</v>
      </c>
      <c r="P375" s="127">
        <v>2.6968871037154116</v>
      </c>
      <c r="Q375" s="127">
        <v>6.7397681240396707</v>
      </c>
      <c r="R375" s="127">
        <v>4.5867957861676274</v>
      </c>
      <c r="S375" s="127">
        <v>4.3043043043043099</v>
      </c>
      <c r="T375" s="127">
        <v>4.7204894433781277</v>
      </c>
      <c r="U375" s="127">
        <v>3.9406609771464503</v>
      </c>
      <c r="V375" s="127" t="s">
        <v>52</v>
      </c>
      <c r="W375" s="127" t="s">
        <v>52</v>
      </c>
      <c r="X375" s="127" t="s">
        <v>52</v>
      </c>
      <c r="Y375" s="127" t="s">
        <v>52</v>
      </c>
      <c r="Z375" s="127" t="s">
        <v>52</v>
      </c>
      <c r="AA375" s="128" t="s">
        <v>52</v>
      </c>
      <c r="AB375" s="127" t="s">
        <v>52</v>
      </c>
      <c r="AC375" s="127" t="s">
        <v>52</v>
      </c>
      <c r="AD375" s="128" t="s">
        <v>52</v>
      </c>
      <c r="AE375" s="127" t="s">
        <v>52</v>
      </c>
      <c r="AF375" s="128" t="s">
        <v>52</v>
      </c>
      <c r="AG375" s="128" t="s">
        <v>52</v>
      </c>
      <c r="AH375" s="128" t="s">
        <v>52</v>
      </c>
      <c r="AI375" s="128" t="s">
        <v>52</v>
      </c>
      <c r="AJ375" s="127" t="s">
        <v>52</v>
      </c>
      <c r="AK375" s="127" t="s">
        <v>52</v>
      </c>
    </row>
    <row r="376" spans="1:37" x14ac:dyDescent="0.15">
      <c r="A376" s="126" t="s">
        <v>1255</v>
      </c>
      <c r="B376" s="126" t="s">
        <v>1256</v>
      </c>
      <c r="C376" s="126" t="s">
        <v>1257</v>
      </c>
      <c r="D376" s="126" t="s">
        <v>94</v>
      </c>
      <c r="E376" s="126" t="s">
        <v>76</v>
      </c>
      <c r="F376" s="127" t="s">
        <v>52</v>
      </c>
      <c r="G376" s="127">
        <v>7.5824915824915848</v>
      </c>
      <c r="H376" s="127">
        <v>4.2188282423635428</v>
      </c>
      <c r="I376" s="127">
        <v>15.339339339339332</v>
      </c>
      <c r="J376" s="127">
        <v>8.8210789418871087</v>
      </c>
      <c r="K376" s="127">
        <v>3.8568284046320116</v>
      </c>
      <c r="L376" s="127">
        <v>1.041282712863989</v>
      </c>
      <c r="M376" s="127">
        <v>2.3255813953488484</v>
      </c>
      <c r="N376" s="127">
        <v>2.7094474153297625</v>
      </c>
      <c r="O376" s="127">
        <v>4.3214161749392588</v>
      </c>
      <c r="P376" s="127">
        <v>2.8697388121776726</v>
      </c>
      <c r="Q376" s="127">
        <v>3.9136411417481867</v>
      </c>
      <c r="R376" s="127">
        <v>4.8945607345731901</v>
      </c>
      <c r="S376" s="127">
        <v>3.7611275964391666</v>
      </c>
      <c r="T376" s="127">
        <v>2.5094730821477071</v>
      </c>
      <c r="U376" s="127">
        <v>4.4287906263077019</v>
      </c>
      <c r="V376" s="127">
        <v>2.6714753222467209</v>
      </c>
      <c r="W376" s="127">
        <v>2.374292590906137</v>
      </c>
      <c r="X376" s="127">
        <v>-2.5416190113091375E-2</v>
      </c>
      <c r="Y376" s="127">
        <v>-5.0845303165118594E-2</v>
      </c>
      <c r="Z376" s="127">
        <v>-5.0871168765084462E-2</v>
      </c>
      <c r="AA376" s="128">
        <v>0.20358824277897369</v>
      </c>
      <c r="AB376" s="127">
        <v>-2.5396825396817313E-2</v>
      </c>
      <c r="AC376" s="127">
        <v>3.3913374825352394</v>
      </c>
      <c r="AD376" s="128">
        <v>0.56511056511054925</v>
      </c>
      <c r="AE376" s="127">
        <v>3.6464695822135296</v>
      </c>
      <c r="AF376" s="128">
        <v>0.24751016559609873</v>
      </c>
      <c r="AG376" s="128">
        <v>4.1561342660631384</v>
      </c>
      <c r="AH376" s="128">
        <v>-0.28784287165595401</v>
      </c>
      <c r="AI376" s="128">
        <v>2.8810777155148037</v>
      </c>
      <c r="AJ376" s="127">
        <v>3.9</v>
      </c>
      <c r="AK376" s="127">
        <v>3.5436198951215627</v>
      </c>
    </row>
    <row r="377" spans="1:37" x14ac:dyDescent="0.15">
      <c r="A377" s="126" t="s">
        <v>1258</v>
      </c>
      <c r="B377" s="126" t="s">
        <v>1259</v>
      </c>
      <c r="C377" s="126" t="s">
        <v>1260</v>
      </c>
      <c r="D377" s="126" t="s">
        <v>94</v>
      </c>
      <c r="E377" s="126" t="s">
        <v>227</v>
      </c>
      <c r="F377" s="127" t="s">
        <v>52</v>
      </c>
      <c r="G377" s="127">
        <v>11.679497568881686</v>
      </c>
      <c r="H377" s="127">
        <v>39.795918367346957</v>
      </c>
      <c r="I377" s="127">
        <v>4.1184103811841055</v>
      </c>
      <c r="J377" s="127">
        <v>3.3261150664444017</v>
      </c>
      <c r="K377" s="127">
        <v>0.40558470538567803</v>
      </c>
      <c r="L377" s="127">
        <v>9.535536768128793</v>
      </c>
      <c r="M377" s="127">
        <v>7.7101298273994701</v>
      </c>
      <c r="N377" s="127">
        <v>7.9028090674201508</v>
      </c>
      <c r="O377" s="127">
        <v>8.8940266113050939</v>
      </c>
      <c r="P377" s="127">
        <v>13.071406906711729</v>
      </c>
      <c r="Q377" s="127">
        <v>5.162718067118206</v>
      </c>
      <c r="R377" s="127">
        <v>3.0590678861640299</v>
      </c>
      <c r="S377" s="127">
        <v>0</v>
      </c>
      <c r="T377" s="127">
        <v>4.8987890038009425</v>
      </c>
      <c r="U377" s="127">
        <v>3.9790346501280709</v>
      </c>
      <c r="V377" s="127">
        <v>4.3316530787558492</v>
      </c>
      <c r="W377" s="127">
        <v>0</v>
      </c>
      <c r="X377" s="127">
        <v>0</v>
      </c>
      <c r="Y377" s="127">
        <v>0</v>
      </c>
      <c r="Z377" s="127">
        <v>0</v>
      </c>
      <c r="AA377" s="128">
        <v>0</v>
      </c>
      <c r="AB377" s="127">
        <v>0</v>
      </c>
      <c r="AC377" s="127">
        <v>1.4758542477415482</v>
      </c>
      <c r="AD377" s="128">
        <v>3.9903857194252712</v>
      </c>
      <c r="AE377" s="127">
        <v>3.9888996849512637</v>
      </c>
      <c r="AF377" s="128">
        <v>4.9904085056380998</v>
      </c>
      <c r="AG377" s="128">
        <v>3.7998665057544123</v>
      </c>
      <c r="AH377" s="128">
        <v>3.6003559435426817</v>
      </c>
      <c r="AI377" s="128">
        <v>1.9398119122257089</v>
      </c>
      <c r="AJ377" s="127">
        <v>5</v>
      </c>
      <c r="AK377" s="127">
        <v>4.9904221853819735</v>
      </c>
    </row>
    <row r="378" spans="1:37" x14ac:dyDescent="0.15">
      <c r="A378" s="126" t="s">
        <v>1261</v>
      </c>
      <c r="B378" s="126" t="s">
        <v>1262</v>
      </c>
      <c r="C378" s="126" t="s">
        <v>1263</v>
      </c>
      <c r="D378" s="126" t="s">
        <v>194</v>
      </c>
      <c r="E378" s="126" t="s">
        <v>76</v>
      </c>
      <c r="F378" s="127" t="s">
        <v>52</v>
      </c>
      <c r="G378" s="127">
        <v>12.076628352490417</v>
      </c>
      <c r="H378" s="127">
        <v>12.306850813619576</v>
      </c>
      <c r="I378" s="127">
        <v>11.591379520272767</v>
      </c>
      <c r="J378" s="127">
        <v>14.522640480087261</v>
      </c>
      <c r="K378" s="127">
        <v>15.691692073170742</v>
      </c>
      <c r="L378" s="127">
        <v>7.5352054681709717</v>
      </c>
      <c r="M378" s="127">
        <v>9.3965385204472227</v>
      </c>
      <c r="N378" s="127">
        <v>5.677283864193214</v>
      </c>
      <c r="O378" s="127">
        <v>8.2737148913619336</v>
      </c>
      <c r="P378" s="127">
        <v>5.0351789538085114</v>
      </c>
      <c r="Q378" s="127">
        <v>4.8112767940354075</v>
      </c>
      <c r="R378" s="127">
        <v>5.9019673224408109</v>
      </c>
      <c r="S378" s="127">
        <v>1.4378673383711202</v>
      </c>
      <c r="T378" s="127">
        <v>2.4211070874288652</v>
      </c>
      <c r="U378" s="127">
        <v>2.4699464592383009</v>
      </c>
      <c r="V378" s="127">
        <v>2.7456006309459298</v>
      </c>
      <c r="W378" s="127">
        <v>2.4707349836883452</v>
      </c>
      <c r="X378" s="127">
        <v>0.39327683880333097</v>
      </c>
      <c r="Y378" s="127">
        <v>3.730821247026995</v>
      </c>
      <c r="Z378" s="127">
        <v>1.3037809647979088</v>
      </c>
      <c r="AA378" s="128">
        <v>1.7352327697155223</v>
      </c>
      <c r="AB378" s="127">
        <v>0.10033153027393382</v>
      </c>
      <c r="AC378" s="127">
        <v>0.40092386804375657</v>
      </c>
      <c r="AD378" s="128">
        <v>2.3785754590043062</v>
      </c>
      <c r="AE378" s="127">
        <v>2.4589816424301469</v>
      </c>
      <c r="AF378" s="128">
        <v>1.998593122853487</v>
      </c>
      <c r="AG378" s="128">
        <v>2.7221095334685641</v>
      </c>
      <c r="AH378" s="128">
        <v>2.5393941787449066</v>
      </c>
      <c r="AI378" s="128">
        <v>0.41210907410260095</v>
      </c>
      <c r="AJ378" s="127" t="s">
        <v>52</v>
      </c>
      <c r="AK378" s="127" t="s">
        <v>52</v>
      </c>
    </row>
    <row r="379" spans="1:37" x14ac:dyDescent="0.15">
      <c r="A379" s="126" t="s">
        <v>1264</v>
      </c>
      <c r="B379" s="126" t="s">
        <v>1265</v>
      </c>
      <c r="C379" s="126" t="s">
        <v>1266</v>
      </c>
      <c r="D379" s="126" t="s">
        <v>94</v>
      </c>
      <c r="E379" s="126" t="s">
        <v>74</v>
      </c>
      <c r="F379" s="127" t="s">
        <v>52</v>
      </c>
      <c r="G379" s="127">
        <v>1.1131633629077413</v>
      </c>
      <c r="H379" s="127">
        <v>0.7339389688973057</v>
      </c>
      <c r="I379" s="127">
        <v>6.168741803345057</v>
      </c>
      <c r="J379" s="127">
        <v>5.1271102435453457</v>
      </c>
      <c r="K379" s="127">
        <v>6.934068325233909</v>
      </c>
      <c r="L379" s="127">
        <v>6.0476158176761885</v>
      </c>
      <c r="M379" s="127">
        <v>4.5002750310209336</v>
      </c>
      <c r="N379" s="127">
        <v>7.2284584593162151</v>
      </c>
      <c r="O379" s="127">
        <v>4.826704415726752</v>
      </c>
      <c r="P379" s="127">
        <v>5.4996515072312206</v>
      </c>
      <c r="Q379" s="127">
        <v>4.3499803868943161</v>
      </c>
      <c r="R379" s="127">
        <v>4.899691358024711</v>
      </c>
      <c r="S379" s="127">
        <v>4.6180251034977147</v>
      </c>
      <c r="T379" s="127">
        <v>3.9003767870341903</v>
      </c>
      <c r="U379" s="127">
        <v>3.7999392703769672</v>
      </c>
      <c r="V379" s="127">
        <v>3.7009486397258513</v>
      </c>
      <c r="W379" s="127">
        <v>3.598687869238276</v>
      </c>
      <c r="X379" s="127">
        <v>0</v>
      </c>
      <c r="Y379" s="127">
        <v>0</v>
      </c>
      <c r="Z379" s="127">
        <v>3.4993542765563461</v>
      </c>
      <c r="AA379" s="128">
        <v>0</v>
      </c>
      <c r="AB379" s="127">
        <v>0</v>
      </c>
      <c r="AC379" s="127">
        <v>3.750112751435708</v>
      </c>
      <c r="AD379" s="128">
        <v>4.9896757833725713</v>
      </c>
      <c r="AE379" s="127">
        <v>4.9899249199514273</v>
      </c>
      <c r="AF379" s="128">
        <v>3.9903248917137146</v>
      </c>
      <c r="AG379" s="128">
        <v>3.990165219259989</v>
      </c>
      <c r="AH379" s="128">
        <v>4.9900624213654847</v>
      </c>
      <c r="AI379" s="128">
        <v>2.9895980594777121</v>
      </c>
      <c r="AJ379" s="127">
        <v>5</v>
      </c>
      <c r="AK379" s="127">
        <v>4.9904164302005611</v>
      </c>
    </row>
    <row r="380" spans="1:37" ht="17" x14ac:dyDescent="0.15">
      <c r="A380" s="126" t="s">
        <v>1267</v>
      </c>
      <c r="B380" s="126" t="s">
        <v>52</v>
      </c>
      <c r="C380" s="126" t="s">
        <v>1268</v>
      </c>
      <c r="D380" s="126" t="s">
        <v>194</v>
      </c>
      <c r="E380" s="126" t="s">
        <v>76</v>
      </c>
      <c r="F380" s="127" t="s">
        <v>52</v>
      </c>
      <c r="G380" s="127">
        <v>-114.76030890281218</v>
      </c>
      <c r="H380" s="127">
        <v>410.85883514313917</v>
      </c>
      <c r="I380" s="127">
        <v>-103.86473429951691</v>
      </c>
      <c r="J380" s="127">
        <v>0</v>
      </c>
      <c r="K380" s="127" t="s">
        <v>52</v>
      </c>
      <c r="L380" s="127" t="s">
        <v>52</v>
      </c>
      <c r="M380" s="127" t="s">
        <v>52</v>
      </c>
      <c r="N380" s="127" t="s">
        <v>52</v>
      </c>
      <c r="O380" s="127" t="s">
        <v>52</v>
      </c>
      <c r="P380" s="127" t="s">
        <v>52</v>
      </c>
      <c r="Q380" s="127" t="s">
        <v>52</v>
      </c>
      <c r="R380" s="127" t="s">
        <v>52</v>
      </c>
      <c r="S380" s="127" t="s">
        <v>52</v>
      </c>
      <c r="T380" s="127" t="s">
        <v>52</v>
      </c>
      <c r="U380" s="127" t="s">
        <v>52</v>
      </c>
      <c r="V380" s="127" t="s">
        <v>52</v>
      </c>
      <c r="W380" s="127" t="s">
        <v>52</v>
      </c>
      <c r="X380" s="127" t="s">
        <v>52</v>
      </c>
      <c r="Y380" s="127" t="s">
        <v>52</v>
      </c>
      <c r="Z380" s="127" t="s">
        <v>52</v>
      </c>
      <c r="AA380" s="128" t="s">
        <v>52</v>
      </c>
      <c r="AB380" s="127" t="s">
        <v>52</v>
      </c>
      <c r="AC380" s="127" t="s">
        <v>52</v>
      </c>
      <c r="AD380" s="128" t="s">
        <v>52</v>
      </c>
      <c r="AE380" s="127" t="s">
        <v>52</v>
      </c>
      <c r="AF380" s="128" t="s">
        <v>52</v>
      </c>
      <c r="AG380" s="128" t="s">
        <v>52</v>
      </c>
      <c r="AH380" s="128" t="s">
        <v>52</v>
      </c>
      <c r="AI380" s="128" t="s">
        <v>52</v>
      </c>
      <c r="AJ380" s="127" t="s">
        <v>52</v>
      </c>
      <c r="AK380" s="127" t="s">
        <v>52</v>
      </c>
    </row>
    <row r="381" spans="1:37" x14ac:dyDescent="0.15">
      <c r="A381" s="126" t="s">
        <v>1269</v>
      </c>
      <c r="B381" s="126" t="s">
        <v>1270</v>
      </c>
      <c r="C381" s="126" t="s">
        <v>1271</v>
      </c>
      <c r="D381" s="126" t="s">
        <v>94</v>
      </c>
      <c r="E381" s="126" t="s">
        <v>76</v>
      </c>
      <c r="F381" s="127" t="s">
        <v>52</v>
      </c>
      <c r="G381" s="127">
        <v>-6.0606060606060623</v>
      </c>
      <c r="H381" s="127">
        <v>12.90322580645163</v>
      </c>
      <c r="I381" s="127">
        <v>14.552380952380943</v>
      </c>
      <c r="J381" s="127">
        <v>20.230573107194317</v>
      </c>
      <c r="K381" s="127">
        <v>11.26682647980823</v>
      </c>
      <c r="L381" s="127">
        <v>4.4663573085846622</v>
      </c>
      <c r="M381" s="127">
        <v>4.3388593638454864</v>
      </c>
      <c r="N381" s="127">
        <v>5.9297552075414472</v>
      </c>
      <c r="O381" s="127">
        <v>9.7674752404191025</v>
      </c>
      <c r="P381" s="127">
        <v>9.316770186335404</v>
      </c>
      <c r="Q381" s="127">
        <v>8.4150717703349329</v>
      </c>
      <c r="R381" s="127">
        <v>4.5236387708942374</v>
      </c>
      <c r="S381" s="127">
        <v>5.5628859450044956</v>
      </c>
      <c r="T381" s="127">
        <v>4.1647917604119726</v>
      </c>
      <c r="U381" s="127">
        <v>5.1166362676394357</v>
      </c>
      <c r="V381" s="127">
        <v>3.8036529680365305</v>
      </c>
      <c r="W381" s="127">
        <v>2.6437337790876683</v>
      </c>
      <c r="X381" s="127">
        <v>1.0628267763778183</v>
      </c>
      <c r="Y381" s="127">
        <v>1.0686116529556386</v>
      </c>
      <c r="Z381" s="127">
        <v>2.4838466056893367</v>
      </c>
      <c r="AA381" s="128">
        <v>1.8422991893883633</v>
      </c>
      <c r="AB381" s="127">
        <v>9.2458594629363233E-2</v>
      </c>
      <c r="AC381" s="127">
        <v>2.0482750311257458</v>
      </c>
      <c r="AD381" s="128">
        <v>2.9399031839112189</v>
      </c>
      <c r="AE381" s="127">
        <v>3.0585716470408419</v>
      </c>
      <c r="AF381" s="128">
        <v>3.4908740169164565</v>
      </c>
      <c r="AG381" s="128">
        <v>2.8784457110083483</v>
      </c>
      <c r="AH381" s="128">
        <v>1.9024390243902369</v>
      </c>
      <c r="AI381" s="128">
        <v>2.2353586815290996</v>
      </c>
      <c r="AJ381" s="127">
        <v>4.4000000000000004</v>
      </c>
      <c r="AK381" s="127">
        <v>3.7090419909676311</v>
      </c>
    </row>
    <row r="382" spans="1:37" x14ac:dyDescent="0.15">
      <c r="A382" s="126" t="s">
        <v>1272</v>
      </c>
      <c r="B382" s="126" t="s">
        <v>1273</v>
      </c>
      <c r="C382" s="126" t="s">
        <v>1274</v>
      </c>
      <c r="D382" s="126" t="s">
        <v>94</v>
      </c>
      <c r="E382" s="126" t="s">
        <v>76</v>
      </c>
      <c r="F382" s="127" t="s">
        <v>52</v>
      </c>
      <c r="G382" s="127">
        <v>1.6129032258064484</v>
      </c>
      <c r="H382" s="127">
        <v>2.3844797178130364</v>
      </c>
      <c r="I382" s="127">
        <v>10.569833941983049</v>
      </c>
      <c r="J382" s="127">
        <v>8.0638125506325053</v>
      </c>
      <c r="K382" s="127">
        <v>-13.765065451819396</v>
      </c>
      <c r="L382" s="127">
        <v>4.3199144041728061</v>
      </c>
      <c r="M382" s="127">
        <v>4.1346153846153726</v>
      </c>
      <c r="N382" s="127">
        <v>2.3022468451831486</v>
      </c>
      <c r="O382" s="127">
        <v>6.8596185089355544</v>
      </c>
      <c r="P382" s="127">
        <v>17.433414043583539</v>
      </c>
      <c r="Q382" s="127">
        <v>4.9005034763845572</v>
      </c>
      <c r="R382" s="127">
        <v>4.9869726196461954</v>
      </c>
      <c r="S382" s="127">
        <v>2.2291884360849963</v>
      </c>
      <c r="T382" s="127">
        <v>2.8875638841567195</v>
      </c>
      <c r="U382" s="127">
        <v>2.8975908601705385</v>
      </c>
      <c r="V382" s="127">
        <v>2.9246117949955703</v>
      </c>
      <c r="W382" s="127">
        <v>1.1725620480746102E-2</v>
      </c>
      <c r="X382" s="127">
        <v>3.9080819133943123E-3</v>
      </c>
      <c r="Y382" s="127">
        <v>0</v>
      </c>
      <c r="Z382" s="127">
        <v>2.7355504318265389E-2</v>
      </c>
      <c r="AA382" s="128">
        <v>0</v>
      </c>
      <c r="AB382" s="127">
        <v>-3.906860446944993E-2</v>
      </c>
      <c r="AC382" s="127">
        <v>2.735871179551097E-2</v>
      </c>
      <c r="AD382" s="128">
        <v>1.9692884773180319</v>
      </c>
      <c r="AE382" s="127">
        <v>2.7358711795510506E-2</v>
      </c>
      <c r="AF382" s="127">
        <v>1.9692884773180246</v>
      </c>
      <c r="AG382" s="127">
        <v>2.9888492930221688</v>
      </c>
      <c r="AH382" s="128">
        <v>1.9694661896496768</v>
      </c>
      <c r="AI382" s="128">
        <v>2.0024768124500572</v>
      </c>
      <c r="AJ382" s="127">
        <v>3</v>
      </c>
      <c r="AK382" s="127">
        <v>3.1085684050398608</v>
      </c>
    </row>
    <row r="383" spans="1:37" x14ac:dyDescent="0.15">
      <c r="A383" s="126" t="s">
        <v>1275</v>
      </c>
      <c r="B383" s="126" t="s">
        <v>1276</v>
      </c>
      <c r="C383" s="126" t="s">
        <v>1277</v>
      </c>
      <c r="D383" s="126" t="s">
        <v>94</v>
      </c>
      <c r="E383" s="126" t="s">
        <v>76</v>
      </c>
      <c r="F383" s="127" t="s">
        <v>52</v>
      </c>
      <c r="G383" s="127">
        <v>-7.1383219954648638</v>
      </c>
      <c r="H383" s="127">
        <v>-10.988474311388941</v>
      </c>
      <c r="I383" s="127">
        <v>-2.3482936464391599</v>
      </c>
      <c r="J383" s="127">
        <v>3.8431284413979085</v>
      </c>
      <c r="K383" s="127">
        <v>4.4583919489232784</v>
      </c>
      <c r="L383" s="127">
        <v>3.6258158085569221</v>
      </c>
      <c r="M383" s="127">
        <v>5.6383085074477748</v>
      </c>
      <c r="N383" s="127">
        <v>6.7663480647298258</v>
      </c>
      <c r="O383" s="127">
        <v>20.705548661584857</v>
      </c>
      <c r="P383" s="127">
        <v>10.126303421941543</v>
      </c>
      <c r="Q383" s="127">
        <v>6.1612322464492877</v>
      </c>
      <c r="R383" s="127">
        <v>6.3375416117078061</v>
      </c>
      <c r="S383" s="127">
        <v>5.7117542823390295</v>
      </c>
      <c r="T383" s="127">
        <v>4.7046991115829258</v>
      </c>
      <c r="U383" s="127">
        <v>5.1176690324990659</v>
      </c>
      <c r="V383" s="127">
        <v>3.238907503299842</v>
      </c>
      <c r="W383" s="127">
        <v>3.2061369000786755</v>
      </c>
      <c r="X383" s="127">
        <v>-0.11911568515343163</v>
      </c>
      <c r="Y383" s="127">
        <v>0.35777321948194185</v>
      </c>
      <c r="Z383" s="127">
        <v>1.8870615077478874</v>
      </c>
      <c r="AA383" s="128">
        <v>8.8640074644263933E-2</v>
      </c>
      <c r="AB383" s="127">
        <v>0.81569870420434842</v>
      </c>
      <c r="AC383" s="127">
        <v>1.5164825003467497</v>
      </c>
      <c r="AD383" s="128">
        <v>5.0735528533041974</v>
      </c>
      <c r="AE383" s="127">
        <v>1.5690693944779177</v>
      </c>
      <c r="AF383" s="128">
        <v>2.7141211112533536</v>
      </c>
      <c r="AG383" s="128">
        <v>3.3030038638913073</v>
      </c>
      <c r="AH383" s="128">
        <v>6.2982625482625592</v>
      </c>
      <c r="AI383" s="128">
        <v>3.3711691259931773</v>
      </c>
      <c r="AJ383" s="127">
        <v>5.6</v>
      </c>
      <c r="AK383" s="127">
        <v>4.1852891244846289</v>
      </c>
    </row>
    <row r="384" spans="1:37" x14ac:dyDescent="0.15">
      <c r="A384" s="126" t="s">
        <v>1278</v>
      </c>
      <c r="B384" s="126" t="s">
        <v>1279</v>
      </c>
      <c r="C384" s="126" t="s">
        <v>1280</v>
      </c>
      <c r="D384" s="126" t="s">
        <v>94</v>
      </c>
      <c r="E384" s="126" t="s">
        <v>74</v>
      </c>
      <c r="F384" s="127" t="s">
        <v>52</v>
      </c>
      <c r="G384" s="127">
        <v>-13.143768353910772</v>
      </c>
      <c r="H384" s="127">
        <v>-0.20540599494664491</v>
      </c>
      <c r="I384" s="127">
        <v>12.56830601092895</v>
      </c>
      <c r="J384" s="127">
        <v>3</v>
      </c>
      <c r="K384" s="127">
        <v>8.7252961322147939</v>
      </c>
      <c r="L384" s="127">
        <v>4.4994798289215225</v>
      </c>
      <c r="M384" s="127">
        <v>8.0694671054450993</v>
      </c>
      <c r="N384" s="127">
        <v>7.7458481537398711</v>
      </c>
      <c r="O384" s="127">
        <v>5.2189711680045576</v>
      </c>
      <c r="P384" s="127">
        <v>6.8877176746758266</v>
      </c>
      <c r="Q384" s="127">
        <v>4.8907190370604923</v>
      </c>
      <c r="R384" s="127">
        <v>4.9727205008959032</v>
      </c>
      <c r="S384" s="127">
        <v>4.9567518843137037</v>
      </c>
      <c r="T384" s="127">
        <v>4.774739381092914</v>
      </c>
      <c r="U384" s="127">
        <v>3.8394795817818732</v>
      </c>
      <c r="V384" s="127">
        <v>2.8930131004366757</v>
      </c>
      <c r="W384" s="127">
        <v>2.6949602122015932</v>
      </c>
      <c r="X384" s="127">
        <v>3.2584421467589664E-2</v>
      </c>
      <c r="Y384" s="127">
        <v>8.5009692693944316E-2</v>
      </c>
      <c r="Z384" s="127">
        <v>0.30879142687041394</v>
      </c>
      <c r="AA384" s="128">
        <v>1.7900667911746826</v>
      </c>
      <c r="AB384" s="127">
        <v>1.9824918756705445</v>
      </c>
      <c r="AC384" s="127">
        <v>3.9664267853875668</v>
      </c>
      <c r="AD384" s="128">
        <v>5.0066359190197973</v>
      </c>
      <c r="AE384" s="127">
        <v>5.9801546013812157</v>
      </c>
      <c r="AF384" s="128">
        <v>3.0868874817982395</v>
      </c>
      <c r="AG384" s="128">
        <v>3.0244925090760377</v>
      </c>
      <c r="AH384" s="128">
        <v>2.9760279921582127</v>
      </c>
      <c r="AI384" s="128">
        <v>4.4751031719733829</v>
      </c>
      <c r="AJ384" s="127">
        <v>4.0999999999999996</v>
      </c>
      <c r="AK384" s="127">
        <v>3.839443469013605</v>
      </c>
    </row>
    <row r="385" spans="1:38" x14ac:dyDescent="0.15">
      <c r="A385" s="126" t="s">
        <v>1281</v>
      </c>
      <c r="B385" s="126" t="s">
        <v>1282</v>
      </c>
      <c r="C385" s="126" t="s">
        <v>1283</v>
      </c>
      <c r="D385" s="126" t="s">
        <v>94</v>
      </c>
      <c r="E385" s="126" t="s">
        <v>76</v>
      </c>
      <c r="F385" s="127" t="s">
        <v>52</v>
      </c>
      <c r="G385" s="127">
        <v>1.5218855218855225</v>
      </c>
      <c r="H385" s="127">
        <v>0</v>
      </c>
      <c r="I385" s="127">
        <v>41.323958609710814</v>
      </c>
      <c r="J385" s="127">
        <v>9.6123157795926062</v>
      </c>
      <c r="K385" s="127">
        <v>3.1343667037766636</v>
      </c>
      <c r="L385" s="127">
        <v>4.5005397326247447</v>
      </c>
      <c r="M385" s="127">
        <v>4.4974175605879907</v>
      </c>
      <c r="N385" s="127">
        <v>5.6725724279522467</v>
      </c>
      <c r="O385" s="127">
        <v>9.9014175721378734</v>
      </c>
      <c r="P385" s="127">
        <v>2.5011458128723945</v>
      </c>
      <c r="Q385" s="127">
        <v>2.8042159054615183</v>
      </c>
      <c r="R385" s="127">
        <v>3.5044115819560204</v>
      </c>
      <c r="S385" s="127">
        <v>3.001560811622042</v>
      </c>
      <c r="T385" s="127">
        <v>3.4969110618953323</v>
      </c>
      <c r="U385" s="127">
        <v>2.9395202162405809</v>
      </c>
      <c r="V385" s="127">
        <v>2.3960612691465997</v>
      </c>
      <c r="W385" s="127">
        <v>0</v>
      </c>
      <c r="X385" s="127">
        <v>0</v>
      </c>
      <c r="Y385" s="127">
        <v>0</v>
      </c>
      <c r="Z385" s="127">
        <v>0.37397157816005233</v>
      </c>
      <c r="AA385" s="128">
        <v>0.12241856504151549</v>
      </c>
      <c r="AB385" s="127">
        <v>0.1010047312742568</v>
      </c>
      <c r="AC385" s="127">
        <v>3.032395114179498</v>
      </c>
      <c r="AD385" s="128">
        <v>2.834905417246536</v>
      </c>
      <c r="AE385" s="127">
        <v>2.7918400080196637</v>
      </c>
      <c r="AF385" s="128">
        <v>2.9598205578310832</v>
      </c>
      <c r="AG385" s="128">
        <v>2.6805588444233974</v>
      </c>
      <c r="AH385" s="128">
        <v>2.7904616945712886</v>
      </c>
      <c r="AI385" s="128">
        <v>2.543035986718114</v>
      </c>
      <c r="AJ385" s="127">
        <v>3.1</v>
      </c>
      <c r="AK385" s="127">
        <v>3.5130892273749423</v>
      </c>
    </row>
    <row r="386" spans="1:38" x14ac:dyDescent="0.15">
      <c r="A386" s="126" t="s">
        <v>1284</v>
      </c>
      <c r="B386" s="126" t="s">
        <v>1285</v>
      </c>
      <c r="C386" s="126" t="s">
        <v>1286</v>
      </c>
      <c r="D386" s="126" t="s">
        <v>94</v>
      </c>
      <c r="E386" s="126" t="s">
        <v>76</v>
      </c>
      <c r="F386" s="127" t="s">
        <v>52</v>
      </c>
      <c r="G386" s="127">
        <v>0</v>
      </c>
      <c r="H386" s="127">
        <v>-8.3333333333333428</v>
      </c>
      <c r="I386" s="127">
        <v>-0.60606060606059486</v>
      </c>
      <c r="J386" s="127">
        <v>7.1951219512195195</v>
      </c>
      <c r="K386" s="127">
        <v>7.1672354948805435</v>
      </c>
      <c r="L386" s="127">
        <v>0</v>
      </c>
      <c r="M386" s="127">
        <v>0</v>
      </c>
      <c r="N386" s="127">
        <v>76.751592356687894</v>
      </c>
      <c r="O386" s="127">
        <v>36.936936936936945</v>
      </c>
      <c r="P386" s="127">
        <v>25</v>
      </c>
      <c r="Q386" s="127">
        <v>17.473684210526301</v>
      </c>
      <c r="R386" s="127">
        <v>9.169653524492233</v>
      </c>
      <c r="S386" s="127">
        <v>4.979480164158673</v>
      </c>
      <c r="T386" s="127">
        <v>4.9257232212666082</v>
      </c>
      <c r="U386" s="127">
        <v>4.9925484351713862</v>
      </c>
      <c r="V386" s="127">
        <v>4.8261178140525374</v>
      </c>
      <c r="W386" s="127">
        <v>2.9790115098171839</v>
      </c>
      <c r="X386" s="127">
        <v>0</v>
      </c>
      <c r="Y386" s="127">
        <v>0</v>
      </c>
      <c r="Z386" s="127">
        <v>3.6160420775805449</v>
      </c>
      <c r="AA386" s="128">
        <v>0</v>
      </c>
      <c r="AB386" s="127">
        <v>1.9388042865200239</v>
      </c>
      <c r="AC386" s="127">
        <v>3.4580538073172518</v>
      </c>
      <c r="AD386" s="128">
        <v>3.3424694164048363</v>
      </c>
      <c r="AE386" s="127">
        <v>3.2343618604049329</v>
      </c>
      <c r="AF386" s="128">
        <v>3.1330283852371688</v>
      </c>
      <c r="AG386" s="128">
        <v>3.0378516313263271</v>
      </c>
      <c r="AH386" s="128">
        <v>2.9482870452267234</v>
      </c>
      <c r="AI386" s="128">
        <v>2.841044733375341</v>
      </c>
      <c r="AJ386" s="127">
        <v>3</v>
      </c>
      <c r="AK386" s="127">
        <v>2.990482370754922</v>
      </c>
    </row>
    <row r="387" spans="1:38" x14ac:dyDescent="0.15">
      <c r="A387" s="126" t="s">
        <v>1287</v>
      </c>
      <c r="B387" s="126" t="s">
        <v>1288</v>
      </c>
      <c r="C387" s="126" t="s">
        <v>1289</v>
      </c>
      <c r="D387" s="126" t="s">
        <v>94</v>
      </c>
      <c r="E387" s="126" t="s">
        <v>76</v>
      </c>
      <c r="F387" s="127" t="s">
        <v>52</v>
      </c>
      <c r="G387" s="127">
        <v>0</v>
      </c>
      <c r="H387" s="127">
        <v>0</v>
      </c>
      <c r="I387" s="127">
        <v>3.6296296296296333</v>
      </c>
      <c r="J387" s="127">
        <v>2.1622587562544595</v>
      </c>
      <c r="K387" s="127">
        <v>54.101801644218995</v>
      </c>
      <c r="L387" s="127">
        <v>2.2587968217934247</v>
      </c>
      <c r="M387" s="127">
        <v>4.0404040404040416</v>
      </c>
      <c r="N387" s="127">
        <v>6.1453109996799213</v>
      </c>
      <c r="O387" s="127">
        <v>15.046738365664879</v>
      </c>
      <c r="P387" s="127">
        <v>6.7359776341079964</v>
      </c>
      <c r="Q387" s="127">
        <v>5.7297208807399329</v>
      </c>
      <c r="R387" s="127">
        <v>13.718355655337916</v>
      </c>
      <c r="S387" s="127">
        <v>5.0582068214310141</v>
      </c>
      <c r="T387" s="127">
        <v>4.1148263348885337</v>
      </c>
      <c r="U387" s="127">
        <v>4.3007406485342727</v>
      </c>
      <c r="V387" s="127">
        <v>2.4823964673588534</v>
      </c>
      <c r="W387" s="127">
        <v>1.8458134389192935</v>
      </c>
      <c r="X387" s="127">
        <v>-0.10291006803498703</v>
      </c>
      <c r="Y387" s="127">
        <v>-4.5784925313327562E-2</v>
      </c>
      <c r="Z387" s="127">
        <v>2.8170626968222052</v>
      </c>
      <c r="AA387" s="128">
        <v>0.16706576822409502</v>
      </c>
      <c r="AB387" s="127">
        <v>-8.3393562017020084E-2</v>
      </c>
      <c r="AC387" s="127">
        <v>3.8393055864678338</v>
      </c>
      <c r="AD387" s="128">
        <v>3.4669381631122098</v>
      </c>
      <c r="AE387" s="127">
        <v>2.5687503236832665</v>
      </c>
      <c r="AF387" s="128">
        <v>3.0446856854329685</v>
      </c>
      <c r="AG387" s="128">
        <v>3.1556252450019695</v>
      </c>
      <c r="AH387" s="128">
        <v>2.7598327949838506</v>
      </c>
      <c r="AI387" s="128">
        <v>2.9353302824388638</v>
      </c>
      <c r="AJ387" s="127">
        <v>2.4</v>
      </c>
      <c r="AK387" s="127">
        <v>3.0818464775765957</v>
      </c>
    </row>
    <row r="388" spans="1:38" x14ac:dyDescent="0.15">
      <c r="A388" s="126" t="s">
        <v>1290</v>
      </c>
      <c r="B388" s="126" t="s">
        <v>1291</v>
      </c>
      <c r="C388" s="126" t="s">
        <v>1292</v>
      </c>
      <c r="D388" s="126" t="s">
        <v>94</v>
      </c>
      <c r="E388" s="126" t="s">
        <v>76</v>
      </c>
      <c r="F388" s="127" t="s">
        <v>52</v>
      </c>
      <c r="G388" s="127">
        <v>5.2631578947368354</v>
      </c>
      <c r="H388" s="127">
        <v>-2.5</v>
      </c>
      <c r="I388" s="127">
        <v>-8.6951566951566974</v>
      </c>
      <c r="J388" s="127">
        <v>19.283574638042907</v>
      </c>
      <c r="K388" s="127">
        <v>14.879146175578128</v>
      </c>
      <c r="L388" s="127">
        <v>5.5196283814555045</v>
      </c>
      <c r="M388" s="127">
        <v>4.7993094518774342</v>
      </c>
      <c r="N388" s="127">
        <v>2.0261922411663136</v>
      </c>
      <c r="O388" s="127">
        <v>3.9961249697263241</v>
      </c>
      <c r="P388" s="127">
        <v>14.67939760906691</v>
      </c>
      <c r="Q388" s="127">
        <v>2.9377919176876759</v>
      </c>
      <c r="R388" s="127">
        <v>4.2809232590254709</v>
      </c>
      <c r="S388" s="127">
        <v>3.4556690629335378</v>
      </c>
      <c r="T388" s="127">
        <v>3.4011946848713848</v>
      </c>
      <c r="U388" s="127">
        <v>2.9061542089130086</v>
      </c>
      <c r="V388" s="127">
        <v>3.4771151973420444</v>
      </c>
      <c r="W388" s="127">
        <v>1.8988042515500467</v>
      </c>
      <c r="X388" s="127">
        <v>0</v>
      </c>
      <c r="Y388" s="127">
        <v>0</v>
      </c>
      <c r="Z388" s="127">
        <v>0</v>
      </c>
      <c r="AA388" s="128">
        <v>0</v>
      </c>
      <c r="AB388" s="127">
        <v>0</v>
      </c>
      <c r="AC388" s="127">
        <v>1.9883739881566775</v>
      </c>
      <c r="AD388" s="128">
        <v>2.6633995632024732</v>
      </c>
      <c r="AE388" s="127">
        <v>2.9886369532506674</v>
      </c>
      <c r="AF388" s="128">
        <v>2.987556048163631</v>
      </c>
      <c r="AG388" s="128">
        <v>2.4459446238137117</v>
      </c>
      <c r="AH388" s="128">
        <v>2.3875465571578647</v>
      </c>
      <c r="AI388" s="128">
        <v>2.3318533718869583</v>
      </c>
      <c r="AJ388" s="127">
        <v>3</v>
      </c>
      <c r="AK388" s="127">
        <v>2.9914151694840339</v>
      </c>
    </row>
    <row r="389" spans="1:38" ht="17" x14ac:dyDescent="0.15">
      <c r="A389" s="129" t="s">
        <v>1293</v>
      </c>
      <c r="B389" s="126" t="s">
        <v>52</v>
      </c>
      <c r="C389" s="129" t="s">
        <v>1294</v>
      </c>
      <c r="D389" s="126" t="s">
        <v>194</v>
      </c>
      <c r="E389" s="126" t="s">
        <v>76</v>
      </c>
      <c r="F389" s="127" t="s">
        <v>52</v>
      </c>
      <c r="G389" s="127">
        <v>0</v>
      </c>
      <c r="H389" s="127">
        <v>10.000000000000014</v>
      </c>
      <c r="I389" s="127" t="s">
        <v>52</v>
      </c>
      <c r="J389" s="127" t="s">
        <v>52</v>
      </c>
      <c r="K389" s="127" t="s">
        <v>52</v>
      </c>
      <c r="L389" s="127" t="s">
        <v>52</v>
      </c>
      <c r="M389" s="127" t="s">
        <v>52</v>
      </c>
      <c r="N389" s="127" t="s">
        <v>52</v>
      </c>
      <c r="O389" s="127" t="s">
        <v>52</v>
      </c>
      <c r="P389" s="127" t="s">
        <v>52</v>
      </c>
      <c r="Q389" s="127" t="s">
        <v>52</v>
      </c>
      <c r="R389" s="127" t="s">
        <v>52</v>
      </c>
      <c r="S389" s="127" t="s">
        <v>52</v>
      </c>
      <c r="T389" s="127" t="s">
        <v>52</v>
      </c>
      <c r="U389" s="127" t="s">
        <v>52</v>
      </c>
      <c r="V389" s="127" t="s">
        <v>52</v>
      </c>
      <c r="W389" s="127" t="s">
        <v>52</v>
      </c>
      <c r="X389" s="127" t="s">
        <v>52</v>
      </c>
      <c r="Y389" s="127" t="s">
        <v>52</v>
      </c>
      <c r="Z389" s="127" t="s">
        <v>52</v>
      </c>
      <c r="AA389" s="128" t="s">
        <v>52</v>
      </c>
      <c r="AB389" s="127" t="s">
        <v>52</v>
      </c>
      <c r="AC389" s="127" t="s">
        <v>52</v>
      </c>
      <c r="AD389" s="128" t="s">
        <v>52</v>
      </c>
      <c r="AE389" s="127" t="s">
        <v>52</v>
      </c>
      <c r="AF389" s="128" t="s">
        <v>52</v>
      </c>
      <c r="AG389" s="128" t="s">
        <v>52</v>
      </c>
      <c r="AH389" s="128" t="s">
        <v>52</v>
      </c>
      <c r="AI389" s="128" t="s">
        <v>52</v>
      </c>
      <c r="AJ389" s="127" t="s">
        <v>52</v>
      </c>
      <c r="AK389" s="127" t="s">
        <v>52</v>
      </c>
      <c r="AL389" s="130"/>
    </row>
    <row r="390" spans="1:38" x14ac:dyDescent="0.15">
      <c r="A390" s="126" t="s">
        <v>1295</v>
      </c>
      <c r="B390" s="126" t="s">
        <v>1296</v>
      </c>
      <c r="C390" s="126" t="s">
        <v>1297</v>
      </c>
      <c r="D390" s="126" t="s">
        <v>94</v>
      </c>
      <c r="E390" s="126" t="s">
        <v>78</v>
      </c>
      <c r="F390" s="127" t="s">
        <v>52</v>
      </c>
      <c r="G390" s="127" t="s">
        <v>52</v>
      </c>
      <c r="H390" s="127" t="s">
        <v>52</v>
      </c>
      <c r="I390" s="127" t="s">
        <v>52</v>
      </c>
      <c r="J390" s="127">
        <v>6.7476383265727691E-3</v>
      </c>
      <c r="K390" s="127">
        <v>8.3354699412995217</v>
      </c>
      <c r="L390" s="127">
        <v>9.7506290326598588</v>
      </c>
      <c r="M390" s="127">
        <v>8.2930427874247954</v>
      </c>
      <c r="N390" s="127">
        <v>6.1330790110776974</v>
      </c>
      <c r="O390" s="127">
        <v>5.5801874216196552</v>
      </c>
      <c r="P390" s="127">
        <v>5.8174335952113836</v>
      </c>
      <c r="Q390" s="127">
        <v>4.513876613045781</v>
      </c>
      <c r="R390" s="127">
        <v>4.9430429524639123</v>
      </c>
      <c r="S390" s="127">
        <v>4.7875769590303889</v>
      </c>
      <c r="T390" s="127">
        <v>3.6090838479462946</v>
      </c>
      <c r="U390" s="127">
        <v>3.6288466962575967</v>
      </c>
      <c r="V390" s="127">
        <v>3.0970884217312005</v>
      </c>
      <c r="W390" s="127">
        <v>1.8785735624118587</v>
      </c>
      <c r="X390" s="127">
        <v>0.1275205771840433</v>
      </c>
      <c r="Y390" s="127">
        <v>4.8355240754617057E-2</v>
      </c>
      <c r="Z390" s="127">
        <v>1.4295341760785618E-2</v>
      </c>
      <c r="AA390" s="128">
        <v>-1.9057731313210091E-2</v>
      </c>
      <c r="AB390" s="127">
        <v>2.3826704970919543E-2</v>
      </c>
      <c r="AC390" s="127">
        <v>4.0080583138794923</v>
      </c>
      <c r="AD390" s="128">
        <v>4.1749008624638373</v>
      </c>
      <c r="AE390" s="127">
        <v>5.0220480156785818</v>
      </c>
      <c r="AF390" s="128">
        <v>4.8686248826206757</v>
      </c>
      <c r="AG390" s="128">
        <v>4.0334677442352529</v>
      </c>
      <c r="AH390" s="128">
        <v>2.9160384857871251</v>
      </c>
      <c r="AI390" s="128">
        <v>4.8086552598495658</v>
      </c>
      <c r="AJ390" s="127">
        <v>5.2</v>
      </c>
      <c r="AK390" s="127">
        <v>5.1400152726358792</v>
      </c>
    </row>
    <row r="391" spans="1:38" x14ac:dyDescent="0.15">
      <c r="A391" s="126" t="s">
        <v>1298</v>
      </c>
      <c r="B391" s="126" t="s">
        <v>1299</v>
      </c>
      <c r="C391" s="126" t="s">
        <v>1300</v>
      </c>
      <c r="D391" s="126" t="s">
        <v>194</v>
      </c>
      <c r="E391" s="126" t="s">
        <v>76</v>
      </c>
      <c r="F391" s="127" t="s">
        <v>52</v>
      </c>
      <c r="G391" s="127">
        <v>5.6515176924366841</v>
      </c>
      <c r="H391" s="127">
        <v>46.428571428571416</v>
      </c>
      <c r="I391" s="127">
        <v>33.83197831978319</v>
      </c>
      <c r="J391" s="127">
        <v>10.076138020411477</v>
      </c>
      <c r="K391" s="127">
        <v>-2.8403237674760931</v>
      </c>
      <c r="L391" s="127">
        <v>4.4759163889730473</v>
      </c>
      <c r="M391" s="127">
        <v>4.2769119246103742</v>
      </c>
      <c r="N391" s="127">
        <v>6.812652068126539</v>
      </c>
      <c r="O391" s="127">
        <v>8.3306215424666448</v>
      </c>
      <c r="P391" s="127">
        <v>1.2376088915590344</v>
      </c>
      <c r="Q391" s="127">
        <v>4.5219868257076854</v>
      </c>
      <c r="R391" s="127">
        <v>3.3668313177766436</v>
      </c>
      <c r="S391" s="127">
        <v>2.8122596946061691</v>
      </c>
      <c r="T391" s="127">
        <v>3.5420450902874165</v>
      </c>
      <c r="U391" s="127">
        <v>4.1329136783447638</v>
      </c>
      <c r="V391" s="127">
        <v>2.8788028936676255</v>
      </c>
      <c r="W391" s="127">
        <v>0.95361941915908233</v>
      </c>
      <c r="X391" s="127">
        <v>-8.1103000811026504E-2</v>
      </c>
      <c r="Y391" s="127">
        <v>0.43926661573721049</v>
      </c>
      <c r="Z391" s="127">
        <v>0.5847119224187054</v>
      </c>
      <c r="AA391" s="128">
        <v>0.41117255068765513</v>
      </c>
      <c r="AB391" s="127">
        <v>1.1531582415513553</v>
      </c>
      <c r="AC391" s="127">
        <v>3.4153831836582826</v>
      </c>
      <c r="AD391" s="128">
        <v>3.523059617547819</v>
      </c>
      <c r="AE391" s="127">
        <v>3.4987830319888724</v>
      </c>
      <c r="AF391" s="128">
        <v>3.569478856087005</v>
      </c>
      <c r="AG391" s="128">
        <v>2.4449580343024024</v>
      </c>
      <c r="AH391" s="128">
        <v>1.8681231694767666</v>
      </c>
      <c r="AI391" s="128">
        <v>0.7348045691195827</v>
      </c>
      <c r="AJ391" s="127" t="s">
        <v>52</v>
      </c>
      <c r="AK391" s="127" t="s">
        <v>52</v>
      </c>
    </row>
    <row r="392" spans="1:38" x14ac:dyDescent="0.15">
      <c r="A392" s="126" t="s">
        <v>1301</v>
      </c>
      <c r="B392" s="126" t="s">
        <v>1302</v>
      </c>
      <c r="C392" s="126" t="s">
        <v>1303</v>
      </c>
      <c r="D392" s="126" t="s">
        <v>94</v>
      </c>
      <c r="E392" s="126" t="s">
        <v>74</v>
      </c>
      <c r="F392" s="127" t="s">
        <v>52</v>
      </c>
      <c r="G392" s="127">
        <v>4.6882716049382793</v>
      </c>
      <c r="H392" s="127">
        <v>5.9701052507444103</v>
      </c>
      <c r="I392" s="127">
        <v>3.3273981749387929</v>
      </c>
      <c r="J392" s="127">
        <v>6.8349488422186511</v>
      </c>
      <c r="K392" s="127">
        <v>5.1224214625048745</v>
      </c>
      <c r="L392" s="127">
        <v>6.8135503823931316</v>
      </c>
      <c r="M392" s="127">
        <v>5.5765043880322338</v>
      </c>
      <c r="N392" s="127">
        <v>5.1650279032686655</v>
      </c>
      <c r="O392" s="127">
        <v>4.9063011704773061</v>
      </c>
      <c r="P392" s="127">
        <v>6.5007515319689873</v>
      </c>
      <c r="Q392" s="127">
        <v>3.5038675532636887</v>
      </c>
      <c r="R392" s="127">
        <v>2.9997902244598436</v>
      </c>
      <c r="S392" s="127">
        <v>3.00067888662592</v>
      </c>
      <c r="T392" s="127">
        <v>2.9997693118903186</v>
      </c>
      <c r="U392" s="127">
        <v>3.0003919466952595</v>
      </c>
      <c r="V392" s="127">
        <v>2.9999689363817055</v>
      </c>
      <c r="W392" s="127">
        <v>0</v>
      </c>
      <c r="X392" s="127">
        <v>0</v>
      </c>
      <c r="Y392" s="127">
        <v>0</v>
      </c>
      <c r="Z392" s="127">
        <v>0</v>
      </c>
      <c r="AA392" s="128">
        <v>0</v>
      </c>
      <c r="AB392" s="127">
        <v>0</v>
      </c>
      <c r="AC392" s="127">
        <v>3.7502544653964742</v>
      </c>
      <c r="AD392" s="128">
        <v>4.9896442716471201</v>
      </c>
      <c r="AE392" s="127">
        <v>4.9899287746329568</v>
      </c>
      <c r="AF392" s="128">
        <v>3.9899789029535837</v>
      </c>
      <c r="AG392" s="128">
        <v>3.990312682271191</v>
      </c>
      <c r="AH392" s="128">
        <v>3.9902210625144825</v>
      </c>
      <c r="AI392" s="128">
        <v>3.9895328045212759</v>
      </c>
      <c r="AJ392" s="127">
        <v>5</v>
      </c>
      <c r="AK392" s="127">
        <v>4.9901196382928488</v>
      </c>
    </row>
    <row r="393" spans="1:38" ht="17" x14ac:dyDescent="0.15">
      <c r="A393" s="126" t="s">
        <v>1304</v>
      </c>
      <c r="B393" s="126" t="s">
        <v>1305</v>
      </c>
      <c r="C393" s="126" t="s">
        <v>1306</v>
      </c>
      <c r="D393" s="126" t="s">
        <v>194</v>
      </c>
      <c r="E393" s="126" t="s">
        <v>76</v>
      </c>
      <c r="F393" s="127" t="s">
        <v>52</v>
      </c>
      <c r="G393" s="127">
        <v>-2.4495989594623921</v>
      </c>
      <c r="H393" s="127">
        <v>0</v>
      </c>
      <c r="I393" s="127">
        <v>82.333333333333314</v>
      </c>
      <c r="J393" s="127">
        <v>14.747105423522243</v>
      </c>
      <c r="K393" s="127">
        <v>13.935209771640984</v>
      </c>
      <c r="L393" s="127">
        <v>2.7966812715575884E-2</v>
      </c>
      <c r="M393" s="127">
        <v>3.0568499534016809</v>
      </c>
      <c r="N393" s="127">
        <v>3.255561584373325</v>
      </c>
      <c r="O393" s="127">
        <v>6.7962865650726769</v>
      </c>
      <c r="P393" s="127">
        <v>5.0434639986878977</v>
      </c>
      <c r="Q393" s="127">
        <v>4.7154344601451896</v>
      </c>
      <c r="R393" s="127">
        <v>4.5701930962499091</v>
      </c>
      <c r="S393" s="127">
        <v>4.7768430058462883</v>
      </c>
      <c r="T393" s="127">
        <v>5.3620032661948756</v>
      </c>
      <c r="U393" s="127">
        <v>4.714544045466269</v>
      </c>
      <c r="V393" s="127" t="s">
        <v>52</v>
      </c>
      <c r="W393" s="127" t="s">
        <v>52</v>
      </c>
      <c r="X393" s="127" t="s">
        <v>52</v>
      </c>
      <c r="Y393" s="127" t="s">
        <v>52</v>
      </c>
      <c r="Z393" s="127" t="s">
        <v>52</v>
      </c>
      <c r="AA393" s="128" t="s">
        <v>52</v>
      </c>
      <c r="AB393" s="127" t="s">
        <v>52</v>
      </c>
      <c r="AC393" s="127" t="s">
        <v>52</v>
      </c>
      <c r="AD393" s="128" t="s">
        <v>52</v>
      </c>
      <c r="AE393" s="127" t="s">
        <v>52</v>
      </c>
      <c r="AF393" s="128" t="s">
        <v>52</v>
      </c>
      <c r="AG393" s="128" t="s">
        <v>52</v>
      </c>
      <c r="AH393" s="128" t="s">
        <v>52</v>
      </c>
      <c r="AI393" s="128" t="s">
        <v>52</v>
      </c>
      <c r="AJ393" s="127" t="s">
        <v>52</v>
      </c>
      <c r="AK393" s="127" t="s">
        <v>52</v>
      </c>
    </row>
    <row r="394" spans="1:38" x14ac:dyDescent="0.15">
      <c r="A394" s="126" t="s">
        <v>1307</v>
      </c>
      <c r="B394" s="126" t="s">
        <v>1308</v>
      </c>
      <c r="C394" s="126" t="s">
        <v>1309</v>
      </c>
      <c r="D394" s="126" t="s">
        <v>94</v>
      </c>
      <c r="E394" s="126" t="s">
        <v>74</v>
      </c>
      <c r="F394" s="127" t="s">
        <v>52</v>
      </c>
      <c r="G394" s="127">
        <v>2.443969730982289</v>
      </c>
      <c r="H394" s="127">
        <v>3.3788082278928471</v>
      </c>
      <c r="I394" s="127">
        <v>4.4136752136752193</v>
      </c>
      <c r="J394" s="127">
        <v>9.3922923283455049</v>
      </c>
      <c r="K394" s="127">
        <v>8.6307786707373566</v>
      </c>
      <c r="L394" s="127">
        <v>6.9958394180696075</v>
      </c>
      <c r="M394" s="127">
        <v>4.8426555418211734</v>
      </c>
      <c r="N394" s="127">
        <v>7.5873503223825622</v>
      </c>
      <c r="O394" s="127">
        <v>6.4997774048834174</v>
      </c>
      <c r="P394" s="127">
        <v>5.7911829962378221</v>
      </c>
      <c r="Q394" s="127">
        <v>1.8996960486322223</v>
      </c>
      <c r="R394" s="127">
        <v>4.3997017151379509</v>
      </c>
      <c r="S394" s="127">
        <v>2.7999999999999972</v>
      </c>
      <c r="T394" s="127">
        <v>2.9998147118769509</v>
      </c>
      <c r="U394" s="127">
        <v>2.8458867761607536</v>
      </c>
      <c r="V394" s="127">
        <v>1.8042364135663007</v>
      </c>
      <c r="W394" s="127">
        <v>1.0033933250289948</v>
      </c>
      <c r="X394" s="127">
        <v>0</v>
      </c>
      <c r="Y394" s="127">
        <v>0</v>
      </c>
      <c r="Z394" s="127">
        <v>0</v>
      </c>
      <c r="AA394" s="128">
        <v>0</v>
      </c>
      <c r="AB394" s="127">
        <v>0</v>
      </c>
      <c r="AC394" s="127">
        <v>3.9898616178884572</v>
      </c>
      <c r="AD394" s="128">
        <v>4.9892036903749215</v>
      </c>
      <c r="AE394" s="127">
        <v>4.9912748122526551</v>
      </c>
      <c r="AF394" s="128">
        <v>3.9897307284207928</v>
      </c>
      <c r="AG394" s="128">
        <v>3.9907811741872967</v>
      </c>
      <c r="AH394" s="128">
        <v>2.9895499550572544</v>
      </c>
      <c r="AI394" s="128">
        <v>4.9900731522072306</v>
      </c>
      <c r="AJ394" s="127">
        <v>5</v>
      </c>
      <c r="AK394" s="127">
        <v>4.989966878611316</v>
      </c>
    </row>
    <row r="395" spans="1:38" x14ac:dyDescent="0.15">
      <c r="A395" s="126" t="s">
        <v>1310</v>
      </c>
      <c r="B395" s="126" t="s">
        <v>1311</v>
      </c>
      <c r="C395" s="126" t="s">
        <v>1312</v>
      </c>
      <c r="D395" s="126" t="s">
        <v>194</v>
      </c>
      <c r="E395" s="126" t="s">
        <v>76</v>
      </c>
      <c r="F395" s="127" t="s">
        <v>52</v>
      </c>
      <c r="G395" s="127">
        <v>5.3650793650793531</v>
      </c>
      <c r="H395" s="127">
        <v>-3.3895751732449497</v>
      </c>
      <c r="I395" s="127">
        <v>33.650397629814421</v>
      </c>
      <c r="J395" s="127">
        <v>7.6770505191926475</v>
      </c>
      <c r="K395" s="127">
        <v>19.254523783725205</v>
      </c>
      <c r="L395" s="127">
        <v>5.0972196983463505</v>
      </c>
      <c r="M395" s="127">
        <v>9.9420765972162144</v>
      </c>
      <c r="N395" s="127">
        <v>10.167492333097414</v>
      </c>
      <c r="O395" s="127">
        <v>9.8501070663811703</v>
      </c>
      <c r="P395" s="127">
        <v>9.0708252111760999</v>
      </c>
      <c r="Q395" s="127">
        <v>8.8407005838198245</v>
      </c>
      <c r="R395" s="127">
        <v>4.6852764094143424</v>
      </c>
      <c r="S395" s="127">
        <v>3.5815120777998573</v>
      </c>
      <c r="T395" s="127">
        <v>3.932158901620312</v>
      </c>
      <c r="U395" s="127">
        <v>4.5410393394851809</v>
      </c>
      <c r="V395" s="127">
        <v>3.3310104529616638</v>
      </c>
      <c r="W395" s="127">
        <v>2.4008632317237755</v>
      </c>
      <c r="X395" s="127">
        <v>0.25904460835968735</v>
      </c>
      <c r="Y395" s="127">
        <v>0.41164878476023148</v>
      </c>
      <c r="Z395" s="127">
        <v>0.6280256443804717</v>
      </c>
      <c r="AA395" s="128">
        <v>6.9345122004071946E-2</v>
      </c>
      <c r="AB395" s="127">
        <v>0.7536056130625024</v>
      </c>
      <c r="AC395" s="127">
        <v>2.226711946008697</v>
      </c>
      <c r="AD395" s="128">
        <v>2.3380009251082745</v>
      </c>
      <c r="AE395" s="127">
        <v>2.7982084891317704</v>
      </c>
      <c r="AF395" s="128">
        <v>3.0777839955232089</v>
      </c>
      <c r="AG395" s="128">
        <v>2.5593299208934495</v>
      </c>
      <c r="AH395" s="128">
        <v>0.26467029643072765</v>
      </c>
      <c r="AI395" s="128">
        <v>2.8320386152801835</v>
      </c>
      <c r="AJ395" s="127" t="s">
        <v>52</v>
      </c>
      <c r="AK395" s="127" t="s">
        <v>52</v>
      </c>
    </row>
    <row r="396" spans="1:38" ht="17" x14ac:dyDescent="0.15">
      <c r="A396" s="126" t="s">
        <v>1313</v>
      </c>
      <c r="B396" s="126" t="s">
        <v>52</v>
      </c>
      <c r="C396" s="126" t="s">
        <v>1314</v>
      </c>
      <c r="D396" s="126" t="s">
        <v>194</v>
      </c>
      <c r="E396" s="126" t="s">
        <v>76</v>
      </c>
      <c r="F396" s="127" t="s">
        <v>52</v>
      </c>
      <c r="G396" s="127">
        <v>-19.82375478927203</v>
      </c>
      <c r="H396" s="127">
        <v>-43.008697314345788</v>
      </c>
      <c r="I396" s="127" t="s">
        <v>52</v>
      </c>
      <c r="J396" s="127" t="s">
        <v>52</v>
      </c>
      <c r="K396" s="127" t="s">
        <v>52</v>
      </c>
      <c r="L396" s="127" t="s">
        <v>52</v>
      </c>
      <c r="M396" s="127" t="s">
        <v>52</v>
      </c>
      <c r="N396" s="127" t="s">
        <v>52</v>
      </c>
      <c r="O396" s="127" t="s">
        <v>52</v>
      </c>
      <c r="P396" s="127" t="s">
        <v>52</v>
      </c>
      <c r="Q396" s="127" t="s">
        <v>52</v>
      </c>
      <c r="R396" s="127" t="s">
        <v>52</v>
      </c>
      <c r="S396" s="127" t="s">
        <v>52</v>
      </c>
      <c r="T396" s="127" t="s">
        <v>52</v>
      </c>
      <c r="U396" s="127" t="s">
        <v>52</v>
      </c>
      <c r="V396" s="127" t="s">
        <v>52</v>
      </c>
      <c r="W396" s="127" t="s">
        <v>52</v>
      </c>
      <c r="X396" s="127" t="s">
        <v>52</v>
      </c>
      <c r="Y396" s="127" t="s">
        <v>52</v>
      </c>
      <c r="Z396" s="127" t="s">
        <v>52</v>
      </c>
      <c r="AA396" s="128" t="s">
        <v>52</v>
      </c>
      <c r="AB396" s="127" t="s">
        <v>52</v>
      </c>
      <c r="AC396" s="127" t="s">
        <v>52</v>
      </c>
      <c r="AD396" s="128" t="s">
        <v>52</v>
      </c>
      <c r="AE396" s="127" t="s">
        <v>52</v>
      </c>
      <c r="AF396" s="128" t="s">
        <v>52</v>
      </c>
      <c r="AG396" s="128" t="s">
        <v>52</v>
      </c>
      <c r="AH396" s="128" t="s">
        <v>52</v>
      </c>
      <c r="AI396" s="128" t="s">
        <v>52</v>
      </c>
      <c r="AJ396" s="127" t="s">
        <v>52</v>
      </c>
      <c r="AK396" s="127" t="s">
        <v>52</v>
      </c>
    </row>
    <row r="397" spans="1:38" ht="17" x14ac:dyDescent="0.15">
      <c r="A397" s="126" t="s">
        <v>1315</v>
      </c>
      <c r="B397" s="126" t="s">
        <v>1316</v>
      </c>
      <c r="C397" s="126" t="s">
        <v>1317</v>
      </c>
      <c r="D397" s="126" t="s">
        <v>194</v>
      </c>
      <c r="E397" s="126" t="s">
        <v>76</v>
      </c>
      <c r="F397" s="127" t="s">
        <v>52</v>
      </c>
      <c r="G397" s="127">
        <v>76.744186046511629</v>
      </c>
      <c r="H397" s="127">
        <v>2.6315789473684248</v>
      </c>
      <c r="I397" s="127">
        <v>12.239316239316224</v>
      </c>
      <c r="J397" s="127">
        <v>19.169458828307455</v>
      </c>
      <c r="K397" s="127">
        <v>4.7882763909005632</v>
      </c>
      <c r="L397" s="127">
        <v>3.4515001219611321</v>
      </c>
      <c r="M397" s="127">
        <v>3.9415255236373525</v>
      </c>
      <c r="N397" s="127">
        <v>5.1644612476370497</v>
      </c>
      <c r="O397" s="127">
        <v>8.5957722174288023</v>
      </c>
      <c r="P397" s="127">
        <v>2.8735061409607141</v>
      </c>
      <c r="Q397" s="127">
        <v>4.849557522123888</v>
      </c>
      <c r="R397" s="127">
        <v>2.3939598551347245</v>
      </c>
      <c r="S397" s="127">
        <v>3.3211438163179565</v>
      </c>
      <c r="T397" s="127">
        <v>2.8053379750507759</v>
      </c>
      <c r="U397" s="127">
        <v>2.6130880153511811</v>
      </c>
      <c r="V397" s="127" t="s">
        <v>52</v>
      </c>
      <c r="W397" s="127" t="s">
        <v>52</v>
      </c>
      <c r="X397" s="127" t="s">
        <v>52</v>
      </c>
      <c r="Y397" s="127" t="s">
        <v>52</v>
      </c>
      <c r="Z397" s="127" t="s">
        <v>52</v>
      </c>
      <c r="AA397" s="128" t="s">
        <v>52</v>
      </c>
      <c r="AB397" s="127" t="s">
        <v>52</v>
      </c>
      <c r="AC397" s="127" t="s">
        <v>52</v>
      </c>
      <c r="AD397" s="128" t="s">
        <v>52</v>
      </c>
      <c r="AE397" s="127" t="s">
        <v>52</v>
      </c>
      <c r="AF397" s="128" t="s">
        <v>52</v>
      </c>
      <c r="AG397" s="128" t="s">
        <v>52</v>
      </c>
      <c r="AH397" s="128" t="s">
        <v>52</v>
      </c>
      <c r="AI397" s="128" t="s">
        <v>52</v>
      </c>
      <c r="AJ397" s="127" t="s">
        <v>52</v>
      </c>
      <c r="AK397" s="127" t="s">
        <v>52</v>
      </c>
    </row>
    <row r="398" spans="1:38" x14ac:dyDescent="0.15">
      <c r="A398" s="126" t="s">
        <v>1318</v>
      </c>
      <c r="B398" s="126" t="s">
        <v>1319</v>
      </c>
      <c r="C398" s="126" t="s">
        <v>1320</v>
      </c>
      <c r="D398" s="126" t="s">
        <v>194</v>
      </c>
      <c r="E398" s="126" t="s">
        <v>76</v>
      </c>
      <c r="F398" s="127" t="s">
        <v>52</v>
      </c>
      <c r="G398" s="127">
        <v>12.669003505257905</v>
      </c>
      <c r="H398" s="127">
        <v>0</v>
      </c>
      <c r="I398" s="127">
        <v>4</v>
      </c>
      <c r="J398" s="127">
        <v>6.025641025641022</v>
      </c>
      <c r="K398" s="127">
        <v>1.8037081821846073</v>
      </c>
      <c r="L398" s="127">
        <v>4.493714738196573</v>
      </c>
      <c r="M398" s="127">
        <v>3.9973477313630923</v>
      </c>
      <c r="N398" s="127">
        <v>2.8053556790235774</v>
      </c>
      <c r="O398" s="127">
        <v>4.917161336050313</v>
      </c>
      <c r="P398" s="127">
        <v>3.8338118561053847</v>
      </c>
      <c r="Q398" s="127">
        <v>3.4401431359791843</v>
      </c>
      <c r="R398" s="127">
        <v>11.195848730246098</v>
      </c>
      <c r="S398" s="127">
        <v>1.2161493318249228</v>
      </c>
      <c r="T398" s="127">
        <v>3.5557107928746063</v>
      </c>
      <c r="U398" s="127">
        <v>7.7644360496492055</v>
      </c>
      <c r="V398" s="127">
        <v>3.580594679186234</v>
      </c>
      <c r="W398" s="127">
        <v>4.3572853085151309</v>
      </c>
      <c r="X398" s="127">
        <v>3.2082464674542592</v>
      </c>
      <c r="Y398" s="127">
        <v>0.53304904051172741</v>
      </c>
      <c r="Z398" s="127">
        <v>3.2315677847854118</v>
      </c>
      <c r="AA398" s="128">
        <v>1.8706747404844126</v>
      </c>
      <c r="AB398" s="127">
        <v>1.7991720624137564</v>
      </c>
      <c r="AC398" s="127">
        <v>3.2740733017048163</v>
      </c>
      <c r="AD398" s="128">
        <v>4.4424251602806608</v>
      </c>
      <c r="AE398" s="127">
        <v>3.5042776354584637</v>
      </c>
      <c r="AF398" s="128">
        <v>3.3669561968805439</v>
      </c>
      <c r="AG398" s="128">
        <v>4.3144341540546804</v>
      </c>
      <c r="AH398" s="128">
        <v>5.4395842355998276</v>
      </c>
      <c r="AI398" s="128">
        <v>3.2489936745255883</v>
      </c>
      <c r="AJ398" s="127" t="s">
        <v>52</v>
      </c>
      <c r="AK398" s="127" t="s">
        <v>52</v>
      </c>
    </row>
    <row r="399" spans="1:38" x14ac:dyDescent="0.15">
      <c r="A399" s="126" t="s">
        <v>1321</v>
      </c>
      <c r="B399" s="126" t="s">
        <v>1322</v>
      </c>
      <c r="C399" s="126" t="s">
        <v>1323</v>
      </c>
      <c r="D399" s="126" t="s">
        <v>94</v>
      </c>
      <c r="E399" s="126" t="s">
        <v>74</v>
      </c>
      <c r="F399" s="127" t="s">
        <v>52</v>
      </c>
      <c r="G399" s="127">
        <v>4.3911786100810986</v>
      </c>
      <c r="H399" s="127">
        <v>7.4560658078112851</v>
      </c>
      <c r="I399" s="127">
        <v>4.8888888888888715</v>
      </c>
      <c r="J399" s="127">
        <v>8.518306291091136</v>
      </c>
      <c r="K399" s="127">
        <v>6.9783922740220987</v>
      </c>
      <c r="L399" s="127">
        <v>4.4890695831763594</v>
      </c>
      <c r="M399" s="127">
        <v>3.9928893750854684</v>
      </c>
      <c r="N399" s="127">
        <v>4.2543781005319516</v>
      </c>
      <c r="O399" s="127">
        <v>8.9859426238906508</v>
      </c>
      <c r="P399" s="127">
        <v>3.0057548053150356</v>
      </c>
      <c r="Q399" s="127">
        <v>4.7381215018180285</v>
      </c>
      <c r="R399" s="127">
        <v>4.9109188957258567</v>
      </c>
      <c r="S399" s="127">
        <v>3.9625219597891856</v>
      </c>
      <c r="T399" s="127">
        <v>4.2352878064481558</v>
      </c>
      <c r="U399" s="127">
        <v>3.9894324215365771</v>
      </c>
      <c r="V399" s="127">
        <v>2.6939637395450262</v>
      </c>
      <c r="W399" s="127">
        <v>2.5895582329317222</v>
      </c>
      <c r="X399" s="127">
        <v>-7.8293821051573786E-3</v>
      </c>
      <c r="Y399" s="127">
        <v>-1.9574987863506976E-2</v>
      </c>
      <c r="Z399" s="127">
        <v>7.4399517577859342E-2</v>
      </c>
      <c r="AA399" s="128">
        <v>1.9853815814186548</v>
      </c>
      <c r="AB399" s="127">
        <v>1.9804943178766132</v>
      </c>
      <c r="AC399" s="127">
        <v>3.9578034943040574</v>
      </c>
      <c r="AD399" s="128">
        <v>4.9340629116544354</v>
      </c>
      <c r="AE399" s="127">
        <v>6.0208719883569239</v>
      </c>
      <c r="AF399" s="128">
        <v>2.9913862648658585</v>
      </c>
      <c r="AG399" s="128">
        <v>4.0339595467006939</v>
      </c>
      <c r="AH399" s="128">
        <v>4.9917421611250106</v>
      </c>
      <c r="AI399" s="128">
        <v>3.0685951894883523</v>
      </c>
      <c r="AJ399" s="127">
        <v>5</v>
      </c>
      <c r="AK399" s="127">
        <v>4.9681106424382424</v>
      </c>
    </row>
    <row r="400" spans="1:38" x14ac:dyDescent="0.15">
      <c r="A400" s="126" t="s">
        <v>1324</v>
      </c>
      <c r="B400" s="126" t="s">
        <v>1325</v>
      </c>
      <c r="C400" s="126" t="s">
        <v>1326</v>
      </c>
      <c r="D400" s="126" t="s">
        <v>194</v>
      </c>
      <c r="E400" s="126" t="s">
        <v>76</v>
      </c>
      <c r="F400" s="127" t="s">
        <v>52</v>
      </c>
      <c r="G400" s="127">
        <v>-22.052287581699346</v>
      </c>
      <c r="H400" s="127">
        <v>18.866342445077962</v>
      </c>
      <c r="I400" s="127">
        <v>21.190744920993239</v>
      </c>
      <c r="J400" s="127">
        <v>26.670547147846335</v>
      </c>
      <c r="K400" s="127">
        <v>18.500137854976543</v>
      </c>
      <c r="L400" s="127">
        <v>1.465798045602611</v>
      </c>
      <c r="M400" s="127">
        <v>5.0523580218604138</v>
      </c>
      <c r="N400" s="127">
        <v>5.5951688009313187</v>
      </c>
      <c r="O400" s="127">
        <v>7.7516709157307275</v>
      </c>
      <c r="P400" s="127">
        <v>4.1373577183783112</v>
      </c>
      <c r="Q400" s="127">
        <v>3.1501381639545514</v>
      </c>
      <c r="R400" s="127">
        <v>3.4468389093939891</v>
      </c>
      <c r="S400" s="127">
        <v>2.5723657708465169</v>
      </c>
      <c r="T400" s="127">
        <v>3.5289497307001767</v>
      </c>
      <c r="U400" s="127">
        <v>4.2161166206036995</v>
      </c>
      <c r="V400" s="127">
        <v>3.7439550725391229</v>
      </c>
      <c r="W400" s="127">
        <v>2.696606686381628</v>
      </c>
      <c r="X400" s="127">
        <v>0.50270877055982055</v>
      </c>
      <c r="Y400" s="127">
        <v>0.24766899766900963</v>
      </c>
      <c r="Z400" s="127">
        <v>0.62490917017873926</v>
      </c>
      <c r="AA400" s="128">
        <v>2.8211053341036019</v>
      </c>
      <c r="AB400" s="127">
        <v>0.59930705122201999</v>
      </c>
      <c r="AC400" s="127">
        <v>1.9221818858791817</v>
      </c>
      <c r="AD400" s="128">
        <v>3.1234302936207214</v>
      </c>
      <c r="AE400" s="127">
        <v>3.4185006420758945</v>
      </c>
      <c r="AF400" s="128">
        <v>1.4129736673089255</v>
      </c>
      <c r="AG400" s="128">
        <v>2.5121384842727634</v>
      </c>
      <c r="AH400" s="128">
        <v>2.4546952224052636</v>
      </c>
      <c r="AI400" s="128">
        <v>-2.1568419360025652</v>
      </c>
      <c r="AJ400" s="127" t="s">
        <v>52</v>
      </c>
      <c r="AK400" s="127" t="s">
        <v>52</v>
      </c>
    </row>
    <row r="401" spans="1:38" x14ac:dyDescent="0.15">
      <c r="A401" s="126" t="s">
        <v>1327</v>
      </c>
      <c r="B401" s="126" t="s">
        <v>1328</v>
      </c>
      <c r="C401" s="126" t="s">
        <v>1329</v>
      </c>
      <c r="D401" s="126" t="s">
        <v>94</v>
      </c>
      <c r="E401" s="126" t="s">
        <v>76</v>
      </c>
      <c r="F401" s="127" t="s">
        <v>52</v>
      </c>
      <c r="G401" s="127">
        <v>-31.768273554323954</v>
      </c>
      <c r="H401" s="127">
        <v>0</v>
      </c>
      <c r="I401" s="127">
        <v>47.325670498084293</v>
      </c>
      <c r="J401" s="127">
        <v>11.494850722979308</v>
      </c>
      <c r="K401" s="127">
        <v>6.3071468557566561</v>
      </c>
      <c r="L401" s="127">
        <v>5.6082148499210263</v>
      </c>
      <c r="M401" s="127">
        <v>6.5403473780436912</v>
      </c>
      <c r="N401" s="127">
        <v>10.31201248049922</v>
      </c>
      <c r="O401" s="127">
        <v>18.0101824352991</v>
      </c>
      <c r="P401" s="127">
        <v>6.1477619989214674</v>
      </c>
      <c r="Q401" s="127">
        <v>6.2658763759525726</v>
      </c>
      <c r="R401" s="127">
        <v>4.605577689243006</v>
      </c>
      <c r="S401" s="127">
        <v>4.6719479991874806</v>
      </c>
      <c r="T401" s="127">
        <v>4.4149039394527421</v>
      </c>
      <c r="U401" s="127">
        <v>6.3330545488337435</v>
      </c>
      <c r="V401" s="127">
        <v>4.4614376228971082</v>
      </c>
      <c r="W401" s="127">
        <v>3.2376809169246172</v>
      </c>
      <c r="X401" s="127">
        <v>0.6685575364667784</v>
      </c>
      <c r="Y401" s="127">
        <v>0.13282350573555846</v>
      </c>
      <c r="Z401" s="127">
        <v>2.9423587105072784</v>
      </c>
      <c r="AA401" s="128">
        <v>2.5341663412729254</v>
      </c>
      <c r="AB401" s="127">
        <v>1.6108762709928115</v>
      </c>
      <c r="AC401" s="127">
        <v>3.4030432501311658</v>
      </c>
      <c r="AD401" s="128">
        <v>2.8996013048205871</v>
      </c>
      <c r="AE401" s="127">
        <v>3.3849947164494631</v>
      </c>
      <c r="AF401" s="128">
        <v>2.8823549453170338</v>
      </c>
      <c r="AG401" s="128">
        <v>2.8314070934198687</v>
      </c>
      <c r="AH401" s="128">
        <v>2.6793765296921275</v>
      </c>
      <c r="AI401" s="128">
        <v>2.3945928992598242</v>
      </c>
      <c r="AJ401" s="127">
        <v>3.3</v>
      </c>
      <c r="AK401" s="127">
        <v>3.7057899261806644</v>
      </c>
    </row>
    <row r="402" spans="1:38" x14ac:dyDescent="0.15">
      <c r="A402" s="126" t="s">
        <v>1330</v>
      </c>
      <c r="B402" s="126" t="s">
        <v>1331</v>
      </c>
      <c r="C402" s="126" t="s">
        <v>1332</v>
      </c>
      <c r="D402" s="126" t="s">
        <v>94</v>
      </c>
      <c r="E402" s="126" t="s">
        <v>74</v>
      </c>
      <c r="F402" s="127" t="s">
        <v>52</v>
      </c>
      <c r="G402" s="127">
        <v>0</v>
      </c>
      <c r="H402" s="127">
        <v>10.312148724600092</v>
      </c>
      <c r="I402" s="127">
        <v>2.716811939549757</v>
      </c>
      <c r="J402" s="127">
        <v>5.0014499168205617</v>
      </c>
      <c r="K402" s="127">
        <v>9.7749934591121956</v>
      </c>
      <c r="L402" s="127">
        <v>5.8988652463487909</v>
      </c>
      <c r="M402" s="127">
        <v>5.6940658681137393</v>
      </c>
      <c r="N402" s="127">
        <v>6.9299200302843929</v>
      </c>
      <c r="O402" s="127">
        <v>5.2107534019249897</v>
      </c>
      <c r="P402" s="127">
        <v>6.8738170347003091</v>
      </c>
      <c r="Q402" s="127">
        <v>4.9371783897596231</v>
      </c>
      <c r="R402" s="127">
        <v>4.7536449299142163</v>
      </c>
      <c r="S402" s="127">
        <v>4.5987916759901566</v>
      </c>
      <c r="T402" s="127">
        <v>3.846384227685391</v>
      </c>
      <c r="U402" s="127">
        <v>2.5000412004153105</v>
      </c>
      <c r="V402" s="127">
        <v>1.9470705511608628</v>
      </c>
      <c r="W402" s="127">
        <v>1.3886479410790429</v>
      </c>
      <c r="X402" s="127">
        <v>2.3332685203314441E-3</v>
      </c>
      <c r="Y402" s="127">
        <v>1.5554760534541856E-3</v>
      </c>
      <c r="Z402" s="127">
        <v>5.2885363198001301E-2</v>
      </c>
      <c r="AA402" s="128">
        <v>6.9958335924269477E-3</v>
      </c>
      <c r="AB402" s="127">
        <v>1.9610281601467383</v>
      </c>
      <c r="AC402" s="127">
        <v>3.985363622503435</v>
      </c>
      <c r="AD402" s="128">
        <v>4.9813793912380611</v>
      </c>
      <c r="AE402" s="127">
        <v>5.9775284037345777</v>
      </c>
      <c r="AF402" s="128">
        <v>2.9855761944610926</v>
      </c>
      <c r="AG402" s="128">
        <v>4.0334241877487242</v>
      </c>
      <c r="AH402" s="128">
        <v>4.9785360213532792</v>
      </c>
      <c r="AI402" s="128">
        <v>2.978446684984148</v>
      </c>
      <c r="AJ402" s="127">
        <v>5</v>
      </c>
      <c r="AK402" s="127">
        <v>4.9820347598944341</v>
      </c>
    </row>
    <row r="403" spans="1:38" ht="17" x14ac:dyDescent="0.15">
      <c r="A403" s="126" t="s">
        <v>1333</v>
      </c>
      <c r="B403" s="126" t="s">
        <v>52</v>
      </c>
      <c r="C403" s="126" t="s">
        <v>1334</v>
      </c>
      <c r="D403" s="126" t="s">
        <v>194</v>
      </c>
      <c r="E403" s="126" t="s">
        <v>76</v>
      </c>
      <c r="F403" s="127" t="s">
        <v>52</v>
      </c>
      <c r="G403" s="127">
        <v>0</v>
      </c>
      <c r="H403" s="127">
        <v>3.9938374022280243</v>
      </c>
      <c r="I403" s="127">
        <v>10.23361823361823</v>
      </c>
      <c r="J403" s="127">
        <v>6.2441848444122741</v>
      </c>
      <c r="K403" s="127">
        <v>1.654179235185353</v>
      </c>
      <c r="L403" s="127">
        <v>2.9960754283526256</v>
      </c>
      <c r="M403" s="127">
        <v>0.16728624535315362</v>
      </c>
      <c r="N403" s="127">
        <v>12.423455186490997</v>
      </c>
      <c r="O403" s="127">
        <v>7.5761327061153736</v>
      </c>
      <c r="P403" s="127">
        <v>3.736095128500196</v>
      </c>
      <c r="Q403" s="127">
        <v>3.2243750924419601</v>
      </c>
      <c r="R403" s="127">
        <v>3.7397908009743475</v>
      </c>
      <c r="S403" s="127">
        <v>4.7099447513812009</v>
      </c>
      <c r="T403" s="127">
        <v>3.8517345996570356</v>
      </c>
      <c r="U403" s="127">
        <v>3.4421440365807143</v>
      </c>
      <c r="V403" s="127" t="s">
        <v>52</v>
      </c>
      <c r="W403" s="127" t="s">
        <v>52</v>
      </c>
      <c r="X403" s="127" t="s">
        <v>52</v>
      </c>
      <c r="Y403" s="127" t="s">
        <v>52</v>
      </c>
      <c r="Z403" s="127" t="s">
        <v>52</v>
      </c>
      <c r="AA403" s="128" t="s">
        <v>52</v>
      </c>
      <c r="AB403" s="127" t="s">
        <v>52</v>
      </c>
      <c r="AC403" s="127" t="s">
        <v>52</v>
      </c>
      <c r="AD403" s="128" t="s">
        <v>52</v>
      </c>
      <c r="AE403" s="127" t="s">
        <v>52</v>
      </c>
      <c r="AF403" s="128" t="s">
        <v>52</v>
      </c>
      <c r="AG403" s="128" t="s">
        <v>52</v>
      </c>
      <c r="AH403" s="128" t="s">
        <v>52</v>
      </c>
      <c r="AI403" s="128" t="s">
        <v>52</v>
      </c>
      <c r="AJ403" s="127" t="s">
        <v>52</v>
      </c>
      <c r="AK403" s="127" t="s">
        <v>52</v>
      </c>
    </row>
    <row r="404" spans="1:38" ht="17" x14ac:dyDescent="0.15">
      <c r="A404" s="126" t="s">
        <v>1335</v>
      </c>
      <c r="B404" s="16" t="s">
        <v>1336</v>
      </c>
      <c r="C404" s="126" t="s">
        <v>1337</v>
      </c>
      <c r="D404" s="126" t="s">
        <v>194</v>
      </c>
      <c r="E404" s="126" t="s">
        <v>82</v>
      </c>
      <c r="F404" s="127" t="s">
        <v>52</v>
      </c>
      <c r="G404" s="127">
        <v>5.2097578190480505</v>
      </c>
      <c r="H404" s="127">
        <v>4.2452830188679229</v>
      </c>
      <c r="I404" s="127">
        <v>-5.8823529411764781</v>
      </c>
      <c r="J404" s="127">
        <v>4.487179487179489</v>
      </c>
      <c r="K404" s="127">
        <v>13.566462167689181</v>
      </c>
      <c r="L404" s="127">
        <v>9.6733532610652873</v>
      </c>
      <c r="M404" s="127">
        <v>4.8993531015006653</v>
      </c>
      <c r="N404" s="127">
        <v>5.9492878384723724</v>
      </c>
      <c r="O404" s="127">
        <v>9.8993957837821824</v>
      </c>
      <c r="P404" s="127">
        <v>16.632164748897722</v>
      </c>
      <c r="Q404" s="127">
        <v>-2.2589753933037571</v>
      </c>
      <c r="R404" s="127">
        <v>4.9501798243028077</v>
      </c>
      <c r="S404" s="127">
        <v>4.6998415783737784</v>
      </c>
      <c r="T404" s="127">
        <v>4.7002768656235787</v>
      </c>
      <c r="U404" s="127">
        <v>4.4000983949326695</v>
      </c>
      <c r="V404" s="127" t="s">
        <v>52</v>
      </c>
      <c r="W404" s="127" t="s">
        <v>52</v>
      </c>
      <c r="X404" s="127" t="s">
        <v>52</v>
      </c>
      <c r="Y404" s="127" t="s">
        <v>52</v>
      </c>
      <c r="Z404" s="127" t="s">
        <v>52</v>
      </c>
      <c r="AA404" s="128" t="s">
        <v>52</v>
      </c>
      <c r="AB404" s="127" t="s">
        <v>52</v>
      </c>
      <c r="AC404" s="127" t="s">
        <v>52</v>
      </c>
      <c r="AD404" s="128" t="s">
        <v>52</v>
      </c>
      <c r="AE404" s="127" t="s">
        <v>52</v>
      </c>
      <c r="AF404" s="128" t="s">
        <v>52</v>
      </c>
      <c r="AG404" s="128" t="s">
        <v>52</v>
      </c>
      <c r="AH404" s="128" t="s">
        <v>52</v>
      </c>
      <c r="AI404" s="128" t="s">
        <v>52</v>
      </c>
      <c r="AJ404" s="127" t="s">
        <v>52</v>
      </c>
      <c r="AK404" s="127" t="s">
        <v>52</v>
      </c>
    </row>
    <row r="405" spans="1:38" x14ac:dyDescent="0.15">
      <c r="A405" s="126" t="s">
        <v>1338</v>
      </c>
      <c r="B405" s="126" t="s">
        <v>1339</v>
      </c>
      <c r="C405" s="126" t="s">
        <v>1340</v>
      </c>
      <c r="D405" s="126" t="s">
        <v>94</v>
      </c>
      <c r="E405" s="126" t="s">
        <v>78</v>
      </c>
      <c r="F405" s="127" t="s">
        <v>52</v>
      </c>
      <c r="G405" s="127" t="s">
        <v>52</v>
      </c>
      <c r="H405" s="127" t="s">
        <v>52</v>
      </c>
      <c r="I405" s="127" t="s">
        <v>52</v>
      </c>
      <c r="J405" s="127" t="s">
        <v>52</v>
      </c>
      <c r="K405" s="127" t="s">
        <v>52</v>
      </c>
      <c r="L405" s="127" t="s">
        <v>52</v>
      </c>
      <c r="M405" s="127" t="s">
        <v>52</v>
      </c>
      <c r="N405" s="127" t="s">
        <v>52</v>
      </c>
      <c r="O405" s="127" t="s">
        <v>52</v>
      </c>
      <c r="P405" s="127" t="s">
        <v>52</v>
      </c>
      <c r="Q405" s="127" t="s">
        <v>52</v>
      </c>
      <c r="R405" s="127" t="s">
        <v>52</v>
      </c>
      <c r="S405" s="127" t="s">
        <v>52</v>
      </c>
      <c r="T405" s="127" t="s">
        <v>52</v>
      </c>
      <c r="U405" s="127" t="s">
        <v>52</v>
      </c>
      <c r="V405" s="127" t="s">
        <v>52</v>
      </c>
      <c r="W405" s="127">
        <v>0.99221517998799413</v>
      </c>
      <c r="X405" s="127">
        <v>0.34268318491868399</v>
      </c>
      <c r="Y405" s="127">
        <v>0.1338470898397901</v>
      </c>
      <c r="Z405" s="127">
        <v>-1.1017498379779767</v>
      </c>
      <c r="AA405" s="128">
        <v>0.22280471821756187</v>
      </c>
      <c r="AB405" s="127">
        <v>0.22721328625605608</v>
      </c>
      <c r="AC405" s="127">
        <v>3.9443855500285618</v>
      </c>
      <c r="AD405" s="128">
        <v>4.0779182062808506</v>
      </c>
      <c r="AE405" s="127">
        <v>5.9849998115554026</v>
      </c>
      <c r="AF405" s="128">
        <v>3.9827886632765486</v>
      </c>
      <c r="AG405" s="128">
        <v>4.1243459526008053</v>
      </c>
      <c r="AH405" s="128">
        <v>3.8755870857555754</v>
      </c>
      <c r="AI405" s="128">
        <v>3.9409365415625994</v>
      </c>
      <c r="AJ405" s="127">
        <v>4.9000000000000004</v>
      </c>
      <c r="AK405" s="127">
        <v>5.0243478260869603</v>
      </c>
    </row>
    <row r="406" spans="1:38" x14ac:dyDescent="0.15">
      <c r="A406" s="16" t="s">
        <v>1341</v>
      </c>
      <c r="B406" s="126" t="s">
        <v>1342</v>
      </c>
      <c r="C406" s="16" t="s">
        <v>1343</v>
      </c>
      <c r="D406" s="126" t="s">
        <v>94</v>
      </c>
      <c r="E406" s="126" t="s">
        <v>88</v>
      </c>
      <c r="F406" s="127" t="s">
        <v>52</v>
      </c>
      <c r="G406" s="127" t="s">
        <v>52</v>
      </c>
      <c r="H406" s="127" t="s">
        <v>52</v>
      </c>
      <c r="I406" s="127" t="s">
        <v>52</v>
      </c>
      <c r="J406" s="127" t="s">
        <v>52</v>
      </c>
      <c r="K406" s="127" t="s">
        <v>52</v>
      </c>
      <c r="L406" s="127" t="s">
        <v>52</v>
      </c>
      <c r="M406" s="127" t="s">
        <v>52</v>
      </c>
      <c r="N406" s="127" t="s">
        <v>52</v>
      </c>
      <c r="O406" s="127" t="s">
        <v>52</v>
      </c>
      <c r="P406" s="127" t="s">
        <v>52</v>
      </c>
      <c r="Q406" s="127" t="s">
        <v>52</v>
      </c>
      <c r="R406" s="127">
        <v>4.8913043478260931</v>
      </c>
      <c r="S406" s="127">
        <v>4.51928612550374</v>
      </c>
      <c r="T406" s="127">
        <v>3.8969980721564212</v>
      </c>
      <c r="U406" s="127">
        <v>3.896620278330019</v>
      </c>
      <c r="V406" s="127">
        <v>3.9035591274397348</v>
      </c>
      <c r="W406" s="127">
        <v>2.8974831184775951</v>
      </c>
      <c r="X406" s="127">
        <v>0</v>
      </c>
      <c r="Y406" s="127">
        <v>3.7227061209879508</v>
      </c>
      <c r="Z406" s="127">
        <v>1.9901069826296975</v>
      </c>
      <c r="AA406" s="128">
        <v>1.9851116625310139</v>
      </c>
      <c r="AB406" s="127">
        <v>1.9907100199070937</v>
      </c>
      <c r="AC406" s="127">
        <v>1.9843851659076206</v>
      </c>
      <c r="AD406" s="128">
        <v>0.49973418394471114</v>
      </c>
      <c r="AE406" s="127">
        <v>2.9834955564959964</v>
      </c>
      <c r="AF406" s="128">
        <v>2.9895212656667391</v>
      </c>
      <c r="AG406" s="128">
        <v>1.9950124688279391</v>
      </c>
      <c r="AH406" s="128">
        <v>1.9070904645476801</v>
      </c>
      <c r="AI406" s="128">
        <v>1.9865642994241774</v>
      </c>
      <c r="AJ406" s="127">
        <v>4.5999999999999996</v>
      </c>
      <c r="AK406" s="127">
        <v>2.9956818999640147</v>
      </c>
      <c r="AL406" s="19"/>
    </row>
    <row r="407" spans="1:38" ht="17" x14ac:dyDescent="0.15">
      <c r="A407" s="129" t="s">
        <v>1344</v>
      </c>
      <c r="B407" s="126" t="s">
        <v>52</v>
      </c>
      <c r="C407" s="129" t="s">
        <v>1345</v>
      </c>
      <c r="D407" s="126" t="s">
        <v>194</v>
      </c>
      <c r="E407" s="126" t="s">
        <v>76</v>
      </c>
      <c r="F407" s="127" t="s">
        <v>52</v>
      </c>
      <c r="G407" s="127">
        <v>85.02222222222224</v>
      </c>
      <c r="H407" s="127">
        <v>-132.42853711265914</v>
      </c>
      <c r="I407" s="127">
        <v>-270.37037037037038</v>
      </c>
      <c r="J407" s="127">
        <v>100</v>
      </c>
      <c r="K407" s="127" t="s">
        <v>52</v>
      </c>
      <c r="L407" s="127" t="s">
        <v>52</v>
      </c>
      <c r="M407" s="127" t="s">
        <v>52</v>
      </c>
      <c r="N407" s="127" t="s">
        <v>52</v>
      </c>
      <c r="O407" s="127" t="s">
        <v>52</v>
      </c>
      <c r="P407" s="127" t="s">
        <v>52</v>
      </c>
      <c r="Q407" s="127" t="s">
        <v>52</v>
      </c>
      <c r="R407" s="127" t="s">
        <v>52</v>
      </c>
      <c r="S407" s="127" t="s">
        <v>52</v>
      </c>
      <c r="T407" s="127" t="s">
        <v>52</v>
      </c>
      <c r="U407" s="127" t="s">
        <v>52</v>
      </c>
      <c r="V407" s="127" t="s">
        <v>52</v>
      </c>
      <c r="W407" s="127" t="s">
        <v>52</v>
      </c>
      <c r="X407" s="127" t="s">
        <v>52</v>
      </c>
      <c r="Y407" s="127" t="s">
        <v>52</v>
      </c>
      <c r="Z407" s="127" t="s">
        <v>52</v>
      </c>
      <c r="AA407" s="128" t="s">
        <v>52</v>
      </c>
      <c r="AB407" s="127" t="s">
        <v>52</v>
      </c>
      <c r="AC407" s="127" t="s">
        <v>52</v>
      </c>
      <c r="AD407" s="128" t="s">
        <v>52</v>
      </c>
      <c r="AE407" s="127" t="s">
        <v>52</v>
      </c>
      <c r="AF407" s="128" t="s">
        <v>52</v>
      </c>
      <c r="AG407" s="128" t="s">
        <v>52</v>
      </c>
      <c r="AH407" s="128" t="s">
        <v>52</v>
      </c>
      <c r="AI407" s="128" t="s">
        <v>52</v>
      </c>
      <c r="AJ407" s="127" t="s">
        <v>52</v>
      </c>
      <c r="AK407" s="127" t="s">
        <v>52</v>
      </c>
      <c r="AL407" s="130"/>
    </row>
    <row r="408" spans="1:38" x14ac:dyDescent="0.15">
      <c r="A408" s="126" t="s">
        <v>1346</v>
      </c>
      <c r="B408" s="126" t="s">
        <v>1347</v>
      </c>
      <c r="C408" s="126" t="s">
        <v>1348</v>
      </c>
      <c r="D408" s="126" t="s">
        <v>94</v>
      </c>
      <c r="E408" s="126" t="s">
        <v>78</v>
      </c>
      <c r="F408" s="127" t="s">
        <v>52</v>
      </c>
      <c r="G408" s="127" t="s">
        <v>52</v>
      </c>
      <c r="H408" s="127" t="s">
        <v>52</v>
      </c>
      <c r="I408" s="127" t="s">
        <v>52</v>
      </c>
      <c r="J408" s="127" t="s">
        <v>52</v>
      </c>
      <c r="K408" s="127" t="s">
        <v>52</v>
      </c>
      <c r="L408" s="127">
        <v>7.1163161037754605</v>
      </c>
      <c r="M408" s="127">
        <v>1.9466038963050067</v>
      </c>
      <c r="N408" s="127">
        <v>6.4650392672145358</v>
      </c>
      <c r="O408" s="127">
        <v>9.4996218984975798</v>
      </c>
      <c r="P408" s="127">
        <v>14.864812039872291</v>
      </c>
      <c r="Q408" s="127">
        <v>0.98011411976904128</v>
      </c>
      <c r="R408" s="127">
        <v>4.9518631272678277</v>
      </c>
      <c r="S408" s="127">
        <v>4.9686914637409672</v>
      </c>
      <c r="T408" s="127">
        <v>5.0027022341868417</v>
      </c>
      <c r="U408" s="127">
        <v>4.9896574830295322</v>
      </c>
      <c r="V408" s="127">
        <v>4.94306777293707</v>
      </c>
      <c r="W408" s="127">
        <v>2.0501520426600734</v>
      </c>
      <c r="X408" s="127">
        <v>-6.9095965659329295E-3</v>
      </c>
      <c r="Y408" s="127">
        <v>3.455037012088269E-3</v>
      </c>
      <c r="Z408" s="127">
        <v>1.9813952684902887</v>
      </c>
      <c r="AA408" s="128">
        <v>-0.16092012433197578</v>
      </c>
      <c r="AB408" s="127">
        <v>-3.3932525173685502E-2</v>
      </c>
      <c r="AC408" s="127">
        <v>3.6931119050245709</v>
      </c>
      <c r="AD408" s="128">
        <v>4.6958500077745713</v>
      </c>
      <c r="AE408" s="127">
        <v>4.4797586198810357</v>
      </c>
      <c r="AF408" s="128">
        <v>2.4374915832473087</v>
      </c>
      <c r="AG408" s="128">
        <v>4.0111013730645517</v>
      </c>
      <c r="AH408" s="128">
        <v>4.9658736623318278</v>
      </c>
      <c r="AI408" s="128">
        <v>2.991624521687942</v>
      </c>
      <c r="AJ408" s="127">
        <v>9.9</v>
      </c>
      <c r="AK408" s="127">
        <v>8.5130023640661907</v>
      </c>
    </row>
    <row r="409" spans="1:38" x14ac:dyDescent="0.15">
      <c r="A409" s="126" t="s">
        <v>1349</v>
      </c>
      <c r="B409" s="126" t="s">
        <v>1350</v>
      </c>
      <c r="C409" s="126" t="s">
        <v>1351</v>
      </c>
      <c r="D409" s="126" t="s">
        <v>94</v>
      </c>
      <c r="E409" s="126" t="s">
        <v>74</v>
      </c>
      <c r="F409" s="127" t="s">
        <v>52</v>
      </c>
      <c r="G409" s="127">
        <v>4.4009301719079446</v>
      </c>
      <c r="H409" s="127">
        <v>10.069111953037194</v>
      </c>
      <c r="I409" s="127">
        <v>5.3919621749408861</v>
      </c>
      <c r="J409" s="127">
        <v>4.6836306212539824</v>
      </c>
      <c r="K409" s="127">
        <v>7.6607926494788785</v>
      </c>
      <c r="L409" s="127">
        <v>5.4772709179205634</v>
      </c>
      <c r="M409" s="127">
        <v>5.9672428107781599</v>
      </c>
      <c r="N409" s="127">
        <v>8.8164904983048018</v>
      </c>
      <c r="O409" s="127">
        <v>6.6739104821501201</v>
      </c>
      <c r="P409" s="127">
        <v>10.491501503344168</v>
      </c>
      <c r="Q409" s="127">
        <v>2.757847035564339</v>
      </c>
      <c r="R409" s="127">
        <v>4.8412724147994624</v>
      </c>
      <c r="S409" s="127">
        <v>4.3970885397336019</v>
      </c>
      <c r="T409" s="127">
        <v>5.0522906153405529</v>
      </c>
      <c r="U409" s="127">
        <v>4.6767628340712832</v>
      </c>
      <c r="V409" s="127">
        <v>4.4749982038939464</v>
      </c>
      <c r="W409" s="127">
        <v>2.2933768857179757</v>
      </c>
      <c r="X409" s="127">
        <v>-3.4452912951778103E-2</v>
      </c>
      <c r="Y409" s="127">
        <v>2.6058741446860267E-2</v>
      </c>
      <c r="Z409" s="127">
        <v>-2.6892338204788757E-2</v>
      </c>
      <c r="AA409" s="128">
        <v>-1.0927951177264195E-2</v>
      </c>
      <c r="AB409" s="127">
        <v>2.1858291017928799E-2</v>
      </c>
      <c r="AC409" s="127">
        <v>2.9619916956646009</v>
      </c>
      <c r="AD409" s="128">
        <v>4.955182941762315</v>
      </c>
      <c r="AE409" s="127">
        <v>4.0079957687760626</v>
      </c>
      <c r="AF409" s="128">
        <v>2.8851115382026782</v>
      </c>
      <c r="AG409" s="128">
        <v>3.9526381206434147</v>
      </c>
      <c r="AH409" s="128">
        <v>3.4492403001041785</v>
      </c>
      <c r="AI409" s="128">
        <v>3.8477857384251379</v>
      </c>
      <c r="AJ409" s="127">
        <v>5</v>
      </c>
      <c r="AK409" s="127">
        <v>5.0044333661960501</v>
      </c>
    </row>
    <row r="410" spans="1:38" x14ac:dyDescent="0.15">
      <c r="A410" s="126" t="s">
        <v>1352</v>
      </c>
      <c r="B410" s="16" t="s">
        <v>1353</v>
      </c>
      <c r="C410" s="126" t="s">
        <v>1354</v>
      </c>
      <c r="D410" s="126" t="s">
        <v>194</v>
      </c>
      <c r="E410" s="126" t="s">
        <v>82</v>
      </c>
      <c r="F410" s="127" t="s">
        <v>52</v>
      </c>
      <c r="G410" s="127">
        <v>5.3398058252427205</v>
      </c>
      <c r="H410" s="127">
        <v>-5.298515104966711</v>
      </c>
      <c r="I410" s="127">
        <v>5.0953760975820899</v>
      </c>
      <c r="J410" s="127">
        <v>4.1363131250771801</v>
      </c>
      <c r="K410" s="127">
        <v>9.4419413485099994</v>
      </c>
      <c r="L410" s="127">
        <v>7.3435412227799617</v>
      </c>
      <c r="M410" s="127">
        <v>6.915170986896328</v>
      </c>
      <c r="N410" s="127">
        <v>6.8958464443045813</v>
      </c>
      <c r="O410" s="127">
        <v>12.900519553154851</v>
      </c>
      <c r="P410" s="127">
        <v>11.899671481462164</v>
      </c>
      <c r="Q410" s="127">
        <v>5.700405424297486</v>
      </c>
      <c r="R410" s="127">
        <v>3.5005345589613057</v>
      </c>
      <c r="S410" s="127">
        <v>4.9997337734944978</v>
      </c>
      <c r="T410" s="127">
        <v>-2.2931034482758719</v>
      </c>
      <c r="U410" s="127">
        <v>3.789742471896119</v>
      </c>
      <c r="V410" s="127">
        <v>2.7402740274027337</v>
      </c>
      <c r="W410" s="127">
        <v>0</v>
      </c>
      <c r="X410" s="127">
        <v>0</v>
      </c>
      <c r="Y410" s="127">
        <v>0</v>
      </c>
      <c r="Z410" s="127">
        <v>0</v>
      </c>
      <c r="AA410" s="128">
        <v>0</v>
      </c>
      <c r="AB410" s="127">
        <v>0</v>
      </c>
      <c r="AC410" s="127">
        <v>5.2895940815730791</v>
      </c>
      <c r="AD410" s="128">
        <v>3.9893125254243378</v>
      </c>
      <c r="AE410" s="127">
        <v>5.989562496110401</v>
      </c>
      <c r="AF410" s="128">
        <v>3.9902362099047073</v>
      </c>
      <c r="AG410" s="128">
        <v>3.9903850031861809</v>
      </c>
      <c r="AH410" s="128">
        <v>4.9899162271175861</v>
      </c>
      <c r="AI410" s="128">
        <v>2.9899595871535931</v>
      </c>
      <c r="AJ410" s="127" t="s">
        <v>52</v>
      </c>
      <c r="AK410" s="127" t="s">
        <v>52</v>
      </c>
    </row>
    <row r="411" spans="1:38" ht="15.5" customHeight="1" x14ac:dyDescent="0.15">
      <c r="A411" s="133" t="s">
        <v>1355</v>
      </c>
      <c r="B411" s="17" t="s">
        <v>1356</v>
      </c>
      <c r="C411" s="133" t="s">
        <v>1357</v>
      </c>
      <c r="D411" s="133" t="s">
        <v>94</v>
      </c>
      <c r="E411" s="133" t="s">
        <v>78</v>
      </c>
      <c r="F411" s="134" t="s">
        <v>52</v>
      </c>
      <c r="G411" s="134" t="s">
        <v>52</v>
      </c>
      <c r="H411" s="134" t="s">
        <v>52</v>
      </c>
      <c r="I411" s="134" t="s">
        <v>52</v>
      </c>
      <c r="J411" s="134" t="s">
        <v>52</v>
      </c>
      <c r="K411" s="134" t="s">
        <v>52</v>
      </c>
      <c r="L411" s="134" t="s">
        <v>52</v>
      </c>
      <c r="M411" s="134" t="s">
        <v>52</v>
      </c>
      <c r="N411" s="134" t="s">
        <v>52</v>
      </c>
      <c r="O411" s="134" t="s">
        <v>52</v>
      </c>
      <c r="P411" s="134" t="s">
        <v>52</v>
      </c>
      <c r="Q411" s="134" t="s">
        <v>52</v>
      </c>
      <c r="R411" s="134" t="s">
        <v>52</v>
      </c>
      <c r="S411" s="135" t="s">
        <v>52</v>
      </c>
      <c r="T411" s="135" t="s">
        <v>52</v>
      </c>
      <c r="U411" s="135" t="s">
        <v>52</v>
      </c>
      <c r="V411" s="135" t="s">
        <v>52</v>
      </c>
      <c r="W411" s="135" t="s">
        <v>52</v>
      </c>
      <c r="X411" s="135" t="s">
        <v>52</v>
      </c>
      <c r="Y411" s="135" t="s">
        <v>52</v>
      </c>
      <c r="Z411" s="135" t="s">
        <v>52</v>
      </c>
      <c r="AA411" s="135" t="s">
        <v>52</v>
      </c>
      <c r="AB411" s="135" t="s">
        <v>52</v>
      </c>
      <c r="AC411" s="135" t="s">
        <v>52</v>
      </c>
      <c r="AD411" s="135" t="s">
        <v>52</v>
      </c>
      <c r="AE411" s="135" t="s">
        <v>52</v>
      </c>
      <c r="AF411" s="135" t="s">
        <v>52</v>
      </c>
      <c r="AG411" s="135" t="s">
        <v>52</v>
      </c>
      <c r="AH411" s="135" t="s">
        <v>52</v>
      </c>
      <c r="AI411" s="135" t="s">
        <v>52</v>
      </c>
      <c r="AJ411" s="127" t="s">
        <v>52</v>
      </c>
      <c r="AK411" s="127">
        <v>7.7029262449375508</v>
      </c>
    </row>
    <row r="412" spans="1:38" ht="17" x14ac:dyDescent="0.15">
      <c r="A412" s="126" t="s">
        <v>1358</v>
      </c>
      <c r="B412" s="126" t="s">
        <v>1359</v>
      </c>
      <c r="C412" s="126" t="s">
        <v>1360</v>
      </c>
      <c r="D412" s="126" t="s">
        <v>194</v>
      </c>
      <c r="E412" s="126" t="s">
        <v>76</v>
      </c>
      <c r="F412" s="127" t="s">
        <v>52</v>
      </c>
      <c r="G412" s="127" t="s">
        <v>52</v>
      </c>
      <c r="H412" s="127" t="s">
        <v>52</v>
      </c>
      <c r="I412" s="127" t="s">
        <v>52</v>
      </c>
      <c r="J412" s="127" t="s">
        <v>52</v>
      </c>
      <c r="K412" s="127" t="s">
        <v>52</v>
      </c>
      <c r="L412" s="127" t="s">
        <v>52</v>
      </c>
      <c r="M412" s="127" t="s">
        <v>52</v>
      </c>
      <c r="N412" s="127" t="s">
        <v>52</v>
      </c>
      <c r="O412" s="127" t="s">
        <v>52</v>
      </c>
      <c r="P412" s="127" t="s">
        <v>52</v>
      </c>
      <c r="Q412" s="127" t="s">
        <v>52</v>
      </c>
      <c r="R412" s="127" t="s">
        <v>52</v>
      </c>
      <c r="S412" s="127" t="s">
        <v>52</v>
      </c>
      <c r="T412" s="127" t="s">
        <v>52</v>
      </c>
      <c r="U412" s="127" t="s">
        <v>52</v>
      </c>
      <c r="V412" s="127" t="s">
        <v>52</v>
      </c>
      <c r="W412" s="127" t="s">
        <v>52</v>
      </c>
      <c r="X412" s="127" t="s">
        <v>52</v>
      </c>
      <c r="Y412" s="127" t="s">
        <v>52</v>
      </c>
      <c r="Z412" s="127" t="s">
        <v>52</v>
      </c>
      <c r="AA412" s="128" t="s">
        <v>52</v>
      </c>
      <c r="AB412" s="127" t="s">
        <v>52</v>
      </c>
      <c r="AC412" s="127" t="s">
        <v>52</v>
      </c>
      <c r="AD412" s="128" t="s">
        <v>52</v>
      </c>
      <c r="AE412" s="127" t="s">
        <v>52</v>
      </c>
      <c r="AF412" s="128" t="s">
        <v>52</v>
      </c>
      <c r="AG412" s="128">
        <v>5.8056330880487117</v>
      </c>
      <c r="AH412" s="128">
        <v>3.11285912993428</v>
      </c>
      <c r="AI412" s="128">
        <v>3.4607870499581348</v>
      </c>
      <c r="AJ412" s="127" t="s">
        <v>52</v>
      </c>
      <c r="AK412" s="127" t="s">
        <v>52</v>
      </c>
    </row>
    <row r="413" spans="1:38" ht="17" x14ac:dyDescent="0.15">
      <c r="A413" s="126" t="s">
        <v>1361</v>
      </c>
      <c r="B413" s="126" t="s">
        <v>1362</v>
      </c>
      <c r="C413" s="126" t="s">
        <v>1363</v>
      </c>
      <c r="D413" s="126" t="s">
        <v>194</v>
      </c>
      <c r="E413" s="126" t="s">
        <v>76</v>
      </c>
      <c r="F413" s="127" t="s">
        <v>52</v>
      </c>
      <c r="G413" s="127">
        <v>7.2962962962962905</v>
      </c>
      <c r="H413" s="127">
        <v>-7.7666551605108651</v>
      </c>
      <c r="I413" s="127">
        <v>14.633233532934128</v>
      </c>
      <c r="J413" s="127">
        <v>4.0972902383284548</v>
      </c>
      <c r="K413" s="127">
        <v>16.002822643876428</v>
      </c>
      <c r="L413" s="127">
        <v>5.8060155457924907</v>
      </c>
      <c r="M413" s="127">
        <v>8.1129423789446946</v>
      </c>
      <c r="N413" s="127">
        <v>5.1110848499172619</v>
      </c>
      <c r="O413" s="127">
        <v>4.7950980943279689</v>
      </c>
      <c r="P413" s="127">
        <v>5.6002574831026948</v>
      </c>
      <c r="Q413" s="127">
        <v>8.0971248603068204</v>
      </c>
      <c r="R413" s="127">
        <v>6.1043233082706649</v>
      </c>
      <c r="S413" s="127">
        <v>5.1065149032286712</v>
      </c>
      <c r="T413" s="127">
        <v>3.3667621776504433</v>
      </c>
      <c r="U413" s="127">
        <v>4.3251396192572713</v>
      </c>
      <c r="V413" s="127" t="s">
        <v>52</v>
      </c>
      <c r="W413" s="127" t="s">
        <v>52</v>
      </c>
      <c r="X413" s="127" t="s">
        <v>52</v>
      </c>
      <c r="Y413" s="127" t="s">
        <v>52</v>
      </c>
      <c r="Z413" s="127" t="s">
        <v>52</v>
      </c>
      <c r="AA413" s="128" t="s">
        <v>52</v>
      </c>
      <c r="AB413" s="127" t="s">
        <v>52</v>
      </c>
      <c r="AC413" s="127" t="s">
        <v>52</v>
      </c>
      <c r="AD413" s="128" t="s">
        <v>52</v>
      </c>
      <c r="AE413" s="127" t="s">
        <v>52</v>
      </c>
      <c r="AF413" s="128" t="s">
        <v>52</v>
      </c>
      <c r="AG413" s="128" t="s">
        <v>52</v>
      </c>
      <c r="AH413" s="128" t="s">
        <v>52</v>
      </c>
      <c r="AI413" s="128" t="s">
        <v>52</v>
      </c>
      <c r="AJ413" s="127" t="s">
        <v>52</v>
      </c>
      <c r="AK413" s="127" t="s">
        <v>52</v>
      </c>
    </row>
    <row r="414" spans="1:38" ht="17" x14ac:dyDescent="0.15">
      <c r="A414" s="126" t="s">
        <v>1364</v>
      </c>
      <c r="B414" s="126" t="s">
        <v>1365</v>
      </c>
      <c r="C414" s="126" t="s">
        <v>1366</v>
      </c>
      <c r="D414" s="126" t="s">
        <v>194</v>
      </c>
      <c r="E414" s="126" t="s">
        <v>76</v>
      </c>
      <c r="F414" s="127" t="s">
        <v>52</v>
      </c>
      <c r="G414" s="127">
        <v>-20.305555555555557</v>
      </c>
      <c r="H414" s="127">
        <v>-19.606134541652139</v>
      </c>
      <c r="I414" s="127">
        <v>5.8530240624322403</v>
      </c>
      <c r="J414" s="127">
        <v>9.0518124104034428</v>
      </c>
      <c r="K414" s="127">
        <v>79.906103286384962</v>
      </c>
      <c r="L414" s="127">
        <v>4.2484342379958377</v>
      </c>
      <c r="M414" s="127">
        <v>6.6186041854410718</v>
      </c>
      <c r="N414" s="127">
        <v>6.8651389932381761</v>
      </c>
      <c r="O414" s="127">
        <v>11.266367870638888</v>
      </c>
      <c r="P414" s="127">
        <v>3.759576652713065</v>
      </c>
      <c r="Q414" s="127">
        <v>10.382888026185569</v>
      </c>
      <c r="R414" s="127">
        <v>4.5376180953037704</v>
      </c>
      <c r="S414" s="127">
        <v>5.2576027442443376</v>
      </c>
      <c r="T414" s="127">
        <v>9.4133868137377732</v>
      </c>
      <c r="U414" s="127">
        <v>4.8459159124756468</v>
      </c>
      <c r="V414" s="127">
        <v>3.6931818181818414</v>
      </c>
      <c r="W414" s="127">
        <v>2.6975763962065145</v>
      </c>
      <c r="X414" s="127">
        <v>1.5955263697927364</v>
      </c>
      <c r="Y414" s="127">
        <v>-3.0298439630357166E-2</v>
      </c>
      <c r="Z414" s="127">
        <v>0.96984391574478934</v>
      </c>
      <c r="AA414" s="128">
        <v>1.6158887388063592</v>
      </c>
      <c r="AB414" s="127">
        <v>-3.4462386766442865E-2</v>
      </c>
      <c r="AC414" s="127">
        <v>3.9793154395469044</v>
      </c>
      <c r="AD414" s="128">
        <v>5.1674323876284678</v>
      </c>
      <c r="AE414" s="127">
        <v>5.0711583498468826</v>
      </c>
      <c r="AF414" s="128">
        <v>4.3206172310330082</v>
      </c>
      <c r="AG414" s="128" t="s">
        <v>52</v>
      </c>
      <c r="AH414" s="128" t="s">
        <v>52</v>
      </c>
      <c r="AI414" s="128" t="s">
        <v>52</v>
      </c>
      <c r="AJ414" s="127" t="s">
        <v>52</v>
      </c>
      <c r="AK414" s="127" t="s">
        <v>52</v>
      </c>
    </row>
    <row r="415" spans="1:38" x14ac:dyDescent="0.15">
      <c r="A415" s="126" t="s">
        <v>1367</v>
      </c>
      <c r="B415" s="126" t="s">
        <v>1368</v>
      </c>
      <c r="C415" s="126" t="s">
        <v>1369</v>
      </c>
      <c r="D415" s="126" t="s">
        <v>94</v>
      </c>
      <c r="E415" s="126" t="s">
        <v>76</v>
      </c>
      <c r="F415" s="127" t="s">
        <v>52</v>
      </c>
      <c r="G415" s="127">
        <v>50</v>
      </c>
      <c r="H415" s="127">
        <v>16.740740740740748</v>
      </c>
      <c r="I415" s="127">
        <v>217.13197969543148</v>
      </c>
      <c r="J415" s="127">
        <v>8.083233293317349</v>
      </c>
      <c r="K415" s="127">
        <v>8.885597926693805</v>
      </c>
      <c r="L415" s="127">
        <v>175.58653519211151</v>
      </c>
      <c r="M415" s="127">
        <v>1.7396668723010436</v>
      </c>
      <c r="N415" s="127">
        <v>0.87315061848170217</v>
      </c>
      <c r="O415" s="127">
        <v>27.795143063236338</v>
      </c>
      <c r="P415" s="127">
        <v>3.1044214487299939</v>
      </c>
      <c r="Q415" s="127">
        <v>1.0401459854014519</v>
      </c>
      <c r="R415" s="127">
        <v>25.437962795737761</v>
      </c>
      <c r="S415" s="127">
        <v>6.5078108127564605</v>
      </c>
      <c r="T415" s="127">
        <v>7.1781007096992226</v>
      </c>
      <c r="U415" s="127">
        <v>5.2468941161632188</v>
      </c>
      <c r="V415" s="127">
        <v>3.5112948648810658</v>
      </c>
      <c r="W415" s="127">
        <v>2.6164978292330119</v>
      </c>
      <c r="X415" s="127">
        <v>2.0364415862808016</v>
      </c>
      <c r="Y415" s="127">
        <v>0.56390977443609813</v>
      </c>
      <c r="Z415" s="127">
        <v>6.6575041231445908</v>
      </c>
      <c r="AA415" s="128">
        <v>2.3143136951703669</v>
      </c>
      <c r="AB415" s="127">
        <v>1.566750629722935</v>
      </c>
      <c r="AC415" s="127">
        <v>3.9432567828976639</v>
      </c>
      <c r="AD415" s="128">
        <v>4.471273143729726</v>
      </c>
      <c r="AE415" s="127">
        <v>4.2342301192161758</v>
      </c>
      <c r="AF415" s="128">
        <v>3.0192813321647805</v>
      </c>
      <c r="AG415" s="128">
        <v>3.2710876685524637</v>
      </c>
      <c r="AH415" s="128">
        <v>3.035670154048935</v>
      </c>
      <c r="AI415" s="128">
        <v>3.8936638017189606</v>
      </c>
      <c r="AJ415" s="127">
        <v>3.4</v>
      </c>
      <c r="AK415" s="127">
        <v>4.338766093622076</v>
      </c>
    </row>
    <row r="416" spans="1:38" x14ac:dyDescent="0.15">
      <c r="A416" s="126" t="s">
        <v>1370</v>
      </c>
      <c r="B416" s="126" t="s">
        <v>1371</v>
      </c>
      <c r="C416" s="126" t="s">
        <v>1372</v>
      </c>
      <c r="D416" s="126" t="s">
        <v>94</v>
      </c>
      <c r="E416" s="126" t="s">
        <v>76</v>
      </c>
      <c r="F416" s="127" t="s">
        <v>52</v>
      </c>
      <c r="G416" s="127">
        <v>0</v>
      </c>
      <c r="H416" s="127">
        <v>6.6666666666666714</v>
      </c>
      <c r="I416" s="127">
        <v>17</v>
      </c>
      <c r="J416" s="127">
        <v>8.2027540360873843</v>
      </c>
      <c r="K416" s="127">
        <v>6.0449808008776529</v>
      </c>
      <c r="L416" s="127">
        <v>4.283054003724402</v>
      </c>
      <c r="M416" s="127">
        <v>10.069444444444443</v>
      </c>
      <c r="N416" s="127">
        <v>7.8593961243803534</v>
      </c>
      <c r="O416" s="127">
        <v>4.2533634160608358</v>
      </c>
      <c r="P416" s="127">
        <v>4.1038794485411785</v>
      </c>
      <c r="Q416" s="127">
        <v>4.8121342777948826</v>
      </c>
      <c r="R416" s="127">
        <v>4.8042312495408765</v>
      </c>
      <c r="S416" s="127">
        <v>4.8433447816640012</v>
      </c>
      <c r="T416" s="127">
        <v>3.3828051878593186</v>
      </c>
      <c r="U416" s="127">
        <v>3.6471805483704145</v>
      </c>
      <c r="V416" s="127">
        <v>2.7264786623409094</v>
      </c>
      <c r="W416" s="127">
        <v>1.639842089280279</v>
      </c>
      <c r="X416" s="127">
        <v>0.43621153271587332</v>
      </c>
      <c r="Y416" s="127">
        <v>0</v>
      </c>
      <c r="Z416" s="127">
        <v>1.6182770109471676</v>
      </c>
      <c r="AA416" s="128">
        <v>-8.7822014051530672E-2</v>
      </c>
      <c r="AB416" s="127">
        <v>0.83211251098740391</v>
      </c>
      <c r="AC416" s="127">
        <v>1.7609112570465602</v>
      </c>
      <c r="AD416" s="128">
        <v>2.8326670474014826</v>
      </c>
      <c r="AE416" s="127">
        <v>1.6327890703099035</v>
      </c>
      <c r="AF416" s="128">
        <v>1.7978142076502612</v>
      </c>
      <c r="AG416" s="128">
        <v>2.0344623973374887</v>
      </c>
      <c r="AH416" s="128">
        <v>2.2464225589225491</v>
      </c>
      <c r="AI416" s="128">
        <v>2.7990738358631324</v>
      </c>
      <c r="AJ416" s="127">
        <v>1.2</v>
      </c>
      <c r="AK416" s="127">
        <v>3.2743100207735703</v>
      </c>
    </row>
    <row r="417" spans="1:37" x14ac:dyDescent="0.15">
      <c r="A417" s="126" t="s">
        <v>1373</v>
      </c>
      <c r="B417" s="126" t="s">
        <v>1374</v>
      </c>
      <c r="C417" s="126" t="s">
        <v>1375</v>
      </c>
      <c r="D417" s="126" t="s">
        <v>94</v>
      </c>
      <c r="E417" s="126" t="s">
        <v>78</v>
      </c>
      <c r="F417" s="127" t="s">
        <v>52</v>
      </c>
      <c r="G417" s="127" t="s">
        <v>52</v>
      </c>
      <c r="H417" s="127" t="s">
        <v>52</v>
      </c>
      <c r="I417" s="127" t="s">
        <v>52</v>
      </c>
      <c r="J417" s="127">
        <v>5.0758911649829486</v>
      </c>
      <c r="K417" s="127">
        <v>3.892783763860777</v>
      </c>
      <c r="L417" s="127">
        <v>8.8374269712111868</v>
      </c>
      <c r="M417" s="127">
        <v>9.8078923642416243</v>
      </c>
      <c r="N417" s="127">
        <v>5.2573074299573079</v>
      </c>
      <c r="O417" s="127">
        <v>12.294786866359459</v>
      </c>
      <c r="P417" s="127">
        <v>6.11073707159116</v>
      </c>
      <c r="Q417" s="127">
        <v>2.8320794432526526</v>
      </c>
      <c r="R417" s="127">
        <v>3.6943086882853464</v>
      </c>
      <c r="S417" s="127">
        <v>5.2174734356552648</v>
      </c>
      <c r="T417" s="127">
        <v>5.0233844109911274</v>
      </c>
      <c r="U417" s="127">
        <v>4.5625881447925138</v>
      </c>
      <c r="V417" s="127">
        <v>3.761045670424167</v>
      </c>
      <c r="W417" s="127">
        <v>2.3917941607449507</v>
      </c>
      <c r="X417" s="127">
        <v>9.5406632299770422E-2</v>
      </c>
      <c r="Y417" s="127">
        <v>0.18909403969438188</v>
      </c>
      <c r="Z417" s="127">
        <v>0.29307963787017854</v>
      </c>
      <c r="AA417" s="128">
        <v>7.3438288887861525E-2</v>
      </c>
      <c r="AB417" s="127">
        <v>4.204314390985342E-2</v>
      </c>
      <c r="AC417" s="127">
        <v>4.3232752362977855</v>
      </c>
      <c r="AD417" s="128">
        <v>5.0896865913235834</v>
      </c>
      <c r="AE417" s="127">
        <v>5.7722330638416475</v>
      </c>
      <c r="AF417" s="128">
        <v>2.9104782488369896</v>
      </c>
      <c r="AG417" s="128">
        <v>4.1414018530020025</v>
      </c>
      <c r="AH417" s="128">
        <v>4.8141066235466958</v>
      </c>
      <c r="AI417" s="128">
        <v>3.0637728256597661</v>
      </c>
      <c r="AJ417" s="127">
        <v>4.8</v>
      </c>
      <c r="AK417" s="127">
        <v>5.5966908411864278</v>
      </c>
    </row>
    <row r="418" spans="1:37" x14ac:dyDescent="0.15">
      <c r="A418" s="126" t="s">
        <v>1376</v>
      </c>
      <c r="B418" s="126" t="s">
        <v>1377</v>
      </c>
      <c r="C418" s="126" t="s">
        <v>1378</v>
      </c>
      <c r="D418" s="126" t="s">
        <v>94</v>
      </c>
      <c r="E418" s="126" t="s">
        <v>76</v>
      </c>
      <c r="F418" s="127" t="s">
        <v>52</v>
      </c>
      <c r="G418" s="127">
        <v>28.959064327485379</v>
      </c>
      <c r="H418" s="127">
        <v>38.762923997823322</v>
      </c>
      <c r="I418" s="127">
        <v>15.777777777777786</v>
      </c>
      <c r="J418" s="127">
        <v>8.5356215422829393</v>
      </c>
      <c r="K418" s="127">
        <v>8.9150109227088308</v>
      </c>
      <c r="L418" s="127">
        <v>2.7125119388729644</v>
      </c>
      <c r="M418" s="127">
        <v>2.4177050399851083</v>
      </c>
      <c r="N418" s="127">
        <v>3.3775195206101358</v>
      </c>
      <c r="O418" s="127">
        <v>5.954681187423148</v>
      </c>
      <c r="P418" s="127">
        <v>9.3667108753315631</v>
      </c>
      <c r="Q418" s="127">
        <v>4.4262543580415326</v>
      </c>
      <c r="R418" s="127">
        <v>5.6757149078240587</v>
      </c>
      <c r="S418" s="127">
        <v>4.9931318681318828</v>
      </c>
      <c r="T418" s="127">
        <v>4.7883822856021396</v>
      </c>
      <c r="U418" s="127">
        <v>4.5758162182408597</v>
      </c>
      <c r="V418" s="127">
        <v>0.52531041069723017</v>
      </c>
      <c r="W418" s="127">
        <v>2.9275534441805178</v>
      </c>
      <c r="X418" s="127">
        <v>0.88847862458894156</v>
      </c>
      <c r="Y418" s="127">
        <v>2.6419626007891566</v>
      </c>
      <c r="Z418" s="127">
        <v>3.7940832358348757</v>
      </c>
      <c r="AA418" s="128">
        <v>1.6908212560386326</v>
      </c>
      <c r="AB418" s="127">
        <v>1.0081815782528425</v>
      </c>
      <c r="AC418" s="127">
        <v>4.6665969899665427</v>
      </c>
      <c r="AD418" s="128">
        <v>5.5868989964551474</v>
      </c>
      <c r="AE418" s="127">
        <v>3.2958199356913243</v>
      </c>
      <c r="AF418" s="128">
        <v>5.264362554360269</v>
      </c>
      <c r="AG418" s="128">
        <v>5.0141335072841908</v>
      </c>
      <c r="AH418" s="128">
        <v>4.6504886533046292</v>
      </c>
      <c r="AI418" s="128">
        <v>3.0805785287483687</v>
      </c>
      <c r="AJ418" s="127">
        <v>3.2</v>
      </c>
      <c r="AK418" s="127">
        <v>5.0723828662870742</v>
      </c>
    </row>
    <row r="419" spans="1:37" ht="17" x14ac:dyDescent="0.15">
      <c r="A419" s="126" t="s">
        <v>1379</v>
      </c>
      <c r="B419" s="126" t="s">
        <v>52</v>
      </c>
      <c r="C419" s="126" t="s">
        <v>1380</v>
      </c>
      <c r="D419" s="126" t="s">
        <v>194</v>
      </c>
      <c r="E419" s="126" t="s">
        <v>76</v>
      </c>
      <c r="F419" s="127" t="s">
        <v>52</v>
      </c>
      <c r="G419" s="127">
        <v>10.425925925925924</v>
      </c>
      <c r="H419" s="127" t="s">
        <v>52</v>
      </c>
      <c r="I419" s="127" t="s">
        <v>52</v>
      </c>
      <c r="J419" s="127" t="s">
        <v>52</v>
      </c>
      <c r="K419" s="127" t="s">
        <v>52</v>
      </c>
      <c r="L419" s="127" t="s">
        <v>52</v>
      </c>
      <c r="M419" s="127" t="s">
        <v>52</v>
      </c>
      <c r="N419" s="127" t="s">
        <v>52</v>
      </c>
      <c r="O419" s="127" t="s">
        <v>52</v>
      </c>
      <c r="P419" s="127" t="s">
        <v>52</v>
      </c>
      <c r="Q419" s="127" t="s">
        <v>52</v>
      </c>
      <c r="R419" s="127" t="s">
        <v>52</v>
      </c>
      <c r="S419" s="127" t="s">
        <v>52</v>
      </c>
      <c r="T419" s="127" t="s">
        <v>52</v>
      </c>
      <c r="U419" s="127" t="s">
        <v>52</v>
      </c>
      <c r="V419" s="127" t="s">
        <v>52</v>
      </c>
      <c r="W419" s="127" t="s">
        <v>52</v>
      </c>
      <c r="X419" s="127" t="s">
        <v>52</v>
      </c>
      <c r="Y419" s="127" t="s">
        <v>52</v>
      </c>
      <c r="Z419" s="127" t="s">
        <v>52</v>
      </c>
      <c r="AA419" s="128" t="s">
        <v>52</v>
      </c>
      <c r="AB419" s="127" t="s">
        <v>52</v>
      </c>
      <c r="AC419" s="127" t="s">
        <v>52</v>
      </c>
      <c r="AD419" s="128" t="s">
        <v>52</v>
      </c>
      <c r="AE419" s="127" t="s">
        <v>52</v>
      </c>
      <c r="AF419" s="128" t="s">
        <v>52</v>
      </c>
      <c r="AG419" s="128" t="s">
        <v>52</v>
      </c>
      <c r="AH419" s="128" t="s">
        <v>52</v>
      </c>
      <c r="AI419" s="128" t="s">
        <v>52</v>
      </c>
      <c r="AJ419" s="127" t="s">
        <v>52</v>
      </c>
      <c r="AK419" s="127" t="s">
        <v>52</v>
      </c>
    </row>
    <row r="420" spans="1:37" x14ac:dyDescent="0.15">
      <c r="A420" s="126" t="s">
        <v>1381</v>
      </c>
      <c r="B420" s="126" t="s">
        <v>1382</v>
      </c>
      <c r="C420" s="126" t="s">
        <v>1383</v>
      </c>
      <c r="D420" s="126" t="s">
        <v>94</v>
      </c>
      <c r="E420" s="126" t="s">
        <v>76</v>
      </c>
      <c r="F420" s="127" t="s">
        <v>52</v>
      </c>
      <c r="G420" s="127">
        <v>37.5</v>
      </c>
      <c r="H420" s="127">
        <v>21.212121212121218</v>
      </c>
      <c r="I420" s="127">
        <v>11.355555555555569</v>
      </c>
      <c r="J420" s="127">
        <v>10.277389742566356</v>
      </c>
      <c r="K420" s="127">
        <v>-0.47955121245023236</v>
      </c>
      <c r="L420" s="127">
        <v>2.872988453495779</v>
      </c>
      <c r="M420" s="127">
        <v>-0.43305346884666562</v>
      </c>
      <c r="N420" s="127">
        <v>8.5034617432984163</v>
      </c>
      <c r="O420" s="127">
        <v>8.0333769633508041</v>
      </c>
      <c r="P420" s="127">
        <v>5.9669847039224493</v>
      </c>
      <c r="Q420" s="127">
        <v>5.4380448763755993</v>
      </c>
      <c r="R420" s="127">
        <v>4.6153846153846274</v>
      </c>
      <c r="S420" s="127">
        <v>5.8564394920963991</v>
      </c>
      <c r="T420" s="127">
        <v>3.3476132190942423</v>
      </c>
      <c r="U420" s="127">
        <v>3.4701249481849885</v>
      </c>
      <c r="V420" s="127">
        <v>2.8043266754420983</v>
      </c>
      <c r="W420" s="127">
        <v>2.6443244446918754</v>
      </c>
      <c r="X420" s="127">
        <v>0.37422713960299347</v>
      </c>
      <c r="Y420" s="127">
        <v>0.38904198411411528</v>
      </c>
      <c r="Z420" s="127">
        <v>0.22067926153184203</v>
      </c>
      <c r="AA420" s="128">
        <v>0.29001074113856884</v>
      </c>
      <c r="AB420" s="127">
        <v>0.26775195458927925</v>
      </c>
      <c r="AC420" s="127">
        <v>3.3059175389873907</v>
      </c>
      <c r="AD420" s="128">
        <v>2.8485757121439192</v>
      </c>
      <c r="AE420" s="127">
        <v>3.8805670051271779</v>
      </c>
      <c r="AF420" s="128">
        <v>3.0097745088551342</v>
      </c>
      <c r="AG420" s="128">
        <v>2.8983464862833541</v>
      </c>
      <c r="AH420" s="128">
        <v>2.734535494179402</v>
      </c>
      <c r="AI420" s="128">
        <v>3.1327763953075056</v>
      </c>
      <c r="AJ420" s="127">
        <v>4</v>
      </c>
      <c r="AK420" s="127">
        <v>4.6074166148746656</v>
      </c>
    </row>
    <row r="421" spans="1:37" x14ac:dyDescent="0.15">
      <c r="A421" s="126" t="s">
        <v>1384</v>
      </c>
      <c r="B421" s="126" t="s">
        <v>1385</v>
      </c>
      <c r="C421" s="126" t="s">
        <v>1386</v>
      </c>
      <c r="D421" s="126" t="s">
        <v>94</v>
      </c>
      <c r="E421" s="126" t="s">
        <v>76</v>
      </c>
      <c r="F421" s="127" t="s">
        <v>52</v>
      </c>
      <c r="G421" s="127">
        <v>9.6239316239316253</v>
      </c>
      <c r="H421" s="127">
        <v>3.5084983627007773</v>
      </c>
      <c r="I421" s="127">
        <v>3.690870744200069</v>
      </c>
      <c r="J421" s="127">
        <v>17.071044602644193</v>
      </c>
      <c r="K421" s="127">
        <v>5.7334326135517415</v>
      </c>
      <c r="L421" s="127">
        <v>1.596244131455407</v>
      </c>
      <c r="M421" s="127">
        <v>2.1025878003696761</v>
      </c>
      <c r="N421" s="127">
        <v>4.4353926227653346</v>
      </c>
      <c r="O421" s="127">
        <v>9.3932827735644651</v>
      </c>
      <c r="P421" s="127">
        <v>17.282361097355661</v>
      </c>
      <c r="Q421" s="127">
        <v>6.7471710859652063</v>
      </c>
      <c r="R421" s="127">
        <v>4.706906099201035</v>
      </c>
      <c r="S421" s="127">
        <v>4.9864007252946436</v>
      </c>
      <c r="T421" s="127">
        <v>5.4116292458261199</v>
      </c>
      <c r="U421" s="127">
        <v>6.7176406335335912</v>
      </c>
      <c r="V421" s="127">
        <v>3.045035823950883</v>
      </c>
      <c r="W421" s="127">
        <v>1.7258505090638181</v>
      </c>
      <c r="X421" s="127">
        <v>-0.20749420236786875</v>
      </c>
      <c r="Y421" s="127">
        <v>0.5014677103717986</v>
      </c>
      <c r="Z421" s="127">
        <v>3.6022879396373213</v>
      </c>
      <c r="AA421" s="128">
        <v>0.47574298132269099</v>
      </c>
      <c r="AB421" s="127">
        <v>0.36242473841117118</v>
      </c>
      <c r="AC421" s="127">
        <v>3.1452035645640475</v>
      </c>
      <c r="AD421" s="128">
        <v>3.2299960472076394</v>
      </c>
      <c r="AE421" s="127">
        <v>3.2875663256933363</v>
      </c>
      <c r="AF421" s="128">
        <v>3.310030717085044</v>
      </c>
      <c r="AG421" s="128">
        <v>3.506433587942781</v>
      </c>
      <c r="AH421" s="128">
        <v>2.5258778663761055</v>
      </c>
      <c r="AI421" s="128">
        <v>3.0674846625766983</v>
      </c>
      <c r="AJ421" s="127">
        <v>3.4</v>
      </c>
      <c r="AK421" s="127">
        <v>5.2221214868540393</v>
      </c>
    </row>
    <row r="422" spans="1:37" x14ac:dyDescent="0.15">
      <c r="A422" s="126" t="s">
        <v>1387</v>
      </c>
      <c r="B422" s="126" t="s">
        <v>1388</v>
      </c>
      <c r="C422" s="126" t="s">
        <v>1389</v>
      </c>
      <c r="D422" s="126" t="s">
        <v>194</v>
      </c>
      <c r="E422" s="126" t="s">
        <v>76</v>
      </c>
      <c r="F422" s="127" t="s">
        <v>52</v>
      </c>
      <c r="G422" s="127">
        <v>-9.2046783625731052</v>
      </c>
      <c r="H422" s="127">
        <v>8.6950921035682001</v>
      </c>
      <c r="I422" s="127">
        <v>16.567907086987432</v>
      </c>
      <c r="J422" s="127">
        <v>4.9918666124440847</v>
      </c>
      <c r="K422" s="127">
        <v>7.2044156095671497</v>
      </c>
      <c r="L422" s="127">
        <v>4.4982386414958171</v>
      </c>
      <c r="M422" s="127">
        <v>4.4947705073904416</v>
      </c>
      <c r="N422" s="127">
        <v>5.9971875258499381</v>
      </c>
      <c r="O422" s="127">
        <v>8.3892617449664328</v>
      </c>
      <c r="P422" s="127">
        <v>9.8783209734322384</v>
      </c>
      <c r="Q422" s="127">
        <v>3.9119323766463481</v>
      </c>
      <c r="R422" s="127">
        <v>4.6664144280489097</v>
      </c>
      <c r="S422" s="127">
        <v>4.3679961441137323</v>
      </c>
      <c r="T422" s="127">
        <v>3.8792356982046954</v>
      </c>
      <c r="U422" s="127">
        <v>4.0733537093637295</v>
      </c>
      <c r="V422" s="127">
        <v>3.6789833404528025</v>
      </c>
      <c r="W422" s="127">
        <v>2.6729154864294316</v>
      </c>
      <c r="X422" s="127">
        <v>1.0282905296950133</v>
      </c>
      <c r="Y422" s="127">
        <v>1.3604091157340719</v>
      </c>
      <c r="Z422" s="127">
        <v>0.60739652216506101</v>
      </c>
      <c r="AA422" s="128">
        <v>0.41871561419739578</v>
      </c>
      <c r="AB422" s="127">
        <v>0.57696969696969802</v>
      </c>
      <c r="AC422" s="127">
        <v>3.099691477053601</v>
      </c>
      <c r="AD422" s="128">
        <v>3.0859868144199609</v>
      </c>
      <c r="AE422" s="127">
        <v>2.6216718827958507</v>
      </c>
      <c r="AF422" s="128">
        <v>2.9082872928176906</v>
      </c>
      <c r="AG422" s="128">
        <v>2.4739080015461878</v>
      </c>
      <c r="AH422" s="128">
        <v>2.4686701035248695</v>
      </c>
      <c r="AI422" s="128">
        <v>2.4659113219895294</v>
      </c>
      <c r="AJ422" s="127" t="s">
        <v>52</v>
      </c>
      <c r="AK422" s="127" t="s">
        <v>52</v>
      </c>
    </row>
    <row r="423" spans="1:37" x14ac:dyDescent="0.15">
      <c r="A423" s="126" t="s">
        <v>1390</v>
      </c>
      <c r="B423" s="126" t="s">
        <v>1391</v>
      </c>
      <c r="C423" s="126" t="s">
        <v>1392</v>
      </c>
      <c r="D423" s="126" t="s">
        <v>94</v>
      </c>
      <c r="E423" s="126" t="s">
        <v>76</v>
      </c>
      <c r="F423" s="127" t="s">
        <v>52</v>
      </c>
      <c r="G423" s="127">
        <v>1.9518996165911489</v>
      </c>
      <c r="H423" s="127">
        <v>5.7777777777777999</v>
      </c>
      <c r="I423" s="127">
        <v>23.755656108597265</v>
      </c>
      <c r="J423" s="127">
        <v>17.628623661530412</v>
      </c>
      <c r="K423" s="127">
        <v>14.431616341030207</v>
      </c>
      <c r="L423" s="127">
        <v>7.7124563445867267</v>
      </c>
      <c r="M423" s="127">
        <v>6.0704314149328837</v>
      </c>
      <c r="N423" s="127">
        <v>6.2749426848942846</v>
      </c>
      <c r="O423" s="127">
        <v>10.506551613934164</v>
      </c>
      <c r="P423" s="127">
        <v>2.8414431349866192</v>
      </c>
      <c r="Q423" s="127">
        <v>7.3115860517435181</v>
      </c>
      <c r="R423" s="127">
        <v>4.9004192872117471</v>
      </c>
      <c r="S423" s="127">
        <v>5.0711966025480848</v>
      </c>
      <c r="T423" s="127">
        <v>4.4519733713742227</v>
      </c>
      <c r="U423" s="127">
        <v>2.2989813919080575</v>
      </c>
      <c r="V423" s="127">
        <v>5.429159481559779</v>
      </c>
      <c r="W423" s="127">
        <v>1.1554898960586684</v>
      </c>
      <c r="X423" s="127">
        <v>0.17212601710829745</v>
      </c>
      <c r="Y423" s="127">
        <v>0.38531632387397963</v>
      </c>
      <c r="Z423" s="127">
        <v>1.1411380258312249</v>
      </c>
      <c r="AA423" s="128">
        <v>0.72311400584645913</v>
      </c>
      <c r="AB423" s="127">
        <v>0.57026476578412311</v>
      </c>
      <c r="AC423" s="127">
        <v>2.9313487241798164</v>
      </c>
      <c r="AD423" s="128">
        <v>3.6200875510304487</v>
      </c>
      <c r="AE423" s="127">
        <v>4.7942279394313392</v>
      </c>
      <c r="AF423" s="128">
        <v>3.4651447207501018</v>
      </c>
      <c r="AG423" s="128">
        <v>4.1152263374485631</v>
      </c>
      <c r="AH423" s="128">
        <v>2.400975527710036</v>
      </c>
      <c r="AI423" s="128">
        <v>3.3999917874594514</v>
      </c>
      <c r="AJ423" s="127">
        <v>2.4</v>
      </c>
      <c r="AK423" s="127">
        <v>4.5599069406746988</v>
      </c>
    </row>
    <row r="424" spans="1:37" ht="17" x14ac:dyDescent="0.15">
      <c r="A424" s="126" t="s">
        <v>1393</v>
      </c>
      <c r="B424" s="126" t="s">
        <v>1394</v>
      </c>
      <c r="C424" s="126" t="s">
        <v>1395</v>
      </c>
      <c r="D424" s="126" t="s">
        <v>194</v>
      </c>
      <c r="E424" s="126" t="s">
        <v>76</v>
      </c>
      <c r="F424" s="127" t="s">
        <v>52</v>
      </c>
      <c r="G424" s="127">
        <v>-23.255813953488371</v>
      </c>
      <c r="H424" s="127">
        <v>27.272727272727266</v>
      </c>
      <c r="I424" s="127">
        <v>16.497354497354493</v>
      </c>
      <c r="J424" s="127">
        <v>9.4831501498773747</v>
      </c>
      <c r="K424" s="127">
        <v>7.6661412096573684</v>
      </c>
      <c r="L424" s="127">
        <v>3.8067349926793668</v>
      </c>
      <c r="M424" s="127">
        <v>2.6278672704327874</v>
      </c>
      <c r="N424" s="127">
        <v>3.2188065099457503</v>
      </c>
      <c r="O424" s="127">
        <v>3.0203223545900499</v>
      </c>
      <c r="P424" s="127">
        <v>7.7477722603904482</v>
      </c>
      <c r="Q424" s="127">
        <v>7.922979797979778</v>
      </c>
      <c r="R424" s="127">
        <v>4.7206785609827477</v>
      </c>
      <c r="S424" s="127">
        <v>5.2899117417048274</v>
      </c>
      <c r="T424" s="127">
        <v>5.7562735423629903</v>
      </c>
      <c r="U424" s="127">
        <v>5.5232266479381877</v>
      </c>
      <c r="V424" s="127">
        <v>4.4782505348229193</v>
      </c>
      <c r="W424" s="127">
        <v>3.2716021294990156</v>
      </c>
      <c r="X424" s="127">
        <v>0.33926683115966227</v>
      </c>
      <c r="Y424" s="127">
        <v>1.5939928863127477</v>
      </c>
      <c r="Z424" s="127">
        <v>3.1595781466113237</v>
      </c>
      <c r="AA424" s="128">
        <v>0.4985963883186173</v>
      </c>
      <c r="AB424" s="127">
        <v>0.6253647961310671</v>
      </c>
      <c r="AC424" s="127">
        <v>2.6847862114683485</v>
      </c>
      <c r="AD424" s="128">
        <v>3.2077146546158675</v>
      </c>
      <c r="AE424" s="127">
        <v>3.8117205520153297</v>
      </c>
      <c r="AF424" s="128">
        <v>4.2554794004669549</v>
      </c>
      <c r="AG424" s="128">
        <v>3.5869094061551809</v>
      </c>
      <c r="AH424" s="128" t="s">
        <v>52</v>
      </c>
      <c r="AI424" s="128" t="s">
        <v>52</v>
      </c>
      <c r="AJ424" s="127" t="s">
        <v>52</v>
      </c>
      <c r="AK424" s="127" t="s">
        <v>52</v>
      </c>
    </row>
    <row r="425" spans="1:37" x14ac:dyDescent="0.15">
      <c r="A425" s="126" t="s">
        <v>1396</v>
      </c>
      <c r="B425" s="126" t="s">
        <v>1397</v>
      </c>
      <c r="C425" s="126" t="s">
        <v>1398</v>
      </c>
      <c r="D425" s="126" t="s">
        <v>94</v>
      </c>
      <c r="E425" s="126" t="s">
        <v>76</v>
      </c>
      <c r="F425" s="127" t="s">
        <v>52</v>
      </c>
      <c r="G425" s="127">
        <v>-27.169082125603865</v>
      </c>
      <c r="H425" s="127">
        <v>2.9848766250995027</v>
      </c>
      <c r="I425" s="127">
        <v>19.451243076130382</v>
      </c>
      <c r="J425" s="127">
        <v>13.469211689852244</v>
      </c>
      <c r="K425" s="127">
        <v>10.891465500855361</v>
      </c>
      <c r="L425" s="127">
        <v>10.267398011655786</v>
      </c>
      <c r="M425" s="127">
        <v>4.609047100886059</v>
      </c>
      <c r="N425" s="127">
        <v>4.3836837803700206</v>
      </c>
      <c r="O425" s="127">
        <v>7.0325290056231609</v>
      </c>
      <c r="P425" s="127">
        <v>6.6901642614883343</v>
      </c>
      <c r="Q425" s="127">
        <v>4.2261422427226876</v>
      </c>
      <c r="R425" s="127">
        <v>3.0919203396925923</v>
      </c>
      <c r="S425" s="127">
        <v>1.1370228564798737</v>
      </c>
      <c r="T425" s="127">
        <v>1.0324652976941451</v>
      </c>
      <c r="U425" s="127">
        <v>4.1160440558646485</v>
      </c>
      <c r="V425" s="127">
        <v>3.2553574349746555</v>
      </c>
      <c r="W425" s="127">
        <v>1.0720321081537634</v>
      </c>
      <c r="X425" s="127">
        <v>0.30304613616176823</v>
      </c>
      <c r="Y425" s="127">
        <v>-0.28129395218002173</v>
      </c>
      <c r="Z425" s="127">
        <v>-0.1044768322624634</v>
      </c>
      <c r="AA425" s="128">
        <v>-0.72687339852532951</v>
      </c>
      <c r="AB425" s="127">
        <v>-0.7216603455541537</v>
      </c>
      <c r="AC425" s="127">
        <v>1.6236005730354997</v>
      </c>
      <c r="AD425" s="128">
        <v>1.8952644494335091</v>
      </c>
      <c r="AE425" s="127">
        <v>3.9454806312769097</v>
      </c>
      <c r="AF425" s="128">
        <v>4.4168391994478862</v>
      </c>
      <c r="AG425" s="128">
        <v>4.6785006137286311</v>
      </c>
      <c r="AH425" s="128">
        <v>4.0003607991701644</v>
      </c>
      <c r="AI425" s="128">
        <v>4.206435385949697</v>
      </c>
      <c r="AJ425" s="127">
        <v>4</v>
      </c>
      <c r="AK425" s="127">
        <v>6.756594484249276</v>
      </c>
    </row>
    <row r="426" spans="1:37" x14ac:dyDescent="0.15">
      <c r="A426" s="126" t="s">
        <v>1399</v>
      </c>
      <c r="B426" s="126" t="s">
        <v>1400</v>
      </c>
      <c r="C426" s="126" t="s">
        <v>1401</v>
      </c>
      <c r="D426" s="126" t="s">
        <v>94</v>
      </c>
      <c r="E426" s="126" t="s">
        <v>76</v>
      </c>
      <c r="F426" s="127" t="s">
        <v>52</v>
      </c>
      <c r="G426" s="127">
        <v>6.153425406809788</v>
      </c>
      <c r="H426" s="127">
        <v>-8.6950921035682143</v>
      </c>
      <c r="I426" s="127">
        <v>22.446388261851041</v>
      </c>
      <c r="J426" s="127">
        <v>2.4772439221108442</v>
      </c>
      <c r="K426" s="127">
        <v>8.8599055543062661</v>
      </c>
      <c r="L426" s="127">
        <v>4.5032018178062572</v>
      </c>
      <c r="M426" s="127">
        <v>4.4969361533899956</v>
      </c>
      <c r="N426" s="127">
        <v>5.7032062801475547</v>
      </c>
      <c r="O426" s="127">
        <v>21.071939871152452</v>
      </c>
      <c r="P426" s="127">
        <v>18.623900672529743</v>
      </c>
      <c r="Q426" s="127">
        <v>8.9963242165597137</v>
      </c>
      <c r="R426" s="127">
        <v>4.9899971420406075</v>
      </c>
      <c r="S426" s="127">
        <v>3.7728658536585442</v>
      </c>
      <c r="T426" s="127">
        <v>3.0166308168511478</v>
      </c>
      <c r="U426" s="127">
        <v>3.7889590547973029</v>
      </c>
      <c r="V426" s="127">
        <v>2.899901864573124</v>
      </c>
      <c r="W426" s="127">
        <v>4.7684898192699166E-3</v>
      </c>
      <c r="X426" s="127">
        <v>1.907304978065838E-2</v>
      </c>
      <c r="Y426" s="127">
        <v>2.3693745232646961</v>
      </c>
      <c r="Z426" s="127">
        <v>0.2561356121641154</v>
      </c>
      <c r="AA426" s="128">
        <v>0.3019323671497709</v>
      </c>
      <c r="AB426" s="127">
        <v>-6.0204695966281641E-2</v>
      </c>
      <c r="AC426" s="127">
        <v>0.82483781278961388</v>
      </c>
      <c r="AD426" s="128">
        <v>0.95137420718816035</v>
      </c>
      <c r="AE426" s="127">
        <v>2.381060778511257</v>
      </c>
      <c r="AF426" s="128">
        <v>2.2678762006403286</v>
      </c>
      <c r="AG426" s="128">
        <v>2.2784589964344848</v>
      </c>
      <c r="AH426" s="128">
        <v>0.51441203979253802</v>
      </c>
      <c r="AI426" s="128">
        <v>-0.16072410438607429</v>
      </c>
      <c r="AJ426" s="127">
        <v>-0.9</v>
      </c>
      <c r="AK426" s="127">
        <v>2.8775440396784755</v>
      </c>
    </row>
    <row r="427" spans="1:37" ht="17" x14ac:dyDescent="0.15">
      <c r="A427" s="126" t="s">
        <v>1402</v>
      </c>
      <c r="B427" s="126" t="s">
        <v>1403</v>
      </c>
      <c r="C427" s="126" t="s">
        <v>1404</v>
      </c>
      <c r="D427" s="126" t="s">
        <v>194</v>
      </c>
      <c r="E427" s="126" t="s">
        <v>76</v>
      </c>
      <c r="F427" s="127" t="s">
        <v>52</v>
      </c>
      <c r="G427" s="127">
        <v>-1.5555555555555713</v>
      </c>
      <c r="H427" s="127">
        <v>6.3487584650112865</v>
      </c>
      <c r="I427" s="127">
        <v>40.581055983019382</v>
      </c>
      <c r="J427" s="127">
        <v>1.1795791261677664</v>
      </c>
      <c r="K427" s="127">
        <v>15.146427905241538</v>
      </c>
      <c r="L427" s="127">
        <v>7.4518062530374323</v>
      </c>
      <c r="M427" s="127">
        <v>2.2463440373888091</v>
      </c>
      <c r="N427" s="127">
        <v>12.275140076673566</v>
      </c>
      <c r="O427" s="127">
        <v>19.298706415391692</v>
      </c>
      <c r="P427" s="127">
        <v>8.8892558344341666</v>
      </c>
      <c r="Q427" s="127">
        <v>7.3497447303240193</v>
      </c>
      <c r="R427" s="127">
        <v>3.9506521636766081</v>
      </c>
      <c r="S427" s="127">
        <v>1.6579090414930278</v>
      </c>
      <c r="T427" s="127">
        <v>4.2643258176633196</v>
      </c>
      <c r="U427" s="127">
        <v>3.8206760972691001</v>
      </c>
      <c r="V427" s="127" t="s">
        <v>52</v>
      </c>
      <c r="W427" s="127" t="s">
        <v>52</v>
      </c>
      <c r="X427" s="127" t="s">
        <v>52</v>
      </c>
      <c r="Y427" s="127" t="s">
        <v>52</v>
      </c>
      <c r="Z427" s="127" t="s">
        <v>52</v>
      </c>
      <c r="AA427" s="128" t="s">
        <v>52</v>
      </c>
      <c r="AB427" s="127" t="s">
        <v>52</v>
      </c>
      <c r="AC427" s="127" t="s">
        <v>52</v>
      </c>
      <c r="AD427" s="128" t="s">
        <v>52</v>
      </c>
      <c r="AE427" s="127" t="s">
        <v>52</v>
      </c>
      <c r="AF427" s="128" t="s">
        <v>52</v>
      </c>
      <c r="AG427" s="128" t="s">
        <v>52</v>
      </c>
      <c r="AH427" s="128" t="s">
        <v>52</v>
      </c>
      <c r="AI427" s="128" t="s">
        <v>52</v>
      </c>
      <c r="AJ427" s="127" t="s">
        <v>52</v>
      </c>
      <c r="AK427" s="127" t="s">
        <v>52</v>
      </c>
    </row>
    <row r="428" spans="1:37" x14ac:dyDescent="0.15">
      <c r="A428" s="126" t="s">
        <v>1405</v>
      </c>
      <c r="B428" s="126" t="s">
        <v>1406</v>
      </c>
      <c r="C428" s="126" t="s">
        <v>1407</v>
      </c>
      <c r="D428" s="126" t="s">
        <v>194</v>
      </c>
      <c r="E428" s="126" t="s">
        <v>76</v>
      </c>
      <c r="F428" s="127" t="s">
        <v>52</v>
      </c>
      <c r="G428" s="127">
        <v>4.7056363065983504</v>
      </c>
      <c r="H428" s="127">
        <v>12.3539398781584</v>
      </c>
      <c r="I428" s="127">
        <v>-3.2444444444444542</v>
      </c>
      <c r="J428" s="127">
        <v>2.7560863573725243</v>
      </c>
      <c r="K428" s="127">
        <v>8.5382208314707384</v>
      </c>
      <c r="L428" s="127">
        <v>4.0280065897858321</v>
      </c>
      <c r="M428" s="127">
        <v>5.6536542877504132</v>
      </c>
      <c r="N428" s="127">
        <v>4.1669789402683222</v>
      </c>
      <c r="O428" s="127">
        <v>3.78444492409524</v>
      </c>
      <c r="P428" s="127">
        <v>8.6447140381282566</v>
      </c>
      <c r="Q428" s="127">
        <v>7.1145992853496693</v>
      </c>
      <c r="R428" s="127">
        <v>3.4431405254065766</v>
      </c>
      <c r="S428" s="127">
        <v>4.1808234955369841</v>
      </c>
      <c r="T428" s="127">
        <v>3.50450500248742</v>
      </c>
      <c r="U428" s="127">
        <v>5.1161548731642341</v>
      </c>
      <c r="V428" s="127">
        <v>4.3387694965198307</v>
      </c>
      <c r="W428" s="127">
        <v>2.7657398841116105</v>
      </c>
      <c r="X428" s="127">
        <v>1.411987680644387</v>
      </c>
      <c r="Y428" s="127">
        <v>1.2194552165584156</v>
      </c>
      <c r="Z428" s="127">
        <v>1.5140324963072374</v>
      </c>
      <c r="AA428" s="128">
        <v>1.2322662786467875</v>
      </c>
      <c r="AB428" s="127">
        <v>-0.69173067421282042</v>
      </c>
      <c r="AC428" s="127">
        <v>4.0662173775385613</v>
      </c>
      <c r="AD428" s="128">
        <v>5.2720792767732894</v>
      </c>
      <c r="AE428" s="127">
        <v>3.0634573304157531</v>
      </c>
      <c r="AF428" s="128">
        <v>3.4170572447222103</v>
      </c>
      <c r="AG428" s="128">
        <v>4.2764177254415614</v>
      </c>
      <c r="AH428" s="128">
        <v>2.9977711738484376</v>
      </c>
      <c r="AI428" s="128">
        <v>4.5479135860352775</v>
      </c>
      <c r="AJ428" s="127" t="s">
        <v>52</v>
      </c>
      <c r="AK428" s="127" t="s">
        <v>52</v>
      </c>
    </row>
    <row r="429" spans="1:37" x14ac:dyDescent="0.15">
      <c r="A429" s="126" t="s">
        <v>1408</v>
      </c>
      <c r="B429" s="126" t="s">
        <v>1409</v>
      </c>
      <c r="C429" s="126" t="s">
        <v>1410</v>
      </c>
      <c r="D429" s="126" t="s">
        <v>94</v>
      </c>
      <c r="E429" s="126" t="s">
        <v>76</v>
      </c>
      <c r="F429" s="127" t="s">
        <v>52</v>
      </c>
      <c r="G429" s="127">
        <v>-45.642512077294683</v>
      </c>
      <c r="H429" s="127">
        <v>0</v>
      </c>
      <c r="I429" s="127">
        <v>2.417348027017411</v>
      </c>
      <c r="J429" s="127">
        <v>4.0263797292606824</v>
      </c>
      <c r="K429" s="127">
        <v>1.4014014014014151</v>
      </c>
      <c r="L429" s="127">
        <v>8.6541625534715507</v>
      </c>
      <c r="M429" s="127">
        <v>6.7534827377347</v>
      </c>
      <c r="N429" s="127">
        <v>82.43971631205676</v>
      </c>
      <c r="O429" s="127">
        <v>55.232467734411443</v>
      </c>
      <c r="P429" s="127">
        <v>14.50465791846139</v>
      </c>
      <c r="Q429" s="127">
        <v>5.1963957658997373</v>
      </c>
      <c r="R429" s="127">
        <v>3.5176715176715305</v>
      </c>
      <c r="S429" s="127">
        <v>3.02859897172236</v>
      </c>
      <c r="T429" s="127">
        <v>3.7115009746588612</v>
      </c>
      <c r="U429" s="127">
        <v>3.1275843921509789</v>
      </c>
      <c r="V429" s="127">
        <v>2.383903185827819</v>
      </c>
      <c r="W429" s="127">
        <v>2.4992879521503824</v>
      </c>
      <c r="X429" s="127">
        <v>0.22924626606462084</v>
      </c>
      <c r="Y429" s="127">
        <v>0.40199611865816109</v>
      </c>
      <c r="Z429" s="127">
        <v>4.1419301394427066E-2</v>
      </c>
      <c r="AA429" s="128">
        <v>-0.821142699420363</v>
      </c>
      <c r="AB429" s="127">
        <v>1.1479858067209303</v>
      </c>
      <c r="AC429" s="127">
        <v>4.7324253680010919</v>
      </c>
      <c r="AD429" s="128">
        <v>3.6385130697491164</v>
      </c>
      <c r="AE429" s="127">
        <v>3.9543726235741428</v>
      </c>
      <c r="AF429" s="128">
        <v>4.6025359668373733</v>
      </c>
      <c r="AG429" s="128">
        <v>5.3791013462322956</v>
      </c>
      <c r="AH429" s="128">
        <v>2.7873022895697495</v>
      </c>
      <c r="AI429" s="128">
        <v>3.4542128483804948</v>
      </c>
      <c r="AJ429" s="127">
        <v>4.7</v>
      </c>
      <c r="AK429" s="127">
        <v>4.4650839376179636</v>
      </c>
    </row>
    <row r="430" spans="1:37" x14ac:dyDescent="0.15">
      <c r="A430" s="126" t="s">
        <v>1411</v>
      </c>
      <c r="B430" s="126" t="s">
        <v>1412</v>
      </c>
      <c r="C430" s="126" t="s">
        <v>1413</v>
      </c>
      <c r="D430" s="126" t="s">
        <v>94</v>
      </c>
      <c r="E430" s="126" t="s">
        <v>74</v>
      </c>
      <c r="F430" s="127" t="s">
        <v>52</v>
      </c>
      <c r="G430" s="127">
        <v>-6.8052358308268879</v>
      </c>
      <c r="H430" s="127">
        <v>4.4624344157366096</v>
      </c>
      <c r="I430" s="127">
        <v>10.533673927301606</v>
      </c>
      <c r="J430" s="127">
        <v>6.9486735060351918</v>
      </c>
      <c r="K430" s="127">
        <v>11.118249113022145</v>
      </c>
      <c r="L430" s="127">
        <v>4.4175229285470294</v>
      </c>
      <c r="M430" s="127">
        <v>4.5590678008758232</v>
      </c>
      <c r="N430" s="127">
        <v>4.2411332153903487</v>
      </c>
      <c r="O430" s="127">
        <v>8.1383132251919363</v>
      </c>
      <c r="P430" s="127">
        <v>7.3037666552784373</v>
      </c>
      <c r="Q430" s="127">
        <v>4.9490075120640853</v>
      </c>
      <c r="R430" s="127">
        <v>4.8938651295518554</v>
      </c>
      <c r="S430" s="127">
        <v>3.7680425881906103</v>
      </c>
      <c r="T430" s="127">
        <v>3.3019771796881798</v>
      </c>
      <c r="U430" s="127">
        <v>2.9502280756485959</v>
      </c>
      <c r="V430" s="127">
        <v>2.8984438984439151</v>
      </c>
      <c r="W430" s="127">
        <v>2.7969022357707445</v>
      </c>
      <c r="X430" s="127">
        <v>0</v>
      </c>
      <c r="Y430" s="127">
        <v>0</v>
      </c>
      <c r="Z430" s="127">
        <v>0</v>
      </c>
      <c r="AA430" s="128">
        <v>0</v>
      </c>
      <c r="AB430" s="127">
        <v>1.9496256378094268</v>
      </c>
      <c r="AC430" s="127">
        <v>3.9499965823909688</v>
      </c>
      <c r="AD430" s="128">
        <v>4.9498801800222036</v>
      </c>
      <c r="AE430" s="127">
        <v>4.9503296274896025</v>
      </c>
      <c r="AF430" s="128">
        <v>3.950039135568284</v>
      </c>
      <c r="AG430" s="128">
        <v>3.9498956691531584</v>
      </c>
      <c r="AH430" s="128">
        <v>3.9502034953315861</v>
      </c>
      <c r="AI430" s="128">
        <v>2.9497218580590188</v>
      </c>
      <c r="AJ430" s="127">
        <v>4.9000000000000004</v>
      </c>
      <c r="AK430" s="127">
        <v>4.9496616783813137</v>
      </c>
    </row>
    <row r="431" spans="1:37" ht="17" x14ac:dyDescent="0.15">
      <c r="A431" s="126" t="s">
        <v>1414</v>
      </c>
      <c r="B431" s="126" t="s">
        <v>52</v>
      </c>
      <c r="C431" s="126" t="s">
        <v>1415</v>
      </c>
      <c r="D431" s="126" t="s">
        <v>194</v>
      </c>
      <c r="E431" s="126" t="s">
        <v>76</v>
      </c>
      <c r="F431" s="127" t="s">
        <v>52</v>
      </c>
      <c r="G431" s="127">
        <v>-6.9767441860465169</v>
      </c>
      <c r="H431" s="127" t="s">
        <v>52</v>
      </c>
      <c r="I431" s="127" t="s">
        <v>52</v>
      </c>
      <c r="J431" s="127" t="s">
        <v>52</v>
      </c>
      <c r="K431" s="127" t="s">
        <v>52</v>
      </c>
      <c r="L431" s="127" t="s">
        <v>52</v>
      </c>
      <c r="M431" s="127" t="s">
        <v>52</v>
      </c>
      <c r="N431" s="127" t="s">
        <v>52</v>
      </c>
      <c r="O431" s="127" t="s">
        <v>52</v>
      </c>
      <c r="P431" s="127" t="s">
        <v>52</v>
      </c>
      <c r="Q431" s="127" t="s">
        <v>52</v>
      </c>
      <c r="R431" s="127" t="s">
        <v>52</v>
      </c>
      <c r="S431" s="127" t="s">
        <v>52</v>
      </c>
      <c r="T431" s="127" t="s">
        <v>52</v>
      </c>
      <c r="U431" s="127" t="s">
        <v>52</v>
      </c>
      <c r="V431" s="127" t="s">
        <v>52</v>
      </c>
      <c r="W431" s="127" t="s">
        <v>52</v>
      </c>
      <c r="X431" s="127" t="s">
        <v>52</v>
      </c>
      <c r="Y431" s="127" t="s">
        <v>52</v>
      </c>
      <c r="Z431" s="127" t="s">
        <v>52</v>
      </c>
      <c r="AA431" s="128" t="s">
        <v>52</v>
      </c>
      <c r="AB431" s="127" t="s">
        <v>52</v>
      </c>
      <c r="AC431" s="127" t="s">
        <v>52</v>
      </c>
      <c r="AD431" s="128" t="s">
        <v>52</v>
      </c>
      <c r="AE431" s="127" t="s">
        <v>52</v>
      </c>
      <c r="AF431" s="128" t="s">
        <v>52</v>
      </c>
      <c r="AG431" s="128" t="s">
        <v>52</v>
      </c>
      <c r="AH431" s="128" t="s">
        <v>52</v>
      </c>
      <c r="AI431" s="128" t="s">
        <v>52</v>
      </c>
      <c r="AJ431" s="127" t="s">
        <v>52</v>
      </c>
      <c r="AK431" s="127" t="s">
        <v>52</v>
      </c>
    </row>
    <row r="432" spans="1:37" x14ac:dyDescent="0.15">
      <c r="A432" s="126" t="s">
        <v>1416</v>
      </c>
      <c r="B432" s="126" t="s">
        <v>1417</v>
      </c>
      <c r="C432" s="126" t="s">
        <v>1418</v>
      </c>
      <c r="D432" s="126" t="s">
        <v>94</v>
      </c>
      <c r="E432" s="126" t="s">
        <v>84</v>
      </c>
      <c r="F432" s="127" t="s">
        <v>52</v>
      </c>
      <c r="G432" s="127">
        <v>-10.523854069223574</v>
      </c>
      <c r="H432" s="127">
        <v>23.52326189231573</v>
      </c>
      <c r="I432" s="127">
        <v>2.2429115531104458</v>
      </c>
      <c r="J432" s="127">
        <v>6.0016556291390799</v>
      </c>
      <c r="K432" s="127">
        <v>3.4752049980476301</v>
      </c>
      <c r="L432" s="127">
        <v>9.5094339622641542</v>
      </c>
      <c r="M432" s="127">
        <v>14.782908339076513</v>
      </c>
      <c r="N432" s="127">
        <v>6.0042029420594361</v>
      </c>
      <c r="O432" s="127">
        <v>14.981591617105636</v>
      </c>
      <c r="P432" s="127">
        <v>8.1527093596059075</v>
      </c>
      <c r="Q432" s="127">
        <v>5.9895240264176834</v>
      </c>
      <c r="R432" s="127">
        <v>4.9419853889127694</v>
      </c>
      <c r="S432" s="127">
        <v>4.9959049959049935</v>
      </c>
      <c r="T432" s="127">
        <v>4.972698907956314</v>
      </c>
      <c r="U432" s="127">
        <v>4.6999814229983201</v>
      </c>
      <c r="V432" s="127">
        <v>3.7437899219304569</v>
      </c>
      <c r="W432" s="127">
        <v>2.9074739182486837</v>
      </c>
      <c r="X432" s="127">
        <v>0</v>
      </c>
      <c r="Y432" s="127">
        <v>3.9388399534651768</v>
      </c>
      <c r="Z432" s="127">
        <v>1.9827310521266526</v>
      </c>
      <c r="AA432" s="128">
        <v>1.9755409219190945</v>
      </c>
      <c r="AB432" s="127">
        <v>1.9680196801967753</v>
      </c>
      <c r="AC432" s="127">
        <v>1.9752714113389747</v>
      </c>
      <c r="AD432" s="128">
        <v>1.9665828774212635</v>
      </c>
      <c r="AE432" s="127">
        <v>2.9727378190255394</v>
      </c>
      <c r="AF432" s="128">
        <v>2.9854950007041081</v>
      </c>
      <c r="AG432" s="128">
        <v>1.9964446875427422</v>
      </c>
      <c r="AH432" s="128">
        <v>1.9841801850113818</v>
      </c>
      <c r="AI432" s="128">
        <v>1.9850138030761209</v>
      </c>
      <c r="AJ432" s="127">
        <v>6.4</v>
      </c>
      <c r="AK432" s="127">
        <v>2.9910389924921272</v>
      </c>
    </row>
    <row r="433" spans="1:38" ht="17" x14ac:dyDescent="0.15">
      <c r="A433" s="126" t="s">
        <v>1419</v>
      </c>
      <c r="B433" s="126" t="s">
        <v>1420</v>
      </c>
      <c r="C433" s="126" t="s">
        <v>1421</v>
      </c>
      <c r="D433" s="126" t="s">
        <v>94</v>
      </c>
      <c r="E433" s="126" t="s">
        <v>80</v>
      </c>
      <c r="F433" s="134" t="s">
        <v>52</v>
      </c>
      <c r="G433" s="134" t="s">
        <v>52</v>
      </c>
      <c r="H433" s="134" t="s">
        <v>52</v>
      </c>
      <c r="I433" s="134" t="s">
        <v>52</v>
      </c>
      <c r="J433" s="134" t="s">
        <v>52</v>
      </c>
      <c r="K433" s="134" t="s">
        <v>52</v>
      </c>
      <c r="L433" s="134" t="s">
        <v>52</v>
      </c>
      <c r="M433" s="134" t="s">
        <v>52</v>
      </c>
      <c r="N433" s="134" t="s">
        <v>52</v>
      </c>
      <c r="O433" s="134" t="s">
        <v>52</v>
      </c>
      <c r="P433" s="134" t="s">
        <v>52</v>
      </c>
      <c r="Q433" s="134" t="s">
        <v>52</v>
      </c>
      <c r="R433" s="134" t="s">
        <v>52</v>
      </c>
      <c r="S433" s="135" t="s">
        <v>52</v>
      </c>
      <c r="T433" s="135" t="s">
        <v>52</v>
      </c>
      <c r="U433" s="135" t="s">
        <v>52</v>
      </c>
      <c r="V433" s="135" t="s">
        <v>52</v>
      </c>
      <c r="W433" s="135" t="s">
        <v>52</v>
      </c>
      <c r="X433" s="135" t="s">
        <v>52</v>
      </c>
      <c r="Y433" s="135" t="s">
        <v>52</v>
      </c>
      <c r="Z433" s="135" t="s">
        <v>52</v>
      </c>
      <c r="AA433" s="135" t="s">
        <v>52</v>
      </c>
      <c r="AB433" s="135" t="s">
        <v>52</v>
      </c>
      <c r="AC433" s="135" t="s">
        <v>52</v>
      </c>
      <c r="AD433" s="135" t="s">
        <v>52</v>
      </c>
      <c r="AE433" s="135" t="s">
        <v>52</v>
      </c>
      <c r="AF433" s="135">
        <v>0</v>
      </c>
      <c r="AG433" s="135">
        <v>0</v>
      </c>
      <c r="AH433" s="135">
        <v>0</v>
      </c>
      <c r="AI433" s="135">
        <v>0</v>
      </c>
      <c r="AJ433" s="127" t="s">
        <v>52</v>
      </c>
      <c r="AK433" s="127" t="s">
        <v>52</v>
      </c>
    </row>
    <row r="434" spans="1:38" x14ac:dyDescent="0.15">
      <c r="A434" s="126" t="s">
        <v>1422</v>
      </c>
      <c r="B434" s="126" t="s">
        <v>1423</v>
      </c>
      <c r="C434" s="126" t="s">
        <v>1424</v>
      </c>
      <c r="D434" s="126" t="s">
        <v>94</v>
      </c>
      <c r="E434" s="126" t="s">
        <v>86</v>
      </c>
      <c r="F434" s="127" t="s">
        <v>52</v>
      </c>
      <c r="G434" s="127">
        <v>8.0951237088637811</v>
      </c>
      <c r="H434" s="127">
        <v>0</v>
      </c>
      <c r="I434" s="127">
        <v>1.7777777777777715</v>
      </c>
      <c r="J434" s="127">
        <v>16.353711790393021</v>
      </c>
      <c r="K434" s="127">
        <v>1.8577594295365003</v>
      </c>
      <c r="L434" s="127">
        <v>4.495210022107571</v>
      </c>
      <c r="M434" s="127">
        <v>4.4781382228490827</v>
      </c>
      <c r="N434" s="127">
        <v>5.9568005399932531</v>
      </c>
      <c r="O434" s="127">
        <v>17.996496257365834</v>
      </c>
      <c r="P434" s="127">
        <v>27.277635308408676</v>
      </c>
      <c r="Q434" s="127">
        <v>9.0031813361612052</v>
      </c>
      <c r="R434" s="127">
        <v>4.9518435645490797</v>
      </c>
      <c r="S434" s="127">
        <v>4.9962921764924033</v>
      </c>
      <c r="T434" s="127">
        <v>4.9880815749977927</v>
      </c>
      <c r="U434" s="127">
        <v>4.7426841574167469</v>
      </c>
      <c r="V434" s="127">
        <v>3.2434168272318544</v>
      </c>
      <c r="W434" s="127">
        <v>2.9004665629860114</v>
      </c>
      <c r="X434" s="127">
        <v>0</v>
      </c>
      <c r="Y434" s="127">
        <v>3.9446837451824877</v>
      </c>
      <c r="Z434" s="127">
        <v>3.6350418029807372</v>
      </c>
      <c r="AA434" s="128">
        <v>1.9501929147667463</v>
      </c>
      <c r="AB434" s="127">
        <v>1.9472923690910138</v>
      </c>
      <c r="AC434" s="127">
        <v>3.3747300215982712</v>
      </c>
      <c r="AD434" s="128">
        <v>3.2645599373204437</v>
      </c>
      <c r="AE434" s="127">
        <v>7.587253414264028</v>
      </c>
      <c r="AF434" s="128">
        <v>14.104372355430183</v>
      </c>
      <c r="AG434" s="128">
        <v>1.9983518747424878</v>
      </c>
      <c r="AH434" s="128">
        <v>7.5742274288022617</v>
      </c>
      <c r="AI434" s="128">
        <v>4.6939541870071348</v>
      </c>
      <c r="AJ434" s="127">
        <v>6.7</v>
      </c>
      <c r="AK434" s="127">
        <v>5.4612670139472357</v>
      </c>
    </row>
    <row r="435" spans="1:38" ht="17" x14ac:dyDescent="0.15">
      <c r="A435" s="129" t="s">
        <v>1425</v>
      </c>
      <c r="B435" s="126" t="s">
        <v>52</v>
      </c>
      <c r="C435" s="129" t="s">
        <v>1426</v>
      </c>
      <c r="D435" s="126" t="s">
        <v>194</v>
      </c>
      <c r="E435" s="126" t="s">
        <v>76</v>
      </c>
      <c r="F435" s="127" t="s">
        <v>52</v>
      </c>
      <c r="G435" s="127">
        <v>10.232323232323239</v>
      </c>
      <c r="H435" s="127">
        <v>0</v>
      </c>
      <c r="I435" s="127">
        <v>-15.69687528635572</v>
      </c>
      <c r="J435" s="127" t="s">
        <v>52</v>
      </c>
      <c r="K435" s="127" t="s">
        <v>52</v>
      </c>
      <c r="L435" s="127" t="s">
        <v>52</v>
      </c>
      <c r="M435" s="127" t="s">
        <v>52</v>
      </c>
      <c r="N435" s="127" t="s">
        <v>52</v>
      </c>
      <c r="O435" s="127" t="s">
        <v>52</v>
      </c>
      <c r="P435" s="127" t="s">
        <v>52</v>
      </c>
      <c r="Q435" s="127" t="s">
        <v>52</v>
      </c>
      <c r="R435" s="127" t="s">
        <v>52</v>
      </c>
      <c r="S435" s="127" t="s">
        <v>52</v>
      </c>
      <c r="T435" s="127" t="s">
        <v>52</v>
      </c>
      <c r="U435" s="127" t="s">
        <v>52</v>
      </c>
      <c r="V435" s="127" t="s">
        <v>52</v>
      </c>
      <c r="W435" s="127" t="s">
        <v>52</v>
      </c>
      <c r="X435" s="127" t="s">
        <v>52</v>
      </c>
      <c r="Y435" s="127" t="s">
        <v>52</v>
      </c>
      <c r="Z435" s="127" t="s">
        <v>52</v>
      </c>
      <c r="AA435" s="128" t="s">
        <v>52</v>
      </c>
      <c r="AB435" s="127" t="s">
        <v>52</v>
      </c>
      <c r="AC435" s="127" t="s">
        <v>52</v>
      </c>
      <c r="AD435" s="128" t="s">
        <v>52</v>
      </c>
      <c r="AE435" s="127" t="s">
        <v>52</v>
      </c>
      <c r="AF435" s="128" t="s">
        <v>52</v>
      </c>
      <c r="AG435" s="128" t="s">
        <v>52</v>
      </c>
      <c r="AH435" s="128" t="s">
        <v>52</v>
      </c>
      <c r="AI435" s="128" t="s">
        <v>52</v>
      </c>
      <c r="AJ435" s="127" t="s">
        <v>52</v>
      </c>
      <c r="AK435" s="127" t="s">
        <v>52</v>
      </c>
      <c r="AL435" s="130"/>
    </row>
    <row r="436" spans="1:38" x14ac:dyDescent="0.15">
      <c r="A436" s="126" t="s">
        <v>1427</v>
      </c>
      <c r="B436" s="126" t="s">
        <v>1428</v>
      </c>
      <c r="C436" s="126" t="s">
        <v>1429</v>
      </c>
      <c r="D436" s="126" t="s">
        <v>94</v>
      </c>
      <c r="E436" s="126" t="s">
        <v>78</v>
      </c>
      <c r="F436" s="127" t="s">
        <v>52</v>
      </c>
      <c r="G436" s="127" t="s">
        <v>52</v>
      </c>
      <c r="H436" s="127" t="s">
        <v>52</v>
      </c>
      <c r="I436" s="127" t="s">
        <v>52</v>
      </c>
      <c r="J436" s="127" t="s">
        <v>52</v>
      </c>
      <c r="K436" s="127">
        <v>11.306035812122417</v>
      </c>
      <c r="L436" s="127">
        <v>6.7673952373967126</v>
      </c>
      <c r="M436" s="127">
        <v>6.3491336539195515</v>
      </c>
      <c r="N436" s="127">
        <v>10.941088654111169</v>
      </c>
      <c r="O436" s="127">
        <v>7.8034831664208042</v>
      </c>
      <c r="P436" s="127">
        <v>18.556837140079452</v>
      </c>
      <c r="Q436" s="127">
        <v>2.9348640385510976</v>
      </c>
      <c r="R436" s="127">
        <v>3.9900862535283181</v>
      </c>
      <c r="S436" s="127">
        <v>3.8946791003839962</v>
      </c>
      <c r="T436" s="127">
        <v>3.30353566616904</v>
      </c>
      <c r="U436" s="127">
        <v>3.4948581700901684</v>
      </c>
      <c r="V436" s="127">
        <v>2.9374952106056469</v>
      </c>
      <c r="W436" s="127">
        <v>2.5013027618551433</v>
      </c>
      <c r="X436" s="127">
        <v>0</v>
      </c>
      <c r="Y436" s="127">
        <v>0</v>
      </c>
      <c r="Z436" s="127">
        <v>1.9028251870143009</v>
      </c>
      <c r="AA436" s="128">
        <v>1.9884541372674924</v>
      </c>
      <c r="AB436" s="127">
        <v>1.991614255765195</v>
      </c>
      <c r="AC436" s="127">
        <v>1.9999238704274669</v>
      </c>
      <c r="AD436" s="128">
        <v>4.9902225672105338</v>
      </c>
      <c r="AE436" s="127">
        <v>5.9899906162026895</v>
      </c>
      <c r="AF436" s="128">
        <v>2.9900599621715207</v>
      </c>
      <c r="AG436" s="128">
        <v>1.9967177242888434</v>
      </c>
      <c r="AH436" s="128">
        <v>4.9936788874841991</v>
      </c>
      <c r="AI436" s="128">
        <v>-6.0812825437554969E-7</v>
      </c>
      <c r="AJ436" s="127">
        <v>5</v>
      </c>
      <c r="AK436" s="127">
        <v>4.9940051086899873</v>
      </c>
    </row>
    <row r="437" spans="1:38" ht="17" x14ac:dyDescent="0.15">
      <c r="A437" s="129" t="s">
        <v>1430</v>
      </c>
      <c r="B437" s="126" t="s">
        <v>52</v>
      </c>
      <c r="C437" s="129" t="s">
        <v>1431</v>
      </c>
      <c r="D437" s="126" t="s">
        <v>194</v>
      </c>
      <c r="E437" s="126" t="s">
        <v>76</v>
      </c>
      <c r="F437" s="127" t="s">
        <v>52</v>
      </c>
      <c r="G437" s="127">
        <v>-9.3387058544678752</v>
      </c>
      <c r="H437" s="127">
        <v>-14.705882352941174</v>
      </c>
      <c r="I437" s="127">
        <v>1.1494252873563369</v>
      </c>
      <c r="J437" s="127">
        <v>18.181818181818187</v>
      </c>
      <c r="K437" s="127" t="s">
        <v>52</v>
      </c>
      <c r="L437" s="127" t="s">
        <v>52</v>
      </c>
      <c r="M437" s="127" t="s">
        <v>52</v>
      </c>
      <c r="N437" s="127" t="s">
        <v>52</v>
      </c>
      <c r="O437" s="127" t="s">
        <v>52</v>
      </c>
      <c r="P437" s="127" t="s">
        <v>52</v>
      </c>
      <c r="Q437" s="127" t="s">
        <v>52</v>
      </c>
      <c r="R437" s="127" t="s">
        <v>52</v>
      </c>
      <c r="S437" s="127" t="s">
        <v>52</v>
      </c>
      <c r="T437" s="127" t="s">
        <v>52</v>
      </c>
      <c r="U437" s="127" t="s">
        <v>52</v>
      </c>
      <c r="V437" s="127" t="s">
        <v>52</v>
      </c>
      <c r="W437" s="127" t="s">
        <v>52</v>
      </c>
      <c r="X437" s="127" t="s">
        <v>52</v>
      </c>
      <c r="Y437" s="127" t="s">
        <v>52</v>
      </c>
      <c r="Z437" s="127" t="s">
        <v>52</v>
      </c>
      <c r="AA437" s="128" t="s">
        <v>52</v>
      </c>
      <c r="AB437" s="127" t="s">
        <v>52</v>
      </c>
      <c r="AC437" s="127" t="s">
        <v>52</v>
      </c>
      <c r="AD437" s="128" t="s">
        <v>52</v>
      </c>
      <c r="AE437" s="127" t="s">
        <v>52</v>
      </c>
      <c r="AF437" s="128" t="s">
        <v>52</v>
      </c>
      <c r="AG437" s="128" t="s">
        <v>52</v>
      </c>
      <c r="AH437" s="128" t="s">
        <v>52</v>
      </c>
      <c r="AI437" s="128" t="s">
        <v>52</v>
      </c>
      <c r="AJ437" s="127" t="s">
        <v>52</v>
      </c>
      <c r="AK437" s="127" t="s">
        <v>52</v>
      </c>
      <c r="AL437" s="130"/>
    </row>
    <row r="438" spans="1:38" x14ac:dyDescent="0.15">
      <c r="A438" s="126" t="s">
        <v>1432</v>
      </c>
      <c r="B438" s="126" t="s">
        <v>1433</v>
      </c>
      <c r="C438" s="126" t="s">
        <v>1434</v>
      </c>
      <c r="D438" s="126" t="s">
        <v>94</v>
      </c>
      <c r="E438" s="126" t="s">
        <v>78</v>
      </c>
      <c r="F438" s="127" t="s">
        <v>52</v>
      </c>
      <c r="G438" s="127" t="s">
        <v>52</v>
      </c>
      <c r="H438" s="127" t="s">
        <v>52</v>
      </c>
      <c r="I438" s="127" t="s">
        <v>52</v>
      </c>
      <c r="J438" s="127" t="s">
        <v>52</v>
      </c>
      <c r="K438" s="127" t="s">
        <v>52</v>
      </c>
      <c r="L438" s="127">
        <v>4.2393802673022805</v>
      </c>
      <c r="M438" s="127">
        <v>8.993058391180071</v>
      </c>
      <c r="N438" s="127">
        <v>5.035141088849258</v>
      </c>
      <c r="O438" s="127">
        <v>4.9221726041859881</v>
      </c>
      <c r="P438" s="127">
        <v>15.690567166614542</v>
      </c>
      <c r="Q438" s="127">
        <v>1.1436295251527895</v>
      </c>
      <c r="R438" s="127">
        <v>5.3025461053072007</v>
      </c>
      <c r="S438" s="127">
        <v>4.9417321444336721</v>
      </c>
      <c r="T438" s="127">
        <v>4.9414263781100658</v>
      </c>
      <c r="U438" s="127">
        <v>4.951249085607202</v>
      </c>
      <c r="V438" s="127">
        <v>3.9404586858135815</v>
      </c>
      <c r="W438" s="127">
        <v>2.9891329309853916</v>
      </c>
      <c r="X438" s="127">
        <v>-8.9194131027170442E-4</v>
      </c>
      <c r="Y438" s="127">
        <v>8.0275433933252316E-3</v>
      </c>
      <c r="Z438" s="127">
        <v>1.9871034488909487</v>
      </c>
      <c r="AA438" s="128">
        <v>-4.022702031465375E-2</v>
      </c>
      <c r="AB438" s="127">
        <v>2.0244083810857072</v>
      </c>
      <c r="AC438" s="127">
        <v>4.0010632915733924</v>
      </c>
      <c r="AD438" s="128">
        <v>4.9577441563260161</v>
      </c>
      <c r="AE438" s="127">
        <v>4.4768967305063745</v>
      </c>
      <c r="AF438" s="128">
        <v>4.4715294329947364</v>
      </c>
      <c r="AG438" s="128">
        <v>4.0001727314601609</v>
      </c>
      <c r="AH438" s="128">
        <v>3.9625749124579586</v>
      </c>
      <c r="AI438" s="128">
        <v>3.979040525068557</v>
      </c>
      <c r="AJ438" s="127">
        <v>5</v>
      </c>
      <c r="AK438" s="127">
        <v>4.9615457334366182</v>
      </c>
    </row>
    <row r="439" spans="1:38" x14ac:dyDescent="0.15">
      <c r="A439" s="126" t="s">
        <v>1435</v>
      </c>
      <c r="B439" s="126" t="s">
        <v>1436</v>
      </c>
      <c r="C439" s="126" t="s">
        <v>1437</v>
      </c>
      <c r="D439" s="126" t="s">
        <v>94</v>
      </c>
      <c r="E439" s="126" t="s">
        <v>401</v>
      </c>
      <c r="F439" s="127" t="s">
        <v>52</v>
      </c>
      <c r="G439" s="127">
        <v>-13.691782757046923</v>
      </c>
      <c r="H439" s="127">
        <v>26.910583436154397</v>
      </c>
      <c r="I439" s="127">
        <v>27.353174603174608</v>
      </c>
      <c r="J439" s="127">
        <v>0.79612376530708673</v>
      </c>
      <c r="K439" s="127">
        <v>4.0187334806868904</v>
      </c>
      <c r="L439" s="127">
        <v>2.2943073242492176</v>
      </c>
      <c r="M439" s="127">
        <v>2.499963684432231</v>
      </c>
      <c r="N439" s="127">
        <v>6.0939315779031205</v>
      </c>
      <c r="O439" s="127">
        <v>3.67075418770537</v>
      </c>
      <c r="P439" s="127">
        <v>4.3396469527122719</v>
      </c>
      <c r="Q439" s="127">
        <v>2.3994171256390757</v>
      </c>
      <c r="R439" s="127">
        <v>1.8005089181268801</v>
      </c>
      <c r="S439" s="127">
        <v>0</v>
      </c>
      <c r="T439" s="127">
        <v>3.8998270429075603</v>
      </c>
      <c r="U439" s="127">
        <v>3.9997263585159573</v>
      </c>
      <c r="V439" s="127">
        <v>0</v>
      </c>
      <c r="W439" s="127">
        <v>0</v>
      </c>
      <c r="X439" s="127">
        <v>0</v>
      </c>
      <c r="Y439" s="127">
        <v>0</v>
      </c>
      <c r="Z439" s="127">
        <v>0</v>
      </c>
      <c r="AA439" s="128">
        <v>0</v>
      </c>
      <c r="AB439" s="127">
        <v>0</v>
      </c>
      <c r="AC439" s="127">
        <v>1.9996930295787863</v>
      </c>
      <c r="AD439" s="128">
        <v>4.9893591865689313</v>
      </c>
      <c r="AE439" s="127">
        <v>5.989967239967231</v>
      </c>
      <c r="AF439" s="128">
        <v>2.9904086698669952</v>
      </c>
      <c r="AG439" s="128">
        <v>3.9896086357114058</v>
      </c>
      <c r="AH439" s="128">
        <v>4.99003436116198</v>
      </c>
      <c r="AI439" s="128">
        <v>2.9901901833112805</v>
      </c>
      <c r="AJ439" s="127">
        <v>5</v>
      </c>
      <c r="AK439" s="127">
        <v>4.9889575620839191</v>
      </c>
    </row>
    <row r="440" spans="1:38" x14ac:dyDescent="0.15">
      <c r="A440" s="126" t="s">
        <v>1438</v>
      </c>
      <c r="B440" s="126" t="s">
        <v>1439</v>
      </c>
      <c r="C440" s="126" t="s">
        <v>1440</v>
      </c>
      <c r="D440" s="126" t="s">
        <v>94</v>
      </c>
      <c r="E440" s="126" t="s">
        <v>76</v>
      </c>
      <c r="F440" s="127" t="s">
        <v>52</v>
      </c>
      <c r="G440" s="127">
        <v>1.5315192123615589</v>
      </c>
      <c r="H440" s="127">
        <v>3.0303030303030312</v>
      </c>
      <c r="I440" s="127">
        <v>6.3006535947712337</v>
      </c>
      <c r="J440" s="127">
        <v>4.8327594687653743</v>
      </c>
      <c r="K440" s="127">
        <v>13.137829912023463</v>
      </c>
      <c r="L440" s="127">
        <v>2.498703991705554</v>
      </c>
      <c r="M440" s="127">
        <v>2.1950232652235684</v>
      </c>
      <c r="N440" s="127">
        <v>4.493714738196573</v>
      </c>
      <c r="O440" s="127">
        <v>5.9960215970446171</v>
      </c>
      <c r="P440" s="127">
        <v>5.9964253798033837</v>
      </c>
      <c r="Q440" s="127">
        <v>13.152348031363289</v>
      </c>
      <c r="R440" s="127">
        <v>5.0145294687430066</v>
      </c>
      <c r="S440" s="127">
        <v>4.9808429118773887</v>
      </c>
      <c r="T440" s="127">
        <v>3.9470127061368032</v>
      </c>
      <c r="U440" s="127">
        <v>3.9011703511053355</v>
      </c>
      <c r="V440" s="127">
        <v>4.6933667083854687</v>
      </c>
      <c r="W440" s="127">
        <v>0</v>
      </c>
      <c r="X440" s="127">
        <v>0</v>
      </c>
      <c r="Y440" s="127">
        <v>2.9408248655110611</v>
      </c>
      <c r="Z440" s="127">
        <v>1.9393798629659784</v>
      </c>
      <c r="AA440" s="128">
        <v>1.9423558897243121</v>
      </c>
      <c r="AB440" s="127">
        <v>1.9388724367212395</v>
      </c>
      <c r="AC440" s="127">
        <v>2.7406270554702905</v>
      </c>
      <c r="AD440" s="128">
        <v>2.667520273154067</v>
      </c>
      <c r="AE440" s="127">
        <v>2.5982124298482567</v>
      </c>
      <c r="AF440" s="128">
        <v>2.5324149108590044</v>
      </c>
      <c r="AG440" s="128">
        <v>1.2892708950800413</v>
      </c>
      <c r="AH440" s="128">
        <v>0</v>
      </c>
      <c r="AI440" s="128">
        <v>2.4384296513045598</v>
      </c>
      <c r="AJ440" s="127">
        <v>2.9</v>
      </c>
      <c r="AK440" s="127">
        <v>2.9008975663921581</v>
      </c>
    </row>
    <row r="441" spans="1:38" x14ac:dyDescent="0.15">
      <c r="A441" s="126" t="s">
        <v>1441</v>
      </c>
      <c r="B441" s="126" t="s">
        <v>1442</v>
      </c>
      <c r="C441" s="126" t="s">
        <v>1443</v>
      </c>
      <c r="D441" s="126" t="s">
        <v>94</v>
      </c>
      <c r="E441" s="126" t="s">
        <v>76</v>
      </c>
      <c r="F441" s="127" t="s">
        <v>52</v>
      </c>
      <c r="G441" s="127">
        <v>0</v>
      </c>
      <c r="H441" s="127">
        <v>-6.5730994152046804</v>
      </c>
      <c r="I441" s="127">
        <v>19.992488733099648</v>
      </c>
      <c r="J441" s="127">
        <v>15.847678664580073</v>
      </c>
      <c r="K441" s="127">
        <v>7.1325648414985494</v>
      </c>
      <c r="L441" s="127">
        <v>5.3799596503026237</v>
      </c>
      <c r="M441" s="127">
        <v>2.9993618379068323</v>
      </c>
      <c r="N441" s="127">
        <v>5.4135687732342035</v>
      </c>
      <c r="O441" s="127">
        <v>15.663801337153771</v>
      </c>
      <c r="P441" s="127">
        <v>7.1714412754875241</v>
      </c>
      <c r="Q441" s="127">
        <v>4.8541963015647127</v>
      </c>
      <c r="R441" s="127">
        <v>4.8499236900118774</v>
      </c>
      <c r="S441" s="127">
        <v>2.7926033748449868</v>
      </c>
      <c r="T441" s="127">
        <v>3.1677767871191236</v>
      </c>
      <c r="U441" s="127">
        <v>4.1126531442224632</v>
      </c>
      <c r="V441" s="127">
        <v>0.93749999999998579</v>
      </c>
      <c r="W441" s="127">
        <v>2.9024767801871576E-2</v>
      </c>
      <c r="X441" s="127">
        <v>-0.90434277976592625</v>
      </c>
      <c r="Y441" s="127">
        <v>0.27817090429944358</v>
      </c>
      <c r="Z441" s="127">
        <v>0.64239828693790457</v>
      </c>
      <c r="AA441" s="128">
        <v>8.2205029013526776E-2</v>
      </c>
      <c r="AB441" s="127">
        <v>0.38652944871238049</v>
      </c>
      <c r="AC441" s="127">
        <v>0.12513837416372464</v>
      </c>
      <c r="AD441" s="128">
        <v>1.9179925972215628</v>
      </c>
      <c r="AE441" s="127">
        <v>1.7828506744646644</v>
      </c>
      <c r="AF441" s="128">
        <v>2.2752548656163052</v>
      </c>
      <c r="AG441" s="128">
        <v>3.1987676136106202</v>
      </c>
      <c r="AH441" s="128">
        <v>3.0381525222812433</v>
      </c>
      <c r="AI441" s="128">
        <v>3.0085474455664989</v>
      </c>
      <c r="AJ441" s="127">
        <v>3.6</v>
      </c>
      <c r="AK441" s="127">
        <v>4.5694200351493839</v>
      </c>
    </row>
    <row r="442" spans="1:38" ht="17" x14ac:dyDescent="0.15">
      <c r="A442" s="126" t="s">
        <v>1444</v>
      </c>
      <c r="B442" s="126" t="s">
        <v>1445</v>
      </c>
      <c r="C442" s="126" t="s">
        <v>1446</v>
      </c>
      <c r="D442" s="126" t="s">
        <v>194</v>
      </c>
      <c r="E442" s="126" t="s">
        <v>76</v>
      </c>
      <c r="F442" s="127" t="s">
        <v>52</v>
      </c>
      <c r="G442" s="127">
        <v>0</v>
      </c>
      <c r="H442" s="127">
        <v>1.5801354401805838</v>
      </c>
      <c r="I442" s="127">
        <v>19.097222222222229</v>
      </c>
      <c r="J442" s="127">
        <v>9.8775510204081769</v>
      </c>
      <c r="K442" s="127">
        <v>6.8456803226491161</v>
      </c>
      <c r="L442" s="127">
        <v>2.4138273567100299</v>
      </c>
      <c r="M442" s="127">
        <v>8.535402521823471</v>
      </c>
      <c r="N442" s="127">
        <v>9.6336014298480848</v>
      </c>
      <c r="O442" s="127">
        <v>14.517443756113451</v>
      </c>
      <c r="P442" s="127">
        <v>13.075663748309481</v>
      </c>
      <c r="Q442" s="127">
        <v>7.0754123127281616</v>
      </c>
      <c r="R442" s="127">
        <v>5.338036449147566</v>
      </c>
      <c r="S442" s="127">
        <v>6.764147784350925</v>
      </c>
      <c r="T442" s="127">
        <v>3.4343962362781042</v>
      </c>
      <c r="U442" s="127">
        <v>4.2401576792843656</v>
      </c>
      <c r="V442" s="127">
        <v>0.18908174149132151</v>
      </c>
      <c r="W442" s="127">
        <v>3.3196225502056649</v>
      </c>
      <c r="X442" s="127">
        <v>2.0935787550934322</v>
      </c>
      <c r="Y442" s="127">
        <v>0.40370676208827661</v>
      </c>
      <c r="Z442" s="127">
        <v>-0.25587133327242384</v>
      </c>
      <c r="AA442" s="128">
        <v>1.2047640861200248</v>
      </c>
      <c r="AB442" s="127">
        <v>0.72873760919747177</v>
      </c>
      <c r="AC442" s="127">
        <v>3.7296665767951875</v>
      </c>
      <c r="AD442" s="128">
        <v>3.1060474787731662</v>
      </c>
      <c r="AE442" s="127">
        <v>2.0923490609638273</v>
      </c>
      <c r="AF442" s="128" t="s">
        <v>52</v>
      </c>
      <c r="AG442" s="128" t="s">
        <v>52</v>
      </c>
      <c r="AH442" s="128" t="s">
        <v>52</v>
      </c>
      <c r="AI442" s="128" t="s">
        <v>52</v>
      </c>
      <c r="AJ442" s="127" t="s">
        <v>52</v>
      </c>
      <c r="AK442" s="127" t="s">
        <v>52</v>
      </c>
    </row>
    <row r="443" spans="1:38" x14ac:dyDescent="0.15">
      <c r="A443" s="126" t="s">
        <v>1447</v>
      </c>
      <c r="B443" s="126" t="s">
        <v>1448</v>
      </c>
      <c r="C443" s="126" t="s">
        <v>1449</v>
      </c>
      <c r="D443" s="126" t="s">
        <v>94</v>
      </c>
      <c r="E443" s="126" t="s">
        <v>74</v>
      </c>
      <c r="F443" s="127" t="s">
        <v>52</v>
      </c>
      <c r="G443" s="127">
        <v>5.0616284300494954</v>
      </c>
      <c r="H443" s="127">
        <v>14.064533808316781</v>
      </c>
      <c r="I443" s="127">
        <v>3.5450450450450433</v>
      </c>
      <c r="J443" s="127">
        <v>13.162512144545474</v>
      </c>
      <c r="K443" s="127">
        <v>7.0029985391732055</v>
      </c>
      <c r="L443" s="127">
        <v>1.960408608073962</v>
      </c>
      <c r="M443" s="127">
        <v>4.4996476391825411</v>
      </c>
      <c r="N443" s="127">
        <v>5.9997077699475199</v>
      </c>
      <c r="O443" s="127">
        <v>2.5119553807165858</v>
      </c>
      <c r="P443" s="127">
        <v>2.4886737416992588</v>
      </c>
      <c r="Q443" s="127">
        <v>2.514028501069788</v>
      </c>
      <c r="R443" s="127">
        <v>2.5104602510460268</v>
      </c>
      <c r="S443" s="127">
        <v>2.4969987995198153</v>
      </c>
      <c r="T443" s="127">
        <v>2.4970719137971571</v>
      </c>
      <c r="U443" s="127">
        <v>2.4792028521802649</v>
      </c>
      <c r="V443" s="127">
        <v>2.4986173306453168</v>
      </c>
      <c r="W443" s="127">
        <v>0.5065141902300212</v>
      </c>
      <c r="X443" s="127">
        <v>0</v>
      </c>
      <c r="Y443" s="127">
        <v>1.9933324674200179</v>
      </c>
      <c r="Z443" s="127">
        <v>-0.48392437195954585</v>
      </c>
      <c r="AA443" s="128">
        <v>1.9988568211095625</v>
      </c>
      <c r="AB443" s="127">
        <v>1.9981599197055999</v>
      </c>
      <c r="AC443" s="127">
        <v>3.9696922483989372</v>
      </c>
      <c r="AD443" s="128">
        <v>4.9727896521807757</v>
      </c>
      <c r="AE443" s="127">
        <v>5.9679176528043998</v>
      </c>
      <c r="AF443" s="128">
        <v>2.9765027864830707</v>
      </c>
      <c r="AG443" s="128">
        <v>3.9749098019774776</v>
      </c>
      <c r="AH443" s="128">
        <v>4.9665913952148557</v>
      </c>
      <c r="AI443" s="128">
        <v>2.9771180185352288</v>
      </c>
      <c r="AJ443" s="127">
        <v>5</v>
      </c>
      <c r="AK443" s="127">
        <v>4.9752056472784671</v>
      </c>
    </row>
    <row r="444" spans="1:38" x14ac:dyDescent="0.15">
      <c r="A444" s="126" t="s">
        <v>1450</v>
      </c>
      <c r="B444" s="126" t="s">
        <v>1451</v>
      </c>
      <c r="C444" s="126" t="s">
        <v>1452</v>
      </c>
      <c r="D444" s="126" t="s">
        <v>94</v>
      </c>
      <c r="E444" s="126" t="s">
        <v>76</v>
      </c>
      <c r="F444" s="127" t="s">
        <v>52</v>
      </c>
      <c r="G444" s="127">
        <v>0</v>
      </c>
      <c r="H444" s="127">
        <v>-27.395592353585769</v>
      </c>
      <c r="I444" s="127">
        <v>43.434512829112862</v>
      </c>
      <c r="J444" s="127">
        <v>13.17666315912544</v>
      </c>
      <c r="K444" s="127">
        <v>6.6735537190082681</v>
      </c>
      <c r="L444" s="127">
        <v>4.0189812124733493</v>
      </c>
      <c r="M444" s="127">
        <v>6.7963876734009858</v>
      </c>
      <c r="N444" s="127">
        <v>4.8295702205561923</v>
      </c>
      <c r="O444" s="127">
        <v>6.1455301455301452</v>
      </c>
      <c r="P444" s="127">
        <v>6.0717643371983598</v>
      </c>
      <c r="Q444" s="127">
        <v>2.7771622719551061</v>
      </c>
      <c r="R444" s="127">
        <v>3.3489040603664932</v>
      </c>
      <c r="S444" s="127">
        <v>3.0456852791878077</v>
      </c>
      <c r="T444" s="127">
        <v>2.7667184020514242</v>
      </c>
      <c r="U444" s="127">
        <v>3.8085232122923429</v>
      </c>
      <c r="V444" s="127">
        <v>4.2886963122272164</v>
      </c>
      <c r="W444" s="127">
        <v>0.85521926366227774</v>
      </c>
      <c r="X444" s="127">
        <v>0.21650228530189963</v>
      </c>
      <c r="Y444" s="127">
        <v>-0.40806529044645856</v>
      </c>
      <c r="Z444" s="127">
        <v>0.24704748132080567</v>
      </c>
      <c r="AA444" s="128">
        <v>-1.6649636352707886</v>
      </c>
      <c r="AB444" s="127">
        <v>-3.0562347188256567E-2</v>
      </c>
      <c r="AC444" s="127">
        <v>1.473555487618472</v>
      </c>
      <c r="AD444" s="128">
        <v>2.7717522294528729</v>
      </c>
      <c r="AE444" s="127">
        <v>2.4917917448405325</v>
      </c>
      <c r="AF444" s="128">
        <v>2.0479377609976535</v>
      </c>
      <c r="AG444" s="128">
        <v>2.8532989517349616</v>
      </c>
      <c r="AH444" s="128">
        <v>2.3054283845650851</v>
      </c>
      <c r="AI444" s="128">
        <v>2.1256193063768478</v>
      </c>
      <c r="AJ444" s="127">
        <v>2.1</v>
      </c>
      <c r="AK444" s="127">
        <v>3.5444330949948912</v>
      </c>
    </row>
    <row r="445" spans="1:38" x14ac:dyDescent="0.15">
      <c r="A445" s="126" t="s">
        <v>1453</v>
      </c>
      <c r="B445" s="16" t="s">
        <v>1454</v>
      </c>
      <c r="C445" s="126" t="s">
        <v>1455</v>
      </c>
      <c r="D445" s="126" t="s">
        <v>94</v>
      </c>
      <c r="E445" s="126" t="s">
        <v>82</v>
      </c>
      <c r="F445" s="127" t="s">
        <v>52</v>
      </c>
      <c r="G445" s="127">
        <v>6.7357512953367831</v>
      </c>
      <c r="H445" s="127">
        <v>-6.7961165048543677</v>
      </c>
      <c r="I445" s="127">
        <v>4.6296296296296333</v>
      </c>
      <c r="J445" s="127">
        <v>6.4446902654867273</v>
      </c>
      <c r="K445" s="127">
        <v>10.040945274665901</v>
      </c>
      <c r="L445" s="127">
        <v>8.8961922030824923</v>
      </c>
      <c r="M445" s="127">
        <v>5.9007180768029883</v>
      </c>
      <c r="N445" s="127">
        <v>8.9033018867924483</v>
      </c>
      <c r="O445" s="127">
        <v>6.9497082355772193</v>
      </c>
      <c r="P445" s="127">
        <v>14.908666488546388</v>
      </c>
      <c r="Q445" s="127">
        <v>0.72936425380898129</v>
      </c>
      <c r="R445" s="127">
        <v>4.5145849278954273</v>
      </c>
      <c r="S445" s="127">
        <v>4.9496088437351204</v>
      </c>
      <c r="T445" s="127">
        <v>4.9498809326023121</v>
      </c>
      <c r="U445" s="127">
        <v>3.9998311416932495</v>
      </c>
      <c r="V445" s="127">
        <v>2.4527114791362123</v>
      </c>
      <c r="W445" s="127">
        <v>1.9017244282445631</v>
      </c>
      <c r="X445" s="127">
        <v>0</v>
      </c>
      <c r="Y445" s="127">
        <v>0</v>
      </c>
      <c r="Z445" s="127">
        <v>-0.15163149658341979</v>
      </c>
      <c r="AA445" s="128">
        <v>0</v>
      </c>
      <c r="AB445" s="127">
        <v>1.9498661474811385</v>
      </c>
      <c r="AC445" s="127">
        <v>3.9502329844931738</v>
      </c>
      <c r="AD445" s="128">
        <v>4.9501676388187033</v>
      </c>
      <c r="AE445" s="127">
        <v>5.9499010975545774</v>
      </c>
      <c r="AF445" s="128">
        <v>2.9499719128969426</v>
      </c>
      <c r="AG445" s="128">
        <v>3.9896327323206915</v>
      </c>
      <c r="AH445" s="128">
        <v>4.990161657471341</v>
      </c>
      <c r="AI445" s="128">
        <v>2.9898134673898715</v>
      </c>
      <c r="AJ445" s="127">
        <v>5</v>
      </c>
      <c r="AK445" s="127">
        <v>4.9897024938316967</v>
      </c>
    </row>
    <row r="446" spans="1:38" x14ac:dyDescent="0.15">
      <c r="A446" s="16" t="s">
        <v>1456</v>
      </c>
      <c r="B446" s="126" t="s">
        <v>1457</v>
      </c>
      <c r="C446" s="16" t="s">
        <v>1458</v>
      </c>
      <c r="D446" s="126" t="s">
        <v>94</v>
      </c>
      <c r="E446" s="126" t="s">
        <v>88</v>
      </c>
      <c r="F446" s="127" t="s">
        <v>52</v>
      </c>
      <c r="G446" s="127" t="s">
        <v>52</v>
      </c>
      <c r="H446" s="127" t="s">
        <v>52</v>
      </c>
      <c r="I446" s="127" t="s">
        <v>52</v>
      </c>
      <c r="J446" s="127" t="s">
        <v>52</v>
      </c>
      <c r="K446" s="127" t="s">
        <v>52</v>
      </c>
      <c r="L446" s="127" t="s">
        <v>52</v>
      </c>
      <c r="M446" s="127" t="s">
        <v>52</v>
      </c>
      <c r="N446" s="127" t="s">
        <v>52</v>
      </c>
      <c r="O446" s="127" t="s">
        <v>52</v>
      </c>
      <c r="P446" s="127" t="s">
        <v>52</v>
      </c>
      <c r="Q446" s="127" t="s">
        <v>52</v>
      </c>
      <c r="R446" s="127">
        <v>4.8495303814452626</v>
      </c>
      <c r="S446" s="127">
        <v>4.9360146252284949</v>
      </c>
      <c r="T446" s="127">
        <v>5</v>
      </c>
      <c r="U446" s="127">
        <v>4.9278247884519715</v>
      </c>
      <c r="V446" s="127">
        <v>3.9373814041745732</v>
      </c>
      <c r="W446" s="127">
        <v>2.9058268674882157</v>
      </c>
      <c r="X446" s="127">
        <v>0</v>
      </c>
      <c r="Y446" s="127">
        <v>0</v>
      </c>
      <c r="Z446" s="127">
        <v>0</v>
      </c>
      <c r="AA446" s="128">
        <v>0</v>
      </c>
      <c r="AB446" s="127">
        <v>1.951507983441747</v>
      </c>
      <c r="AC446" s="127">
        <v>1.9866589327146134</v>
      </c>
      <c r="AD446" s="128">
        <v>1.7488980520403929</v>
      </c>
      <c r="AE446" s="127">
        <v>2.7529346003353883</v>
      </c>
      <c r="AF446" s="128">
        <v>2.9919760641914817</v>
      </c>
      <c r="AG446" s="128">
        <v>1.9939257889871831</v>
      </c>
      <c r="AH446" s="128">
        <v>1.9937856033143531</v>
      </c>
      <c r="AI446" s="128">
        <v>1.9928915968519842</v>
      </c>
      <c r="AJ446" s="127">
        <v>4.9000000000000004</v>
      </c>
      <c r="AK446" s="127">
        <v>2.9910979228486601</v>
      </c>
      <c r="AL446" s="19"/>
    </row>
    <row r="447" spans="1:38" x14ac:dyDescent="0.15">
      <c r="A447" s="126" t="s">
        <v>1459</v>
      </c>
      <c r="B447" s="126" t="s">
        <v>1460</v>
      </c>
      <c r="C447" s="126" t="s">
        <v>1461</v>
      </c>
      <c r="D447" s="126" t="s">
        <v>94</v>
      </c>
      <c r="E447" s="126" t="s">
        <v>76</v>
      </c>
      <c r="F447" s="127" t="s">
        <v>52</v>
      </c>
      <c r="G447" s="127">
        <v>-10.373165618448638</v>
      </c>
      <c r="H447" s="127">
        <v>-3.1624251497005957</v>
      </c>
      <c r="I447" s="127">
        <v>-9.4396135265700423</v>
      </c>
      <c r="J447" s="127">
        <v>25.946868665315264</v>
      </c>
      <c r="K447" s="127">
        <v>8.6573485811097157</v>
      </c>
      <c r="L447" s="127">
        <v>4.2956264130350093</v>
      </c>
      <c r="M447" s="127">
        <v>4.5970997159515719</v>
      </c>
      <c r="N447" s="127">
        <v>2.7871078396341176</v>
      </c>
      <c r="O447" s="127">
        <v>1.9119794201487821</v>
      </c>
      <c r="P447" s="127">
        <v>3.5407286123618604</v>
      </c>
      <c r="Q447" s="127">
        <v>3.3339922250774237</v>
      </c>
      <c r="R447" s="127">
        <v>4.4953133966715484</v>
      </c>
      <c r="S447" s="127">
        <v>1.6963631925799234</v>
      </c>
      <c r="T447" s="127">
        <v>3.5161406456258391</v>
      </c>
      <c r="U447" s="127">
        <v>0.92163227451888474</v>
      </c>
      <c r="V447" s="127">
        <v>3.176153006719872</v>
      </c>
      <c r="W447" s="127">
        <v>0.57336896014250271</v>
      </c>
      <c r="X447" s="127">
        <v>-0.21032822272651686</v>
      </c>
      <c r="Y447" s="127">
        <v>0.4215430694991511</v>
      </c>
      <c r="Z447" s="127">
        <v>1.1101905550952722</v>
      </c>
      <c r="AA447" s="128">
        <v>-1.6388069485417933E-2</v>
      </c>
      <c r="AB447" s="127">
        <v>-1.6390755613837626E-2</v>
      </c>
      <c r="AC447" s="127">
        <v>0.38797814207651715</v>
      </c>
      <c r="AD447" s="128">
        <v>2.585596864623585</v>
      </c>
      <c r="AE447" s="127">
        <v>3.2208426191234096</v>
      </c>
      <c r="AF447" s="128">
        <v>3.4647612193491995</v>
      </c>
      <c r="AG447" s="128">
        <v>2.8866696477368725</v>
      </c>
      <c r="AH447" s="128">
        <v>2.5787135406606021</v>
      </c>
      <c r="AI447" s="128">
        <v>3.3863195555974133</v>
      </c>
      <c r="AJ447" s="127">
        <v>1.2</v>
      </c>
      <c r="AK447" s="127">
        <v>3.5473125056270929</v>
      </c>
    </row>
    <row r="448" spans="1:38" x14ac:dyDescent="0.15">
      <c r="A448" s="126" t="s">
        <v>1462</v>
      </c>
      <c r="B448" s="126" t="s">
        <v>1463</v>
      </c>
      <c r="C448" s="126" t="s">
        <v>1464</v>
      </c>
      <c r="D448" s="126" t="s">
        <v>94</v>
      </c>
      <c r="E448" s="126" t="s">
        <v>86</v>
      </c>
      <c r="F448" s="127" t="s">
        <v>52</v>
      </c>
      <c r="G448" s="127" t="s">
        <v>52</v>
      </c>
      <c r="H448" s="127" t="s">
        <v>52</v>
      </c>
      <c r="I448" s="127">
        <v>-0.47540305911533665</v>
      </c>
      <c r="J448" s="127">
        <v>13.686396677050894</v>
      </c>
      <c r="K448" s="127">
        <v>32.298136645962728</v>
      </c>
      <c r="L448" s="127">
        <v>8.8925711129522256</v>
      </c>
      <c r="M448" s="127">
        <v>5.7950798884098589</v>
      </c>
      <c r="N448" s="127">
        <v>13.112789164569108</v>
      </c>
      <c r="O448" s="127">
        <v>6.9513616615449791</v>
      </c>
      <c r="P448" s="127">
        <v>25.334390171405914</v>
      </c>
      <c r="Q448" s="127">
        <v>9.4387351778656239</v>
      </c>
      <c r="R448" s="127">
        <v>4.9407685639988586</v>
      </c>
      <c r="S448" s="127">
        <v>4.99036343612336</v>
      </c>
      <c r="T448" s="127">
        <v>4.9957385432374082</v>
      </c>
      <c r="U448" s="127">
        <v>3.7527318139244414</v>
      </c>
      <c r="V448" s="127">
        <v>3.9419836302359244</v>
      </c>
      <c r="W448" s="127">
        <v>2.8371258178449494</v>
      </c>
      <c r="X448" s="127">
        <v>0</v>
      </c>
      <c r="Y448" s="127">
        <v>0</v>
      </c>
      <c r="Z448" s="127">
        <v>0</v>
      </c>
      <c r="AA448" s="128">
        <v>0</v>
      </c>
      <c r="AB448" s="127">
        <v>0</v>
      </c>
      <c r="AC448" s="127">
        <v>0</v>
      </c>
      <c r="AD448" s="128">
        <v>1.9987613310061381</v>
      </c>
      <c r="AE448" s="127">
        <v>6.2927798631044363</v>
      </c>
      <c r="AF448" s="128">
        <v>12.463647694225166</v>
      </c>
      <c r="AG448" s="128">
        <v>3.9388622090875458</v>
      </c>
      <c r="AH448" s="128">
        <v>5.9887156248611619</v>
      </c>
      <c r="AI448" s="128">
        <v>4.1916418661189585</v>
      </c>
      <c r="AJ448" s="127">
        <v>4.8</v>
      </c>
      <c r="AK448" s="127">
        <v>4.9890624400353074</v>
      </c>
    </row>
    <row r="449" spans="1:38" x14ac:dyDescent="0.15">
      <c r="A449" s="126" t="s">
        <v>1465</v>
      </c>
      <c r="B449" s="126" t="s">
        <v>1466</v>
      </c>
      <c r="C449" s="126" t="s">
        <v>1467</v>
      </c>
      <c r="D449" s="126" t="s">
        <v>94</v>
      </c>
      <c r="E449" s="126" t="s">
        <v>76</v>
      </c>
      <c r="F449" s="127" t="s">
        <v>52</v>
      </c>
      <c r="G449" s="127">
        <v>-17.602503912363062</v>
      </c>
      <c r="H449" s="127">
        <v>-5.9864772468282297</v>
      </c>
      <c r="I449" s="127">
        <v>4.4525252525252483</v>
      </c>
      <c r="J449" s="127">
        <v>1.7870957759554358</v>
      </c>
      <c r="K449" s="127">
        <v>-11.073953028805946</v>
      </c>
      <c r="L449" s="127">
        <v>0</v>
      </c>
      <c r="M449" s="127">
        <v>0</v>
      </c>
      <c r="N449" s="127">
        <v>9.0000000000000142</v>
      </c>
      <c r="O449" s="127">
        <v>9.5036462008938969</v>
      </c>
      <c r="P449" s="127">
        <v>9.0010741138560633</v>
      </c>
      <c r="Q449" s="127">
        <v>4.9993430561030152</v>
      </c>
      <c r="R449" s="127">
        <v>3.9979978727397736</v>
      </c>
      <c r="S449" s="127">
        <v>2.496691132234389</v>
      </c>
      <c r="T449" s="127">
        <v>2.5004402183483023</v>
      </c>
      <c r="U449" s="127">
        <v>3.899673595602124</v>
      </c>
      <c r="V449" s="127">
        <v>3.9021164021164196</v>
      </c>
      <c r="W449" s="127">
        <v>0</v>
      </c>
      <c r="X449" s="127">
        <v>0</v>
      </c>
      <c r="Y449" s="127">
        <v>0</v>
      </c>
      <c r="Z449" s="127">
        <v>0</v>
      </c>
      <c r="AA449" s="128">
        <v>0</v>
      </c>
      <c r="AB449" s="127">
        <v>0</v>
      </c>
      <c r="AC449" s="127">
        <v>2.6522384892849526</v>
      </c>
      <c r="AD449" s="128">
        <v>2.5837122778007426</v>
      </c>
      <c r="AE449" s="127">
        <v>2.9921418496876795</v>
      </c>
      <c r="AF449" s="128">
        <v>2.9883595813361863</v>
      </c>
      <c r="AG449" s="128">
        <v>2.374507289737382</v>
      </c>
      <c r="AH449" s="128">
        <v>2.3194322029967065</v>
      </c>
      <c r="AI449" s="128">
        <v>2.2668540599356213</v>
      </c>
      <c r="AJ449" s="127">
        <v>3</v>
      </c>
      <c r="AK449" s="127">
        <v>2.9916921355085826</v>
      </c>
    </row>
    <row r="450" spans="1:38" x14ac:dyDescent="0.15">
      <c r="A450" s="126" t="s">
        <v>1468</v>
      </c>
      <c r="B450" s="126" t="s">
        <v>1469</v>
      </c>
      <c r="C450" s="126" t="s">
        <v>1470</v>
      </c>
      <c r="D450" s="126" t="s">
        <v>94</v>
      </c>
      <c r="E450" s="126" t="s">
        <v>74</v>
      </c>
      <c r="F450" s="127" t="s">
        <v>52</v>
      </c>
      <c r="G450" s="127">
        <v>6.8965517241379217</v>
      </c>
      <c r="H450" s="127">
        <v>11.64954201513342</v>
      </c>
      <c r="I450" s="127">
        <v>4.5157516265266366</v>
      </c>
      <c r="J450" s="127">
        <v>3.5452472936262041</v>
      </c>
      <c r="K450" s="127">
        <v>3.8457481872115977</v>
      </c>
      <c r="L450" s="127">
        <v>5.057955742887259</v>
      </c>
      <c r="M450" s="127">
        <v>3.9588645454435607</v>
      </c>
      <c r="N450" s="127">
        <v>7.3058458390970316</v>
      </c>
      <c r="O450" s="127">
        <v>5.9374729179304921</v>
      </c>
      <c r="P450" s="127">
        <v>4.1853711410837207</v>
      </c>
      <c r="Q450" s="127">
        <v>3.7100288557799956</v>
      </c>
      <c r="R450" s="127">
        <v>4.3088599928075269</v>
      </c>
      <c r="S450" s="127">
        <v>4.9882506645859621</v>
      </c>
      <c r="T450" s="127">
        <v>4.7495182211775244</v>
      </c>
      <c r="U450" s="127">
        <v>4.5143672708372691</v>
      </c>
      <c r="V450" s="127">
        <v>4.2483324781939587</v>
      </c>
      <c r="W450" s="127">
        <v>3.2491084070963723</v>
      </c>
      <c r="X450" s="127">
        <v>-4.4001818741833176E-2</v>
      </c>
      <c r="Y450" s="127">
        <v>0</v>
      </c>
      <c r="Z450" s="127">
        <v>2.4996698410835023</v>
      </c>
      <c r="AA450" s="128">
        <v>0</v>
      </c>
      <c r="AB450" s="127">
        <v>0</v>
      </c>
      <c r="AC450" s="127">
        <v>3.7500447371246581</v>
      </c>
      <c r="AD450" s="128">
        <v>4.9902031129263724</v>
      </c>
      <c r="AE450" s="127">
        <v>4.9902416265270144</v>
      </c>
      <c r="AF450" s="128">
        <v>2.75018620400449</v>
      </c>
      <c r="AG450" s="128">
        <v>2.9896750220814283</v>
      </c>
      <c r="AH450" s="128">
        <v>3.4996717394261698</v>
      </c>
      <c r="AI450" s="128">
        <v>3.5001668666780885</v>
      </c>
      <c r="AJ450" s="127">
        <v>4</v>
      </c>
      <c r="AK450" s="127">
        <v>4.9898853674983155</v>
      </c>
    </row>
    <row r="451" spans="1:38" ht="17" x14ac:dyDescent="0.15">
      <c r="A451" s="129" t="s">
        <v>1471</v>
      </c>
      <c r="B451" s="126" t="s">
        <v>52</v>
      </c>
      <c r="C451" s="126" t="s">
        <v>1472</v>
      </c>
      <c r="D451" s="126" t="s">
        <v>194</v>
      </c>
      <c r="E451" s="126" t="s">
        <v>76</v>
      </c>
      <c r="F451" s="127" t="s">
        <v>52</v>
      </c>
      <c r="G451" s="127">
        <v>-27.880341880341888</v>
      </c>
      <c r="H451" s="127">
        <v>0</v>
      </c>
      <c r="I451" s="127" t="s">
        <v>52</v>
      </c>
      <c r="J451" s="127" t="s">
        <v>52</v>
      </c>
      <c r="K451" s="127" t="s">
        <v>52</v>
      </c>
      <c r="L451" s="127" t="s">
        <v>52</v>
      </c>
      <c r="M451" s="127" t="s">
        <v>52</v>
      </c>
      <c r="N451" s="127" t="s">
        <v>52</v>
      </c>
      <c r="O451" s="127" t="s">
        <v>52</v>
      </c>
      <c r="P451" s="127" t="s">
        <v>52</v>
      </c>
      <c r="Q451" s="127" t="s">
        <v>52</v>
      </c>
      <c r="R451" s="127" t="s">
        <v>52</v>
      </c>
      <c r="S451" s="127" t="s">
        <v>52</v>
      </c>
      <c r="T451" s="127" t="s">
        <v>52</v>
      </c>
      <c r="U451" s="127" t="s">
        <v>52</v>
      </c>
      <c r="V451" s="127" t="s">
        <v>52</v>
      </c>
      <c r="W451" s="127" t="s">
        <v>52</v>
      </c>
      <c r="X451" s="127" t="s">
        <v>52</v>
      </c>
      <c r="Y451" s="127" t="s">
        <v>52</v>
      </c>
      <c r="Z451" s="127" t="s">
        <v>52</v>
      </c>
      <c r="AA451" s="128" t="s">
        <v>52</v>
      </c>
      <c r="AB451" s="127" t="s">
        <v>52</v>
      </c>
      <c r="AC451" s="127" t="s">
        <v>52</v>
      </c>
      <c r="AD451" s="128" t="s">
        <v>52</v>
      </c>
      <c r="AE451" s="127" t="s">
        <v>52</v>
      </c>
      <c r="AF451" s="128" t="s">
        <v>52</v>
      </c>
      <c r="AG451" s="128" t="s">
        <v>52</v>
      </c>
      <c r="AH451" s="128" t="s">
        <v>52</v>
      </c>
      <c r="AI451" s="128" t="s">
        <v>52</v>
      </c>
      <c r="AJ451" s="127" t="s">
        <v>52</v>
      </c>
      <c r="AK451" s="127" t="s">
        <v>52</v>
      </c>
      <c r="AL451" s="130"/>
    </row>
    <row r="452" spans="1:38" x14ac:dyDescent="0.15">
      <c r="A452" s="126" t="s">
        <v>1473</v>
      </c>
      <c r="B452" s="126" t="s">
        <v>1474</v>
      </c>
      <c r="C452" s="126" t="s">
        <v>1475</v>
      </c>
      <c r="D452" s="126" t="s">
        <v>94</v>
      </c>
      <c r="E452" s="126" t="s">
        <v>78</v>
      </c>
      <c r="F452" s="127" t="s">
        <v>52</v>
      </c>
      <c r="G452" s="127" t="s">
        <v>52</v>
      </c>
      <c r="H452" s="127" t="s">
        <v>52</v>
      </c>
      <c r="I452" s="127" t="s">
        <v>52</v>
      </c>
      <c r="J452" s="127">
        <v>6.1372920195277487</v>
      </c>
      <c r="K452" s="127">
        <v>1.4187821002802536</v>
      </c>
      <c r="L452" s="127">
        <v>4.4995967155456356</v>
      </c>
      <c r="M452" s="127">
        <v>6.0228768093936651</v>
      </c>
      <c r="N452" s="127">
        <v>5.4265323658583213</v>
      </c>
      <c r="O452" s="127">
        <v>4.5495194647890571</v>
      </c>
      <c r="P452" s="127">
        <v>4.8636826263019941</v>
      </c>
      <c r="Q452" s="127">
        <v>1.101703665462054</v>
      </c>
      <c r="R452" s="127">
        <v>3.9737737063022678</v>
      </c>
      <c r="S452" s="127">
        <v>4.5084865629420108</v>
      </c>
      <c r="T452" s="127">
        <v>4.0339104118498597</v>
      </c>
      <c r="U452" s="127">
        <v>4.6173999457945598</v>
      </c>
      <c r="V452" s="127">
        <v>4.2564399271163467</v>
      </c>
      <c r="W452" s="127">
        <v>2.0036444959827833</v>
      </c>
      <c r="X452" s="127">
        <v>8.1202445817609714E-3</v>
      </c>
      <c r="Y452" s="127">
        <v>3.4897977411313832</v>
      </c>
      <c r="Z452" s="127">
        <v>1.9481079893611337</v>
      </c>
      <c r="AA452" s="128">
        <v>1.9170386332153289</v>
      </c>
      <c r="AB452" s="127">
        <v>1.9421434558373862</v>
      </c>
      <c r="AC452" s="127">
        <v>3.9132463723028366</v>
      </c>
      <c r="AD452" s="128">
        <v>4.8978515318706117</v>
      </c>
      <c r="AE452" s="127">
        <v>5.9365167813967501</v>
      </c>
      <c r="AF452" s="128">
        <v>2.9013490022002264</v>
      </c>
      <c r="AG452" s="128">
        <v>3.884899261919017</v>
      </c>
      <c r="AH452" s="128">
        <v>3.8254284479861749</v>
      </c>
      <c r="AI452" s="128">
        <v>2.9209989423371439</v>
      </c>
      <c r="AJ452" s="127">
        <v>4.9000000000000004</v>
      </c>
      <c r="AK452" s="127">
        <v>4.9276355595058963</v>
      </c>
    </row>
    <row r="453" spans="1:38" ht="17" x14ac:dyDescent="0.15">
      <c r="A453" s="129" t="s">
        <v>1476</v>
      </c>
      <c r="B453" s="126" t="s">
        <v>52</v>
      </c>
      <c r="C453" s="129" t="s">
        <v>1477</v>
      </c>
      <c r="D453" s="126" t="s">
        <v>194</v>
      </c>
      <c r="E453" s="126" t="s">
        <v>76</v>
      </c>
      <c r="F453" s="127" t="s">
        <v>52</v>
      </c>
      <c r="G453" s="127">
        <v>9.6530214424951168</v>
      </c>
      <c r="H453" s="127">
        <v>2.3963592405603436</v>
      </c>
      <c r="I453" s="127">
        <v>0</v>
      </c>
      <c r="J453" s="127" t="s">
        <v>52</v>
      </c>
      <c r="K453" s="127" t="s">
        <v>52</v>
      </c>
      <c r="L453" s="127" t="s">
        <v>52</v>
      </c>
      <c r="M453" s="127" t="s">
        <v>52</v>
      </c>
      <c r="N453" s="127" t="s">
        <v>52</v>
      </c>
      <c r="O453" s="127" t="s">
        <v>52</v>
      </c>
      <c r="P453" s="127" t="s">
        <v>52</v>
      </c>
      <c r="Q453" s="127" t="s">
        <v>52</v>
      </c>
      <c r="R453" s="127" t="s">
        <v>52</v>
      </c>
      <c r="S453" s="127" t="s">
        <v>52</v>
      </c>
      <c r="T453" s="127" t="s">
        <v>52</v>
      </c>
      <c r="U453" s="127" t="s">
        <v>52</v>
      </c>
      <c r="V453" s="127" t="s">
        <v>52</v>
      </c>
      <c r="W453" s="127" t="s">
        <v>52</v>
      </c>
      <c r="X453" s="127" t="s">
        <v>52</v>
      </c>
      <c r="Y453" s="127" t="s">
        <v>52</v>
      </c>
      <c r="Z453" s="127" t="s">
        <v>52</v>
      </c>
      <c r="AA453" s="128" t="s">
        <v>52</v>
      </c>
      <c r="AB453" s="127" t="s">
        <v>52</v>
      </c>
      <c r="AC453" s="127" t="s">
        <v>52</v>
      </c>
      <c r="AD453" s="128" t="s">
        <v>52</v>
      </c>
      <c r="AE453" s="127" t="s">
        <v>52</v>
      </c>
      <c r="AF453" s="128" t="s">
        <v>52</v>
      </c>
      <c r="AG453" s="128" t="s">
        <v>52</v>
      </c>
      <c r="AH453" s="128" t="s">
        <v>52</v>
      </c>
      <c r="AI453" s="128" t="s">
        <v>52</v>
      </c>
      <c r="AJ453" s="127" t="s">
        <v>52</v>
      </c>
      <c r="AK453" s="127" t="s">
        <v>52</v>
      </c>
      <c r="AL453" s="130"/>
    </row>
    <row r="454" spans="1:38" x14ac:dyDescent="0.15">
      <c r="A454" s="126" t="s">
        <v>1478</v>
      </c>
      <c r="B454" s="126" t="s">
        <v>1479</v>
      </c>
      <c r="C454" s="126" t="s">
        <v>1480</v>
      </c>
      <c r="D454" s="126" t="s">
        <v>94</v>
      </c>
      <c r="E454" s="126" t="s">
        <v>78</v>
      </c>
      <c r="F454" s="127" t="s">
        <v>52</v>
      </c>
      <c r="G454" s="127" t="s">
        <v>52</v>
      </c>
      <c r="H454" s="127" t="s">
        <v>52</v>
      </c>
      <c r="I454" s="127" t="s">
        <v>52</v>
      </c>
      <c r="J454" s="127" t="s">
        <v>52</v>
      </c>
      <c r="K454" s="127">
        <v>7.6080691642651317</v>
      </c>
      <c r="L454" s="127">
        <v>5.8807775922366829</v>
      </c>
      <c r="M454" s="127">
        <v>4.7209534153635673</v>
      </c>
      <c r="N454" s="127">
        <v>7.7915435326210343</v>
      </c>
      <c r="O454" s="127">
        <v>7.4972320345863892</v>
      </c>
      <c r="P454" s="127">
        <v>10.674873706410338</v>
      </c>
      <c r="Q454" s="127">
        <v>-7.6444129312449149E-2</v>
      </c>
      <c r="R454" s="127">
        <v>4.9039282427682878</v>
      </c>
      <c r="S454" s="127">
        <v>4.8998055297201404</v>
      </c>
      <c r="T454" s="127">
        <v>4.8996493773425271</v>
      </c>
      <c r="U454" s="127">
        <v>2.6989386735820915</v>
      </c>
      <c r="V454" s="127">
        <v>3.9494973111994511</v>
      </c>
      <c r="W454" s="127">
        <v>2.8853420664339353</v>
      </c>
      <c r="X454" s="127">
        <v>0</v>
      </c>
      <c r="Y454" s="127">
        <v>3.4900091819334449</v>
      </c>
      <c r="Z454" s="127">
        <v>0</v>
      </c>
      <c r="AA454" s="128">
        <v>0</v>
      </c>
      <c r="AB454" s="127">
        <v>0</v>
      </c>
      <c r="AC454" s="127">
        <v>0</v>
      </c>
      <c r="AD454" s="128">
        <v>2.9996789076098818</v>
      </c>
      <c r="AE454" s="127">
        <v>4.0001312594342808</v>
      </c>
      <c r="AF454" s="128">
        <v>2.9896191588047794</v>
      </c>
      <c r="AG454" s="128">
        <v>3.9896754032566983</v>
      </c>
      <c r="AH454" s="128">
        <v>4.9900199600798407</v>
      </c>
      <c r="AI454" s="128">
        <v>2.9898355618537114</v>
      </c>
      <c r="AJ454" s="127">
        <v>5</v>
      </c>
      <c r="AK454" s="127">
        <v>4.9898140578976786</v>
      </c>
    </row>
    <row r="455" spans="1:38" x14ac:dyDescent="0.15">
      <c r="A455" s="126" t="s">
        <v>1481</v>
      </c>
      <c r="B455" s="126" t="s">
        <v>1482</v>
      </c>
      <c r="C455" s="126" t="s">
        <v>1483</v>
      </c>
      <c r="D455" s="126" t="s">
        <v>94</v>
      </c>
      <c r="E455" s="126" t="s">
        <v>76</v>
      </c>
      <c r="F455" s="127" t="s">
        <v>52</v>
      </c>
      <c r="G455" s="127">
        <v>1.4858052533828641</v>
      </c>
      <c r="H455" s="127">
        <v>-1.4640522875817084</v>
      </c>
      <c r="I455" s="127">
        <v>5.2931812151764603</v>
      </c>
      <c r="J455" s="127">
        <v>-2.6836336147159017</v>
      </c>
      <c r="K455" s="127">
        <v>-2.3303987571206619</v>
      </c>
      <c r="L455" s="127">
        <v>1.0737009544008487</v>
      </c>
      <c r="M455" s="127">
        <v>16.104918032786884</v>
      </c>
      <c r="N455" s="127">
        <v>4.9700666440754731</v>
      </c>
      <c r="O455" s="127">
        <v>3.2282363068976565</v>
      </c>
      <c r="P455" s="127">
        <v>42.38507244866048</v>
      </c>
      <c r="Q455" s="127">
        <v>3.7045171681675129</v>
      </c>
      <c r="R455" s="127">
        <v>4.6099541122484879</v>
      </c>
      <c r="S455" s="127">
        <v>6.1141854501282324</v>
      </c>
      <c r="T455" s="127">
        <v>4.3055202238615919</v>
      </c>
      <c r="U455" s="127">
        <v>5.2313883299798931</v>
      </c>
      <c r="V455" s="127">
        <v>2.7232168723564314</v>
      </c>
      <c r="W455" s="127">
        <v>1.8839190027638324</v>
      </c>
      <c r="X455" s="127">
        <v>-0.24912805181863007</v>
      </c>
      <c r="Y455" s="127">
        <v>-0.18870018870018157</v>
      </c>
      <c r="Z455" s="127">
        <v>0.13345195729537807</v>
      </c>
      <c r="AA455" s="128">
        <v>0.2609951132829913</v>
      </c>
      <c r="AB455" s="127">
        <v>1.1797286070340585</v>
      </c>
      <c r="AC455" s="127">
        <v>3.5581344427414008</v>
      </c>
      <c r="AD455" s="128">
        <v>2.5795538640448257</v>
      </c>
      <c r="AE455" s="127">
        <v>1.1542821807688286</v>
      </c>
      <c r="AF455" s="128">
        <v>1.9561895058583634</v>
      </c>
      <c r="AG455" s="128">
        <v>3.2077545717997591</v>
      </c>
      <c r="AH455" s="128">
        <v>3.7422540666150224</v>
      </c>
      <c r="AI455" s="128">
        <v>2.7573941854496336</v>
      </c>
      <c r="AJ455" s="127">
        <v>3.7</v>
      </c>
      <c r="AK455" s="127">
        <v>4.1903844469743383</v>
      </c>
    </row>
    <row r="456" spans="1:38" x14ac:dyDescent="0.15">
      <c r="A456" s="126" t="s">
        <v>1484</v>
      </c>
      <c r="B456" s="126" t="s">
        <v>1485</v>
      </c>
      <c r="C456" s="126" t="s">
        <v>1486</v>
      </c>
      <c r="D456" s="126" t="s">
        <v>94</v>
      </c>
      <c r="E456" s="126" t="s">
        <v>76</v>
      </c>
      <c r="F456" s="127" t="s">
        <v>52</v>
      </c>
      <c r="G456" s="127">
        <v>-2.612459421858091</v>
      </c>
      <c r="H456" s="127">
        <v>8.9285714285714164</v>
      </c>
      <c r="I456" s="127">
        <v>4.9836065573770583</v>
      </c>
      <c r="J456" s="127">
        <v>7.3287528627940901</v>
      </c>
      <c r="K456" s="127">
        <v>4.9725185903653397</v>
      </c>
      <c r="L456" s="127">
        <v>5.5500800788468467</v>
      </c>
      <c r="M456" s="127">
        <v>4.3128100379340708</v>
      </c>
      <c r="N456" s="127">
        <v>1.5329528924695097</v>
      </c>
      <c r="O456" s="127">
        <v>4.6286092131364427</v>
      </c>
      <c r="P456" s="127">
        <v>3.5180113756056528</v>
      </c>
      <c r="Q456" s="127">
        <v>2.4776149776149907</v>
      </c>
      <c r="R456" s="127">
        <v>2.8198381571761928</v>
      </c>
      <c r="S456" s="127">
        <v>3.3750181063203115</v>
      </c>
      <c r="T456" s="127">
        <v>3.0172816440915398</v>
      </c>
      <c r="U456" s="127">
        <v>3.9354370692782084</v>
      </c>
      <c r="V456" s="127">
        <v>3.1059151980457216</v>
      </c>
      <c r="W456" s="127">
        <v>2.246573024200373</v>
      </c>
      <c r="X456" s="127">
        <v>1.4523937600860819</v>
      </c>
      <c r="Y456" s="127">
        <v>0.73007586263153712</v>
      </c>
      <c r="Z456" s="127">
        <v>1.7694456816617503</v>
      </c>
      <c r="AA456" s="128">
        <v>0.77982016392137421</v>
      </c>
      <c r="AB456" s="127">
        <v>1.1883142518752443</v>
      </c>
      <c r="AC456" s="127">
        <v>3.4762592173539941</v>
      </c>
      <c r="AD456" s="128">
        <v>3.1822637810119847</v>
      </c>
      <c r="AE456" s="127">
        <v>4.1511364466856548</v>
      </c>
      <c r="AF456" s="128">
        <v>3.8488527120903893</v>
      </c>
      <c r="AG456" s="128">
        <v>3.6622858880367426</v>
      </c>
      <c r="AH456" s="128">
        <v>2.2162109311345084</v>
      </c>
      <c r="AI456" s="128">
        <v>2.7750310875872826</v>
      </c>
      <c r="AJ456" s="127">
        <v>4.3</v>
      </c>
      <c r="AK456" s="127">
        <v>4.8197072474116354</v>
      </c>
    </row>
    <row r="457" spans="1:38" x14ac:dyDescent="0.15">
      <c r="A457" s="126" t="s">
        <v>1487</v>
      </c>
      <c r="B457" s="16" t="s">
        <v>1488</v>
      </c>
      <c r="C457" s="126" t="s">
        <v>1489</v>
      </c>
      <c r="D457" s="126" t="s">
        <v>94</v>
      </c>
      <c r="E457" s="126" t="s">
        <v>82</v>
      </c>
      <c r="F457" s="127" t="s">
        <v>52</v>
      </c>
      <c r="G457" s="127">
        <v>10.759862818748104</v>
      </c>
      <c r="H457" s="127">
        <v>-5.6872037914692015</v>
      </c>
      <c r="I457" s="127">
        <v>4.1407035175879514</v>
      </c>
      <c r="J457" s="127">
        <v>5.2692530399536679</v>
      </c>
      <c r="K457" s="127">
        <v>9.9926659332599854</v>
      </c>
      <c r="L457" s="127">
        <v>8.4014002333722431</v>
      </c>
      <c r="M457" s="127">
        <v>7.2581885283715195</v>
      </c>
      <c r="N457" s="127">
        <v>6.9247311827957105</v>
      </c>
      <c r="O457" s="127">
        <v>11.946902654867245</v>
      </c>
      <c r="P457" s="127">
        <v>18.481255240148514</v>
      </c>
      <c r="Q457" s="127">
        <v>3.8414880711686124</v>
      </c>
      <c r="R457" s="127">
        <v>2.5408878504672856</v>
      </c>
      <c r="S457" s="127">
        <v>4.5001424095699321</v>
      </c>
      <c r="T457" s="127">
        <v>4.4971381847914955</v>
      </c>
      <c r="U457" s="127">
        <v>3.738480264301856</v>
      </c>
      <c r="V457" s="127">
        <v>2.4472008045591593</v>
      </c>
      <c r="W457" s="127">
        <v>2.3969240837696191</v>
      </c>
      <c r="X457" s="127">
        <v>0</v>
      </c>
      <c r="Y457" s="127">
        <v>0</v>
      </c>
      <c r="Z457" s="127">
        <v>0</v>
      </c>
      <c r="AA457" s="128">
        <v>0</v>
      </c>
      <c r="AB457" s="127">
        <v>0</v>
      </c>
      <c r="AC457" s="127">
        <v>1.9972836941759109</v>
      </c>
      <c r="AD457" s="128">
        <v>2.9999216730633771</v>
      </c>
      <c r="AE457" s="127">
        <v>4.9885931558935281</v>
      </c>
      <c r="AF457" s="128">
        <v>3.991018397798074</v>
      </c>
      <c r="AG457" s="128">
        <v>3.9841192449675988</v>
      </c>
      <c r="AH457" s="128">
        <v>3.9855315158416644</v>
      </c>
      <c r="AI457" s="128">
        <v>2.9889203813450131</v>
      </c>
      <c r="AJ457" s="127">
        <v>4</v>
      </c>
      <c r="AK457" s="127">
        <v>4.9858663619414134</v>
      </c>
    </row>
    <row r="458" spans="1:38" ht="17" x14ac:dyDescent="0.15">
      <c r="A458" s="126" t="s">
        <v>1490</v>
      </c>
      <c r="B458" s="126" t="s">
        <v>1491</v>
      </c>
      <c r="C458" s="126" t="s">
        <v>1492</v>
      </c>
      <c r="D458" s="126" t="s">
        <v>194</v>
      </c>
      <c r="E458" s="126" t="s">
        <v>76</v>
      </c>
      <c r="F458" s="127" t="s">
        <v>52</v>
      </c>
      <c r="G458" s="127">
        <v>8.7634492437236986</v>
      </c>
      <c r="H458" s="127">
        <v>20.974910394265223</v>
      </c>
      <c r="I458" s="127">
        <v>14.968001896183949</v>
      </c>
      <c r="J458" s="127">
        <v>3.2058550664879846</v>
      </c>
      <c r="K458" s="127">
        <v>5.4135037954454788</v>
      </c>
      <c r="L458" s="127">
        <v>5.5713473564525202</v>
      </c>
      <c r="M458" s="127">
        <v>3.2130676718721958</v>
      </c>
      <c r="N458" s="127">
        <v>4.6000000000000085</v>
      </c>
      <c r="O458" s="127">
        <v>9.8262532213816627</v>
      </c>
      <c r="P458" s="127">
        <v>7.0850049201422962</v>
      </c>
      <c r="Q458" s="127">
        <v>5.0116632501590459</v>
      </c>
      <c r="R458" s="127">
        <v>5.0417339795368861</v>
      </c>
      <c r="S458" s="127">
        <v>4.8830503043895988</v>
      </c>
      <c r="T458" s="127">
        <v>3.3665302132339718</v>
      </c>
      <c r="U458" s="127">
        <v>5.1188083697836646</v>
      </c>
      <c r="V458" s="127">
        <v>3.8180386864597295</v>
      </c>
      <c r="W458" s="127">
        <v>3.807615230460911</v>
      </c>
      <c r="X458" s="127">
        <v>1.2469998956485568</v>
      </c>
      <c r="Y458" s="127">
        <v>1.9685648028858509</v>
      </c>
      <c r="Z458" s="127">
        <v>3.4820841966947995</v>
      </c>
      <c r="AA458" s="128">
        <v>0.48837663606173809</v>
      </c>
      <c r="AB458" s="127">
        <v>8.2620528771393253E-2</v>
      </c>
      <c r="AC458" s="127">
        <v>2.5591220317583652</v>
      </c>
      <c r="AD458" s="128">
        <v>3.319128787878789</v>
      </c>
      <c r="AE458" s="127">
        <v>3.3866458915723374</v>
      </c>
      <c r="AF458" s="128" t="s">
        <v>52</v>
      </c>
      <c r="AG458" s="128" t="s">
        <v>52</v>
      </c>
      <c r="AH458" s="128" t="s">
        <v>52</v>
      </c>
      <c r="AI458" s="128" t="s">
        <v>52</v>
      </c>
      <c r="AJ458" s="127" t="s">
        <v>52</v>
      </c>
      <c r="AK458" s="127" t="s">
        <v>52</v>
      </c>
    </row>
    <row r="459" spans="1:38" x14ac:dyDescent="0.15">
      <c r="A459" s="126" t="s">
        <v>1493</v>
      </c>
      <c r="B459" s="126" t="s">
        <v>1494</v>
      </c>
      <c r="C459" s="126" t="s">
        <v>1495</v>
      </c>
      <c r="D459" s="126" t="s">
        <v>94</v>
      </c>
      <c r="E459" s="126" t="s">
        <v>86</v>
      </c>
      <c r="F459" s="127" t="s">
        <v>52</v>
      </c>
      <c r="G459" s="127" t="s">
        <v>52</v>
      </c>
      <c r="H459" s="127" t="s">
        <v>52</v>
      </c>
      <c r="I459" s="127">
        <v>0.20000000000000284</v>
      </c>
      <c r="J459" s="127">
        <v>13.972055888223551</v>
      </c>
      <c r="K459" s="127">
        <v>1.9264448336252258</v>
      </c>
      <c r="L459" s="127">
        <v>7.2164948453608275</v>
      </c>
      <c r="M459" s="127">
        <v>8.8141025641025834</v>
      </c>
      <c r="N459" s="127">
        <v>9.8674521354933802</v>
      </c>
      <c r="O459" s="127">
        <v>22.252010723860579</v>
      </c>
      <c r="P459" s="127">
        <v>33.223684210526301</v>
      </c>
      <c r="Q459" s="127">
        <v>9.4650205761317068</v>
      </c>
      <c r="R459" s="127">
        <v>4.4360902255639019</v>
      </c>
      <c r="S459" s="127">
        <v>4.6796256299496122</v>
      </c>
      <c r="T459" s="127">
        <v>4.9518569463548658</v>
      </c>
      <c r="U459" s="127">
        <v>8.9777195281782269</v>
      </c>
      <c r="V459" s="127">
        <v>4.2693926638605006</v>
      </c>
      <c r="W459" s="127">
        <v>2.9988465974625171</v>
      </c>
      <c r="X459" s="127">
        <v>0</v>
      </c>
      <c r="Y459" s="127">
        <v>3.7513997760358251</v>
      </c>
      <c r="Z459" s="127">
        <v>0</v>
      </c>
      <c r="AA459" s="128">
        <v>0</v>
      </c>
      <c r="AB459" s="127">
        <v>1.9967620075552972</v>
      </c>
      <c r="AC459" s="127">
        <v>1.9576719576719581</v>
      </c>
      <c r="AD459" s="128">
        <v>1.9719771665801744</v>
      </c>
      <c r="AE459" s="127">
        <v>6.7684478371501378</v>
      </c>
      <c r="AF459" s="128">
        <v>12.678741658722604</v>
      </c>
      <c r="AG459" s="128">
        <v>4.695431472081224</v>
      </c>
      <c r="AH459" s="128">
        <v>6.7070707070707059</v>
      </c>
      <c r="AI459" s="128">
        <v>4.2029534267323028</v>
      </c>
      <c r="AJ459" s="127">
        <v>6</v>
      </c>
      <c r="AK459" s="127">
        <v>4.9348869088416647</v>
      </c>
    </row>
    <row r="460" spans="1:38" x14ac:dyDescent="0.15">
      <c r="A460" s="126" t="s">
        <v>1496</v>
      </c>
      <c r="B460" s="126" t="s">
        <v>1497</v>
      </c>
      <c r="C460" s="126" t="s">
        <v>1498</v>
      </c>
      <c r="D460" s="126" t="s">
        <v>94</v>
      </c>
      <c r="E460" s="126" t="s">
        <v>74</v>
      </c>
      <c r="F460" s="127" t="s">
        <v>52</v>
      </c>
      <c r="G460" s="127">
        <v>-11.019533199046435</v>
      </c>
      <c r="H460" s="127">
        <v>10.515057113187964</v>
      </c>
      <c r="I460" s="127">
        <v>9.7852028639618283</v>
      </c>
      <c r="J460" s="127">
        <v>7.1790482711400188</v>
      </c>
      <c r="K460" s="127">
        <v>9.184846839365008</v>
      </c>
      <c r="L460" s="127">
        <v>6.0966869011921432</v>
      </c>
      <c r="M460" s="127">
        <v>4.4986419974356551</v>
      </c>
      <c r="N460" s="127">
        <v>6.2720987914929509</v>
      </c>
      <c r="O460" s="127">
        <v>6.9968963376784643</v>
      </c>
      <c r="P460" s="127">
        <v>7.498897732810434</v>
      </c>
      <c r="Q460" s="127">
        <v>4.8958974192921687</v>
      </c>
      <c r="R460" s="127">
        <v>4.7970365797190766</v>
      </c>
      <c r="S460" s="127">
        <v>4.5970917160053801</v>
      </c>
      <c r="T460" s="127">
        <v>3.5004552750893936</v>
      </c>
      <c r="U460" s="127">
        <v>3.3485098586950528</v>
      </c>
      <c r="V460" s="127">
        <v>2.8995173321632279</v>
      </c>
      <c r="W460" s="127">
        <v>1.2008119126000025</v>
      </c>
      <c r="X460" s="127">
        <v>0</v>
      </c>
      <c r="Y460" s="127">
        <v>8.4272977029797858E-4</v>
      </c>
      <c r="Z460" s="127">
        <v>-2.5281680052131605E-3</v>
      </c>
      <c r="AA460" s="128">
        <v>8.4274397438299786E-4</v>
      </c>
      <c r="AB460" s="127">
        <v>0</v>
      </c>
      <c r="AC460" s="127">
        <v>3.9920445639258118</v>
      </c>
      <c r="AD460" s="128">
        <v>4.9895460218155829</v>
      </c>
      <c r="AE460" s="127">
        <v>4.9901586198911829</v>
      </c>
      <c r="AF460" s="128">
        <v>3.9891192471695369</v>
      </c>
      <c r="AG460" s="128">
        <v>3.9880943964480942</v>
      </c>
      <c r="AH460" s="128">
        <v>4.987524390326822</v>
      </c>
      <c r="AI460" s="128">
        <v>2.9898395964331788</v>
      </c>
      <c r="AJ460" s="127">
        <v>3</v>
      </c>
      <c r="AK460" s="127">
        <v>4.9885832203865856</v>
      </c>
    </row>
    <row r="461" spans="1:38" x14ac:dyDescent="0.15">
      <c r="A461" s="126" t="s">
        <v>1499</v>
      </c>
      <c r="B461" s="16" t="s">
        <v>1500</v>
      </c>
      <c r="C461" s="126" t="s">
        <v>1501</v>
      </c>
      <c r="D461" s="126" t="s">
        <v>94</v>
      </c>
      <c r="E461" s="126" t="s">
        <v>82</v>
      </c>
      <c r="F461" s="127" t="s">
        <v>52</v>
      </c>
      <c r="G461" s="127">
        <v>-4.0609137055837579</v>
      </c>
      <c r="H461" s="127">
        <v>1.0582010582010639</v>
      </c>
      <c r="I461" s="127">
        <v>7.1832460732984345</v>
      </c>
      <c r="J461" s="127">
        <v>6.0570535365377225</v>
      </c>
      <c r="K461" s="127">
        <v>10.593220338983045</v>
      </c>
      <c r="L461" s="127">
        <v>8.2958520739630188</v>
      </c>
      <c r="M461" s="127">
        <v>5.9375480695277787</v>
      </c>
      <c r="N461" s="127">
        <v>4.5447945404385024</v>
      </c>
      <c r="O461" s="127">
        <v>11.416666666666671</v>
      </c>
      <c r="P461" s="127">
        <v>17.938170032410866</v>
      </c>
      <c r="Q461" s="127">
        <v>4.4498467392453165</v>
      </c>
      <c r="R461" s="127">
        <v>3.5215543412264765</v>
      </c>
      <c r="S461" s="127">
        <v>4.9951124144672576</v>
      </c>
      <c r="T461" s="127">
        <v>4.4409272879620119</v>
      </c>
      <c r="U461" s="127">
        <v>4.7958637903369663</v>
      </c>
      <c r="V461" s="127">
        <v>2.9431779516842624</v>
      </c>
      <c r="W461" s="127">
        <v>2.4954552966451615</v>
      </c>
      <c r="X461" s="127">
        <v>0</v>
      </c>
      <c r="Y461" s="127">
        <v>2.9829087391164393</v>
      </c>
      <c r="Z461" s="127">
        <v>1.9884139658681477</v>
      </c>
      <c r="AA461" s="128">
        <v>1.9880257906048415</v>
      </c>
      <c r="AB461" s="127">
        <v>1.9944306464965811</v>
      </c>
      <c r="AC461" s="127">
        <v>3.9846517119244362</v>
      </c>
      <c r="AD461" s="128">
        <v>4.9886460403065547</v>
      </c>
      <c r="AE461" s="127">
        <v>5.9885096316323105</v>
      </c>
      <c r="AF461" s="128">
        <v>2.9908806836298707</v>
      </c>
      <c r="AG461" s="128">
        <v>3.9876160990712117</v>
      </c>
      <c r="AH461" s="128">
        <v>2.4889841610098773</v>
      </c>
      <c r="AI461" s="128">
        <v>4.9907041598884616</v>
      </c>
      <c r="AJ461" s="127">
        <v>3</v>
      </c>
      <c r="AK461" s="127">
        <v>4.9860305179454105</v>
      </c>
    </row>
    <row r="462" spans="1:38" x14ac:dyDescent="0.15">
      <c r="A462" s="126" t="s">
        <v>1502</v>
      </c>
      <c r="B462" s="126" t="s">
        <v>1503</v>
      </c>
      <c r="C462" s="126" t="s">
        <v>1504</v>
      </c>
      <c r="D462" s="126" t="s">
        <v>94</v>
      </c>
      <c r="E462" s="126" t="s">
        <v>76</v>
      </c>
      <c r="F462" s="127" t="s">
        <v>52</v>
      </c>
      <c r="G462" s="127">
        <v>0</v>
      </c>
      <c r="H462" s="127">
        <v>0</v>
      </c>
      <c r="I462" s="127">
        <v>0.1025641025641022</v>
      </c>
      <c r="J462" s="127">
        <v>-0.1821493624772188</v>
      </c>
      <c r="K462" s="127">
        <v>10.447080291970792</v>
      </c>
      <c r="L462" s="127">
        <v>2.2408095828170218</v>
      </c>
      <c r="M462" s="127">
        <v>5.0297949702050175</v>
      </c>
      <c r="N462" s="127">
        <v>10.068275795749585</v>
      </c>
      <c r="O462" s="127">
        <v>17.342302987943398</v>
      </c>
      <c r="P462" s="127">
        <v>13.841113841113838</v>
      </c>
      <c r="Q462" s="127">
        <v>5.7357750163505443</v>
      </c>
      <c r="R462" s="127">
        <v>4.5834106513267869</v>
      </c>
      <c r="S462" s="127">
        <v>4.5363141708067047</v>
      </c>
      <c r="T462" s="127">
        <v>2.4837340876944722</v>
      </c>
      <c r="U462" s="127">
        <v>4.5986529755989807</v>
      </c>
      <c r="V462" s="127">
        <v>4.7817596453264315</v>
      </c>
      <c r="W462" s="127">
        <v>2.2565859064121412</v>
      </c>
      <c r="X462" s="127">
        <v>5.9110388650807977E-2</v>
      </c>
      <c r="Y462" s="127">
        <v>-0.11815093782307429</v>
      </c>
      <c r="Z462" s="127">
        <v>2.0898023559564365</v>
      </c>
      <c r="AA462" s="128">
        <v>1.8925312605610145</v>
      </c>
      <c r="AB462" s="127">
        <v>1.9379294006159453</v>
      </c>
      <c r="AC462" s="127">
        <v>2.5564748535837234</v>
      </c>
      <c r="AD462" s="128">
        <v>2.4111675126903709</v>
      </c>
      <c r="AE462" s="127">
        <v>2.8500619578686548</v>
      </c>
      <c r="AF462" s="128">
        <v>2.8098106712564519</v>
      </c>
      <c r="AG462" s="128">
        <v>2.1679989955217138</v>
      </c>
      <c r="AH462" s="128">
        <v>2.0236778501495216</v>
      </c>
      <c r="AI462" s="128">
        <v>2.3087733386870104</v>
      </c>
      <c r="AJ462" s="127">
        <v>2.9</v>
      </c>
      <c r="AK462" s="127">
        <v>4.4814828940844427</v>
      </c>
    </row>
    <row r="463" spans="1:38" x14ac:dyDescent="0.15">
      <c r="A463" s="126" t="s">
        <v>1505</v>
      </c>
      <c r="B463" s="126" t="s">
        <v>1506</v>
      </c>
      <c r="C463" s="126" t="s">
        <v>1507</v>
      </c>
      <c r="D463" s="126" t="s">
        <v>94</v>
      </c>
      <c r="E463" s="126" t="s">
        <v>86</v>
      </c>
      <c r="F463" s="127" t="s">
        <v>52</v>
      </c>
      <c r="G463" s="127" t="s">
        <v>52</v>
      </c>
      <c r="H463" s="127" t="s">
        <v>52</v>
      </c>
      <c r="I463" s="127">
        <v>3.122748018256047</v>
      </c>
      <c r="J463" s="127">
        <v>3.9832285115303847</v>
      </c>
      <c r="K463" s="127">
        <v>47.98387096774195</v>
      </c>
      <c r="L463" s="127">
        <v>13.896457765667563</v>
      </c>
      <c r="M463" s="127">
        <v>5.5422647527910698</v>
      </c>
      <c r="N463" s="127">
        <v>4.6215841833522404</v>
      </c>
      <c r="O463" s="127">
        <v>16.080885893115067</v>
      </c>
      <c r="P463" s="127">
        <v>40.076731646619663</v>
      </c>
      <c r="Q463" s="127">
        <v>8.8607594936708836</v>
      </c>
      <c r="R463" s="127">
        <v>4.8959608323133352</v>
      </c>
      <c r="S463" s="127">
        <v>5.8343057176195998</v>
      </c>
      <c r="T463" s="127">
        <v>4.9062844542447692</v>
      </c>
      <c r="U463" s="127">
        <v>9.721492380451906</v>
      </c>
      <c r="V463" s="127">
        <v>3.160919540229898</v>
      </c>
      <c r="W463" s="127">
        <v>2.4141132776230165</v>
      </c>
      <c r="X463" s="127">
        <v>0</v>
      </c>
      <c r="Y463" s="127">
        <v>2.4932003626473289</v>
      </c>
      <c r="Z463" s="127">
        <v>1.9951840385276967</v>
      </c>
      <c r="AA463" s="128">
        <v>1.9898819561551484</v>
      </c>
      <c r="AB463" s="127">
        <v>1.9888510959939376</v>
      </c>
      <c r="AC463" s="127">
        <v>1.9917550604474643</v>
      </c>
      <c r="AD463" s="128">
        <v>1.9891911530950601</v>
      </c>
      <c r="AE463" s="127">
        <v>5.343545442401032</v>
      </c>
      <c r="AF463" s="128">
        <v>10.144988798241528</v>
      </c>
      <c r="AG463" s="128">
        <v>3.8377403384886932</v>
      </c>
      <c r="AH463" s="128">
        <v>5.5438518682780797</v>
      </c>
      <c r="AI463" s="128">
        <v>3.5017683930384846</v>
      </c>
      <c r="AJ463" s="127">
        <v>5.0999999999999996</v>
      </c>
      <c r="AK463" s="127">
        <v>4.1858518208455422</v>
      </c>
    </row>
    <row r="464" spans="1:38" x14ac:dyDescent="0.15">
      <c r="A464" s="126" t="s">
        <v>1508</v>
      </c>
      <c r="B464" s="126" t="s">
        <v>1509</v>
      </c>
      <c r="C464" s="126" t="s">
        <v>1510</v>
      </c>
      <c r="D464" s="126" t="s">
        <v>94</v>
      </c>
      <c r="E464" s="126" t="s">
        <v>86</v>
      </c>
      <c r="F464" s="127" t="s">
        <v>52</v>
      </c>
      <c r="G464" s="127" t="s">
        <v>52</v>
      </c>
      <c r="H464" s="127" t="s">
        <v>52</v>
      </c>
      <c r="I464" s="127">
        <v>2.2000000000000028</v>
      </c>
      <c r="J464" s="127">
        <v>12.328767123287648</v>
      </c>
      <c r="K464" s="127">
        <v>-1.3937282229965149</v>
      </c>
      <c r="L464" s="127">
        <v>4.4169611307420524</v>
      </c>
      <c r="M464" s="127">
        <v>4.3993231810490698</v>
      </c>
      <c r="N464" s="127">
        <v>6.482982171799037</v>
      </c>
      <c r="O464" s="127">
        <v>18.112633181126327</v>
      </c>
      <c r="P464" s="127">
        <v>39.948453608247405</v>
      </c>
      <c r="Q464" s="127">
        <v>7.550644567219166</v>
      </c>
      <c r="R464" s="127">
        <v>4.8801369863013662</v>
      </c>
      <c r="S464" s="127">
        <v>4.9795918367346843</v>
      </c>
      <c r="T464" s="127">
        <v>5.9875583203732532</v>
      </c>
      <c r="U464" s="127">
        <v>4.9156272927366018</v>
      </c>
      <c r="V464" s="127">
        <v>4.6853146853146797</v>
      </c>
      <c r="W464" s="127">
        <v>2.7388109552438209</v>
      </c>
      <c r="X464" s="127">
        <v>0</v>
      </c>
      <c r="Y464" s="127">
        <v>0</v>
      </c>
      <c r="Z464" s="127">
        <v>0</v>
      </c>
      <c r="AA464" s="128">
        <v>1.9505851755526882</v>
      </c>
      <c r="AB464" s="127">
        <v>1.9770408163265252</v>
      </c>
      <c r="AC464" s="127">
        <v>3.4743937182961648</v>
      </c>
      <c r="AD464" s="128">
        <v>3.3577328587737654</v>
      </c>
      <c r="AE464" s="127">
        <v>7.7967643427977462</v>
      </c>
      <c r="AF464" s="128">
        <v>14.465674160689534</v>
      </c>
      <c r="AG464" s="128">
        <v>5.2656521510189069</v>
      </c>
      <c r="AH464" s="128">
        <v>7.5033765194337452</v>
      </c>
      <c r="AI464" s="128">
        <v>4.6531106044390675</v>
      </c>
      <c r="AJ464" s="127">
        <v>6.7</v>
      </c>
      <c r="AK464" s="127">
        <v>5.4186986786711682</v>
      </c>
    </row>
    <row r="465" spans="1:37" x14ac:dyDescent="0.15">
      <c r="A465" s="126" t="s">
        <v>1511</v>
      </c>
      <c r="B465" s="126" t="s">
        <v>1512</v>
      </c>
      <c r="C465" s="126" t="s">
        <v>1513</v>
      </c>
      <c r="D465" s="126" t="s">
        <v>94</v>
      </c>
      <c r="E465" s="126" t="s">
        <v>227</v>
      </c>
      <c r="F465" s="127" t="s">
        <v>52</v>
      </c>
      <c r="G465" s="127">
        <v>3.9025171502549085</v>
      </c>
      <c r="H465" s="127">
        <v>30.057803468208107</v>
      </c>
      <c r="I465" s="127">
        <v>4.0414814814814974</v>
      </c>
      <c r="J465" s="127">
        <v>4.7540392246207404</v>
      </c>
      <c r="K465" s="127">
        <v>9.7254191209786995</v>
      </c>
      <c r="L465" s="127">
        <v>6.3097735418972292</v>
      </c>
      <c r="M465" s="127">
        <v>4.5011730706483633</v>
      </c>
      <c r="N465" s="127">
        <v>7.3121413066103571</v>
      </c>
      <c r="O465" s="127">
        <v>8.2354245178452743</v>
      </c>
      <c r="P465" s="127">
        <v>11.897081413210444</v>
      </c>
      <c r="Q465" s="127">
        <v>7.4015603907840983</v>
      </c>
      <c r="R465" s="127">
        <v>4.7963444250351301</v>
      </c>
      <c r="S465" s="127">
        <v>3.8999054753168707</v>
      </c>
      <c r="T465" s="127">
        <v>4.8980669901392986</v>
      </c>
      <c r="U465" s="127">
        <v>3.39920358851451</v>
      </c>
      <c r="V465" s="127">
        <v>2.8978318121144468</v>
      </c>
      <c r="W465" s="127">
        <v>0</v>
      </c>
      <c r="X465" s="127">
        <v>0</v>
      </c>
      <c r="Y465" s="127">
        <v>0</v>
      </c>
      <c r="Z465" s="127">
        <v>0</v>
      </c>
      <c r="AA465" s="128">
        <v>0</v>
      </c>
      <c r="AB465" s="127">
        <v>1.9905512363154854</v>
      </c>
      <c r="AC465" s="127">
        <v>3.9902028188380845</v>
      </c>
      <c r="AD465" s="128">
        <v>3.9899837194119048</v>
      </c>
      <c r="AE465" s="127">
        <v>3.9902726673077371</v>
      </c>
      <c r="AF465" s="128">
        <v>4.9896065784244659</v>
      </c>
      <c r="AG465" s="128">
        <v>3.9896346656378867</v>
      </c>
      <c r="AH465" s="128">
        <v>4.4994470188013755</v>
      </c>
      <c r="AI465" s="128">
        <v>2.9894835554960064</v>
      </c>
      <c r="AJ465" s="127">
        <v>5</v>
      </c>
      <c r="AK465" s="127">
        <v>4.989344831004062</v>
      </c>
    </row>
    <row r="466" spans="1:37" x14ac:dyDescent="0.15">
      <c r="A466" s="126" t="s">
        <v>1514</v>
      </c>
      <c r="B466" s="126" t="s">
        <v>1515</v>
      </c>
      <c r="C466" s="126" t="s">
        <v>1516</v>
      </c>
      <c r="D466" s="126" t="s">
        <v>94</v>
      </c>
      <c r="E466" s="126" t="s">
        <v>76</v>
      </c>
      <c r="F466" s="127" t="s">
        <v>52</v>
      </c>
      <c r="G466" s="127">
        <v>-22.222222222222214</v>
      </c>
      <c r="H466" s="127">
        <v>0</v>
      </c>
      <c r="I466" s="127">
        <v>8.4444444444444571</v>
      </c>
      <c r="J466" s="127">
        <v>48.458235753317695</v>
      </c>
      <c r="K466" s="127">
        <v>13.119495201787828</v>
      </c>
      <c r="L466" s="127">
        <v>4.1952353282975139</v>
      </c>
      <c r="M466" s="127">
        <v>6.3685032344412207</v>
      </c>
      <c r="N466" s="127">
        <v>24.840096466394044</v>
      </c>
      <c r="O466" s="127">
        <v>9.0626574836216918</v>
      </c>
      <c r="P466" s="127">
        <v>-3.249903735078945</v>
      </c>
      <c r="Q466" s="127">
        <v>8.1747990129746171</v>
      </c>
      <c r="R466" s="127">
        <v>5.0110375275938139</v>
      </c>
      <c r="S466" s="127">
        <v>4.9541027258075871</v>
      </c>
      <c r="T466" s="127">
        <v>3.4450527440245509</v>
      </c>
      <c r="U466" s="127">
        <v>5.2342842390602868</v>
      </c>
      <c r="V466" s="127">
        <v>4.888071143820909</v>
      </c>
      <c r="W466" s="127">
        <v>3.0054964331657033</v>
      </c>
      <c r="X466" s="127">
        <v>-7.3796548592184763E-2</v>
      </c>
      <c r="Y466" s="127">
        <v>5.6808498551390585E-2</v>
      </c>
      <c r="Z466" s="127">
        <v>0.77215692954068516</v>
      </c>
      <c r="AA466" s="128">
        <v>1.7522113921911053</v>
      </c>
      <c r="AB466" s="127">
        <v>0.40420819490587512</v>
      </c>
      <c r="AC466" s="127">
        <v>1.2298020184194458</v>
      </c>
      <c r="AD466" s="128">
        <v>3.0507735890172194</v>
      </c>
      <c r="AE466" s="127">
        <v>2.9763163459505249</v>
      </c>
      <c r="AF466" s="128">
        <v>4.3688074336464933</v>
      </c>
      <c r="AG466" s="128">
        <v>4.3285784554844886</v>
      </c>
      <c r="AH466" s="128">
        <v>2.3573785950023574</v>
      </c>
      <c r="AI466" s="128">
        <v>2.8143712574850364</v>
      </c>
      <c r="AJ466" s="127">
        <v>2.9</v>
      </c>
      <c r="AK466" s="127">
        <v>4.247910863509758</v>
      </c>
    </row>
    <row r="467" spans="1:37" x14ac:dyDescent="0.15">
      <c r="A467" s="126" t="s">
        <v>1517</v>
      </c>
      <c r="B467" s="126" t="s">
        <v>1518</v>
      </c>
      <c r="C467" s="126" t="s">
        <v>1519</v>
      </c>
      <c r="D467" s="126" t="s">
        <v>94</v>
      </c>
      <c r="E467" s="126" t="s">
        <v>78</v>
      </c>
      <c r="F467" s="127" t="s">
        <v>52</v>
      </c>
      <c r="G467" s="127" t="s">
        <v>52</v>
      </c>
      <c r="H467" s="127" t="s">
        <v>52</v>
      </c>
      <c r="I467" s="127" t="s">
        <v>52</v>
      </c>
      <c r="J467" s="127" t="s">
        <v>52</v>
      </c>
      <c r="K467" s="127">
        <v>4.2405649245738459</v>
      </c>
      <c r="L467" s="127">
        <v>9.7521898890688306</v>
      </c>
      <c r="M467" s="127">
        <v>5.685226028592723</v>
      </c>
      <c r="N467" s="127">
        <v>6.5714800468426517</v>
      </c>
      <c r="O467" s="127">
        <v>15.185326063987148</v>
      </c>
      <c r="P467" s="127">
        <v>14.802720090017374</v>
      </c>
      <c r="Q467" s="127">
        <v>2.4822883929047208</v>
      </c>
      <c r="R467" s="127">
        <v>3.252767815375023</v>
      </c>
      <c r="S467" s="127">
        <v>4.7521243606781809</v>
      </c>
      <c r="T467" s="127">
        <v>3.448541001883811</v>
      </c>
      <c r="U467" s="127">
        <v>3.488739408354391</v>
      </c>
      <c r="V467" s="127">
        <v>3.516568360760246</v>
      </c>
      <c r="W467" s="127">
        <v>1.7735724692985428</v>
      </c>
      <c r="X467" s="127">
        <v>-3.2382039898095627E-2</v>
      </c>
      <c r="Y467" s="127">
        <v>-3.3244964240338959E-2</v>
      </c>
      <c r="Z467" s="127">
        <v>0.14752029469950401</v>
      </c>
      <c r="AA467" s="128">
        <v>2.2138022052864414E-2</v>
      </c>
      <c r="AB467" s="127">
        <v>5.5332805543484298E-2</v>
      </c>
      <c r="AC467" s="127">
        <v>4.1195888919139723</v>
      </c>
      <c r="AD467" s="128">
        <v>10.353985193417126</v>
      </c>
      <c r="AE467" s="127">
        <v>4.9574598849306595</v>
      </c>
      <c r="AF467" s="128">
        <v>3.9909978552884029</v>
      </c>
      <c r="AG467" s="128">
        <v>4.1621155894464801</v>
      </c>
      <c r="AH467" s="128">
        <v>5.0333472280116851</v>
      </c>
      <c r="AI467" s="128">
        <v>3.0093511261037782</v>
      </c>
      <c r="AJ467" s="127">
        <v>5.0999999999999996</v>
      </c>
      <c r="AK467" s="127">
        <v>5.5181896304783695</v>
      </c>
    </row>
    <row r="468" spans="1:37" x14ac:dyDescent="0.15">
      <c r="A468" s="126" t="s">
        <v>1520</v>
      </c>
      <c r="B468" s="126" t="s">
        <v>1521</v>
      </c>
      <c r="C468" s="126" t="s">
        <v>1522</v>
      </c>
      <c r="D468" s="126" t="s">
        <v>94</v>
      </c>
      <c r="E468" s="126" t="s">
        <v>74</v>
      </c>
      <c r="F468" s="127" t="s">
        <v>52</v>
      </c>
      <c r="G468" s="127">
        <v>-2.2854732632434036</v>
      </c>
      <c r="H468" s="127">
        <v>2.5179856115107953</v>
      </c>
      <c r="I468" s="127">
        <v>6.8304093567251414</v>
      </c>
      <c r="J468" s="127">
        <v>7.1191883804102076</v>
      </c>
      <c r="K468" s="127">
        <v>6.1064021149600762</v>
      </c>
      <c r="L468" s="127">
        <v>3.9479598782477012</v>
      </c>
      <c r="M468" s="127">
        <v>4.5220356573631335</v>
      </c>
      <c r="N468" s="127">
        <v>5.5049233424353048</v>
      </c>
      <c r="O468" s="127">
        <v>3.4216953862011792</v>
      </c>
      <c r="P468" s="127">
        <v>3.7819040603197891</v>
      </c>
      <c r="Q468" s="127">
        <v>2.5929289449785529</v>
      </c>
      <c r="R468" s="127">
        <v>4.7495497695430515</v>
      </c>
      <c r="S468" s="127">
        <v>2.7313964895921572</v>
      </c>
      <c r="T468" s="127">
        <v>2.7277970556810942</v>
      </c>
      <c r="U468" s="127">
        <v>2.4160592003534305</v>
      </c>
      <c r="V468" s="127">
        <v>3.1175577184042993</v>
      </c>
      <c r="W468" s="127">
        <v>1.8929424273587756</v>
      </c>
      <c r="X468" s="127">
        <v>0</v>
      </c>
      <c r="Y468" s="127">
        <v>0</v>
      </c>
      <c r="Z468" s="127">
        <v>3.4974425646201439</v>
      </c>
      <c r="AA468" s="128">
        <v>2.4792773732906781E-3</v>
      </c>
      <c r="AB468" s="127">
        <v>1.9048642216088485</v>
      </c>
      <c r="AC468" s="127">
        <v>3.9939664750103354</v>
      </c>
      <c r="AD468" s="128">
        <v>4.986899154683555</v>
      </c>
      <c r="AE468" s="127">
        <v>4.9869643692760368</v>
      </c>
      <c r="AF468" s="128">
        <v>3.9874066999186386</v>
      </c>
      <c r="AG468" s="128">
        <v>3.9882705927977158</v>
      </c>
      <c r="AH468" s="128">
        <v>4.9894336018005392</v>
      </c>
      <c r="AI468" s="128">
        <v>2.9887392580498435</v>
      </c>
      <c r="AJ468" s="127">
        <v>5</v>
      </c>
      <c r="AK468" s="127">
        <v>4.9911243285612272</v>
      </c>
    </row>
    <row r="469" spans="1:37" x14ac:dyDescent="0.15">
      <c r="A469" s="126" t="s">
        <v>1523</v>
      </c>
      <c r="B469" s="126" t="s">
        <v>1524</v>
      </c>
      <c r="C469" s="126" t="s">
        <v>1525</v>
      </c>
      <c r="D469" s="126" t="s">
        <v>94</v>
      </c>
      <c r="E469" s="126" t="s">
        <v>76</v>
      </c>
      <c r="F469" s="127" t="s">
        <v>52</v>
      </c>
      <c r="G469" s="127">
        <v>0</v>
      </c>
      <c r="H469" s="127">
        <v>-3.076712703404894</v>
      </c>
      <c r="I469" s="127">
        <v>0.29627539503387368</v>
      </c>
      <c r="J469" s="127">
        <v>0</v>
      </c>
      <c r="K469" s="127">
        <v>4.9936699957799959</v>
      </c>
      <c r="L469" s="127">
        <v>7.998392282958207</v>
      </c>
      <c r="M469" s="127">
        <v>5.9421907951867183</v>
      </c>
      <c r="N469" s="127">
        <v>9.5081967213114638</v>
      </c>
      <c r="O469" s="127">
        <v>6.8969204448246444</v>
      </c>
      <c r="P469" s="127">
        <v>6.9020706211863541</v>
      </c>
      <c r="Q469" s="127">
        <v>7.4857303265649904</v>
      </c>
      <c r="R469" s="127">
        <v>5.04918603638896</v>
      </c>
      <c r="S469" s="127">
        <v>4.8976547609182148</v>
      </c>
      <c r="T469" s="127">
        <v>4.8980881655869837</v>
      </c>
      <c r="U469" s="127">
        <v>4.8953155595722393</v>
      </c>
      <c r="V469" s="127">
        <v>4.5017231476163175</v>
      </c>
      <c r="W469" s="127">
        <v>2.7481964960494736</v>
      </c>
      <c r="X469" s="127">
        <v>0</v>
      </c>
      <c r="Y469" s="127">
        <v>0</v>
      </c>
      <c r="Z469" s="127">
        <v>1.9725844199264486</v>
      </c>
      <c r="AA469" s="128">
        <v>1.9672131147540961</v>
      </c>
      <c r="AB469" s="127">
        <v>1.9935691318327953</v>
      </c>
      <c r="AC469" s="127">
        <v>1.9861286254728938</v>
      </c>
      <c r="AD469" s="128">
        <v>3.0911901081916549</v>
      </c>
      <c r="AE469" s="127">
        <v>2.998500749625177</v>
      </c>
      <c r="AF469" s="128">
        <v>2.9927219796215265</v>
      </c>
      <c r="AG469" s="128">
        <v>2.8266154107072117</v>
      </c>
      <c r="AH469" s="128">
        <v>2.748914178899335</v>
      </c>
      <c r="AI469" s="128">
        <v>2.6752688747391651</v>
      </c>
      <c r="AJ469" s="127">
        <v>2.6</v>
      </c>
      <c r="AK469" s="127">
        <v>2.9508862816801273</v>
      </c>
    </row>
    <row r="470" spans="1:37" x14ac:dyDescent="0.15">
      <c r="A470" s="126" t="s">
        <v>1526</v>
      </c>
      <c r="B470" s="126" t="s">
        <v>1527</v>
      </c>
      <c r="C470" s="126" t="s">
        <v>1528</v>
      </c>
      <c r="D470" s="126" t="s">
        <v>94</v>
      </c>
      <c r="E470" s="126" t="s">
        <v>76</v>
      </c>
      <c r="F470" s="127" t="s">
        <v>52</v>
      </c>
      <c r="G470" s="127">
        <v>-10.988474311388941</v>
      </c>
      <c r="H470" s="127">
        <v>-4.9380006584000853</v>
      </c>
      <c r="I470" s="127">
        <v>8.0341683019739207</v>
      </c>
      <c r="J470" s="127">
        <v>7.2977882252377384</v>
      </c>
      <c r="K470" s="127">
        <v>5.8454491137223812</v>
      </c>
      <c r="L470" s="127">
        <v>4.6382538338507686</v>
      </c>
      <c r="M470" s="127">
        <v>2.1758676497033065</v>
      </c>
      <c r="N470" s="127">
        <v>10.084477296726504</v>
      </c>
      <c r="O470" s="127">
        <v>9.2486011191047055</v>
      </c>
      <c r="P470" s="127">
        <v>13.214311846052524</v>
      </c>
      <c r="Q470" s="127">
        <v>4.588638273120921</v>
      </c>
      <c r="R470" s="127">
        <v>4.8631279737996351</v>
      </c>
      <c r="S470" s="127">
        <v>4.9499116087212656</v>
      </c>
      <c r="T470" s="127">
        <v>3.7956204379562308</v>
      </c>
      <c r="U470" s="127">
        <v>3.7650113599480619</v>
      </c>
      <c r="V470" s="127">
        <v>4.7023250964445964</v>
      </c>
      <c r="W470" s="127">
        <v>2.7683728340967946</v>
      </c>
      <c r="X470" s="127">
        <v>0.9156976744185954</v>
      </c>
      <c r="Y470" s="127">
        <v>0.84017475634932737</v>
      </c>
      <c r="Z470" s="127">
        <v>0.6903446962483315</v>
      </c>
      <c r="AA470" s="128">
        <v>0.65251312118776994</v>
      </c>
      <c r="AB470" s="127">
        <v>5.1674731056516876E-2</v>
      </c>
      <c r="AC470" s="127">
        <v>3.2913888628040233</v>
      </c>
      <c r="AD470" s="128">
        <v>2.7001227328514954</v>
      </c>
      <c r="AE470" s="127">
        <v>2.8504404018943941</v>
      </c>
      <c r="AF470" s="128">
        <v>3.4858200284029861</v>
      </c>
      <c r="AG470" s="128">
        <v>2.2788705451823432</v>
      </c>
      <c r="AH470" s="128">
        <v>2.8054482618418404</v>
      </c>
      <c r="AI470" s="128">
        <v>2.2934743919319733</v>
      </c>
      <c r="AJ470" s="127">
        <v>3.2</v>
      </c>
      <c r="AK470" s="127">
        <v>3.6127871678597026</v>
      </c>
    </row>
    <row r="471" spans="1:37" ht="17" x14ac:dyDescent="0.15">
      <c r="A471" s="126" t="s">
        <v>1529</v>
      </c>
      <c r="B471" s="126" t="s">
        <v>1530</v>
      </c>
      <c r="C471" s="126" t="s">
        <v>1531</v>
      </c>
      <c r="D471" s="126" t="s">
        <v>194</v>
      </c>
      <c r="E471" s="126" t="s">
        <v>76</v>
      </c>
      <c r="F471" s="127" t="s">
        <v>52</v>
      </c>
      <c r="G471" s="127">
        <v>-10.358565737051791</v>
      </c>
      <c r="H471" s="127">
        <v>3.8632478632478495</v>
      </c>
      <c r="I471" s="127">
        <v>132.09348255431209</v>
      </c>
      <c r="J471" s="127">
        <v>6.6799035597787508</v>
      </c>
      <c r="K471" s="127">
        <v>24.115926615261898</v>
      </c>
      <c r="L471" s="127">
        <v>4.1452442159383196</v>
      </c>
      <c r="M471" s="127">
        <v>1.5427337241592056</v>
      </c>
      <c r="N471" s="127">
        <v>6.0569229210979358</v>
      </c>
      <c r="O471" s="127">
        <v>9.5310858561741867</v>
      </c>
      <c r="P471" s="127">
        <v>2.484959455924681</v>
      </c>
      <c r="Q471" s="127">
        <v>6.5084226646247885</v>
      </c>
      <c r="R471" s="127">
        <v>4.3773464334211809</v>
      </c>
      <c r="S471" s="127">
        <v>3.0687992653248841</v>
      </c>
      <c r="T471" s="127">
        <v>2.272052272052278</v>
      </c>
      <c r="U471" s="127">
        <v>3.005662843037598</v>
      </c>
      <c r="V471" s="127">
        <v>0.52156752184946242</v>
      </c>
      <c r="W471" s="127">
        <v>2.9308652362922487</v>
      </c>
      <c r="X471" s="127">
        <v>0.56539509536783328</v>
      </c>
      <c r="Y471" s="127">
        <v>0.27772133035290381</v>
      </c>
      <c r="Z471" s="127">
        <v>0.74979735206702003</v>
      </c>
      <c r="AA471" s="128">
        <v>2.1589004358028907</v>
      </c>
      <c r="AB471" s="127">
        <v>0.32158561396600227</v>
      </c>
      <c r="AC471" s="127">
        <v>6.0578306947533633</v>
      </c>
      <c r="AD471" s="128">
        <v>3.8613372810264002</v>
      </c>
      <c r="AE471" s="127">
        <v>3.5514906758522535</v>
      </c>
      <c r="AF471" s="128" t="s">
        <v>52</v>
      </c>
      <c r="AG471" s="128" t="s">
        <v>52</v>
      </c>
      <c r="AH471" s="128" t="s">
        <v>52</v>
      </c>
      <c r="AI471" s="128" t="s">
        <v>52</v>
      </c>
      <c r="AJ471" s="127" t="s">
        <v>52</v>
      </c>
      <c r="AK471" s="127" t="s">
        <v>52</v>
      </c>
    </row>
    <row r="472" spans="1:37" ht="17" x14ac:dyDescent="0.15">
      <c r="A472" s="126" t="s">
        <v>1532</v>
      </c>
      <c r="B472" s="126" t="s">
        <v>1533</v>
      </c>
      <c r="C472" s="126" t="s">
        <v>1534</v>
      </c>
      <c r="D472" s="126" t="s">
        <v>194</v>
      </c>
      <c r="E472" s="126" t="s">
        <v>76</v>
      </c>
      <c r="F472" s="127" t="s">
        <v>52</v>
      </c>
      <c r="G472" s="127">
        <v>-7.2870370370370381</v>
      </c>
      <c r="H472" s="127">
        <v>16.848097473284724</v>
      </c>
      <c r="I472" s="127">
        <v>6.6837606837606813</v>
      </c>
      <c r="J472" s="127">
        <v>4.2701490145810084</v>
      </c>
      <c r="K472" s="127">
        <v>-2.9658086822896621</v>
      </c>
      <c r="L472" s="127">
        <v>4.4975849235885619</v>
      </c>
      <c r="M472" s="127">
        <v>7.5017049329393188</v>
      </c>
      <c r="N472" s="127">
        <v>5.956157045182195</v>
      </c>
      <c r="O472" s="127">
        <v>10.883448642895161</v>
      </c>
      <c r="P472" s="127">
        <v>5.759539236861059</v>
      </c>
      <c r="Q472" s="127">
        <v>9.2239618788291295</v>
      </c>
      <c r="R472" s="127">
        <v>5.7598421107302329</v>
      </c>
      <c r="S472" s="127">
        <v>2.985807592201553</v>
      </c>
      <c r="T472" s="127">
        <v>5.7794096609603827</v>
      </c>
      <c r="U472" s="127">
        <v>2.1863589234999665</v>
      </c>
      <c r="V472" s="127" t="s">
        <v>52</v>
      </c>
      <c r="W472" s="127" t="s">
        <v>52</v>
      </c>
      <c r="X472" s="127" t="s">
        <v>52</v>
      </c>
      <c r="Y472" s="127" t="s">
        <v>52</v>
      </c>
      <c r="Z472" s="127" t="s">
        <v>52</v>
      </c>
      <c r="AA472" s="128" t="s">
        <v>52</v>
      </c>
      <c r="AB472" s="127" t="s">
        <v>52</v>
      </c>
      <c r="AC472" s="127" t="s">
        <v>52</v>
      </c>
      <c r="AD472" s="128" t="s">
        <v>52</v>
      </c>
      <c r="AE472" s="127" t="s">
        <v>52</v>
      </c>
      <c r="AF472" s="128" t="s">
        <v>52</v>
      </c>
      <c r="AG472" s="128" t="s">
        <v>52</v>
      </c>
      <c r="AH472" s="128" t="s">
        <v>52</v>
      </c>
      <c r="AI472" s="128" t="s">
        <v>52</v>
      </c>
      <c r="AJ472" s="127" t="s">
        <v>52</v>
      </c>
      <c r="AK472" s="127" t="s">
        <v>52</v>
      </c>
    </row>
    <row r="473" spans="1:37" ht="17" x14ac:dyDescent="0.15">
      <c r="A473" s="126" t="s">
        <v>1535</v>
      </c>
      <c r="B473" s="126" t="s">
        <v>1536</v>
      </c>
      <c r="C473" s="126" t="s">
        <v>1537</v>
      </c>
      <c r="D473" s="126" t="s">
        <v>94</v>
      </c>
      <c r="E473" s="126" t="s">
        <v>80</v>
      </c>
      <c r="F473" s="127" t="s">
        <v>52</v>
      </c>
      <c r="G473" s="127" t="s">
        <v>52</v>
      </c>
      <c r="H473" s="127" t="s">
        <v>52</v>
      </c>
      <c r="I473" s="127" t="s">
        <v>52</v>
      </c>
      <c r="J473" s="127" t="s">
        <v>52</v>
      </c>
      <c r="K473" s="127" t="s">
        <v>52</v>
      </c>
      <c r="L473" s="127" t="s">
        <v>52</v>
      </c>
      <c r="M473" s="127" t="s">
        <v>52</v>
      </c>
      <c r="N473" s="127" t="s">
        <v>52</v>
      </c>
      <c r="O473" s="127" t="s">
        <v>52</v>
      </c>
      <c r="P473" s="127" t="s">
        <v>52</v>
      </c>
      <c r="Q473" s="127" t="s">
        <v>52</v>
      </c>
      <c r="R473" s="127" t="s">
        <v>52</v>
      </c>
      <c r="S473" s="127" t="s">
        <v>52</v>
      </c>
      <c r="T473" s="127" t="s">
        <v>52</v>
      </c>
      <c r="U473" s="127" t="s">
        <v>52</v>
      </c>
      <c r="V473" s="127" t="s">
        <v>52</v>
      </c>
      <c r="W473" s="127" t="s">
        <v>52</v>
      </c>
      <c r="X473" s="127" t="s">
        <v>52</v>
      </c>
      <c r="Y473" s="127" t="s">
        <v>52</v>
      </c>
      <c r="Z473" s="127" t="s">
        <v>52</v>
      </c>
      <c r="AA473" s="127" t="s">
        <v>52</v>
      </c>
      <c r="AB473" s="127" t="s">
        <v>52</v>
      </c>
      <c r="AC473" s="127" t="s">
        <v>52</v>
      </c>
      <c r="AD473" s="128" t="s">
        <v>52</v>
      </c>
      <c r="AE473" s="127" t="s">
        <v>52</v>
      </c>
      <c r="AF473" s="128" t="s">
        <v>52</v>
      </c>
      <c r="AG473" s="128" t="s">
        <v>52</v>
      </c>
      <c r="AH473" s="128" t="s">
        <v>52</v>
      </c>
      <c r="AI473" s="128" t="s">
        <v>52</v>
      </c>
      <c r="AJ473" s="127" t="s">
        <v>52</v>
      </c>
      <c r="AK473" s="127" t="s">
        <v>52</v>
      </c>
    </row>
    <row r="474" spans="1:37" x14ac:dyDescent="0.15">
      <c r="A474" s="126" t="s">
        <v>1538</v>
      </c>
      <c r="B474" s="126" t="s">
        <v>1539</v>
      </c>
      <c r="C474" s="126" t="s">
        <v>1540</v>
      </c>
      <c r="D474" s="126" t="s">
        <v>94</v>
      </c>
      <c r="E474" s="126" t="s">
        <v>76</v>
      </c>
      <c r="F474" s="127" t="s">
        <v>52</v>
      </c>
      <c r="G474" s="127">
        <v>-8.6956521739130466</v>
      </c>
      <c r="H474" s="127">
        <v>-21.428571428571431</v>
      </c>
      <c r="I474" s="127">
        <v>22.97643097643099</v>
      </c>
      <c r="J474" s="127">
        <v>11.313109188478805</v>
      </c>
      <c r="K474" s="127">
        <v>6.4147973238882372</v>
      </c>
      <c r="L474" s="127">
        <v>4.5025887573964667</v>
      </c>
      <c r="M474" s="127">
        <v>4.5032292311775564</v>
      </c>
      <c r="N474" s="127">
        <v>5.5875380968506647</v>
      </c>
      <c r="O474" s="127">
        <v>9.1805644644002484</v>
      </c>
      <c r="P474" s="127">
        <v>9.128295512961742</v>
      </c>
      <c r="Q474" s="127">
        <v>2.516823687752364</v>
      </c>
      <c r="R474" s="127">
        <v>1.1946960745700324</v>
      </c>
      <c r="S474" s="127">
        <v>2.4909185262065279</v>
      </c>
      <c r="T474" s="127">
        <v>3.8164556962025245</v>
      </c>
      <c r="U474" s="127">
        <v>6.8036334816801798</v>
      </c>
      <c r="V474" s="127">
        <v>5.4683486500371146</v>
      </c>
      <c r="W474" s="127">
        <v>5.2010607782648606</v>
      </c>
      <c r="X474" s="127">
        <v>0.45786603560038941</v>
      </c>
      <c r="Y474" s="127">
        <v>0.99861729912429098</v>
      </c>
      <c r="Z474" s="127">
        <v>1.3132542338505147</v>
      </c>
      <c r="AA474" s="128">
        <v>0.8458035133376729</v>
      </c>
      <c r="AB474" s="127">
        <v>1.0272952853598083</v>
      </c>
      <c r="AC474" s="127">
        <v>5.639337819914525</v>
      </c>
      <c r="AD474" s="128">
        <v>3.8130667286677467</v>
      </c>
      <c r="AE474" s="127">
        <v>3.6909294512877944</v>
      </c>
      <c r="AF474" s="128">
        <v>3.6113871009546772</v>
      </c>
      <c r="AG474" s="128">
        <v>4.9030644152595393</v>
      </c>
      <c r="AH474" s="128">
        <v>3.9823536425420221</v>
      </c>
      <c r="AI474" s="128">
        <v>3.9774070251882456</v>
      </c>
      <c r="AJ474" s="127">
        <v>5.4</v>
      </c>
      <c r="AK474" s="127">
        <v>6.2861725123771111</v>
      </c>
    </row>
    <row r="475" spans="1:37" x14ac:dyDescent="0.15">
      <c r="A475" s="126" t="s">
        <v>1541</v>
      </c>
      <c r="B475" s="126" t="s">
        <v>1542</v>
      </c>
      <c r="C475" s="126" t="s">
        <v>1543</v>
      </c>
      <c r="D475" s="126" t="s">
        <v>94</v>
      </c>
      <c r="E475" s="126" t="s">
        <v>78</v>
      </c>
      <c r="F475" s="127" t="s">
        <v>52</v>
      </c>
      <c r="G475" s="127" t="s">
        <v>52</v>
      </c>
      <c r="H475" s="127" t="s">
        <v>52</v>
      </c>
      <c r="I475" s="127" t="s">
        <v>52</v>
      </c>
      <c r="J475" s="127" t="s">
        <v>52</v>
      </c>
      <c r="K475" s="127" t="s">
        <v>52</v>
      </c>
      <c r="L475" s="127">
        <v>9.4867611996486403</v>
      </c>
      <c r="M475" s="127">
        <v>3.7851002865329377</v>
      </c>
      <c r="N475" s="127">
        <v>13.385881118688062</v>
      </c>
      <c r="O475" s="127">
        <v>7.7514944179987566</v>
      </c>
      <c r="P475" s="127">
        <v>4.7409215194450098</v>
      </c>
      <c r="Q475" s="127">
        <v>1.3969493646307569</v>
      </c>
      <c r="R475" s="127">
        <v>4.5958913582348373</v>
      </c>
      <c r="S475" s="127">
        <v>4.7316333899529326</v>
      </c>
      <c r="T475" s="127">
        <v>3.1883382377220215</v>
      </c>
      <c r="U475" s="127">
        <v>4.2615668410947478</v>
      </c>
      <c r="V475" s="127">
        <v>2.5130890052356136</v>
      </c>
      <c r="W475" s="127">
        <v>1.8271635377408444</v>
      </c>
      <c r="X475" s="127">
        <v>-2.7672325080658311E-2</v>
      </c>
      <c r="Y475" s="127">
        <v>2.5474235989170211</v>
      </c>
      <c r="Z475" s="127">
        <v>2.0522639854241049</v>
      </c>
      <c r="AA475" s="128">
        <v>0.25209736744224998</v>
      </c>
      <c r="AB475" s="127">
        <v>6.7606562783395496E-2</v>
      </c>
      <c r="AC475" s="127">
        <v>3.6878357446528121</v>
      </c>
      <c r="AD475" s="128">
        <v>3.6528192740448828</v>
      </c>
      <c r="AE475" s="127">
        <v>3.1331212388362895</v>
      </c>
      <c r="AF475" s="128">
        <v>3.1026075580530943</v>
      </c>
      <c r="AG475" s="128">
        <v>4.2290888642164015</v>
      </c>
      <c r="AH475" s="128">
        <v>4.9407907478626614</v>
      </c>
      <c r="AI475" s="128">
        <v>0.89378110272550149</v>
      </c>
      <c r="AJ475" s="127">
        <v>1.9</v>
      </c>
      <c r="AK475" s="127">
        <v>5.4848263394745915</v>
      </c>
    </row>
    <row r="476" spans="1:37" x14ac:dyDescent="0.15">
      <c r="A476" s="126" t="s">
        <v>1544</v>
      </c>
      <c r="B476" s="126" t="s">
        <v>1545</v>
      </c>
      <c r="C476" s="126" t="s">
        <v>1546</v>
      </c>
      <c r="D476" s="126" t="s">
        <v>94</v>
      </c>
      <c r="E476" s="126" t="s">
        <v>76</v>
      </c>
      <c r="F476" s="127" t="s">
        <v>52</v>
      </c>
      <c r="G476" s="127">
        <v>-19.313131313131322</v>
      </c>
      <c r="H476" s="127">
        <v>7.0355533299949968</v>
      </c>
      <c r="I476" s="127">
        <v>3.906432748538009</v>
      </c>
      <c r="J476" s="127">
        <v>6.5511031067086805</v>
      </c>
      <c r="K476" s="127">
        <v>7.373758715402488</v>
      </c>
      <c r="L476" s="127">
        <v>4.1223927587563907</v>
      </c>
      <c r="M476" s="127">
        <v>3.439478408768764</v>
      </c>
      <c r="N476" s="127">
        <v>4.713620169909575</v>
      </c>
      <c r="O476" s="127">
        <v>8.9418127889732091</v>
      </c>
      <c r="P476" s="127">
        <v>3.2671364509929646</v>
      </c>
      <c r="Q476" s="127">
        <v>9.5455955334987692</v>
      </c>
      <c r="R476" s="127">
        <v>3.9569618461102891</v>
      </c>
      <c r="S476" s="127">
        <v>6.3053247991284138</v>
      </c>
      <c r="T476" s="127">
        <v>4.8808608762490451</v>
      </c>
      <c r="U476" s="127">
        <v>4.8735800659582225</v>
      </c>
      <c r="V476" s="127">
        <v>3.1330072210575395</v>
      </c>
      <c r="W476" s="127">
        <v>0.25974025974026915</v>
      </c>
      <c r="X476" s="127">
        <v>-0.36607343996395514</v>
      </c>
      <c r="Y476" s="127">
        <v>0.27697699395173458</v>
      </c>
      <c r="Z476" s="127">
        <v>0.30439684329199679</v>
      </c>
      <c r="AA476" s="128">
        <v>0.13487692480611546</v>
      </c>
      <c r="AB476" s="127">
        <v>8.9796834661570735E-2</v>
      </c>
      <c r="AC476" s="127">
        <v>3.5606145564651692</v>
      </c>
      <c r="AD476" s="128">
        <v>4.2395365206562508</v>
      </c>
      <c r="AE476" s="127">
        <v>3.3451070018699403</v>
      </c>
      <c r="AF476" s="128">
        <v>4.1063530357860811</v>
      </c>
      <c r="AG476" s="128">
        <v>3.7560952059093378</v>
      </c>
      <c r="AH476" s="128">
        <v>2.8383974687078286</v>
      </c>
      <c r="AI476" s="128">
        <v>3.2532464594362236</v>
      </c>
      <c r="AJ476" s="127">
        <v>2.8</v>
      </c>
      <c r="AK476" s="127">
        <v>3.4172738506114491</v>
      </c>
    </row>
    <row r="477" spans="1:37" x14ac:dyDescent="0.15">
      <c r="A477" s="126" t="s">
        <v>1547</v>
      </c>
      <c r="B477" s="126" t="s">
        <v>1548</v>
      </c>
      <c r="C477" s="126" t="s">
        <v>1549</v>
      </c>
      <c r="D477" s="126" t="s">
        <v>94</v>
      </c>
      <c r="E477" s="126" t="s">
        <v>76</v>
      </c>
      <c r="F477" s="127" t="s">
        <v>52</v>
      </c>
      <c r="G477" s="127">
        <v>-4.4839479968161271</v>
      </c>
      <c r="H477" s="127">
        <v>1.5694444444444429</v>
      </c>
      <c r="I477" s="127">
        <v>-0.25981129495418998</v>
      </c>
      <c r="J477" s="127">
        <v>11.406635590896627</v>
      </c>
      <c r="K477" s="127">
        <v>9.8203298055623804</v>
      </c>
      <c r="L477" s="127">
        <v>3.081577767817123</v>
      </c>
      <c r="M477" s="127">
        <v>2.8590064137406443</v>
      </c>
      <c r="N477" s="127">
        <v>2.9169308814203987</v>
      </c>
      <c r="O477" s="127">
        <v>7.3321010474430182</v>
      </c>
      <c r="P477" s="127">
        <v>5.7213930348258799</v>
      </c>
      <c r="Q477" s="127">
        <v>7.4660633484162844</v>
      </c>
      <c r="R477" s="127">
        <v>3.3515789473684094</v>
      </c>
      <c r="S477" s="127">
        <v>4.3836062902306026</v>
      </c>
      <c r="T477" s="127">
        <v>4.137069705721629</v>
      </c>
      <c r="U477" s="127">
        <v>4.4749269170227137</v>
      </c>
      <c r="V477" s="127">
        <v>4.3478260869565162</v>
      </c>
      <c r="W477" s="127">
        <v>4.5860836083608518</v>
      </c>
      <c r="X477" s="127">
        <v>-0.31556110709357199</v>
      </c>
      <c r="Y477" s="127">
        <v>8.5735012860240545E-2</v>
      </c>
      <c r="Z477" s="127">
        <v>3.4594095940959448</v>
      </c>
      <c r="AA477" s="128">
        <v>0.57321189733139377</v>
      </c>
      <c r="AB477" s="127">
        <v>0.37996327021720955</v>
      </c>
      <c r="AC477" s="127">
        <v>5.2488801968330279</v>
      </c>
      <c r="AD477" s="128">
        <v>3.2548102859197847</v>
      </c>
      <c r="AE477" s="127">
        <v>3.8894694067107993</v>
      </c>
      <c r="AF477" s="128">
        <v>1.2069736253911501</v>
      </c>
      <c r="AG477" s="128">
        <v>3.6660777385158827</v>
      </c>
      <c r="AH477" s="128">
        <v>1.5019173412867606</v>
      </c>
      <c r="AI477" s="128">
        <v>3.1181865883093622</v>
      </c>
      <c r="AJ477" s="127">
        <v>3.6</v>
      </c>
      <c r="AK477" s="127">
        <v>3.8538956257057264</v>
      </c>
    </row>
    <row r="478" spans="1:37" x14ac:dyDescent="0.15">
      <c r="A478" s="126" t="s">
        <v>1550</v>
      </c>
      <c r="B478" s="126" t="s">
        <v>1551</v>
      </c>
      <c r="C478" s="126" t="s">
        <v>1552</v>
      </c>
      <c r="D478" s="126" t="s">
        <v>94</v>
      </c>
      <c r="E478" s="126" t="s">
        <v>76</v>
      </c>
      <c r="F478" s="127" t="s">
        <v>52</v>
      </c>
      <c r="G478" s="127">
        <v>55.163959546429652</v>
      </c>
      <c r="H478" s="127">
        <v>-117.77602212127198</v>
      </c>
      <c r="I478" s="127">
        <v>78.444444444444429</v>
      </c>
      <c r="J478" s="127">
        <v>119.11581569115816</v>
      </c>
      <c r="K478" s="127">
        <v>51.633986928104605</v>
      </c>
      <c r="L478" s="127">
        <v>49.175412293853071</v>
      </c>
      <c r="M478" s="127">
        <v>6.4195979899497502</v>
      </c>
      <c r="N478" s="127">
        <v>5.076142131979708</v>
      </c>
      <c r="O478" s="127">
        <v>13.56027412650262</v>
      </c>
      <c r="P478" s="127">
        <v>1.3652552433715925</v>
      </c>
      <c r="Q478" s="127">
        <v>2.1862190122974994</v>
      </c>
      <c r="R478" s="127">
        <v>5.0525310410697131</v>
      </c>
      <c r="S478" s="127">
        <v>4.3003909446313315</v>
      </c>
      <c r="T478" s="127">
        <v>5.3608786610878809</v>
      </c>
      <c r="U478" s="127">
        <v>6.8172416645983418</v>
      </c>
      <c r="V478" s="127">
        <v>5.2978080706374158</v>
      </c>
      <c r="W478" s="127">
        <v>3.7072453107760452</v>
      </c>
      <c r="X478" s="127">
        <v>1.8157316121710778</v>
      </c>
      <c r="Y478" s="127">
        <v>1.5673981191222595</v>
      </c>
      <c r="Z478" s="127">
        <v>1.7558299039780394</v>
      </c>
      <c r="AA478" s="128">
        <v>1.0851981666217148</v>
      </c>
      <c r="AB478" s="127">
        <v>2.2004400880176078</v>
      </c>
      <c r="AC478" s="127">
        <v>3.0012396424610177</v>
      </c>
      <c r="AD478" s="128">
        <v>4.4910369291188967</v>
      </c>
      <c r="AE478" s="127">
        <v>4.0312803103782713</v>
      </c>
      <c r="AF478" s="128">
        <v>4.4752636792727563</v>
      </c>
      <c r="AG478" s="128">
        <v>3.2182497629538842</v>
      </c>
      <c r="AH478" s="128">
        <v>4.1229871393061686</v>
      </c>
      <c r="AI478" s="128">
        <v>4.9915771446364605</v>
      </c>
      <c r="AJ478" s="127">
        <v>3.8</v>
      </c>
      <c r="AK478" s="127">
        <v>3.8846043987432148</v>
      </c>
    </row>
    <row r="479" spans="1:37" x14ac:dyDescent="0.15">
      <c r="A479" s="126" t="s">
        <v>1553</v>
      </c>
      <c r="B479" s="126" t="s">
        <v>1554</v>
      </c>
      <c r="C479" s="126" t="s">
        <v>1555</v>
      </c>
      <c r="D479" s="126" t="s">
        <v>94</v>
      </c>
      <c r="E479" s="126" t="s">
        <v>86</v>
      </c>
      <c r="F479" s="127" t="s">
        <v>52</v>
      </c>
      <c r="G479" s="127" t="s">
        <v>52</v>
      </c>
      <c r="H479" s="127" t="s">
        <v>52</v>
      </c>
      <c r="I479" s="127">
        <v>-0.61375661375660684</v>
      </c>
      <c r="J479" s="127">
        <v>12.414821124361168</v>
      </c>
      <c r="K479" s="127">
        <v>-3.8454252699374791</v>
      </c>
      <c r="L479" s="127">
        <v>11.367218282111907</v>
      </c>
      <c r="M479" s="127">
        <v>6.7397841853883023</v>
      </c>
      <c r="N479" s="127">
        <v>6.8776930725886558</v>
      </c>
      <c r="O479" s="127">
        <v>13.955652039075829</v>
      </c>
      <c r="P479" s="127">
        <v>44.563886243026275</v>
      </c>
      <c r="Q479" s="127">
        <v>13.431852409638552</v>
      </c>
      <c r="R479" s="127">
        <v>4.7879843996348797</v>
      </c>
      <c r="S479" s="127">
        <v>4.9889135254989014</v>
      </c>
      <c r="T479" s="127">
        <v>4.9856690300196078</v>
      </c>
      <c r="U479" s="127">
        <v>4.0017242618004047</v>
      </c>
      <c r="V479" s="127">
        <v>4.4970986460348286</v>
      </c>
      <c r="W479" s="127">
        <v>2.0030409202089032</v>
      </c>
      <c r="X479" s="127">
        <v>0</v>
      </c>
      <c r="Y479" s="127">
        <v>0</v>
      </c>
      <c r="Z479" s="127">
        <v>1.9961114711600771</v>
      </c>
      <c r="AA479" s="128">
        <v>1.9888168763502412</v>
      </c>
      <c r="AB479" s="127">
        <v>1.9874151143230989</v>
      </c>
      <c r="AC479" s="127">
        <v>1.9914477703115496</v>
      </c>
      <c r="AD479" s="128">
        <v>1.988500239578328</v>
      </c>
      <c r="AE479" s="127">
        <v>7.0472163495419293</v>
      </c>
      <c r="AF479" s="128">
        <v>13.166556945358799</v>
      </c>
      <c r="AG479" s="128">
        <v>4.8477797168896553</v>
      </c>
      <c r="AH479" s="128">
        <v>6.9354540410578887</v>
      </c>
      <c r="AI479" s="128">
        <v>4.3237634036665513</v>
      </c>
      <c r="AJ479" s="127">
        <v>6.2</v>
      </c>
      <c r="AK479" s="127">
        <v>5.0725768690494775</v>
      </c>
    </row>
    <row r="480" spans="1:37" ht="17" x14ac:dyDescent="0.15">
      <c r="A480" s="126" t="s">
        <v>1556</v>
      </c>
      <c r="B480" s="126" t="s">
        <v>52</v>
      </c>
      <c r="C480" s="126" t="s">
        <v>1557</v>
      </c>
      <c r="D480" s="126" t="s">
        <v>194</v>
      </c>
      <c r="E480" s="126" t="s">
        <v>76</v>
      </c>
      <c r="F480" s="127" t="s">
        <v>52</v>
      </c>
      <c r="G480" s="127">
        <v>5.3238770685579198</v>
      </c>
      <c r="H480" s="127">
        <v>-3.0346561321601797</v>
      </c>
      <c r="I480" s="127">
        <v>2.7777777777777715</v>
      </c>
      <c r="J480" s="127" t="s">
        <v>52</v>
      </c>
      <c r="K480" s="127" t="s">
        <v>52</v>
      </c>
      <c r="L480" s="127" t="s">
        <v>52</v>
      </c>
      <c r="M480" s="127" t="s">
        <v>52</v>
      </c>
      <c r="N480" s="127" t="s">
        <v>52</v>
      </c>
      <c r="O480" s="127" t="s">
        <v>52</v>
      </c>
      <c r="P480" s="127" t="s">
        <v>52</v>
      </c>
      <c r="Q480" s="127" t="s">
        <v>52</v>
      </c>
      <c r="R480" s="127" t="s">
        <v>52</v>
      </c>
      <c r="S480" s="127" t="s">
        <v>52</v>
      </c>
      <c r="T480" s="127" t="s">
        <v>52</v>
      </c>
      <c r="U480" s="127" t="s">
        <v>52</v>
      </c>
      <c r="V480" s="127" t="s">
        <v>52</v>
      </c>
      <c r="W480" s="127" t="s">
        <v>52</v>
      </c>
      <c r="X480" s="127" t="s">
        <v>52</v>
      </c>
      <c r="Y480" s="127" t="s">
        <v>52</v>
      </c>
      <c r="Z480" s="127" t="s">
        <v>52</v>
      </c>
      <c r="AA480" s="128" t="s">
        <v>52</v>
      </c>
      <c r="AB480" s="127" t="s">
        <v>52</v>
      </c>
      <c r="AC480" s="127" t="s">
        <v>52</v>
      </c>
      <c r="AD480" s="128" t="s">
        <v>52</v>
      </c>
      <c r="AE480" s="127" t="s">
        <v>52</v>
      </c>
      <c r="AF480" s="128" t="s">
        <v>52</v>
      </c>
      <c r="AG480" s="128" t="s">
        <v>52</v>
      </c>
      <c r="AH480" s="128" t="s">
        <v>52</v>
      </c>
      <c r="AI480" s="128" t="s">
        <v>52</v>
      </c>
      <c r="AJ480" s="127" t="s">
        <v>52</v>
      </c>
      <c r="AK480" s="127" t="s">
        <v>52</v>
      </c>
    </row>
    <row r="481" spans="1:38" x14ac:dyDescent="0.15">
      <c r="A481" s="126" t="s">
        <v>1558</v>
      </c>
      <c r="B481" s="126" t="s">
        <v>1559</v>
      </c>
      <c r="C481" s="126" t="s">
        <v>1560</v>
      </c>
      <c r="D481" s="126" t="s">
        <v>94</v>
      </c>
      <c r="E481" s="126" t="s">
        <v>76</v>
      </c>
      <c r="F481" s="127" t="s">
        <v>52</v>
      </c>
      <c r="G481" s="127">
        <v>25.581395348837205</v>
      </c>
      <c r="H481" s="127">
        <v>2.7818930041152186</v>
      </c>
      <c r="I481" s="127">
        <v>1.4974375400384332</v>
      </c>
      <c r="J481" s="127">
        <v>-10.61143984220908</v>
      </c>
      <c r="K481" s="127">
        <v>2.5507502206531427</v>
      </c>
      <c r="L481" s="127">
        <v>4.475428177984341</v>
      </c>
      <c r="M481" s="127">
        <v>9.1276052393113076</v>
      </c>
      <c r="N481" s="127">
        <v>3.7366951007775242</v>
      </c>
      <c r="O481" s="127">
        <v>10.697132877310452</v>
      </c>
      <c r="P481" s="127">
        <v>4.4241388377596564</v>
      </c>
      <c r="Q481" s="127">
        <v>10.116462071136283</v>
      </c>
      <c r="R481" s="127">
        <v>4.5963869197347407</v>
      </c>
      <c r="S481" s="127">
        <v>4.3944031482291166</v>
      </c>
      <c r="T481" s="127">
        <v>4.4712041884816784</v>
      </c>
      <c r="U481" s="127">
        <v>4.510373859877717</v>
      </c>
      <c r="V481" s="127">
        <v>4.7808573894696451</v>
      </c>
      <c r="W481" s="127">
        <v>3.5192897350235768</v>
      </c>
      <c r="X481" s="127">
        <v>-0.17683465959326838</v>
      </c>
      <c r="Y481" s="127">
        <v>0.61116031886625422</v>
      </c>
      <c r="Z481" s="127">
        <v>0.5106083281978897</v>
      </c>
      <c r="AA481" s="128">
        <v>0.67881229745117011</v>
      </c>
      <c r="AB481" s="127">
        <v>0.62638653268956013</v>
      </c>
      <c r="AC481" s="127">
        <v>5.083646738425629</v>
      </c>
      <c r="AD481" s="128">
        <v>3.9738368505491728</v>
      </c>
      <c r="AE481" s="127">
        <v>5.5984174085064176</v>
      </c>
      <c r="AF481" s="128">
        <v>3.1809666541775972</v>
      </c>
      <c r="AG481" s="128">
        <v>4.1432150768001774</v>
      </c>
      <c r="AH481" s="128">
        <v>1.7468619246861894</v>
      </c>
      <c r="AI481" s="128">
        <v>2.3304067715294239</v>
      </c>
      <c r="AJ481" s="127">
        <v>3.3</v>
      </c>
      <c r="AK481" s="127">
        <v>3.5916885474407545</v>
      </c>
    </row>
    <row r="482" spans="1:38" ht="17" x14ac:dyDescent="0.15">
      <c r="A482" s="126" t="s">
        <v>1561</v>
      </c>
      <c r="B482" s="126" t="s">
        <v>52</v>
      </c>
      <c r="C482" s="126" t="s">
        <v>1562</v>
      </c>
      <c r="D482" s="126" t="s">
        <v>194</v>
      </c>
      <c r="E482" s="126" t="s">
        <v>76</v>
      </c>
      <c r="F482" s="127" t="s">
        <v>52</v>
      </c>
      <c r="G482" s="127">
        <v>-13.52679738562091</v>
      </c>
      <c r="H482" s="127">
        <v>-4.0815092514209681</v>
      </c>
      <c r="I482" s="127">
        <v>0.23324717896993263</v>
      </c>
      <c r="J482" s="127">
        <v>-0.62893081761006897</v>
      </c>
      <c r="K482" s="127" t="s">
        <v>52</v>
      </c>
      <c r="L482" s="127" t="s">
        <v>52</v>
      </c>
      <c r="M482" s="127" t="s">
        <v>52</v>
      </c>
      <c r="N482" s="127" t="s">
        <v>52</v>
      </c>
      <c r="O482" s="127" t="s">
        <v>52</v>
      </c>
      <c r="P482" s="127" t="s">
        <v>52</v>
      </c>
      <c r="Q482" s="127" t="s">
        <v>52</v>
      </c>
      <c r="R482" s="127" t="s">
        <v>52</v>
      </c>
      <c r="S482" s="127" t="s">
        <v>52</v>
      </c>
      <c r="T482" s="127" t="s">
        <v>52</v>
      </c>
      <c r="U482" s="127" t="s">
        <v>52</v>
      </c>
      <c r="V482" s="127" t="s">
        <v>52</v>
      </c>
      <c r="W482" s="127" t="s">
        <v>52</v>
      </c>
      <c r="X482" s="127" t="s">
        <v>52</v>
      </c>
      <c r="Y482" s="127" t="s">
        <v>52</v>
      </c>
      <c r="Z482" s="127" t="s">
        <v>52</v>
      </c>
      <c r="AA482" s="128" t="s">
        <v>52</v>
      </c>
      <c r="AB482" s="127" t="s">
        <v>52</v>
      </c>
      <c r="AC482" s="127" t="s">
        <v>52</v>
      </c>
      <c r="AD482" s="128" t="s">
        <v>52</v>
      </c>
      <c r="AE482" s="127" t="s">
        <v>52</v>
      </c>
      <c r="AF482" s="128" t="s">
        <v>52</v>
      </c>
      <c r="AG482" s="128" t="s">
        <v>52</v>
      </c>
      <c r="AH482" s="128" t="s">
        <v>52</v>
      </c>
      <c r="AI482" s="128" t="s">
        <v>52</v>
      </c>
      <c r="AJ482" s="127" t="s">
        <v>52</v>
      </c>
      <c r="AK482" s="127" t="s">
        <v>52</v>
      </c>
    </row>
    <row r="483" spans="1:38" x14ac:dyDescent="0.15">
      <c r="A483" s="126" t="s">
        <v>1563</v>
      </c>
      <c r="B483" s="126" t="s">
        <v>1564</v>
      </c>
      <c r="C483" s="126" t="s">
        <v>1565</v>
      </c>
      <c r="D483" s="126" t="s">
        <v>94</v>
      </c>
      <c r="E483" s="126" t="s">
        <v>76</v>
      </c>
      <c r="F483" s="127" t="s">
        <v>52</v>
      </c>
      <c r="G483" s="127">
        <v>-17.857142857142861</v>
      </c>
      <c r="H483" s="127">
        <v>-6.5217391304347814</v>
      </c>
      <c r="I483" s="127">
        <v>16.909560723514218</v>
      </c>
      <c r="J483" s="127">
        <v>4.8271594023516826</v>
      </c>
      <c r="K483" s="127">
        <v>0.53133170279160424</v>
      </c>
      <c r="L483" s="127">
        <v>2.7348993288590435</v>
      </c>
      <c r="M483" s="127">
        <v>4.7525722684958396</v>
      </c>
      <c r="N483" s="127">
        <v>5.9011537262238818</v>
      </c>
      <c r="O483" s="127">
        <v>8.8995215311004756</v>
      </c>
      <c r="P483" s="127">
        <v>14.499121265377852</v>
      </c>
      <c r="Q483" s="127">
        <v>2.7982761674242909</v>
      </c>
      <c r="R483" s="127">
        <v>2.400505369551496</v>
      </c>
      <c r="S483" s="127">
        <v>2.8994447871684201</v>
      </c>
      <c r="T483" s="127">
        <v>2.8994985829518498</v>
      </c>
      <c r="U483" s="127">
        <v>0</v>
      </c>
      <c r="V483" s="127">
        <v>2.2881355932203462</v>
      </c>
      <c r="W483" s="127">
        <v>-0.17605633802817522</v>
      </c>
      <c r="X483" s="127">
        <v>-0.23861396410416091</v>
      </c>
      <c r="Y483" s="127">
        <v>-0.32237936772047249</v>
      </c>
      <c r="Z483" s="127">
        <v>1.4606155451226073</v>
      </c>
      <c r="AA483" s="128">
        <v>0.97172236503855203</v>
      </c>
      <c r="AB483" s="127">
        <v>0.33606599114008873</v>
      </c>
      <c r="AC483" s="127">
        <v>3.3189545800558218</v>
      </c>
      <c r="AD483" s="128">
        <v>4.2045287096615702</v>
      </c>
      <c r="AE483" s="127">
        <v>3.2948385576243133</v>
      </c>
      <c r="AF483" s="128">
        <v>2.2633932645797161</v>
      </c>
      <c r="AG483" s="128">
        <v>3.3154841588576511</v>
      </c>
      <c r="AH483" s="128">
        <v>2.9844944499632859</v>
      </c>
      <c r="AI483" s="128">
        <v>3.0317396409998336</v>
      </c>
      <c r="AJ483" s="127">
        <v>3.8</v>
      </c>
      <c r="AK483" s="127">
        <v>3.2207445765172054</v>
      </c>
    </row>
    <row r="484" spans="1:38" ht="17" x14ac:dyDescent="0.15">
      <c r="A484" s="129" t="s">
        <v>1566</v>
      </c>
      <c r="B484" s="126" t="s">
        <v>52</v>
      </c>
      <c r="C484" s="129" t="s">
        <v>1567</v>
      </c>
      <c r="D484" s="126" t="s">
        <v>194</v>
      </c>
      <c r="E484" s="126" t="s">
        <v>76</v>
      </c>
      <c r="F484" s="127" t="s">
        <v>52</v>
      </c>
      <c r="G484" s="127">
        <v>-18.098704816727334</v>
      </c>
      <c r="H484" s="127">
        <v>-12.78552971576228</v>
      </c>
      <c r="I484" s="127">
        <v>14.956150746622427</v>
      </c>
      <c r="J484" s="127">
        <v>5.1546391752577421</v>
      </c>
      <c r="K484" s="127" t="s">
        <v>52</v>
      </c>
      <c r="L484" s="127" t="s">
        <v>52</v>
      </c>
      <c r="M484" s="127" t="s">
        <v>52</v>
      </c>
      <c r="N484" s="127" t="s">
        <v>52</v>
      </c>
      <c r="O484" s="127" t="s">
        <v>52</v>
      </c>
      <c r="P484" s="127" t="s">
        <v>52</v>
      </c>
      <c r="Q484" s="127" t="s">
        <v>52</v>
      </c>
      <c r="R484" s="127" t="s">
        <v>52</v>
      </c>
      <c r="S484" s="127" t="s">
        <v>52</v>
      </c>
      <c r="T484" s="127" t="s">
        <v>52</v>
      </c>
      <c r="U484" s="127" t="s">
        <v>52</v>
      </c>
      <c r="V484" s="127" t="s">
        <v>52</v>
      </c>
      <c r="W484" s="127" t="s">
        <v>52</v>
      </c>
      <c r="X484" s="127" t="s">
        <v>52</v>
      </c>
      <c r="Y484" s="127" t="s">
        <v>52</v>
      </c>
      <c r="Z484" s="127" t="s">
        <v>52</v>
      </c>
      <c r="AA484" s="128" t="s">
        <v>52</v>
      </c>
      <c r="AB484" s="127" t="s">
        <v>52</v>
      </c>
      <c r="AC484" s="127" t="s">
        <v>52</v>
      </c>
      <c r="AD484" s="128" t="s">
        <v>52</v>
      </c>
      <c r="AE484" s="127" t="s">
        <v>52</v>
      </c>
      <c r="AF484" s="128" t="s">
        <v>52</v>
      </c>
      <c r="AG484" s="128" t="s">
        <v>52</v>
      </c>
      <c r="AH484" s="128" t="s">
        <v>52</v>
      </c>
      <c r="AI484" s="128" t="s">
        <v>52</v>
      </c>
      <c r="AJ484" s="127" t="s">
        <v>52</v>
      </c>
      <c r="AK484" s="127" t="s">
        <v>52</v>
      </c>
      <c r="AL484" s="130"/>
    </row>
    <row r="485" spans="1:38" x14ac:dyDescent="0.15">
      <c r="A485" s="126" t="s">
        <v>1568</v>
      </c>
      <c r="B485" s="126" t="s">
        <v>1569</v>
      </c>
      <c r="C485" s="126" t="s">
        <v>1570</v>
      </c>
      <c r="D485" s="126" t="s">
        <v>94</v>
      </c>
      <c r="E485" s="126" t="s">
        <v>78</v>
      </c>
      <c r="F485" s="127" t="s">
        <v>52</v>
      </c>
      <c r="G485" s="127" t="s">
        <v>52</v>
      </c>
      <c r="H485" s="127" t="s">
        <v>52</v>
      </c>
      <c r="I485" s="127" t="s">
        <v>52</v>
      </c>
      <c r="J485" s="127" t="s">
        <v>52</v>
      </c>
      <c r="K485" s="127" t="s">
        <v>52</v>
      </c>
      <c r="L485" s="127">
        <v>6.9402630327998622</v>
      </c>
      <c r="M485" s="127">
        <v>6.7565565268928935</v>
      </c>
      <c r="N485" s="127">
        <v>7.7029840388618993</v>
      </c>
      <c r="O485" s="127">
        <v>9.7036082474226646</v>
      </c>
      <c r="P485" s="127">
        <v>19.628803007165516</v>
      </c>
      <c r="Q485" s="127">
        <v>-1.36488609583661</v>
      </c>
      <c r="R485" s="127">
        <v>3.6535589845694432</v>
      </c>
      <c r="S485" s="127">
        <v>3.9665770265078635</v>
      </c>
      <c r="T485" s="127">
        <v>3.8521939953810573</v>
      </c>
      <c r="U485" s="127">
        <v>2.4995552392812641</v>
      </c>
      <c r="V485" s="127">
        <v>3.5060314154300158</v>
      </c>
      <c r="W485" s="127">
        <v>2.9932086861742135</v>
      </c>
      <c r="X485" s="127">
        <v>-0.25236079452946569</v>
      </c>
      <c r="Y485" s="127">
        <v>0</v>
      </c>
      <c r="Z485" s="127">
        <v>1.9831877907451343</v>
      </c>
      <c r="AA485" s="128">
        <v>0</v>
      </c>
      <c r="AB485" s="127">
        <v>0</v>
      </c>
      <c r="AC485" s="127">
        <v>3.9852752880921827</v>
      </c>
      <c r="AD485" s="128">
        <v>4.8868708634754343</v>
      </c>
      <c r="AE485" s="127">
        <v>4.9893609215643231</v>
      </c>
      <c r="AF485" s="128">
        <v>0</v>
      </c>
      <c r="AG485" s="128">
        <v>3.4943042840170468</v>
      </c>
      <c r="AH485" s="128">
        <v>4.9902086568978321</v>
      </c>
      <c r="AI485" s="128">
        <v>2.9971450418774856</v>
      </c>
      <c r="AJ485" s="127">
        <v>10</v>
      </c>
      <c r="AK485" s="127">
        <v>7.9770623970930448</v>
      </c>
    </row>
    <row r="486" spans="1:38" x14ac:dyDescent="0.15">
      <c r="A486" s="126" t="s">
        <v>1571</v>
      </c>
      <c r="B486" s="126" t="s">
        <v>1572</v>
      </c>
      <c r="C486" s="126" t="s">
        <v>1573</v>
      </c>
      <c r="D486" s="126" t="s">
        <v>94</v>
      </c>
      <c r="E486" s="126" t="s">
        <v>76</v>
      </c>
      <c r="F486" s="127" t="s">
        <v>52</v>
      </c>
      <c r="G486" s="127">
        <v>-16.279069767441854</v>
      </c>
      <c r="H486" s="127">
        <v>1.3950617283950493</v>
      </c>
      <c r="I486" s="127">
        <v>20.297089979301106</v>
      </c>
      <c r="J486" s="127">
        <v>6.1740890688259213</v>
      </c>
      <c r="K486" s="127">
        <v>8.1792183031458592</v>
      </c>
      <c r="L486" s="127">
        <v>2.6260133944307427</v>
      </c>
      <c r="M486" s="127">
        <v>3.0740168298128339</v>
      </c>
      <c r="N486" s="127">
        <v>4.6151282905697997</v>
      </c>
      <c r="O486" s="127">
        <v>13.322185061315508</v>
      </c>
      <c r="P486" s="127">
        <v>7.5890661232520529</v>
      </c>
      <c r="Q486" s="127">
        <v>4.9637515511723507</v>
      </c>
      <c r="R486" s="127">
        <v>4.5547881276833948</v>
      </c>
      <c r="S486" s="127">
        <v>4.5349044813426218</v>
      </c>
      <c r="T486" s="127">
        <v>4.7651579846285301</v>
      </c>
      <c r="U486" s="127">
        <v>5.0103249646777499</v>
      </c>
      <c r="V486" s="127">
        <v>4.8540674808528195</v>
      </c>
      <c r="W486" s="127">
        <v>3.1043332346263952</v>
      </c>
      <c r="X486" s="127">
        <v>1.3163563256904922</v>
      </c>
      <c r="Y486" s="127">
        <v>2.2110932627799258</v>
      </c>
      <c r="Z486" s="127">
        <v>2.6393639641305384</v>
      </c>
      <c r="AA486" s="128">
        <v>2.0761089844629543</v>
      </c>
      <c r="AB486" s="127">
        <v>1.9456454601605833</v>
      </c>
      <c r="AC486" s="127">
        <v>3.5746743411087634</v>
      </c>
      <c r="AD486" s="128">
        <v>5.3106589228262058</v>
      </c>
      <c r="AE486" s="127">
        <v>2.8011426757657665</v>
      </c>
      <c r="AF486" s="128">
        <v>3.0567348514087156</v>
      </c>
      <c r="AG486" s="128">
        <v>3.1533218485506831</v>
      </c>
      <c r="AH486" s="128">
        <v>3.2021492884112672</v>
      </c>
      <c r="AI486" s="128">
        <v>2.9128262857947056</v>
      </c>
      <c r="AJ486" s="127">
        <v>3.2</v>
      </c>
      <c r="AK486" s="127">
        <v>2.3971128695824953</v>
      </c>
    </row>
    <row r="487" spans="1:38" ht="17" x14ac:dyDescent="0.15">
      <c r="A487" s="129" t="s">
        <v>1574</v>
      </c>
      <c r="B487" s="126" t="s">
        <v>52</v>
      </c>
      <c r="C487" s="129" t="s">
        <v>1575</v>
      </c>
      <c r="D487" s="126" t="s">
        <v>194</v>
      </c>
      <c r="E487" s="126" t="s">
        <v>76</v>
      </c>
      <c r="F487" s="127" t="s">
        <v>52</v>
      </c>
      <c r="G487" s="127">
        <v>-28.569779522105492</v>
      </c>
      <c r="H487" s="127">
        <v>3.6360698125403843</v>
      </c>
      <c r="I487" s="127">
        <v>10.712615000779664</v>
      </c>
      <c r="J487" s="127">
        <v>4.2253521126760489</v>
      </c>
      <c r="K487" s="127" t="s">
        <v>52</v>
      </c>
      <c r="L487" s="127" t="s">
        <v>52</v>
      </c>
      <c r="M487" s="127" t="s">
        <v>52</v>
      </c>
      <c r="N487" s="127" t="s">
        <v>52</v>
      </c>
      <c r="O487" s="127" t="s">
        <v>52</v>
      </c>
      <c r="P487" s="127" t="s">
        <v>52</v>
      </c>
      <c r="Q487" s="127" t="s">
        <v>52</v>
      </c>
      <c r="R487" s="127" t="s">
        <v>52</v>
      </c>
      <c r="S487" s="127" t="s">
        <v>52</v>
      </c>
      <c r="T487" s="127" t="s">
        <v>52</v>
      </c>
      <c r="U487" s="127" t="s">
        <v>52</v>
      </c>
      <c r="V487" s="127" t="s">
        <v>52</v>
      </c>
      <c r="W487" s="127" t="s">
        <v>52</v>
      </c>
      <c r="X487" s="127" t="s">
        <v>52</v>
      </c>
      <c r="Y487" s="127" t="s">
        <v>52</v>
      </c>
      <c r="Z487" s="127" t="s">
        <v>52</v>
      </c>
      <c r="AA487" s="128" t="s">
        <v>52</v>
      </c>
      <c r="AB487" s="127" t="s">
        <v>52</v>
      </c>
      <c r="AC487" s="127" t="s">
        <v>52</v>
      </c>
      <c r="AD487" s="128" t="s">
        <v>52</v>
      </c>
      <c r="AE487" s="127" t="s">
        <v>52</v>
      </c>
      <c r="AF487" s="128" t="s">
        <v>52</v>
      </c>
      <c r="AG487" s="128" t="s">
        <v>52</v>
      </c>
      <c r="AH487" s="128" t="s">
        <v>52</v>
      </c>
      <c r="AI487" s="128" t="s">
        <v>52</v>
      </c>
      <c r="AJ487" s="127" t="s">
        <v>52</v>
      </c>
      <c r="AK487" s="127" t="s">
        <v>52</v>
      </c>
      <c r="AL487" s="130"/>
    </row>
    <row r="488" spans="1:38" x14ac:dyDescent="0.15">
      <c r="A488" s="126" t="s">
        <v>1576</v>
      </c>
      <c r="B488" s="126" t="s">
        <v>1577</v>
      </c>
      <c r="C488" s="126" t="s">
        <v>1578</v>
      </c>
      <c r="D488" s="126" t="s">
        <v>94</v>
      </c>
      <c r="E488" s="126" t="s">
        <v>78</v>
      </c>
      <c r="F488" s="127" t="s">
        <v>52</v>
      </c>
      <c r="G488" s="127" t="s">
        <v>52</v>
      </c>
      <c r="H488" s="127" t="s">
        <v>52</v>
      </c>
      <c r="I488" s="127" t="s">
        <v>52</v>
      </c>
      <c r="J488" s="127" t="s">
        <v>52</v>
      </c>
      <c r="K488" s="127" t="s">
        <v>52</v>
      </c>
      <c r="L488" s="127">
        <v>16.999463950683463</v>
      </c>
      <c r="M488" s="127">
        <v>4.90092205486512</v>
      </c>
      <c r="N488" s="127">
        <v>7.4194384920905634</v>
      </c>
      <c r="O488" s="127">
        <v>10.946215519103461</v>
      </c>
      <c r="P488" s="127">
        <v>9.6715453858311093</v>
      </c>
      <c r="Q488" s="127">
        <v>2.9562565917943289</v>
      </c>
      <c r="R488" s="127">
        <v>4.8623648497880083</v>
      </c>
      <c r="S488" s="127">
        <v>4.8467907300653792</v>
      </c>
      <c r="T488" s="127">
        <v>4.9059493168756205</v>
      </c>
      <c r="U488" s="127">
        <v>4.1401021834905976</v>
      </c>
      <c r="V488" s="127">
        <v>3.9611568503272139</v>
      </c>
      <c r="W488" s="127">
        <v>2.7494395529419364</v>
      </c>
      <c r="X488" s="127">
        <v>-1.581015169833222E-3</v>
      </c>
      <c r="Y488" s="127">
        <v>9.4862409979441509E-3</v>
      </c>
      <c r="Z488" s="127">
        <v>-1.6599347092324024E-2</v>
      </c>
      <c r="AA488" s="128">
        <v>7.3523598703451043E-2</v>
      </c>
      <c r="AB488" s="127">
        <v>4.7399729821551162E-2</v>
      </c>
      <c r="AC488" s="127">
        <v>3.9860079120046077</v>
      </c>
      <c r="AD488" s="128">
        <v>4.9950262356577069</v>
      </c>
      <c r="AE488" s="127">
        <v>6.0006219760033064</v>
      </c>
      <c r="AF488" s="128">
        <v>3.0238936724751975</v>
      </c>
      <c r="AG488" s="128">
        <v>4.019920793652898</v>
      </c>
      <c r="AH488" s="128">
        <v>4.9742786563781216</v>
      </c>
      <c r="AI488" s="128">
        <v>3.0003457038712789</v>
      </c>
      <c r="AJ488" s="127">
        <v>5</v>
      </c>
      <c r="AK488" s="127">
        <v>4.8136410802927996</v>
      </c>
    </row>
    <row r="489" spans="1:38" x14ac:dyDescent="0.15">
      <c r="A489" s="126" t="s">
        <v>1579</v>
      </c>
      <c r="B489" s="126" t="s">
        <v>1580</v>
      </c>
      <c r="C489" s="126" t="s">
        <v>1581</v>
      </c>
      <c r="D489" s="126" t="s">
        <v>94</v>
      </c>
      <c r="E489" s="126" t="s">
        <v>76</v>
      </c>
      <c r="F489" s="127" t="s">
        <v>52</v>
      </c>
      <c r="G489" s="127">
        <v>-39.393939393939391</v>
      </c>
      <c r="H489" s="127">
        <v>-37.488888888888894</v>
      </c>
      <c r="I489" s="127">
        <v>73.977959473871323</v>
      </c>
      <c r="J489" s="127">
        <v>77.78912954638335</v>
      </c>
      <c r="K489" s="127">
        <v>11.734283415699338</v>
      </c>
      <c r="L489" s="127">
        <v>6.3155729273812113</v>
      </c>
      <c r="M489" s="127">
        <v>3.6184210526315752</v>
      </c>
      <c r="N489" s="127">
        <v>4.341736694677877</v>
      </c>
      <c r="O489" s="127">
        <v>6.5324384787472098</v>
      </c>
      <c r="P489" s="127">
        <v>5.8126837463250638</v>
      </c>
      <c r="Q489" s="127">
        <v>6.0728744939271309</v>
      </c>
      <c r="R489" s="127">
        <v>6.09938631941327</v>
      </c>
      <c r="S489" s="127">
        <v>7.6532411652676871</v>
      </c>
      <c r="T489" s="127">
        <v>8.7537675271916982</v>
      </c>
      <c r="U489" s="127">
        <v>4.7174358356428598</v>
      </c>
      <c r="V489" s="127">
        <v>9.2054542316304833E-2</v>
      </c>
      <c r="W489" s="127">
        <v>2.5809047536931757</v>
      </c>
      <c r="X489" s="127">
        <v>0.47069371287685158</v>
      </c>
      <c r="Y489" s="127">
        <v>1.5337423312883374</v>
      </c>
      <c r="Z489" s="127">
        <v>1.472123043120007</v>
      </c>
      <c r="AA489" s="128">
        <v>3.3616629675742971</v>
      </c>
      <c r="AB489" s="127">
        <v>0.99507698753535934</v>
      </c>
      <c r="AC489" s="127">
        <v>3.36548433934869</v>
      </c>
      <c r="AD489" s="128">
        <v>4.2693021622435046</v>
      </c>
      <c r="AE489" s="127">
        <v>4.7680908391070087</v>
      </c>
      <c r="AF489" s="128">
        <v>4.0045924225028617</v>
      </c>
      <c r="AG489" s="128">
        <v>3.7223473307722799</v>
      </c>
      <c r="AH489" s="128">
        <v>2.8182205193699463</v>
      </c>
      <c r="AI489" s="128">
        <v>3.552761676051666</v>
      </c>
      <c r="AJ489" s="127">
        <v>5.0999999999999996</v>
      </c>
      <c r="AK489" s="127">
        <v>3.9153761272402194</v>
      </c>
    </row>
    <row r="490" spans="1:38" x14ac:dyDescent="0.15">
      <c r="A490" s="126" t="s">
        <v>1582</v>
      </c>
      <c r="B490" s="126" t="s">
        <v>1583</v>
      </c>
      <c r="C490" s="126" t="s">
        <v>1584</v>
      </c>
      <c r="D490" s="126" t="s">
        <v>94</v>
      </c>
      <c r="E490" s="126" t="s">
        <v>401</v>
      </c>
      <c r="F490" s="127" t="s">
        <v>52</v>
      </c>
      <c r="G490" s="127">
        <v>-2.1327913279132815</v>
      </c>
      <c r="H490" s="127">
        <v>31.7752609863484</v>
      </c>
      <c r="I490" s="127">
        <v>17.016895015550148</v>
      </c>
      <c r="J490" s="127">
        <v>-2.0992709118988699</v>
      </c>
      <c r="K490" s="127">
        <v>0</v>
      </c>
      <c r="L490" s="127">
        <v>1.5884953317313943</v>
      </c>
      <c r="M490" s="127">
        <v>5.9350342162757528</v>
      </c>
      <c r="N490" s="127">
        <v>7.3257201295380696</v>
      </c>
      <c r="O490" s="127">
        <v>1.9994282810316406</v>
      </c>
      <c r="P490" s="127">
        <v>14.005013467856202</v>
      </c>
      <c r="Q490" s="127">
        <v>4.7076015405206135</v>
      </c>
      <c r="R490" s="127">
        <v>3.9898785689131131</v>
      </c>
      <c r="S490" s="127">
        <v>0</v>
      </c>
      <c r="T490" s="127">
        <v>4.9029199277543825</v>
      </c>
      <c r="U490" s="127">
        <v>3.4996472852923972</v>
      </c>
      <c r="V490" s="127">
        <v>2.2965667020932443</v>
      </c>
      <c r="W490" s="127">
        <v>0</v>
      </c>
      <c r="X490" s="127">
        <v>0</v>
      </c>
      <c r="Y490" s="127">
        <v>0</v>
      </c>
      <c r="Z490" s="127">
        <v>0</v>
      </c>
      <c r="AA490" s="128">
        <v>0</v>
      </c>
      <c r="AB490" s="127">
        <v>0</v>
      </c>
      <c r="AC490" s="127">
        <v>3.9897461378624932</v>
      </c>
      <c r="AD490" s="128">
        <v>4.9899549329423865</v>
      </c>
      <c r="AE490" s="127">
        <v>2.0004137360364105</v>
      </c>
      <c r="AF490" s="128">
        <v>3.4001257427951348</v>
      </c>
      <c r="AG490" s="128">
        <v>3.9895260231251228</v>
      </c>
      <c r="AH490" s="128">
        <v>4.9898618380723434</v>
      </c>
      <c r="AI490" s="128">
        <v>0.99976645168245604</v>
      </c>
      <c r="AJ490" s="127">
        <v>2</v>
      </c>
      <c r="AK490" s="127">
        <v>4.9900599888392669</v>
      </c>
    </row>
    <row r="491" spans="1:38" x14ac:dyDescent="0.15">
      <c r="A491" s="126" t="s">
        <v>1585</v>
      </c>
      <c r="B491" s="126" t="s">
        <v>1586</v>
      </c>
      <c r="C491" s="126" t="s">
        <v>1587</v>
      </c>
      <c r="D491" s="126" t="s">
        <v>94</v>
      </c>
      <c r="E491" s="126" t="s">
        <v>74</v>
      </c>
      <c r="F491" s="127" t="s">
        <v>52</v>
      </c>
      <c r="G491" s="127">
        <v>6.1892189218921914</v>
      </c>
      <c r="H491" s="127">
        <v>3.0292356463543513</v>
      </c>
      <c r="I491" s="127">
        <v>4.7179487179487296</v>
      </c>
      <c r="J491" s="127">
        <v>3.6450231414798964</v>
      </c>
      <c r="K491" s="127">
        <v>6.2517371083399524</v>
      </c>
      <c r="L491" s="127">
        <v>4.6474722285196179</v>
      </c>
      <c r="M491" s="127">
        <v>5.0626583122250395</v>
      </c>
      <c r="N491" s="127">
        <v>7.1693683976778715</v>
      </c>
      <c r="O491" s="127">
        <v>5.9008969008081067</v>
      </c>
      <c r="P491" s="127">
        <v>10.498511592805329</v>
      </c>
      <c r="Q491" s="127">
        <v>7.4002403086068398</v>
      </c>
      <c r="R491" s="127">
        <v>5.4901314239954786</v>
      </c>
      <c r="S491" s="127">
        <v>5.0961173502422525</v>
      </c>
      <c r="T491" s="127">
        <v>4.893619281306087</v>
      </c>
      <c r="U491" s="127">
        <v>4.9336708860759444</v>
      </c>
      <c r="V491" s="127">
        <v>4.7982088745633291</v>
      </c>
      <c r="W491" s="127">
        <v>1.8785568263439956</v>
      </c>
      <c r="X491" s="127">
        <v>-9.0388126615437159E-4</v>
      </c>
      <c r="Y491" s="127">
        <v>0</v>
      </c>
      <c r="Z491" s="127">
        <v>-2.7116683087328397E-2</v>
      </c>
      <c r="AA491" s="128">
        <v>0</v>
      </c>
      <c r="AB491" s="127">
        <v>2.7124038226800096E-3</v>
      </c>
      <c r="AC491" s="127">
        <v>2.0035079471276473</v>
      </c>
      <c r="AD491" s="128">
        <v>5.0061158284731677</v>
      </c>
      <c r="AE491" s="127">
        <v>4.9641259390562853</v>
      </c>
      <c r="AF491" s="128">
        <v>3.9871010285401853</v>
      </c>
      <c r="AG491" s="128">
        <v>4.0059083281132946</v>
      </c>
      <c r="AH491" s="128">
        <v>4.9952040687342336</v>
      </c>
      <c r="AI491" s="128">
        <v>2.9898935605175367</v>
      </c>
      <c r="AJ491" s="127">
        <v>5</v>
      </c>
      <c r="AK491" s="127">
        <v>5.0123458407288286</v>
      </c>
    </row>
    <row r="492" spans="1:38" x14ac:dyDescent="0.15">
      <c r="A492" s="126" t="s">
        <v>1588</v>
      </c>
      <c r="B492" s="126" t="s">
        <v>1589</v>
      </c>
      <c r="C492" s="126" t="s">
        <v>1590</v>
      </c>
      <c r="D492" s="126" t="s">
        <v>94</v>
      </c>
      <c r="E492" s="126" t="s">
        <v>76</v>
      </c>
      <c r="F492" s="127" t="s">
        <v>52</v>
      </c>
      <c r="G492" s="127">
        <v>-8.96866096866097</v>
      </c>
      <c r="H492" s="127">
        <v>1.402103154732103</v>
      </c>
      <c r="I492" s="127">
        <v>5.5802469135802397</v>
      </c>
      <c r="J492" s="127">
        <v>8.9569691300280851</v>
      </c>
      <c r="K492" s="127">
        <v>7.4372182871860844</v>
      </c>
      <c r="L492" s="127">
        <v>3.3363300369593389</v>
      </c>
      <c r="M492" s="127">
        <v>2.85161913968102</v>
      </c>
      <c r="N492" s="127">
        <v>3.6466165413533815</v>
      </c>
      <c r="O492" s="127">
        <v>4.4341675734494146</v>
      </c>
      <c r="P492" s="127">
        <v>9.4729530259616297</v>
      </c>
      <c r="Q492" s="127">
        <v>8.907043147208114</v>
      </c>
      <c r="R492" s="127">
        <v>4.3259777146602545</v>
      </c>
      <c r="S492" s="127">
        <v>4.5026178010471085</v>
      </c>
      <c r="T492" s="127">
        <v>5.4843019372077464</v>
      </c>
      <c r="U492" s="127">
        <v>5.1485023114432096</v>
      </c>
      <c r="V492" s="127">
        <v>4.6133461816429815</v>
      </c>
      <c r="W492" s="127">
        <v>4.064478986758786</v>
      </c>
      <c r="X492" s="127">
        <v>-0.58641292321310345</v>
      </c>
      <c r="Y492" s="127">
        <v>3.7228714524206907</v>
      </c>
      <c r="Z492" s="127">
        <v>3.9648049788078907</v>
      </c>
      <c r="AA492" s="128">
        <v>2.1467643719682128</v>
      </c>
      <c r="AB492" s="127">
        <v>3.4353844599373629</v>
      </c>
      <c r="AC492" s="127">
        <v>3.1601054996581057</v>
      </c>
      <c r="AD492" s="128">
        <v>4.3889967331092183</v>
      </c>
      <c r="AE492" s="127">
        <v>2.8710087082728597</v>
      </c>
      <c r="AF492" s="128">
        <v>3.2626427406199143</v>
      </c>
      <c r="AG492" s="128">
        <v>3.3260748900559189</v>
      </c>
      <c r="AH492" s="128">
        <v>3.3057851239669422</v>
      </c>
      <c r="AI492" s="128">
        <v>3.2072079999999912</v>
      </c>
      <c r="AJ492" s="127">
        <v>4.8</v>
      </c>
      <c r="AK492" s="127">
        <v>3.8042071795630017</v>
      </c>
    </row>
    <row r="493" spans="1:38" x14ac:dyDescent="0.15">
      <c r="A493" s="126" t="s">
        <v>1591</v>
      </c>
      <c r="B493" s="126" t="s">
        <v>1592</v>
      </c>
      <c r="C493" s="126" t="s">
        <v>1593</v>
      </c>
      <c r="D493" s="126" t="s">
        <v>94</v>
      </c>
      <c r="E493" s="126" t="s">
        <v>84</v>
      </c>
      <c r="F493" s="127" t="s">
        <v>52</v>
      </c>
      <c r="G493" s="127">
        <v>-13.329383886255926</v>
      </c>
      <c r="H493" s="127">
        <v>7.6555023923444878</v>
      </c>
      <c r="I493" s="127">
        <v>41.587301587301596</v>
      </c>
      <c r="J493" s="127">
        <v>14.618834080717463</v>
      </c>
      <c r="K493" s="127">
        <v>14.475743348982803</v>
      </c>
      <c r="L493" s="127">
        <v>35.850991114148997</v>
      </c>
      <c r="M493" s="127">
        <v>17.1069182389937</v>
      </c>
      <c r="N493" s="127">
        <v>8.6143931256713415</v>
      </c>
      <c r="O493" s="127">
        <v>7.4762658227848249</v>
      </c>
      <c r="P493" s="127">
        <v>8.4652189915347549</v>
      </c>
      <c r="Q493" s="127">
        <v>5.7346454021038369</v>
      </c>
      <c r="R493" s="127">
        <v>4.9101412066752061</v>
      </c>
      <c r="S493" s="127">
        <v>4.4509024166411848</v>
      </c>
      <c r="T493" s="127">
        <v>2.4015229169717287</v>
      </c>
      <c r="U493" s="127">
        <v>2.4024024024023873</v>
      </c>
      <c r="V493" s="127">
        <v>1.2428431783270639</v>
      </c>
      <c r="W493" s="127">
        <v>0.91034482758620072</v>
      </c>
      <c r="X493" s="127">
        <v>0</v>
      </c>
      <c r="Y493" s="127">
        <v>0</v>
      </c>
      <c r="Z493" s="127">
        <v>0</v>
      </c>
      <c r="AA493" s="128">
        <v>0</v>
      </c>
      <c r="AB493" s="127">
        <v>1.9956260251503766</v>
      </c>
      <c r="AC493" s="127">
        <v>1.9967837041007686</v>
      </c>
      <c r="AD493" s="128">
        <v>1.9839705689134179</v>
      </c>
      <c r="AE493" s="127">
        <v>2.9889203813449949</v>
      </c>
      <c r="AF493" s="128">
        <v>2.9897423067300588</v>
      </c>
      <c r="AG493" s="128">
        <v>1.9919834811126025</v>
      </c>
      <c r="AH493" s="128">
        <v>1.9888055257830197</v>
      </c>
      <c r="AI493" s="128">
        <v>1.996730499766457</v>
      </c>
      <c r="AJ493" s="127">
        <v>5.7</v>
      </c>
      <c r="AK493" s="127">
        <v>2.9886302111532275</v>
      </c>
    </row>
    <row r="494" spans="1:38" ht="17" x14ac:dyDescent="0.15">
      <c r="A494" s="126" t="s">
        <v>1594</v>
      </c>
      <c r="B494" s="126" t="s">
        <v>1595</v>
      </c>
      <c r="C494" s="126" t="s">
        <v>1596</v>
      </c>
      <c r="D494" s="126" t="s">
        <v>194</v>
      </c>
      <c r="E494" s="126" t="s">
        <v>76</v>
      </c>
      <c r="F494" s="127" t="s">
        <v>52</v>
      </c>
      <c r="G494" s="127">
        <v>-32.533733133433287</v>
      </c>
      <c r="H494" s="127">
        <v>39.285714285714278</v>
      </c>
      <c r="I494" s="127">
        <v>22.06267806267806</v>
      </c>
      <c r="J494" s="127">
        <v>14.106992811128748</v>
      </c>
      <c r="K494" s="127">
        <v>7.6501390934380566</v>
      </c>
      <c r="L494" s="127">
        <v>4.4691038990651464</v>
      </c>
      <c r="M494" s="127">
        <v>4.3943252091669791</v>
      </c>
      <c r="N494" s="127">
        <v>4.5229632727019151</v>
      </c>
      <c r="O494" s="127">
        <v>7.7677023603147148</v>
      </c>
      <c r="P494" s="127">
        <v>8.2719792117800068</v>
      </c>
      <c r="Q494" s="127">
        <v>2.0171428571428578</v>
      </c>
      <c r="R494" s="127">
        <v>4.4698370021845051</v>
      </c>
      <c r="S494" s="127">
        <v>3.0293281861562491</v>
      </c>
      <c r="T494" s="127">
        <v>1.4987510407993341</v>
      </c>
      <c r="U494" s="127">
        <v>2.0200984413453682</v>
      </c>
      <c r="V494" s="127" t="s">
        <v>52</v>
      </c>
      <c r="W494" s="127" t="s">
        <v>52</v>
      </c>
      <c r="X494" s="127" t="s">
        <v>52</v>
      </c>
      <c r="Y494" s="127" t="s">
        <v>52</v>
      </c>
      <c r="Z494" s="127" t="s">
        <v>52</v>
      </c>
      <c r="AA494" s="128" t="s">
        <v>52</v>
      </c>
      <c r="AB494" s="127" t="s">
        <v>52</v>
      </c>
      <c r="AC494" s="127" t="s">
        <v>52</v>
      </c>
      <c r="AD494" s="128" t="s">
        <v>52</v>
      </c>
      <c r="AE494" s="127" t="s">
        <v>52</v>
      </c>
      <c r="AF494" s="128" t="s">
        <v>52</v>
      </c>
      <c r="AG494" s="128" t="s">
        <v>52</v>
      </c>
      <c r="AH494" s="128" t="s">
        <v>52</v>
      </c>
      <c r="AI494" s="128" t="s">
        <v>52</v>
      </c>
      <c r="AJ494" s="127" t="s">
        <v>52</v>
      </c>
      <c r="AK494" s="127" t="s">
        <v>52</v>
      </c>
    </row>
    <row r="495" spans="1:38" x14ac:dyDescent="0.15">
      <c r="A495" s="126" t="s">
        <v>1597</v>
      </c>
      <c r="B495" s="126" t="s">
        <v>1598</v>
      </c>
      <c r="C495" s="126" t="s">
        <v>1599</v>
      </c>
      <c r="D495" s="126" t="s">
        <v>94</v>
      </c>
      <c r="E495" s="126" t="s">
        <v>76</v>
      </c>
      <c r="F495" s="127" t="s">
        <v>52</v>
      </c>
      <c r="G495" s="127">
        <v>-5.8087855297157631</v>
      </c>
      <c r="H495" s="127">
        <v>-11.115988148798422</v>
      </c>
      <c r="I495" s="127">
        <v>3.518518518518519</v>
      </c>
      <c r="J495" s="127">
        <v>18.533094812164592</v>
      </c>
      <c r="K495" s="127">
        <v>14.508501861354262</v>
      </c>
      <c r="L495" s="127">
        <v>5.0434935418680169</v>
      </c>
      <c r="M495" s="127">
        <v>4.7846089502300231</v>
      </c>
      <c r="N495" s="127">
        <v>4.0632234373752851</v>
      </c>
      <c r="O495" s="127">
        <v>6.6891684565817684</v>
      </c>
      <c r="P495" s="127">
        <v>7.2835777969513913</v>
      </c>
      <c r="Q495" s="127">
        <v>6.494202801420812</v>
      </c>
      <c r="R495" s="127">
        <v>7.2120830711139234</v>
      </c>
      <c r="S495" s="127">
        <v>5.8934022070908725</v>
      </c>
      <c r="T495" s="127">
        <v>1.5133037694013325</v>
      </c>
      <c r="U495" s="127">
        <v>4.515917654125488</v>
      </c>
      <c r="V495" s="127">
        <v>4.2267502612330219</v>
      </c>
      <c r="W495" s="127">
        <v>5.0578976389793979</v>
      </c>
      <c r="X495" s="127">
        <v>0.46760187040749202</v>
      </c>
      <c r="Y495" s="127">
        <v>2.3651215805471111</v>
      </c>
      <c r="Z495" s="127">
        <v>1.6238285237078998</v>
      </c>
      <c r="AA495" s="128">
        <v>-1.1915631848064212</v>
      </c>
      <c r="AB495" s="127">
        <v>-1.6171510419073165</v>
      </c>
      <c r="AC495" s="127">
        <v>2.8741840041328182</v>
      </c>
      <c r="AD495" s="128">
        <v>2.652362474320924</v>
      </c>
      <c r="AE495" s="127">
        <v>4.2159565952147871</v>
      </c>
      <c r="AF495" s="128">
        <v>3.7424255355466451</v>
      </c>
      <c r="AG495" s="128">
        <v>4.4959072025009261</v>
      </c>
      <c r="AH495" s="128">
        <v>2.8932451582427943</v>
      </c>
      <c r="AI495" s="128">
        <v>3.5347488427254352</v>
      </c>
      <c r="AJ495" s="127">
        <v>3.7</v>
      </c>
      <c r="AK495" s="127">
        <v>5.9232084342498919</v>
      </c>
    </row>
    <row r="496" spans="1:38" x14ac:dyDescent="0.15">
      <c r="A496" s="126" t="s">
        <v>1600</v>
      </c>
      <c r="B496" s="126" t="s">
        <v>1601</v>
      </c>
      <c r="C496" s="126" t="s">
        <v>1602</v>
      </c>
      <c r="D496" s="126" t="s">
        <v>94</v>
      </c>
      <c r="E496" s="126" t="s">
        <v>76</v>
      </c>
      <c r="F496" s="127" t="s">
        <v>52</v>
      </c>
      <c r="G496" s="127">
        <v>-30.765724703737476</v>
      </c>
      <c r="H496" s="127">
        <v>-25.93811718235682</v>
      </c>
      <c r="I496" s="127">
        <v>145.42222222222222</v>
      </c>
      <c r="J496" s="127">
        <v>34.715682723650872</v>
      </c>
      <c r="K496" s="127">
        <v>14.934803064928076</v>
      </c>
      <c r="L496" s="127">
        <v>6.1403508771929864</v>
      </c>
      <c r="M496" s="127">
        <v>8.4517906336088089</v>
      </c>
      <c r="N496" s="127">
        <v>8.2300345458240116</v>
      </c>
      <c r="O496" s="127">
        <v>5.8205031918888466</v>
      </c>
      <c r="P496" s="127">
        <v>6.6802696948190317</v>
      </c>
      <c r="Q496" s="127">
        <v>6.469854469854468</v>
      </c>
      <c r="R496" s="127">
        <v>4.3974068577677059</v>
      </c>
      <c r="S496" s="127">
        <v>5.7534041598084684</v>
      </c>
      <c r="T496" s="127">
        <v>4.6055889635656229</v>
      </c>
      <c r="U496" s="127">
        <v>6.5602597051264553</v>
      </c>
      <c r="V496" s="127">
        <v>4.7093170855547157</v>
      </c>
      <c r="W496" s="127">
        <v>6.7523336161959122</v>
      </c>
      <c r="X496" s="127">
        <v>0.60186236656825542</v>
      </c>
      <c r="Y496" s="127">
        <v>-8.4659668134108301E-2</v>
      </c>
      <c r="Z496" s="127">
        <v>0.54228096932725123</v>
      </c>
      <c r="AA496" s="128">
        <v>0.66295859317937467</v>
      </c>
      <c r="AB496" s="127">
        <v>0.64184852374840062</v>
      </c>
      <c r="AC496" s="127">
        <v>3.3995119787045169</v>
      </c>
      <c r="AD496" s="128">
        <v>4.7841244301421337</v>
      </c>
      <c r="AE496" s="127">
        <v>3.5368787428980974</v>
      </c>
      <c r="AF496" s="128">
        <v>2.8475380660470506</v>
      </c>
      <c r="AG496" s="128">
        <v>4.4029994231878478</v>
      </c>
      <c r="AH496" s="128">
        <v>3.2872928176795648</v>
      </c>
      <c r="AI496" s="128">
        <v>3.1295266113934219</v>
      </c>
      <c r="AJ496" s="127">
        <v>3.9</v>
      </c>
      <c r="AK496" s="127">
        <v>4.7609138957093506</v>
      </c>
    </row>
    <row r="497" spans="1:38" ht="17" x14ac:dyDescent="0.15">
      <c r="A497" s="126" t="s">
        <v>1603</v>
      </c>
      <c r="B497" s="126" t="s">
        <v>1604</v>
      </c>
      <c r="C497" s="126" t="s">
        <v>1605</v>
      </c>
      <c r="D497" s="126" t="s">
        <v>194</v>
      </c>
      <c r="E497" s="126" t="s">
        <v>76</v>
      </c>
      <c r="F497" s="127" t="s">
        <v>52</v>
      </c>
      <c r="G497" s="127">
        <v>-2.1739130434782652</v>
      </c>
      <c r="H497" s="127">
        <v>-3.3283950617284006</v>
      </c>
      <c r="I497" s="127">
        <v>7.3457294646506028</v>
      </c>
      <c r="J497" s="127">
        <v>3.2644903397735021</v>
      </c>
      <c r="K497" s="127">
        <v>4.7741935483871032</v>
      </c>
      <c r="L497" s="127">
        <v>4.187192118226605</v>
      </c>
      <c r="M497" s="127">
        <v>5.0489699425869645</v>
      </c>
      <c r="N497" s="127">
        <v>7.217489149654412</v>
      </c>
      <c r="O497" s="127">
        <v>7.878560719640177</v>
      </c>
      <c r="P497" s="127">
        <v>4.2109651865749527</v>
      </c>
      <c r="Q497" s="127">
        <v>4.5009001800360124</v>
      </c>
      <c r="R497" s="127">
        <v>4.7728432873915096</v>
      </c>
      <c r="S497" s="127">
        <v>4.8112058465286367</v>
      </c>
      <c r="T497" s="127">
        <v>3.5037768739105246</v>
      </c>
      <c r="U497" s="127">
        <v>3.4300791556728427</v>
      </c>
      <c r="V497" s="127" t="s">
        <v>52</v>
      </c>
      <c r="W497" s="127" t="s">
        <v>52</v>
      </c>
      <c r="X497" s="127" t="s">
        <v>52</v>
      </c>
      <c r="Y497" s="127" t="s">
        <v>52</v>
      </c>
      <c r="Z497" s="127" t="s">
        <v>52</v>
      </c>
      <c r="AA497" s="128" t="s">
        <v>52</v>
      </c>
      <c r="AB497" s="127" t="s">
        <v>52</v>
      </c>
      <c r="AC497" s="127" t="s">
        <v>52</v>
      </c>
      <c r="AD497" s="128" t="s">
        <v>52</v>
      </c>
      <c r="AE497" s="127" t="s">
        <v>52</v>
      </c>
      <c r="AF497" s="128" t="s">
        <v>52</v>
      </c>
      <c r="AG497" s="128" t="s">
        <v>52</v>
      </c>
      <c r="AH497" s="128" t="s">
        <v>52</v>
      </c>
      <c r="AI497" s="128" t="s">
        <v>52</v>
      </c>
      <c r="AJ497" s="127" t="s">
        <v>52</v>
      </c>
      <c r="AK497" s="127" t="s">
        <v>52</v>
      </c>
    </row>
    <row r="498" spans="1:38" x14ac:dyDescent="0.15">
      <c r="A498" s="126" t="s">
        <v>1606</v>
      </c>
      <c r="B498" s="126" t="s">
        <v>1607</v>
      </c>
      <c r="C498" s="126" t="s">
        <v>1608</v>
      </c>
      <c r="D498" s="126" t="s">
        <v>94</v>
      </c>
      <c r="E498" s="126" t="s">
        <v>74</v>
      </c>
      <c r="F498" s="127" t="s">
        <v>52</v>
      </c>
      <c r="G498" s="127">
        <v>-15.960683760683764</v>
      </c>
      <c r="H498" s="127">
        <v>0.68547484897179345</v>
      </c>
      <c r="I498" s="127">
        <v>6.5212121212121019</v>
      </c>
      <c r="J498" s="127">
        <v>9.0767713548778772</v>
      </c>
      <c r="K498" s="127">
        <v>12.942935633063257</v>
      </c>
      <c r="L498" s="127">
        <v>4.1426768065519184</v>
      </c>
      <c r="M498" s="127">
        <v>5.3807151620866449</v>
      </c>
      <c r="N498" s="127">
        <v>4.5687272931307774</v>
      </c>
      <c r="O498" s="127">
        <v>5.3550827676870654</v>
      </c>
      <c r="P498" s="127">
        <v>11.810843158725717</v>
      </c>
      <c r="Q498" s="127">
        <v>2.9425831871911186</v>
      </c>
      <c r="R498" s="127">
        <v>3.8761919511493659</v>
      </c>
      <c r="S498" s="127">
        <v>3.4812890034291257</v>
      </c>
      <c r="T498" s="127">
        <v>3.4979572094554925</v>
      </c>
      <c r="U498" s="127">
        <v>5.0352987968578873</v>
      </c>
      <c r="V498" s="127">
        <v>3.7336463638601316</v>
      </c>
      <c r="W498" s="127">
        <v>2.4457464089506971</v>
      </c>
      <c r="X498" s="127">
        <v>2.9396568618736296E-2</v>
      </c>
      <c r="Y498" s="127">
        <v>0.15228290780203224</v>
      </c>
      <c r="Z498" s="127">
        <v>2.1269406555103103</v>
      </c>
      <c r="AA498" s="128">
        <v>1.9781635815905529</v>
      </c>
      <c r="AB498" s="127">
        <v>1.9312535218482862</v>
      </c>
      <c r="AC498" s="127">
        <v>3.8890005695714658</v>
      </c>
      <c r="AD498" s="128">
        <v>4.8753940547121344</v>
      </c>
      <c r="AE498" s="127">
        <v>4.886298989836857</v>
      </c>
      <c r="AF498" s="128">
        <v>3.8868610463667297</v>
      </c>
      <c r="AG498" s="128">
        <v>3.8952425972046845</v>
      </c>
      <c r="AH498" s="128">
        <v>3.8965624957557559</v>
      </c>
      <c r="AI498" s="128">
        <v>3.8706894297890155</v>
      </c>
      <c r="AJ498" s="127">
        <v>4.9000000000000004</v>
      </c>
      <c r="AK498" s="127">
        <v>5.0357511337188408</v>
      </c>
    </row>
    <row r="499" spans="1:38" x14ac:dyDescent="0.15">
      <c r="A499" s="126" t="s">
        <v>1609</v>
      </c>
      <c r="B499" s="126" t="s">
        <v>1610</v>
      </c>
      <c r="C499" s="126" t="s">
        <v>1611</v>
      </c>
      <c r="D499" s="126" t="s">
        <v>94</v>
      </c>
      <c r="E499" s="126" t="s">
        <v>74</v>
      </c>
      <c r="F499" s="127" t="s">
        <v>52</v>
      </c>
      <c r="G499" s="127">
        <v>-7.8232762670775884</v>
      </c>
      <c r="H499" s="127">
        <v>-3.2110091743119256</v>
      </c>
      <c r="I499" s="127">
        <v>9.4154818325434633</v>
      </c>
      <c r="J499" s="127">
        <v>12.536336509769953</v>
      </c>
      <c r="K499" s="127">
        <v>14.027404759053667</v>
      </c>
      <c r="L499" s="127">
        <v>8.5482394947267153</v>
      </c>
      <c r="M499" s="127">
        <v>6.9794761937668426</v>
      </c>
      <c r="N499" s="127">
        <v>7.9917318002713102</v>
      </c>
      <c r="O499" s="127">
        <v>7.9518129942218678</v>
      </c>
      <c r="P499" s="127">
        <v>19.935060617478229</v>
      </c>
      <c r="Q499" s="127">
        <v>2.9003853012649472</v>
      </c>
      <c r="R499" s="127">
        <v>3.8862848625253577</v>
      </c>
      <c r="S499" s="127">
        <v>3.7365809808633088</v>
      </c>
      <c r="T499" s="127">
        <v>3.8911154253147231</v>
      </c>
      <c r="U499" s="127">
        <v>2.8984577381764041</v>
      </c>
      <c r="V499" s="127">
        <v>3.8698061589543329</v>
      </c>
      <c r="W499" s="127">
        <v>3.9004697372172927</v>
      </c>
      <c r="X499" s="127">
        <v>0</v>
      </c>
      <c r="Y499" s="127">
        <v>0</v>
      </c>
      <c r="Z499" s="127">
        <v>1.8503004391033073</v>
      </c>
      <c r="AA499" s="128">
        <v>0</v>
      </c>
      <c r="AB499" s="127">
        <v>1.989704026207928</v>
      </c>
      <c r="AC499" s="127">
        <v>3.9900717503754457</v>
      </c>
      <c r="AD499" s="128">
        <v>4.9902721784303106</v>
      </c>
      <c r="AE499" s="127">
        <v>4.9899703887668512</v>
      </c>
      <c r="AF499" s="128">
        <v>3.9897859538669644</v>
      </c>
      <c r="AG499" s="128">
        <v>3.9901078454817496</v>
      </c>
      <c r="AH499" s="128">
        <v>4.990184530820561</v>
      </c>
      <c r="AI499" s="128">
        <v>2.9900580702719757</v>
      </c>
      <c r="AJ499" s="127">
        <v>3</v>
      </c>
      <c r="AK499" s="127">
        <v>4.9897254064508418</v>
      </c>
    </row>
    <row r="500" spans="1:38" x14ac:dyDescent="0.15">
      <c r="A500" s="126" t="s">
        <v>1612</v>
      </c>
      <c r="B500" s="126" t="s">
        <v>1613</v>
      </c>
      <c r="C500" s="126" t="s">
        <v>1614</v>
      </c>
      <c r="D500" s="126" t="s">
        <v>94</v>
      </c>
      <c r="E500" s="126" t="s">
        <v>227</v>
      </c>
      <c r="F500" s="127" t="s">
        <v>52</v>
      </c>
      <c r="G500" s="127">
        <v>-2.0304568527918718</v>
      </c>
      <c r="H500" s="127">
        <v>39.120322394933794</v>
      </c>
      <c r="I500" s="127">
        <v>10.486153642427951</v>
      </c>
      <c r="J500" s="127">
        <v>11.597351231497569</v>
      </c>
      <c r="K500" s="127">
        <v>-3.6985326692531686</v>
      </c>
      <c r="L500" s="127">
        <v>2.500906125407738</v>
      </c>
      <c r="M500" s="127">
        <v>2.6289304754651255</v>
      </c>
      <c r="N500" s="127">
        <v>2.9962497183975785</v>
      </c>
      <c r="O500" s="127">
        <v>3.5858572862252629</v>
      </c>
      <c r="P500" s="127">
        <v>17.519780397222661</v>
      </c>
      <c r="Q500" s="127">
        <v>6.0487877058363466</v>
      </c>
      <c r="R500" s="127">
        <v>4.6473384693582602</v>
      </c>
      <c r="S500" s="127">
        <v>2.4999999999999858</v>
      </c>
      <c r="T500" s="127">
        <v>2.500348432055759</v>
      </c>
      <c r="U500" s="127">
        <v>2.4991841618622743</v>
      </c>
      <c r="V500" s="127">
        <v>1.8996577432278201</v>
      </c>
      <c r="W500" s="127">
        <v>0</v>
      </c>
      <c r="X500" s="127">
        <v>0</v>
      </c>
      <c r="Y500" s="127">
        <v>0</v>
      </c>
      <c r="Z500" s="127">
        <v>0</v>
      </c>
      <c r="AA500" s="128">
        <v>0</v>
      </c>
      <c r="AB500" s="127">
        <v>0</v>
      </c>
      <c r="AC500" s="127">
        <v>3.9897240954339885</v>
      </c>
      <c r="AD500" s="128">
        <v>4.9900682702098242</v>
      </c>
      <c r="AE500" s="127">
        <v>4.9897851300110485</v>
      </c>
      <c r="AF500" s="128">
        <v>3.9901873192301318</v>
      </c>
      <c r="AG500" s="128">
        <v>3.9899813606710133</v>
      </c>
      <c r="AH500" s="128">
        <v>4.9900576933848644</v>
      </c>
      <c r="AI500" s="128">
        <v>2.9903101679882043</v>
      </c>
      <c r="AJ500" s="127">
        <v>5</v>
      </c>
      <c r="AK500" s="127">
        <v>4.9901012082076619</v>
      </c>
    </row>
    <row r="501" spans="1:38" x14ac:dyDescent="0.15">
      <c r="A501" s="126" t="s">
        <v>1615</v>
      </c>
      <c r="B501" s="126" t="s">
        <v>1616</v>
      </c>
      <c r="C501" s="126" t="s">
        <v>1617</v>
      </c>
      <c r="D501" s="126" t="s">
        <v>94</v>
      </c>
      <c r="E501" s="126" t="s">
        <v>401</v>
      </c>
      <c r="F501" s="127" t="s">
        <v>52</v>
      </c>
      <c r="G501" s="127">
        <v>-39.524997365000182</v>
      </c>
      <c r="H501" s="127">
        <v>103.26497414744668</v>
      </c>
      <c r="I501" s="127">
        <v>-1.3175946038641797</v>
      </c>
      <c r="J501" s="127">
        <v>-6.7773047180467358</v>
      </c>
      <c r="K501" s="127">
        <v>-35.247149470283034</v>
      </c>
      <c r="L501" s="127">
        <v>21.480664043757812</v>
      </c>
      <c r="M501" s="127">
        <v>3.20707768869228</v>
      </c>
      <c r="N501" s="127">
        <v>16.688990088400743</v>
      </c>
      <c r="O501" s="127">
        <v>-25.003279548734099</v>
      </c>
      <c r="P501" s="127">
        <v>57.263424873185244</v>
      </c>
      <c r="Q501" s="127">
        <v>0</v>
      </c>
      <c r="R501" s="127">
        <v>0</v>
      </c>
      <c r="S501" s="127">
        <v>0</v>
      </c>
      <c r="T501" s="127">
        <v>4.8994800211328311</v>
      </c>
      <c r="U501" s="127">
        <v>0</v>
      </c>
      <c r="V501" s="127">
        <v>0</v>
      </c>
      <c r="W501" s="127">
        <v>-5.036447978793035E-2</v>
      </c>
      <c r="X501" s="127">
        <v>0</v>
      </c>
      <c r="Y501" s="127">
        <v>-1.5912586856202893E-2</v>
      </c>
      <c r="Z501" s="127">
        <v>3.0610079575596814</v>
      </c>
      <c r="AA501" s="128">
        <v>-3.0884850980594791E-2</v>
      </c>
      <c r="AB501" s="127">
        <v>0</v>
      </c>
      <c r="AC501" s="127">
        <v>3.9879511868595952</v>
      </c>
      <c r="AD501" s="128">
        <v>3.9885122923423388</v>
      </c>
      <c r="AE501" s="127">
        <v>1.9999047664396974</v>
      </c>
      <c r="AF501" s="128">
        <v>4.990429951916342</v>
      </c>
      <c r="AG501" s="128">
        <v>3.9906625166740817</v>
      </c>
      <c r="AH501" s="128">
        <v>2.9994655264564343</v>
      </c>
      <c r="AI501" s="128">
        <v>-1.0004566399601464</v>
      </c>
      <c r="AJ501" s="127">
        <v>2.1</v>
      </c>
      <c r="AK501" s="127">
        <v>2.0916723115134341</v>
      </c>
    </row>
    <row r="502" spans="1:38" ht="17" x14ac:dyDescent="0.15">
      <c r="A502" s="126" t="s">
        <v>1618</v>
      </c>
      <c r="B502" s="126" t="s">
        <v>1619</v>
      </c>
      <c r="C502" s="126" t="s">
        <v>1620</v>
      </c>
      <c r="D502" s="126" t="s">
        <v>194</v>
      </c>
      <c r="E502" s="126" t="s">
        <v>76</v>
      </c>
      <c r="F502" s="127" t="s">
        <v>52</v>
      </c>
      <c r="G502" s="127">
        <v>-50.356174746264891</v>
      </c>
      <c r="H502" s="127">
        <v>-1.4222222222222314</v>
      </c>
      <c r="I502" s="127">
        <v>53.368543089012007</v>
      </c>
      <c r="J502" s="127">
        <v>29.438938350411547</v>
      </c>
      <c r="K502" s="127">
        <v>-15.573291804555183</v>
      </c>
      <c r="L502" s="127">
        <v>4.4961955268618965</v>
      </c>
      <c r="M502" s="127">
        <v>4.5013239187996419</v>
      </c>
      <c r="N502" s="127">
        <v>7.270551801801787</v>
      </c>
      <c r="O502" s="127">
        <v>1.8174660455350704</v>
      </c>
      <c r="P502" s="127">
        <v>0</v>
      </c>
      <c r="Q502" s="127">
        <v>2.5003222064698889</v>
      </c>
      <c r="R502" s="127">
        <v>2.9988683515654486</v>
      </c>
      <c r="S502" s="127">
        <v>1.5015564914850614</v>
      </c>
      <c r="T502" s="127">
        <v>2.5016537374466168</v>
      </c>
      <c r="U502" s="127">
        <v>0</v>
      </c>
      <c r="V502" s="127" t="s">
        <v>52</v>
      </c>
      <c r="W502" s="127" t="s">
        <v>52</v>
      </c>
      <c r="X502" s="127" t="s">
        <v>52</v>
      </c>
      <c r="Y502" s="127" t="s">
        <v>52</v>
      </c>
      <c r="Z502" s="127" t="s">
        <v>52</v>
      </c>
      <c r="AA502" s="128" t="s">
        <v>52</v>
      </c>
      <c r="AB502" s="127" t="s">
        <v>52</v>
      </c>
      <c r="AC502" s="127" t="s">
        <v>52</v>
      </c>
      <c r="AD502" s="128" t="s">
        <v>52</v>
      </c>
      <c r="AE502" s="127" t="s">
        <v>52</v>
      </c>
      <c r="AF502" s="128" t="s">
        <v>52</v>
      </c>
      <c r="AG502" s="128" t="s">
        <v>52</v>
      </c>
      <c r="AH502" s="128" t="s">
        <v>52</v>
      </c>
      <c r="AI502" s="128" t="s">
        <v>52</v>
      </c>
      <c r="AJ502" s="127" t="s">
        <v>52</v>
      </c>
      <c r="AK502" s="127" t="s">
        <v>52</v>
      </c>
    </row>
    <row r="503" spans="1:38" ht="17" x14ac:dyDescent="0.15">
      <c r="A503" s="126" t="s">
        <v>1621</v>
      </c>
      <c r="B503" s="126" t="s">
        <v>52</v>
      </c>
      <c r="C503" s="126" t="s">
        <v>1622</v>
      </c>
      <c r="D503" s="126" t="s">
        <v>194</v>
      </c>
      <c r="E503" s="126" t="s">
        <v>76</v>
      </c>
      <c r="F503" s="127" t="s">
        <v>52</v>
      </c>
      <c r="G503" s="127">
        <v>-2.1276595744680833</v>
      </c>
      <c r="H503" s="127">
        <v>-8.6956521739130466</v>
      </c>
      <c r="I503" s="127" t="s">
        <v>52</v>
      </c>
      <c r="J503" s="127" t="s">
        <v>52</v>
      </c>
      <c r="K503" s="127" t="s">
        <v>52</v>
      </c>
      <c r="L503" s="127" t="s">
        <v>52</v>
      </c>
      <c r="M503" s="127" t="s">
        <v>52</v>
      </c>
      <c r="N503" s="127" t="s">
        <v>52</v>
      </c>
      <c r="O503" s="127" t="s">
        <v>52</v>
      </c>
      <c r="P503" s="127" t="s">
        <v>52</v>
      </c>
      <c r="Q503" s="127" t="s">
        <v>52</v>
      </c>
      <c r="R503" s="127" t="s">
        <v>52</v>
      </c>
      <c r="S503" s="127" t="s">
        <v>52</v>
      </c>
      <c r="T503" s="127" t="s">
        <v>52</v>
      </c>
      <c r="U503" s="127" t="s">
        <v>52</v>
      </c>
      <c r="V503" s="127" t="s">
        <v>52</v>
      </c>
      <c r="W503" s="127" t="s">
        <v>52</v>
      </c>
      <c r="X503" s="127" t="s">
        <v>52</v>
      </c>
      <c r="Y503" s="127" t="s">
        <v>52</v>
      </c>
      <c r="Z503" s="127" t="s">
        <v>52</v>
      </c>
      <c r="AA503" s="128" t="s">
        <v>52</v>
      </c>
      <c r="AB503" s="127" t="s">
        <v>52</v>
      </c>
      <c r="AC503" s="127" t="s">
        <v>52</v>
      </c>
      <c r="AD503" s="128" t="s">
        <v>52</v>
      </c>
      <c r="AE503" s="127" t="s">
        <v>52</v>
      </c>
      <c r="AF503" s="128" t="s">
        <v>52</v>
      </c>
      <c r="AG503" s="128" t="s">
        <v>52</v>
      </c>
      <c r="AH503" s="128" t="s">
        <v>52</v>
      </c>
      <c r="AI503" s="128" t="s">
        <v>52</v>
      </c>
      <c r="AJ503" s="127" t="s">
        <v>52</v>
      </c>
      <c r="AK503" s="127" t="s">
        <v>52</v>
      </c>
    </row>
    <row r="504" spans="1:38" ht="17" x14ac:dyDescent="0.15">
      <c r="A504" s="129" t="s">
        <v>1623</v>
      </c>
      <c r="B504" s="126" t="s">
        <v>52</v>
      </c>
      <c r="C504" s="129" t="s">
        <v>1624</v>
      </c>
      <c r="D504" s="126" t="s">
        <v>194</v>
      </c>
      <c r="E504" s="126" t="s">
        <v>76</v>
      </c>
      <c r="F504" s="127" t="s">
        <v>52</v>
      </c>
      <c r="G504" s="127">
        <v>19.230769230769226</v>
      </c>
      <c r="H504" s="127">
        <v>14.523297491039415</v>
      </c>
      <c r="I504" s="127">
        <v>32.699048572859311</v>
      </c>
      <c r="J504" s="127">
        <v>4.7169811320754889</v>
      </c>
      <c r="K504" s="127" t="s">
        <v>52</v>
      </c>
      <c r="L504" s="127" t="s">
        <v>52</v>
      </c>
      <c r="M504" s="127" t="s">
        <v>52</v>
      </c>
      <c r="N504" s="127" t="s">
        <v>52</v>
      </c>
      <c r="O504" s="127" t="s">
        <v>52</v>
      </c>
      <c r="P504" s="127" t="s">
        <v>52</v>
      </c>
      <c r="Q504" s="127" t="s">
        <v>52</v>
      </c>
      <c r="R504" s="127" t="s">
        <v>52</v>
      </c>
      <c r="S504" s="127" t="s">
        <v>52</v>
      </c>
      <c r="T504" s="127" t="s">
        <v>52</v>
      </c>
      <c r="U504" s="127" t="s">
        <v>52</v>
      </c>
      <c r="V504" s="127" t="s">
        <v>52</v>
      </c>
      <c r="W504" s="127" t="s">
        <v>52</v>
      </c>
      <c r="X504" s="127" t="s">
        <v>52</v>
      </c>
      <c r="Y504" s="127" t="s">
        <v>52</v>
      </c>
      <c r="Z504" s="127" t="s">
        <v>52</v>
      </c>
      <c r="AA504" s="128" t="s">
        <v>52</v>
      </c>
      <c r="AB504" s="127" t="s">
        <v>52</v>
      </c>
      <c r="AC504" s="127" t="s">
        <v>52</v>
      </c>
      <c r="AD504" s="128" t="s">
        <v>52</v>
      </c>
      <c r="AE504" s="127" t="s">
        <v>52</v>
      </c>
      <c r="AF504" s="128" t="s">
        <v>52</v>
      </c>
      <c r="AG504" s="128" t="s">
        <v>52</v>
      </c>
      <c r="AH504" s="128" t="s">
        <v>52</v>
      </c>
      <c r="AI504" s="128" t="s">
        <v>52</v>
      </c>
      <c r="AJ504" s="127" t="s">
        <v>52</v>
      </c>
      <c r="AK504" s="127" t="s">
        <v>52</v>
      </c>
      <c r="AL504" s="130"/>
    </row>
    <row r="505" spans="1:38" x14ac:dyDescent="0.15">
      <c r="A505" s="126" t="s">
        <v>1625</v>
      </c>
      <c r="B505" s="126" t="s">
        <v>1626</v>
      </c>
      <c r="C505" s="126" t="s">
        <v>1627</v>
      </c>
      <c r="D505" s="126" t="s">
        <v>94</v>
      </c>
      <c r="E505" s="126" t="s">
        <v>78</v>
      </c>
      <c r="F505" s="127" t="s">
        <v>52</v>
      </c>
      <c r="G505" s="127" t="s">
        <v>52</v>
      </c>
      <c r="H505" s="127" t="s">
        <v>52</v>
      </c>
      <c r="I505" s="127" t="s">
        <v>52</v>
      </c>
      <c r="J505" s="127" t="s">
        <v>52</v>
      </c>
      <c r="K505" s="127" t="s">
        <v>52</v>
      </c>
      <c r="L505" s="127">
        <v>4.2616053335808175</v>
      </c>
      <c r="M505" s="127">
        <v>5.9642147117296247</v>
      </c>
      <c r="N505" s="127">
        <v>6.1815687043207816</v>
      </c>
      <c r="O505" s="127">
        <v>7.8695096061289291</v>
      </c>
      <c r="P505" s="127">
        <v>10.807407860155266</v>
      </c>
      <c r="Q505" s="127">
        <v>-0.70494009663967461</v>
      </c>
      <c r="R505" s="127">
        <v>4.9596142522248243</v>
      </c>
      <c r="S505" s="127">
        <v>4.9052090059383175</v>
      </c>
      <c r="T505" s="127">
        <v>4.9200343070480841</v>
      </c>
      <c r="U505" s="127">
        <v>4.6364239620699976</v>
      </c>
      <c r="V505" s="127">
        <v>3.9631624418668991</v>
      </c>
      <c r="W505" s="127">
        <v>2.4028855844546086</v>
      </c>
      <c r="X505" s="127">
        <v>0</v>
      </c>
      <c r="Y505" s="127">
        <v>1.5539747220131517E-2</v>
      </c>
      <c r="Z505" s="127">
        <v>1.9473457056538734</v>
      </c>
      <c r="AA505" s="128">
        <v>2.0168323370531649</v>
      </c>
      <c r="AB505" s="127">
        <v>2.0026890644711415</v>
      </c>
      <c r="AC505" s="127">
        <v>3.9210421396083106</v>
      </c>
      <c r="AD505" s="128">
        <v>5.1346695897275252</v>
      </c>
      <c r="AE505" s="127">
        <v>5.9711940898732552</v>
      </c>
      <c r="AF505" s="128">
        <v>3.2404284027660601</v>
      </c>
      <c r="AG505" s="128">
        <v>3.969177779139188</v>
      </c>
      <c r="AH505" s="128">
        <v>4.9391768911469196</v>
      </c>
      <c r="AI505" s="128">
        <v>3.0184300170948775</v>
      </c>
      <c r="AJ505" s="127">
        <v>4.9000000000000004</v>
      </c>
      <c r="AK505" s="127">
        <v>4.9693995381062317</v>
      </c>
    </row>
    <row r="506" spans="1:38" x14ac:dyDescent="0.15">
      <c r="A506" s="126" t="s">
        <v>1628</v>
      </c>
      <c r="B506" s="126" t="s">
        <v>1629</v>
      </c>
      <c r="C506" s="126" t="s">
        <v>1630</v>
      </c>
      <c r="D506" s="126" t="s">
        <v>94</v>
      </c>
      <c r="E506" s="126" t="s">
        <v>76</v>
      </c>
      <c r="F506" s="127" t="s">
        <v>52</v>
      </c>
      <c r="G506" s="127">
        <v>0</v>
      </c>
      <c r="H506" s="127">
        <v>-1.4640522875817084</v>
      </c>
      <c r="I506" s="127">
        <v>12.324223932077487</v>
      </c>
      <c r="J506" s="127">
        <v>6.6965867485532016</v>
      </c>
      <c r="K506" s="127">
        <v>6.5530219172016899</v>
      </c>
      <c r="L506" s="127">
        <v>-6.326615416580097</v>
      </c>
      <c r="M506" s="127">
        <v>4.3584340689807988</v>
      </c>
      <c r="N506" s="127">
        <v>7.6514346439957563</v>
      </c>
      <c r="O506" s="127">
        <v>11.332675222112542</v>
      </c>
      <c r="P506" s="127">
        <v>5.8255009753502378</v>
      </c>
      <c r="Q506" s="127">
        <v>8.4541265186426529</v>
      </c>
      <c r="R506" s="127">
        <v>5.2224969097651268</v>
      </c>
      <c r="S506" s="127">
        <v>5.6607929515418505</v>
      </c>
      <c r="T506" s="127">
        <v>4.9683830171635179</v>
      </c>
      <c r="U506" s="127">
        <v>4.3095458758109402</v>
      </c>
      <c r="V506" s="127">
        <v>3.5222440819953107</v>
      </c>
      <c r="W506" s="127">
        <v>2.5380088278567712</v>
      </c>
      <c r="X506" s="127">
        <v>0.33480808322372013</v>
      </c>
      <c r="Y506" s="127">
        <v>0.55416517697533152</v>
      </c>
      <c r="Z506" s="127">
        <v>0.73481481481481126</v>
      </c>
      <c r="AA506" s="128">
        <v>0.64709688805224541</v>
      </c>
      <c r="AB506" s="127">
        <v>1.7534630896021142E-2</v>
      </c>
      <c r="AC506" s="127">
        <v>3.4537166900420635</v>
      </c>
      <c r="AD506" s="128">
        <v>3.7451279444161933</v>
      </c>
      <c r="AE506" s="127">
        <v>3.6589349885658207</v>
      </c>
      <c r="AF506" s="128">
        <v>2.9519907553314351</v>
      </c>
      <c r="AG506" s="128">
        <v>3.4336734693877435</v>
      </c>
      <c r="AH506" s="128">
        <v>3.44300300892814</v>
      </c>
      <c r="AI506" s="128">
        <v>1.2636498021076752</v>
      </c>
      <c r="AJ506" s="127">
        <v>0.8</v>
      </c>
      <c r="AK506" s="127">
        <v>3.6116432275849131</v>
      </c>
    </row>
    <row r="507" spans="1:38" x14ac:dyDescent="0.15">
      <c r="A507" s="126" t="s">
        <v>1631</v>
      </c>
      <c r="B507" s="16" t="s">
        <v>1632</v>
      </c>
      <c r="C507" s="126" t="s">
        <v>1633</v>
      </c>
      <c r="D507" s="126" t="s">
        <v>94</v>
      </c>
      <c r="E507" s="126" t="s">
        <v>82</v>
      </c>
      <c r="F507" s="127" t="s">
        <v>52</v>
      </c>
      <c r="G507" s="127">
        <v>4.4943371352096335</v>
      </c>
      <c r="H507" s="127">
        <v>-5.3772484850801874</v>
      </c>
      <c r="I507" s="127">
        <v>5.6222222222222342</v>
      </c>
      <c r="J507" s="127">
        <v>5.627068071839787</v>
      </c>
      <c r="K507" s="127">
        <v>7.9185151652331456</v>
      </c>
      <c r="L507" s="127">
        <v>7.7821403402798666</v>
      </c>
      <c r="M507" s="127">
        <v>5.4984743757394483</v>
      </c>
      <c r="N507" s="127">
        <v>5.3004367843229971</v>
      </c>
      <c r="O507" s="127">
        <v>12.253363228699541</v>
      </c>
      <c r="P507" s="127">
        <v>8.0020972735443934</v>
      </c>
      <c r="Q507" s="127">
        <v>6.5966202001988279</v>
      </c>
      <c r="R507" s="127">
        <v>2.9591958447642099</v>
      </c>
      <c r="S507" s="127">
        <v>4.926803580832015</v>
      </c>
      <c r="T507" s="127">
        <v>4.9112699241177182</v>
      </c>
      <c r="U507" s="127">
        <v>3.9006515437089035</v>
      </c>
      <c r="V507" s="127">
        <v>3.88589108455038</v>
      </c>
      <c r="W507" s="127">
        <v>2.399439805704759</v>
      </c>
      <c r="X507" s="127">
        <v>0</v>
      </c>
      <c r="Y507" s="127">
        <v>0</v>
      </c>
      <c r="Z507" s="127">
        <v>0</v>
      </c>
      <c r="AA507" s="128">
        <v>1.9857173771910874</v>
      </c>
      <c r="AB507" s="127">
        <v>1.9479031395615243</v>
      </c>
      <c r="AC507" s="127">
        <v>3.9862130975573118</v>
      </c>
      <c r="AD507" s="128">
        <v>3.9919296728635256</v>
      </c>
      <c r="AE507" s="127">
        <v>4.9889135254988837</v>
      </c>
      <c r="AF507" s="128">
        <v>4.9960401267159282</v>
      </c>
      <c r="AG507" s="128">
        <v>3.9851656295178728</v>
      </c>
      <c r="AH507" s="128">
        <v>2.9982469926857349</v>
      </c>
      <c r="AI507" s="128">
        <v>3.7443511943189201</v>
      </c>
      <c r="AJ507" s="127">
        <v>3.9</v>
      </c>
      <c r="AK507" s="127">
        <v>4.9964621999673504</v>
      </c>
    </row>
    <row r="508" spans="1:38" x14ac:dyDescent="0.15">
      <c r="A508" s="126" t="s">
        <v>1634</v>
      </c>
      <c r="B508" s="126" t="s">
        <v>1635</v>
      </c>
      <c r="C508" s="126" t="s">
        <v>1636</v>
      </c>
      <c r="D508" s="126" t="s">
        <v>94</v>
      </c>
      <c r="E508" s="126" t="s">
        <v>86</v>
      </c>
      <c r="F508" s="127" t="s">
        <v>52</v>
      </c>
      <c r="G508" s="127" t="s">
        <v>52</v>
      </c>
      <c r="H508" s="127" t="s">
        <v>52</v>
      </c>
      <c r="I508" s="127">
        <v>3.7777777777777857</v>
      </c>
      <c r="J508" s="127">
        <v>11.862955032119913</v>
      </c>
      <c r="K508" s="127">
        <v>18.855283307810097</v>
      </c>
      <c r="L508" s="127">
        <v>14.640038653567402</v>
      </c>
      <c r="M508" s="127">
        <v>8.9772407979769469</v>
      </c>
      <c r="N508" s="127">
        <v>9.7976021657857615</v>
      </c>
      <c r="O508" s="127">
        <v>19.502172126335566</v>
      </c>
      <c r="P508" s="127">
        <v>15.248575358616606</v>
      </c>
      <c r="Q508" s="127">
        <v>7.8857630008525064</v>
      </c>
      <c r="R508" s="127">
        <v>4.7175029632556402</v>
      </c>
      <c r="S508" s="127">
        <v>4.8520977965589935</v>
      </c>
      <c r="T508" s="127">
        <v>5.0017992083483307</v>
      </c>
      <c r="U508" s="127">
        <v>12.87183002056203</v>
      </c>
      <c r="V508" s="127">
        <v>3.9713383531697843</v>
      </c>
      <c r="W508" s="127">
        <v>1.6820464898960239</v>
      </c>
      <c r="X508" s="127">
        <v>0</v>
      </c>
      <c r="Y508" s="127">
        <v>3.9402642159678436</v>
      </c>
      <c r="Z508" s="127">
        <v>0</v>
      </c>
      <c r="AA508" s="128">
        <v>1.9893899204243892</v>
      </c>
      <c r="AB508" s="127">
        <v>1.9885132206328482</v>
      </c>
      <c r="AC508" s="127">
        <v>1.9922435318493248</v>
      </c>
      <c r="AD508" s="128">
        <v>0</v>
      </c>
      <c r="AE508" s="127">
        <v>6.2506511094905681</v>
      </c>
      <c r="AF508" s="128">
        <v>11.765859397980204</v>
      </c>
      <c r="AG508" s="128">
        <v>4.3819633301166894</v>
      </c>
      <c r="AH508" s="128">
        <v>6.2991133336134846</v>
      </c>
      <c r="AI508" s="128">
        <v>3.8543643263757006</v>
      </c>
      <c r="AJ508" s="127">
        <v>5.3</v>
      </c>
      <c r="AK508" s="127">
        <v>4.6980593401033577</v>
      </c>
    </row>
    <row r="509" spans="1:38" x14ac:dyDescent="0.15">
      <c r="A509" s="126" t="s">
        <v>1637</v>
      </c>
      <c r="B509" s="126" t="s">
        <v>1638</v>
      </c>
      <c r="C509" s="126" t="s">
        <v>1639</v>
      </c>
      <c r="D509" s="126" t="s">
        <v>94</v>
      </c>
      <c r="E509" s="126" t="s">
        <v>76</v>
      </c>
      <c r="F509" s="127" t="s">
        <v>52</v>
      </c>
      <c r="G509" s="127">
        <v>22.517616912235752</v>
      </c>
      <c r="H509" s="127">
        <v>0</v>
      </c>
      <c r="I509" s="127">
        <v>10.901960784313729</v>
      </c>
      <c r="J509" s="127">
        <v>4.5968882602545875</v>
      </c>
      <c r="K509" s="127">
        <v>1.448050484561648</v>
      </c>
      <c r="L509" s="127">
        <v>3.6212163287975443</v>
      </c>
      <c r="M509" s="127">
        <v>0</v>
      </c>
      <c r="N509" s="127">
        <v>5.9977488342177026</v>
      </c>
      <c r="O509" s="127">
        <v>9.9008899676375393</v>
      </c>
      <c r="P509" s="127">
        <v>3.9385294929603418</v>
      </c>
      <c r="Q509" s="127">
        <v>2.6693227091633531</v>
      </c>
      <c r="R509" s="127">
        <v>1.9057474237916665</v>
      </c>
      <c r="S509" s="127">
        <v>0.99428813200761113</v>
      </c>
      <c r="T509" s="127">
        <v>2.5974025974025921</v>
      </c>
      <c r="U509" s="127">
        <v>2.4908125765618507</v>
      </c>
      <c r="V509" s="127">
        <v>0.99601593625497742</v>
      </c>
      <c r="W509" s="127">
        <v>-1.4437869822485254</v>
      </c>
      <c r="X509" s="127">
        <v>0</v>
      </c>
      <c r="Y509" s="127">
        <v>0</v>
      </c>
      <c r="Z509" s="127">
        <v>0</v>
      </c>
      <c r="AA509" s="128">
        <v>0</v>
      </c>
      <c r="AB509" s="127">
        <v>0</v>
      </c>
      <c r="AC509" s="127">
        <v>0</v>
      </c>
      <c r="AD509" s="128">
        <v>2.0012808197246157</v>
      </c>
      <c r="AE509" s="127">
        <v>2.9901114424736974</v>
      </c>
      <c r="AF509" s="128">
        <v>2.1984302369885134</v>
      </c>
      <c r="AG509" s="128">
        <v>1.9982850538716512</v>
      </c>
      <c r="AH509" s="128">
        <v>1.69962352425163</v>
      </c>
      <c r="AI509" s="128">
        <v>1.4988355376653308</v>
      </c>
      <c r="AJ509" s="127">
        <v>3</v>
      </c>
      <c r="AK509" s="127">
        <v>2.9912325941206763</v>
      </c>
    </row>
    <row r="510" spans="1:38" ht="17" x14ac:dyDescent="0.15">
      <c r="A510" s="126" t="s">
        <v>1640</v>
      </c>
      <c r="B510" s="126" t="s">
        <v>1641</v>
      </c>
      <c r="C510" s="126" t="s">
        <v>1642</v>
      </c>
      <c r="D510" s="126" t="s">
        <v>194</v>
      </c>
      <c r="E510" s="126" t="s">
        <v>76</v>
      </c>
      <c r="F510" s="127" t="s">
        <v>52</v>
      </c>
      <c r="G510" s="127">
        <v>8.6283524904214488</v>
      </c>
      <c r="H510" s="127">
        <v>15.871896162528216</v>
      </c>
      <c r="I510" s="127">
        <v>0.32874710824304998</v>
      </c>
      <c r="J510" s="127">
        <v>-1.9902912621359263</v>
      </c>
      <c r="K510" s="127">
        <v>2.513620604259529</v>
      </c>
      <c r="L510" s="127">
        <v>6.8365744655151559</v>
      </c>
      <c r="M510" s="127">
        <v>7.846240814019211</v>
      </c>
      <c r="N510" s="127">
        <v>4.9795576056190356</v>
      </c>
      <c r="O510" s="127">
        <v>5.9017375674056183</v>
      </c>
      <c r="P510" s="127">
        <v>15.304101838755301</v>
      </c>
      <c r="Q510" s="127">
        <v>5.2338894340857109</v>
      </c>
      <c r="R510" s="127">
        <v>4.3052533416226169</v>
      </c>
      <c r="S510" s="127">
        <v>5.818804947101782</v>
      </c>
      <c r="T510" s="127">
        <v>1.9854960219671796</v>
      </c>
      <c r="U510" s="127">
        <v>2.3817742492233407</v>
      </c>
      <c r="V510" s="127">
        <v>3.9244774106540774</v>
      </c>
      <c r="W510" s="127">
        <v>3.1533869711912814</v>
      </c>
      <c r="X510" s="127">
        <v>0.99383570260411602</v>
      </c>
      <c r="Y510" s="127">
        <v>9.3423019431980947E-2</v>
      </c>
      <c r="Z510" s="127">
        <v>1.8418268931615955</v>
      </c>
      <c r="AA510" s="128">
        <v>0.10997739353577618</v>
      </c>
      <c r="AB510" s="127">
        <v>0.30515715593530945</v>
      </c>
      <c r="AC510" s="127">
        <v>5.3909339823547286</v>
      </c>
      <c r="AD510" s="128">
        <v>28.260493043126832</v>
      </c>
      <c r="AE510" s="127">
        <v>4.8793662225423029</v>
      </c>
      <c r="AF510" s="128" t="s">
        <v>52</v>
      </c>
      <c r="AG510" s="128" t="s">
        <v>52</v>
      </c>
      <c r="AH510" s="128" t="s">
        <v>52</v>
      </c>
      <c r="AI510" s="128" t="s">
        <v>52</v>
      </c>
      <c r="AJ510" s="127" t="s">
        <v>52</v>
      </c>
      <c r="AK510" s="127" t="s">
        <v>52</v>
      </c>
    </row>
    <row r="511" spans="1:38" x14ac:dyDescent="0.15">
      <c r="A511" s="126" t="s">
        <v>1643</v>
      </c>
      <c r="B511" s="126" t="s">
        <v>1644</v>
      </c>
      <c r="C511" s="126" t="s">
        <v>1645</v>
      </c>
      <c r="D511" s="126" t="s">
        <v>94</v>
      </c>
      <c r="E511" s="126" t="s">
        <v>76</v>
      </c>
      <c r="F511" s="127" t="s">
        <v>52</v>
      </c>
      <c r="G511" s="127">
        <v>-1.1851851851851904</v>
      </c>
      <c r="H511" s="127">
        <v>-1.2101092310987269</v>
      </c>
      <c r="I511" s="127">
        <v>8.4661246612466101</v>
      </c>
      <c r="J511" s="127">
        <v>6.7659404357385426</v>
      </c>
      <c r="K511" s="127">
        <v>9.9316671346999925</v>
      </c>
      <c r="L511" s="127">
        <v>3.8402588555858301</v>
      </c>
      <c r="M511" s="127">
        <v>5.6990569905699147</v>
      </c>
      <c r="N511" s="127">
        <v>4.5228859581070395</v>
      </c>
      <c r="O511" s="127">
        <v>6.8507385140651849</v>
      </c>
      <c r="P511" s="127">
        <v>8.9816615726590499</v>
      </c>
      <c r="Q511" s="127">
        <v>5.4241825482822463</v>
      </c>
      <c r="R511" s="127">
        <v>4.8186215235791963</v>
      </c>
      <c r="S511" s="127">
        <v>3.4723423891099827</v>
      </c>
      <c r="T511" s="127">
        <v>2.5363732649534683</v>
      </c>
      <c r="U511" s="127">
        <v>4.3927367619876208</v>
      </c>
      <c r="V511" s="127">
        <v>3.7287782522653856</v>
      </c>
      <c r="W511" s="127">
        <v>2.4801686916356971</v>
      </c>
      <c r="X511" s="127">
        <v>0.17636684303350592</v>
      </c>
      <c r="Y511" s="127">
        <v>0.82159624413145593</v>
      </c>
      <c r="Z511" s="127">
        <v>1.2029491656965376</v>
      </c>
      <c r="AA511" s="128">
        <v>0.51284509202456086</v>
      </c>
      <c r="AB511" s="127">
        <v>0.47684898192741354</v>
      </c>
      <c r="AC511" s="127">
        <v>3.6495657538797355</v>
      </c>
      <c r="AD511" s="128">
        <v>3.5622710622710718</v>
      </c>
      <c r="AE511" s="127">
        <v>3.8067026262268877</v>
      </c>
      <c r="AF511" s="128">
        <v>3.1091613782529226</v>
      </c>
      <c r="AG511" s="128">
        <v>3.0319302738651022</v>
      </c>
      <c r="AH511" s="128">
        <v>2.9547367999037824</v>
      </c>
      <c r="AI511" s="128">
        <v>3.654314641744544</v>
      </c>
      <c r="AJ511" s="127">
        <v>4.0999999999999996</v>
      </c>
      <c r="AK511" s="127">
        <v>4.2579294915743553</v>
      </c>
    </row>
    <row r="512" spans="1:38" x14ac:dyDescent="0.15">
      <c r="A512" s="126" t="s">
        <v>1646</v>
      </c>
      <c r="B512" s="126" t="s">
        <v>1647</v>
      </c>
      <c r="C512" s="126" t="s">
        <v>1648</v>
      </c>
      <c r="D512" s="126" t="s">
        <v>94</v>
      </c>
      <c r="E512" s="126" t="s">
        <v>76</v>
      </c>
      <c r="F512" s="127" t="s">
        <v>52</v>
      </c>
      <c r="G512" s="127">
        <v>0</v>
      </c>
      <c r="H512" s="127">
        <v>-1.03546229267846</v>
      </c>
      <c r="I512" s="127">
        <v>8.5648148148148096</v>
      </c>
      <c r="J512" s="127">
        <v>5.3731343283581907</v>
      </c>
      <c r="K512" s="127">
        <v>11.663294212869289</v>
      </c>
      <c r="L512" s="127">
        <v>6.3931574369382531</v>
      </c>
      <c r="M512" s="127">
        <v>5.9681155470772609</v>
      </c>
      <c r="N512" s="127">
        <v>4.9762119069049788</v>
      </c>
      <c r="O512" s="127">
        <v>9.1989220970112768</v>
      </c>
      <c r="P512" s="127">
        <v>4.4531688166012202</v>
      </c>
      <c r="Q512" s="127">
        <v>6.0513316151202616</v>
      </c>
      <c r="R512" s="127">
        <v>4.5617943395271254</v>
      </c>
      <c r="S512" s="127">
        <v>4.8615146232810389</v>
      </c>
      <c r="T512" s="127">
        <v>4.2713335796084237</v>
      </c>
      <c r="U512" s="127">
        <v>5.1946326557725513</v>
      </c>
      <c r="V512" s="127">
        <v>2.8079481350509354</v>
      </c>
      <c r="W512" s="127">
        <v>2.4241431554809338</v>
      </c>
      <c r="X512" s="127">
        <v>1.075440770799176</v>
      </c>
      <c r="Y512" s="127">
        <v>0.42718139387707765</v>
      </c>
      <c r="Z512" s="127">
        <v>0.83891295785740283</v>
      </c>
      <c r="AA512" s="128">
        <v>1.0936218411904841</v>
      </c>
      <c r="AB512" s="127">
        <v>2.2872155468840694</v>
      </c>
      <c r="AC512" s="127">
        <v>2.232294617563757</v>
      </c>
      <c r="AD512" s="128">
        <v>2.3128648488879078</v>
      </c>
      <c r="AE512" s="127">
        <v>2.9033655929510127</v>
      </c>
      <c r="AF512" s="128">
        <v>2.8740875912408814</v>
      </c>
      <c r="AG512" s="128">
        <v>3.6602421968275678</v>
      </c>
      <c r="AH512" s="128">
        <v>0.79965775964196617</v>
      </c>
      <c r="AI512" s="128">
        <v>2.6632790310469812</v>
      </c>
      <c r="AJ512" s="127">
        <v>3.3</v>
      </c>
      <c r="AK512" s="127">
        <v>6.2686567164179126</v>
      </c>
    </row>
    <row r="513" spans="1:37" ht="17" x14ac:dyDescent="0.15">
      <c r="A513" s="126" t="s">
        <v>1649</v>
      </c>
      <c r="B513" s="126" t="s">
        <v>1650</v>
      </c>
      <c r="C513" s="126" t="s">
        <v>1651</v>
      </c>
      <c r="D513" s="126" t="s">
        <v>194</v>
      </c>
      <c r="E513" s="126" t="s">
        <v>76</v>
      </c>
      <c r="F513" s="127" t="s">
        <v>52</v>
      </c>
      <c r="G513" s="127">
        <v>-18.490106544901067</v>
      </c>
      <c r="H513" s="127">
        <v>20.167314012548545</v>
      </c>
      <c r="I513" s="127">
        <v>14.339880656389852</v>
      </c>
      <c r="J513" s="127">
        <v>3.5063876053275607</v>
      </c>
      <c r="K513" s="127">
        <v>-20.388655462184872</v>
      </c>
      <c r="L513" s="127">
        <v>3.0478955007256872</v>
      </c>
      <c r="M513" s="127">
        <v>3.3354673495518625</v>
      </c>
      <c r="N513" s="127">
        <v>4.1261384053032657</v>
      </c>
      <c r="O513" s="127">
        <v>8.9724519545427484</v>
      </c>
      <c r="P513" s="127">
        <v>0.40950040950041</v>
      </c>
      <c r="Q513" s="127">
        <v>2.0772158781946644</v>
      </c>
      <c r="R513" s="127">
        <v>4.2669933944172129</v>
      </c>
      <c r="S513" s="127">
        <v>2.9070658560261649</v>
      </c>
      <c r="T513" s="127">
        <v>5.0491510277033171</v>
      </c>
      <c r="U513" s="127">
        <v>1.3327661987806607</v>
      </c>
      <c r="V513" s="127" t="s">
        <v>52</v>
      </c>
      <c r="W513" s="127" t="s">
        <v>52</v>
      </c>
      <c r="X513" s="127" t="s">
        <v>52</v>
      </c>
      <c r="Y513" s="127" t="s">
        <v>52</v>
      </c>
      <c r="Z513" s="127" t="s">
        <v>52</v>
      </c>
      <c r="AA513" s="128" t="s">
        <v>52</v>
      </c>
      <c r="AB513" s="127" t="s">
        <v>52</v>
      </c>
      <c r="AC513" s="127" t="s">
        <v>52</v>
      </c>
      <c r="AD513" s="128" t="s">
        <v>52</v>
      </c>
      <c r="AE513" s="127" t="s">
        <v>52</v>
      </c>
      <c r="AF513" s="128" t="s">
        <v>52</v>
      </c>
      <c r="AG513" s="128" t="s">
        <v>52</v>
      </c>
      <c r="AH513" s="128" t="s">
        <v>52</v>
      </c>
      <c r="AI513" s="128" t="s">
        <v>52</v>
      </c>
      <c r="AJ513" s="127" t="s">
        <v>52</v>
      </c>
      <c r="AK513" s="127" t="s">
        <v>52</v>
      </c>
    </row>
    <row r="514" spans="1:37" ht="17" x14ac:dyDescent="0.15">
      <c r="A514" s="126" t="s">
        <v>1652</v>
      </c>
      <c r="B514" s="126" t="s">
        <v>1653</v>
      </c>
      <c r="C514" s="126" t="s">
        <v>1654</v>
      </c>
      <c r="D514" s="126" t="s">
        <v>194</v>
      </c>
      <c r="E514" s="126" t="s">
        <v>76</v>
      </c>
      <c r="F514" s="127" t="s">
        <v>52</v>
      </c>
      <c r="G514" s="127">
        <v>2.2988505747126453</v>
      </c>
      <c r="H514" s="127" t="s">
        <v>52</v>
      </c>
      <c r="I514" s="127" t="s">
        <v>52</v>
      </c>
      <c r="J514" s="127">
        <v>-143.68167905553128</v>
      </c>
      <c r="K514" s="127">
        <v>0</v>
      </c>
      <c r="L514" s="127">
        <v>0</v>
      </c>
      <c r="M514" s="127">
        <v>100.10010010010006</v>
      </c>
      <c r="N514" s="127">
        <v>62.531265632816428</v>
      </c>
      <c r="O514" s="127">
        <v>66.097260695598635</v>
      </c>
      <c r="P514" s="127">
        <v>4.7808764940239001</v>
      </c>
      <c r="Q514" s="127">
        <v>7.6576178265098633</v>
      </c>
      <c r="R514" s="127">
        <v>4.8624229979466094</v>
      </c>
      <c r="S514" s="127">
        <v>4.6761181170204225</v>
      </c>
      <c r="T514" s="127">
        <v>4.310086800359187</v>
      </c>
      <c r="U514" s="127">
        <v>3.6944045911047283</v>
      </c>
      <c r="V514" s="127">
        <v>-0.20062262193015101</v>
      </c>
      <c r="W514" s="127">
        <v>2.7658394565368098</v>
      </c>
      <c r="X514" s="127">
        <v>-5.3962900505908351E-2</v>
      </c>
      <c r="Y514" s="127">
        <v>-0.22946615374230817</v>
      </c>
      <c r="Z514" s="127">
        <v>0.39234255563822273</v>
      </c>
      <c r="AA514" s="128">
        <v>2.0214271275520446</v>
      </c>
      <c r="AB514" s="127">
        <v>-0.27739251040220791</v>
      </c>
      <c r="AC514" s="127">
        <v>3.7552155771905404</v>
      </c>
      <c r="AD514" s="128">
        <v>3.4724881909868444</v>
      </c>
      <c r="AE514" s="127">
        <v>3.9049969154842712</v>
      </c>
      <c r="AF514" s="128">
        <v>3.2892002612361138</v>
      </c>
      <c r="AG514" s="128">
        <v>5.2825199747082774</v>
      </c>
      <c r="AH514" s="128" t="s">
        <v>52</v>
      </c>
      <c r="AI514" s="128" t="s">
        <v>52</v>
      </c>
      <c r="AJ514" s="127" t="s">
        <v>52</v>
      </c>
      <c r="AK514" s="127" t="s">
        <v>52</v>
      </c>
    </row>
    <row r="515" spans="1:37" x14ac:dyDescent="0.15">
      <c r="A515" s="126" t="s">
        <v>1655</v>
      </c>
      <c r="B515" s="126" t="s">
        <v>1656</v>
      </c>
      <c r="C515" s="126" t="s">
        <v>1657</v>
      </c>
      <c r="D515" s="126" t="s">
        <v>94</v>
      </c>
      <c r="E515" s="126" t="s">
        <v>76</v>
      </c>
      <c r="F515" s="127" t="s">
        <v>52</v>
      </c>
      <c r="G515" s="127">
        <v>-36.298325722983257</v>
      </c>
      <c r="H515" s="127">
        <v>5.3713084201471872</v>
      </c>
      <c r="I515" s="127">
        <v>4.662131519274368</v>
      </c>
      <c r="J515" s="127">
        <v>7.9382962128433832</v>
      </c>
      <c r="K515" s="127">
        <v>3.7414692894419943</v>
      </c>
      <c r="L515" s="127">
        <v>4.5197740112994325</v>
      </c>
      <c r="M515" s="127">
        <v>5.6571640133283836</v>
      </c>
      <c r="N515" s="127">
        <v>5.1860676992080812</v>
      </c>
      <c r="O515" s="127">
        <v>5.3501232593777104</v>
      </c>
      <c r="P515" s="127">
        <v>15.418669365039221</v>
      </c>
      <c r="Q515" s="127">
        <v>6.2958904109589042</v>
      </c>
      <c r="R515" s="127">
        <v>4.7785968348883898</v>
      </c>
      <c r="S515" s="127">
        <v>4.6442979435206126</v>
      </c>
      <c r="T515" s="127">
        <v>2.6187118006582182</v>
      </c>
      <c r="U515" s="127">
        <v>2.4831630549319641</v>
      </c>
      <c r="V515" s="127">
        <v>2.9281595064598349</v>
      </c>
      <c r="W515" s="127">
        <v>0.60371785962473723</v>
      </c>
      <c r="X515" s="127">
        <v>2.1586150325944686E-2</v>
      </c>
      <c r="Y515" s="127">
        <v>0.55680248618783423</v>
      </c>
      <c r="Z515" s="127">
        <v>0.51508777954242646</v>
      </c>
      <c r="AA515" s="128">
        <v>0.35871375496434599</v>
      </c>
      <c r="AB515" s="127">
        <v>5.5316795029991539E-2</v>
      </c>
      <c r="AC515" s="127">
        <v>0.25091434889852327</v>
      </c>
      <c r="AD515" s="128">
        <v>2.6980019513850761</v>
      </c>
      <c r="AE515" s="127">
        <v>1.598579040852588</v>
      </c>
      <c r="AF515" s="128">
        <v>2.2767929744673898</v>
      </c>
      <c r="AG515" s="128">
        <v>1.3118142788996812</v>
      </c>
      <c r="AH515" s="128">
        <v>2.1227340500666907</v>
      </c>
      <c r="AI515" s="128">
        <v>2.8285280670073352</v>
      </c>
      <c r="AJ515" s="127">
        <v>3.5</v>
      </c>
      <c r="AK515" s="127">
        <v>3.9955244351404002</v>
      </c>
    </row>
    <row r="516" spans="1:37" x14ac:dyDescent="0.15">
      <c r="A516" s="126" t="s">
        <v>1658</v>
      </c>
      <c r="B516" s="126" t="s">
        <v>1659</v>
      </c>
      <c r="C516" s="126" t="s">
        <v>1660</v>
      </c>
      <c r="D516" s="126" t="s">
        <v>94</v>
      </c>
      <c r="E516" s="126" t="s">
        <v>78</v>
      </c>
      <c r="F516" s="127" t="s">
        <v>52</v>
      </c>
      <c r="G516" s="127" t="s">
        <v>52</v>
      </c>
      <c r="H516" s="127" t="s">
        <v>52</v>
      </c>
      <c r="I516" s="127" t="s">
        <v>52</v>
      </c>
      <c r="J516" s="127" t="s">
        <v>52</v>
      </c>
      <c r="K516" s="127" t="s">
        <v>52</v>
      </c>
      <c r="L516" s="127">
        <v>-0.56376912557732339</v>
      </c>
      <c r="M516" s="127">
        <v>6.5207519752974292</v>
      </c>
      <c r="N516" s="127">
        <v>6.6002460324226888</v>
      </c>
      <c r="O516" s="127">
        <v>8.370466854048118</v>
      </c>
      <c r="P516" s="127">
        <v>8.3196271929824661</v>
      </c>
      <c r="Q516" s="127">
        <v>3.6471057728807637</v>
      </c>
      <c r="R516" s="127">
        <v>4.0136731589128942</v>
      </c>
      <c r="S516" s="127">
        <v>3.0200433369447381</v>
      </c>
      <c r="T516" s="127">
        <v>2.8088164409973331</v>
      </c>
      <c r="U516" s="127">
        <v>3.9169721251385283</v>
      </c>
      <c r="V516" s="127">
        <v>3.8546409089044857</v>
      </c>
      <c r="W516" s="127">
        <v>1.9485956209914264</v>
      </c>
      <c r="X516" s="127">
        <v>-3.4089764548198787E-2</v>
      </c>
      <c r="Y516" s="127">
        <v>0.21778387469288418</v>
      </c>
      <c r="Z516" s="127">
        <v>2.0478238005382536</v>
      </c>
      <c r="AA516" s="128">
        <v>0.12049471035799897</v>
      </c>
      <c r="AB516" s="127">
        <v>4.1630397759528925E-2</v>
      </c>
      <c r="AC516" s="127">
        <v>4.0705152455171367</v>
      </c>
      <c r="AD516" s="128">
        <v>4.8665939658306012</v>
      </c>
      <c r="AE516" s="127">
        <v>5.79504173483818</v>
      </c>
      <c r="AF516" s="128">
        <v>2.9095102979626919</v>
      </c>
      <c r="AG516" s="128">
        <v>3.9912635392854057</v>
      </c>
      <c r="AH516" s="128">
        <v>1.9759844713460948</v>
      </c>
      <c r="AI516" s="128">
        <v>3.9486483565312409</v>
      </c>
      <c r="AJ516" s="127">
        <v>5</v>
      </c>
      <c r="AK516" s="127">
        <v>5.2607542560332723</v>
      </c>
    </row>
    <row r="517" spans="1:37" x14ac:dyDescent="0.15">
      <c r="A517" s="126" t="s">
        <v>1661</v>
      </c>
      <c r="B517" s="126" t="s">
        <v>1662</v>
      </c>
      <c r="C517" s="126" t="s">
        <v>1663</v>
      </c>
      <c r="D517" s="126" t="s">
        <v>94</v>
      </c>
      <c r="E517" s="126" t="s">
        <v>76</v>
      </c>
      <c r="F517" s="127" t="s">
        <v>52</v>
      </c>
      <c r="G517" s="127">
        <v>7.6923076923076934</v>
      </c>
      <c r="H517" s="127">
        <v>4.7619047619047734</v>
      </c>
      <c r="I517" s="127">
        <v>6.9292929292929131</v>
      </c>
      <c r="J517" s="127">
        <v>7.2643113546193092</v>
      </c>
      <c r="K517" s="127">
        <v>11.527961250550419</v>
      </c>
      <c r="L517" s="127">
        <v>4.319330385344287</v>
      </c>
      <c r="M517" s="127">
        <v>25.085156309136309</v>
      </c>
      <c r="N517" s="127">
        <v>-12.375189107412993</v>
      </c>
      <c r="O517" s="127">
        <v>12.161602209944732</v>
      </c>
      <c r="P517" s="127">
        <v>4.5317406563635245</v>
      </c>
      <c r="Q517" s="127">
        <v>9.3715026211933719</v>
      </c>
      <c r="R517" s="127">
        <v>5.3209823352003554</v>
      </c>
      <c r="S517" s="127">
        <v>4.5408058907752178</v>
      </c>
      <c r="T517" s="127">
        <v>4.9060849148894619</v>
      </c>
      <c r="U517" s="127">
        <v>6.7934909311325526</v>
      </c>
      <c r="V517" s="127">
        <v>2.9863779252532225</v>
      </c>
      <c r="W517" s="127">
        <v>2.0900457859928849</v>
      </c>
      <c r="X517" s="127">
        <v>-0.58137120551472776</v>
      </c>
      <c r="Y517" s="127">
        <v>4.9204293889144139</v>
      </c>
      <c r="Z517" s="127">
        <v>2.0382977029340452</v>
      </c>
      <c r="AA517" s="128">
        <v>2.1458390230580049</v>
      </c>
      <c r="AB517" s="127">
        <v>2.8073793972728467</v>
      </c>
      <c r="AC517" s="127">
        <v>2.4260662802793709</v>
      </c>
      <c r="AD517" s="128">
        <v>2.593492691066035</v>
      </c>
      <c r="AE517" s="127">
        <v>3.5037477018809327</v>
      </c>
      <c r="AF517" s="128">
        <v>3.7233134073441532</v>
      </c>
      <c r="AG517" s="128">
        <v>4.5710521982545771</v>
      </c>
      <c r="AH517" s="128">
        <v>3.5303750826693658</v>
      </c>
      <c r="AI517" s="128">
        <v>2.1567195960333319</v>
      </c>
      <c r="AJ517" s="127">
        <v>5.5</v>
      </c>
      <c r="AK517" s="127">
        <v>3.6380570686686764</v>
      </c>
    </row>
    <row r="518" spans="1:37" ht="17" x14ac:dyDescent="0.15">
      <c r="A518" s="126" t="s">
        <v>1664</v>
      </c>
      <c r="B518" s="126" t="s">
        <v>1665</v>
      </c>
      <c r="C518" s="126" t="s">
        <v>1666</v>
      </c>
      <c r="D518" s="126" t="s">
        <v>194</v>
      </c>
      <c r="E518" s="126" t="s">
        <v>76</v>
      </c>
      <c r="F518" s="127" t="s">
        <v>52</v>
      </c>
      <c r="G518" s="127">
        <v>0</v>
      </c>
      <c r="H518" s="127">
        <v>1.5694444444444429</v>
      </c>
      <c r="I518" s="127">
        <v>10.652263093121832</v>
      </c>
      <c r="J518" s="127">
        <v>10.751359367276336</v>
      </c>
      <c r="K518" s="127">
        <v>6.6279848248158828</v>
      </c>
      <c r="L518" s="127">
        <v>7.4089577228966021</v>
      </c>
      <c r="M518" s="127">
        <v>6.1769290724863737</v>
      </c>
      <c r="N518" s="127">
        <v>6.8728207010460665</v>
      </c>
      <c r="O518" s="127">
        <v>9.3414613205117263</v>
      </c>
      <c r="P518" s="127">
        <v>13.474676089517061</v>
      </c>
      <c r="Q518" s="127">
        <v>6.9683758909418145</v>
      </c>
      <c r="R518" s="127">
        <v>5.5634622849010071</v>
      </c>
      <c r="S518" s="127">
        <v>3.4440495158720523</v>
      </c>
      <c r="T518" s="127">
        <v>2.8199052132701325</v>
      </c>
      <c r="U518" s="127">
        <v>4.5286932472919972</v>
      </c>
      <c r="V518" s="127">
        <v>2.8828133612611708</v>
      </c>
      <c r="W518" s="127">
        <v>1.6394320921510968</v>
      </c>
      <c r="X518" s="127">
        <v>0.41642506984345573</v>
      </c>
      <c r="Y518" s="127">
        <v>2.3097112860892395</v>
      </c>
      <c r="Z518" s="127">
        <v>1.4674191893278419</v>
      </c>
      <c r="AA518" s="128">
        <v>3.4536812297734754</v>
      </c>
      <c r="AB518" s="127">
        <v>2.7420695048633759</v>
      </c>
      <c r="AC518" s="127">
        <v>4.657469077069476</v>
      </c>
      <c r="AD518" s="128">
        <v>4.5774807945815787</v>
      </c>
      <c r="AE518" s="127">
        <v>4.2814917847518119</v>
      </c>
      <c r="AF518" s="128" t="s">
        <v>52</v>
      </c>
      <c r="AG518" s="128" t="s">
        <v>52</v>
      </c>
      <c r="AH518" s="128" t="s">
        <v>52</v>
      </c>
      <c r="AI518" s="128" t="s">
        <v>52</v>
      </c>
      <c r="AJ518" s="127" t="s">
        <v>52</v>
      </c>
      <c r="AK518" s="127" t="s">
        <v>52</v>
      </c>
    </row>
    <row r="519" spans="1:37" x14ac:dyDescent="0.15">
      <c r="A519" s="126" t="s">
        <v>1667</v>
      </c>
      <c r="B519" s="126" t="s">
        <v>1668</v>
      </c>
      <c r="C519" s="126" t="s">
        <v>1669</v>
      </c>
      <c r="D519" s="126" t="s">
        <v>94</v>
      </c>
      <c r="E519" s="126" t="s">
        <v>76</v>
      </c>
      <c r="F519" s="127" t="s">
        <v>52</v>
      </c>
      <c r="G519" s="127">
        <v>6.9506172839506064</v>
      </c>
      <c r="H519" s="127">
        <v>14.279118088422038</v>
      </c>
      <c r="I519" s="127">
        <v>11.757575757575765</v>
      </c>
      <c r="J519" s="127">
        <v>-0.14461315979752953</v>
      </c>
      <c r="K519" s="127">
        <v>-0.39826212889209955</v>
      </c>
      <c r="L519" s="127">
        <v>11.532170119956376</v>
      </c>
      <c r="M519" s="127">
        <v>4.4487900268882896</v>
      </c>
      <c r="N519" s="127">
        <v>14.392698338403932</v>
      </c>
      <c r="O519" s="127">
        <v>6.1579378068739743</v>
      </c>
      <c r="P519" s="127">
        <v>5.8007323183657746</v>
      </c>
      <c r="Q519" s="127">
        <v>2.1250758955676901</v>
      </c>
      <c r="R519" s="127">
        <v>3.281807372175976</v>
      </c>
      <c r="S519" s="127">
        <v>3.0623992631821295</v>
      </c>
      <c r="T519" s="127">
        <v>4.3398123324396778</v>
      </c>
      <c r="U519" s="127">
        <v>3.5115893153471376</v>
      </c>
      <c r="V519" s="127">
        <v>1.753115788384946</v>
      </c>
      <c r="W519" s="127">
        <v>5.082333807686723E-2</v>
      </c>
      <c r="X519" s="127">
        <v>2.031900843238077E-2</v>
      </c>
      <c r="Y519" s="127">
        <v>1.5236160487546613E-2</v>
      </c>
      <c r="Z519" s="127">
        <v>0.39607982531863684</v>
      </c>
      <c r="AA519" s="128">
        <v>0.11127408831115293</v>
      </c>
      <c r="AB519" s="127">
        <v>8.0836659425043145E-2</v>
      </c>
      <c r="AC519" s="127">
        <v>2.4332374173355431</v>
      </c>
      <c r="AD519" s="128">
        <v>2.7499876792666855</v>
      </c>
      <c r="AE519" s="127">
        <v>2.964170943450517</v>
      </c>
      <c r="AF519" s="128">
        <v>2.8229375320258931</v>
      </c>
      <c r="AG519" s="128">
        <v>2.2697413129162403</v>
      </c>
      <c r="AH519" s="128">
        <v>2.2105076636838752</v>
      </c>
      <c r="AI519" s="128">
        <v>2.4617518311446309</v>
      </c>
      <c r="AJ519" s="127">
        <v>3.2</v>
      </c>
      <c r="AK519" s="127">
        <v>3.0850540806293023</v>
      </c>
    </row>
    <row r="520" spans="1:37" x14ac:dyDescent="0.15">
      <c r="A520" s="126" t="s">
        <v>1670</v>
      </c>
      <c r="B520" s="126" t="s">
        <v>1671</v>
      </c>
      <c r="C520" s="126" t="s">
        <v>1672</v>
      </c>
      <c r="D520" s="126" t="s">
        <v>94</v>
      </c>
      <c r="E520" s="126" t="s">
        <v>76</v>
      </c>
      <c r="F520" s="127" t="s">
        <v>52</v>
      </c>
      <c r="G520" s="127">
        <v>-22.533800701051561</v>
      </c>
      <c r="H520" s="127">
        <v>21.816418875242391</v>
      </c>
      <c r="I520" s="127">
        <v>30.976386309365893</v>
      </c>
      <c r="J520" s="127">
        <v>22.262736756811492</v>
      </c>
      <c r="K520" s="127">
        <v>0.38107861817580613</v>
      </c>
      <c r="L520" s="127">
        <v>1.8073780638771808</v>
      </c>
      <c r="M520" s="127">
        <v>2.1481841763943095</v>
      </c>
      <c r="N520" s="127">
        <v>7.872391080073001</v>
      </c>
      <c r="O520" s="127">
        <v>8.9531376443757722</v>
      </c>
      <c r="P520" s="127">
        <v>13.106009453072261</v>
      </c>
      <c r="Q520" s="127">
        <v>8.859172586711253</v>
      </c>
      <c r="R520" s="127">
        <v>7.6665752673430205</v>
      </c>
      <c r="S520" s="127">
        <v>3.6672948606937297</v>
      </c>
      <c r="T520" s="127">
        <v>3.3508573674642577</v>
      </c>
      <c r="U520" s="127">
        <v>4.0836700736867044</v>
      </c>
      <c r="V520" s="127">
        <v>3.1469809080113293</v>
      </c>
      <c r="W520" s="127">
        <v>4.5078156135145946</v>
      </c>
      <c r="X520" s="127">
        <v>1.135545104021034</v>
      </c>
      <c r="Y520" s="127">
        <v>0.12149650173864757</v>
      </c>
      <c r="Z520" s="127">
        <v>1.2344129215833988</v>
      </c>
      <c r="AA520" s="128">
        <v>1.0292233290621233</v>
      </c>
      <c r="AB520" s="127">
        <v>0.76916782587350685</v>
      </c>
      <c r="AC520" s="127">
        <v>2.330491270807955</v>
      </c>
      <c r="AD520" s="128">
        <v>5.4277098873194873</v>
      </c>
      <c r="AE520" s="127">
        <v>2.589191630287524</v>
      </c>
      <c r="AF520" s="128">
        <v>3.3969185619955988</v>
      </c>
      <c r="AG520" s="128">
        <v>2.5012417512240148</v>
      </c>
      <c r="AH520" s="128">
        <v>2.2152227337232966</v>
      </c>
      <c r="AI520" s="128">
        <v>2.5803393044597218</v>
      </c>
      <c r="AJ520" s="127">
        <v>4.3</v>
      </c>
      <c r="AK520" s="127">
        <v>3.1218338399189509</v>
      </c>
    </row>
    <row r="521" spans="1:37" x14ac:dyDescent="0.15">
      <c r="A521" s="126" t="s">
        <v>1673</v>
      </c>
      <c r="B521" s="126" t="s">
        <v>1674</v>
      </c>
      <c r="C521" s="126" t="s">
        <v>1675</v>
      </c>
      <c r="D521" s="126" t="s">
        <v>94</v>
      </c>
      <c r="E521" s="126" t="s">
        <v>86</v>
      </c>
      <c r="F521" s="127" t="s">
        <v>52</v>
      </c>
      <c r="G521" s="127" t="s">
        <v>52</v>
      </c>
      <c r="H521" s="127" t="s">
        <v>52</v>
      </c>
      <c r="I521" s="127">
        <v>0.75555555555555998</v>
      </c>
      <c r="J521" s="127">
        <v>12.196735774150838</v>
      </c>
      <c r="K521" s="127">
        <v>5.4452526046786147</v>
      </c>
      <c r="L521" s="127">
        <v>9.9925428784489014</v>
      </c>
      <c r="M521" s="127">
        <v>25.525423728813564</v>
      </c>
      <c r="N521" s="127">
        <v>5.9951390764245218</v>
      </c>
      <c r="O521" s="127">
        <v>33.121019108280251</v>
      </c>
      <c r="P521" s="127">
        <v>14.641148325358856</v>
      </c>
      <c r="Q521" s="127">
        <v>14.933222036727884</v>
      </c>
      <c r="R521" s="127">
        <v>3.9799549713123668</v>
      </c>
      <c r="S521" s="127">
        <v>4.9381853740308799</v>
      </c>
      <c r="T521" s="127">
        <v>4.9387646432374765</v>
      </c>
      <c r="U521" s="127">
        <v>4.9410123049600401</v>
      </c>
      <c r="V521" s="127">
        <v>4.9380477485645287</v>
      </c>
      <c r="W521" s="127">
        <v>2.937449602580358</v>
      </c>
      <c r="X521" s="127">
        <v>0</v>
      </c>
      <c r="Y521" s="127">
        <v>0</v>
      </c>
      <c r="Z521" s="127">
        <v>0</v>
      </c>
      <c r="AA521" s="128">
        <v>1.9919427036705573</v>
      </c>
      <c r="AB521" s="127">
        <v>1.9859556725916105</v>
      </c>
      <c r="AC521" s="127">
        <v>1.9903173749327596</v>
      </c>
      <c r="AD521" s="128">
        <v>0</v>
      </c>
      <c r="AE521" s="127">
        <v>3.9398734177215289</v>
      </c>
      <c r="AF521" s="128">
        <v>9.940630232912163</v>
      </c>
      <c r="AG521" s="128">
        <v>3.9416597433767242</v>
      </c>
      <c r="AH521" s="128">
        <v>6.6563055062167003</v>
      </c>
      <c r="AI521" s="128">
        <v>3.942712019651109</v>
      </c>
      <c r="AJ521" s="127">
        <v>5.9</v>
      </c>
      <c r="AK521" s="127">
        <v>4.9149338374291114</v>
      </c>
    </row>
    <row r="522" spans="1:37" x14ac:dyDescent="0.15">
      <c r="A522" s="126" t="s">
        <v>1676</v>
      </c>
      <c r="B522" s="126" t="s">
        <v>1677</v>
      </c>
      <c r="C522" s="126" t="s">
        <v>1678</v>
      </c>
      <c r="D522" s="126" t="s">
        <v>94</v>
      </c>
      <c r="E522" s="126" t="s">
        <v>84</v>
      </c>
      <c r="F522" s="127" t="s">
        <v>52</v>
      </c>
      <c r="G522" s="127">
        <v>13.329383886255926</v>
      </c>
      <c r="H522" s="127">
        <v>11.761630946157879</v>
      </c>
      <c r="I522" s="127">
        <v>6.4546304957904681</v>
      </c>
      <c r="J522" s="127">
        <v>7.2056239015817027</v>
      </c>
      <c r="K522" s="127">
        <v>5</v>
      </c>
      <c r="L522" s="127">
        <v>9.9921935987509585</v>
      </c>
      <c r="M522" s="127">
        <v>2.9808374733853782</v>
      </c>
      <c r="N522" s="127">
        <v>4.8587181254307268</v>
      </c>
      <c r="O522" s="127">
        <v>9.0042720999014279</v>
      </c>
      <c r="P522" s="127">
        <v>10.009044317154064</v>
      </c>
      <c r="Q522" s="127">
        <v>7.7555494656070181</v>
      </c>
      <c r="R522" s="127">
        <v>4.8067141403865747</v>
      </c>
      <c r="S522" s="127">
        <v>4.7803931084688003</v>
      </c>
      <c r="T522" s="127">
        <v>2.8948587308939295</v>
      </c>
      <c r="U522" s="127">
        <v>2.9484582489309048</v>
      </c>
      <c r="V522" s="127">
        <v>2.536073458679482</v>
      </c>
      <c r="W522" s="127">
        <v>1.9829424307036305</v>
      </c>
      <c r="X522" s="127">
        <v>0</v>
      </c>
      <c r="Y522" s="127">
        <v>0</v>
      </c>
      <c r="Z522" s="127">
        <v>10.432782772318632</v>
      </c>
      <c r="AA522" s="128">
        <v>1.9878833775085036</v>
      </c>
      <c r="AB522" s="127">
        <v>1.9862632262855007</v>
      </c>
      <c r="AC522" s="127">
        <v>1.9839825263924249</v>
      </c>
      <c r="AD522" s="128">
        <v>1.9810815634481616</v>
      </c>
      <c r="AE522" s="127">
        <v>2.9751487574378732</v>
      </c>
      <c r="AF522" s="128">
        <v>2.9911624745071252</v>
      </c>
      <c r="AG522" s="128">
        <v>1.9966996699670059</v>
      </c>
      <c r="AH522" s="128">
        <v>1.9899692606374322</v>
      </c>
      <c r="AI522" s="128">
        <v>7.9156091370558412</v>
      </c>
      <c r="AJ522" s="127">
        <v>7.3</v>
      </c>
      <c r="AK522" s="127">
        <v>2.9854834291974894</v>
      </c>
    </row>
    <row r="523" spans="1:37" x14ac:dyDescent="0.15">
      <c r="A523" s="126" t="s">
        <v>1679</v>
      </c>
      <c r="B523" s="126" t="s">
        <v>1680</v>
      </c>
      <c r="C523" s="126" t="s">
        <v>1681</v>
      </c>
      <c r="D523" s="126" t="s">
        <v>94</v>
      </c>
      <c r="E523" s="126" t="s">
        <v>86</v>
      </c>
      <c r="F523" s="127" t="s">
        <v>52</v>
      </c>
      <c r="G523" s="127">
        <v>5.2631578947368354</v>
      </c>
      <c r="H523" s="127">
        <v>0</v>
      </c>
      <c r="I523" s="127">
        <v>1.4444444444444429</v>
      </c>
      <c r="J523" s="127">
        <v>16.538882803943039</v>
      </c>
      <c r="K523" s="127">
        <v>-7.9135338345864739</v>
      </c>
      <c r="L523" s="127">
        <v>4.4907123902837185</v>
      </c>
      <c r="M523" s="127">
        <v>6.9935534284039989</v>
      </c>
      <c r="N523" s="127">
        <v>4.4549936096402973</v>
      </c>
      <c r="O523" s="127">
        <v>8.1629085824156675</v>
      </c>
      <c r="P523" s="127">
        <v>14.996767937944398</v>
      </c>
      <c r="Q523" s="127">
        <v>12.535132096683526</v>
      </c>
      <c r="R523" s="127">
        <v>4.4955044955045054</v>
      </c>
      <c r="S523" s="127">
        <v>4.6247609942638519</v>
      </c>
      <c r="T523" s="127">
        <v>4.4774414620217158</v>
      </c>
      <c r="U523" s="127">
        <v>3.498414780802463</v>
      </c>
      <c r="V523" s="127">
        <v>3.4963557621210555</v>
      </c>
      <c r="W523" s="127">
        <v>1.5003061849357096</v>
      </c>
      <c r="X523" s="127">
        <v>0</v>
      </c>
      <c r="Y523" s="127">
        <v>0</v>
      </c>
      <c r="Z523" s="127">
        <v>2.9964806435394848</v>
      </c>
      <c r="AA523" s="128">
        <v>1.9916040222590858</v>
      </c>
      <c r="AB523" s="127">
        <v>1.991002201588965</v>
      </c>
      <c r="AC523" s="127">
        <v>4.6926325668700253</v>
      </c>
      <c r="AD523" s="128">
        <v>4.4822949350067143</v>
      </c>
      <c r="AE523" s="127">
        <v>10.296010296010305</v>
      </c>
      <c r="AF523" s="128">
        <v>18.669778296382724</v>
      </c>
      <c r="AG523" s="128">
        <v>6.555227794165841</v>
      </c>
      <c r="AH523" s="128">
        <v>9.2279298677330051</v>
      </c>
      <c r="AI523" s="128">
        <v>5.6322162771050408</v>
      </c>
      <c r="AJ523" s="127">
        <v>8</v>
      </c>
      <c r="AK523" s="127">
        <v>6.4181683534929643</v>
      </c>
    </row>
    <row r="524" spans="1:37" ht="17" x14ac:dyDescent="0.15">
      <c r="A524" s="126" t="s">
        <v>1682</v>
      </c>
      <c r="B524" s="126" t="s">
        <v>1683</v>
      </c>
      <c r="C524" s="126" t="s">
        <v>1684</v>
      </c>
      <c r="D524" s="126" t="s">
        <v>94</v>
      </c>
      <c r="E524" s="126" t="s">
        <v>80</v>
      </c>
      <c r="F524" s="127" t="s">
        <v>52</v>
      </c>
      <c r="G524" s="127" t="s">
        <v>52</v>
      </c>
      <c r="H524" s="127" t="s">
        <v>52</v>
      </c>
      <c r="I524" s="127" t="s">
        <v>52</v>
      </c>
      <c r="J524" s="127" t="s">
        <v>52</v>
      </c>
      <c r="K524" s="127" t="s">
        <v>52</v>
      </c>
      <c r="L524" s="127" t="s">
        <v>52</v>
      </c>
      <c r="M524" s="127" t="s">
        <v>52</v>
      </c>
      <c r="N524" s="127" t="s">
        <v>52</v>
      </c>
      <c r="O524" s="127" t="s">
        <v>52</v>
      </c>
      <c r="P524" s="127" t="s">
        <v>52</v>
      </c>
      <c r="Q524" s="127" t="s">
        <v>52</v>
      </c>
      <c r="R524" s="127" t="s">
        <v>52</v>
      </c>
      <c r="S524" s="127" t="s">
        <v>52</v>
      </c>
      <c r="T524" s="127" t="s">
        <v>52</v>
      </c>
      <c r="U524" s="127" t="s">
        <v>52</v>
      </c>
      <c r="V524" s="127" t="s">
        <v>52</v>
      </c>
      <c r="W524" s="127" t="s">
        <v>52</v>
      </c>
      <c r="X524" s="127" t="s">
        <v>52</v>
      </c>
      <c r="Y524" s="127" t="s">
        <v>52</v>
      </c>
      <c r="Z524" s="127" t="s">
        <v>52</v>
      </c>
      <c r="AA524" s="127" t="s">
        <v>52</v>
      </c>
      <c r="AB524" s="127" t="s">
        <v>52</v>
      </c>
      <c r="AC524" s="127" t="s">
        <v>52</v>
      </c>
      <c r="AD524" s="128" t="s">
        <v>52</v>
      </c>
      <c r="AE524" s="127" t="s">
        <v>52</v>
      </c>
      <c r="AF524" s="128" t="s">
        <v>52</v>
      </c>
      <c r="AG524" s="128" t="s">
        <v>52</v>
      </c>
      <c r="AH524" s="128" t="s">
        <v>52</v>
      </c>
      <c r="AI524" s="128" t="s">
        <v>52</v>
      </c>
      <c r="AJ524" s="127" t="s">
        <v>52</v>
      </c>
      <c r="AK524" s="127" t="s">
        <v>52</v>
      </c>
    </row>
    <row r="525" spans="1:37" ht="17" x14ac:dyDescent="0.15">
      <c r="A525" s="126" t="s">
        <v>1685</v>
      </c>
      <c r="B525" s="126" t="s">
        <v>1686</v>
      </c>
      <c r="C525" s="126" t="s">
        <v>1687</v>
      </c>
      <c r="D525" s="126" t="s">
        <v>94</v>
      </c>
      <c r="E525" s="126" t="s">
        <v>78</v>
      </c>
      <c r="F525" s="127" t="s">
        <v>52</v>
      </c>
      <c r="G525" s="127" t="s">
        <v>52</v>
      </c>
      <c r="H525" s="127" t="s">
        <v>52</v>
      </c>
      <c r="I525" s="127" t="s">
        <v>52</v>
      </c>
      <c r="J525" s="127" t="s">
        <v>52</v>
      </c>
      <c r="K525" s="127" t="s">
        <v>52</v>
      </c>
      <c r="L525" s="127" t="s">
        <v>52</v>
      </c>
      <c r="M525" s="127" t="s">
        <v>52</v>
      </c>
      <c r="N525" s="127" t="s">
        <v>52</v>
      </c>
      <c r="O525" s="127" t="s">
        <v>52</v>
      </c>
      <c r="P525" s="127" t="s">
        <v>52</v>
      </c>
      <c r="Q525" s="127" t="s">
        <v>52</v>
      </c>
      <c r="R525" s="127" t="s">
        <v>52</v>
      </c>
      <c r="S525" s="127" t="s">
        <v>52</v>
      </c>
      <c r="T525" s="127" t="s">
        <v>52</v>
      </c>
      <c r="U525" s="127" t="s">
        <v>52</v>
      </c>
      <c r="V525" s="127" t="s">
        <v>52</v>
      </c>
      <c r="W525" s="127" t="s">
        <v>52</v>
      </c>
      <c r="X525" s="127" t="s">
        <v>52</v>
      </c>
      <c r="Y525" s="127" t="s">
        <v>52</v>
      </c>
      <c r="Z525" s="127" t="s">
        <v>52</v>
      </c>
      <c r="AA525" s="127" t="s">
        <v>52</v>
      </c>
      <c r="AB525" s="127" t="s">
        <v>52</v>
      </c>
      <c r="AC525" s="127" t="s">
        <v>52</v>
      </c>
      <c r="AD525" s="128" t="s">
        <v>52</v>
      </c>
      <c r="AE525" s="127" t="s">
        <v>52</v>
      </c>
      <c r="AF525" s="128" t="s">
        <v>52</v>
      </c>
      <c r="AG525" s="128" t="s">
        <v>52</v>
      </c>
      <c r="AH525" s="128" t="s">
        <v>52</v>
      </c>
      <c r="AI525" s="128">
        <v>3.0770728264903195</v>
      </c>
      <c r="AJ525" s="127">
        <v>5</v>
      </c>
      <c r="AK525" s="127">
        <v>5.0322029516562425</v>
      </c>
    </row>
    <row r="526" spans="1:37" x14ac:dyDescent="0.15">
      <c r="A526" s="126" t="s">
        <v>1688</v>
      </c>
      <c r="B526" s="126" t="s">
        <v>1689</v>
      </c>
      <c r="C526" s="126" t="s">
        <v>1690</v>
      </c>
      <c r="D526" s="126" t="s">
        <v>94</v>
      </c>
      <c r="E526" s="126" t="s">
        <v>76</v>
      </c>
      <c r="F526" s="127" t="s">
        <v>52</v>
      </c>
      <c r="G526" s="127">
        <v>4.327666151468307</v>
      </c>
      <c r="H526" s="127">
        <v>4.1851851851851762</v>
      </c>
      <c r="I526" s="127">
        <v>9.1361535726981913</v>
      </c>
      <c r="J526" s="127">
        <v>72.6384364820847</v>
      </c>
      <c r="K526" s="127">
        <v>28.566037735849051</v>
      </c>
      <c r="L526" s="127">
        <v>2.3187555033753853</v>
      </c>
      <c r="M526" s="127">
        <v>9.3086632243258691</v>
      </c>
      <c r="N526" s="127">
        <v>1.456501771421074</v>
      </c>
      <c r="O526" s="127">
        <v>1.1639937920331107</v>
      </c>
      <c r="P526" s="127">
        <v>27.767834313474808</v>
      </c>
      <c r="Q526" s="127">
        <v>9.1855113067840648</v>
      </c>
      <c r="R526" s="127">
        <v>3.4640762463343151</v>
      </c>
      <c r="S526" s="127">
        <v>2.7103631532329473</v>
      </c>
      <c r="T526" s="127">
        <v>4.5187995860641621</v>
      </c>
      <c r="U526" s="127">
        <v>5.1237623762376217</v>
      </c>
      <c r="V526" s="127">
        <v>4.4423514637783654</v>
      </c>
      <c r="W526" s="127">
        <v>3.727361539039606</v>
      </c>
      <c r="X526" s="127">
        <v>0.43468811128015261</v>
      </c>
      <c r="Y526" s="127">
        <v>1.6374522109211682</v>
      </c>
      <c r="Z526" s="127">
        <v>5.2803406671398108</v>
      </c>
      <c r="AA526" s="128">
        <v>3.518942968855332</v>
      </c>
      <c r="AB526" s="127">
        <v>1.4456889815056106</v>
      </c>
      <c r="AC526" s="127">
        <v>5.7581204262421304</v>
      </c>
      <c r="AD526" s="128">
        <v>5.280728376327759</v>
      </c>
      <c r="AE526" s="127">
        <v>2.4675699048717137</v>
      </c>
      <c r="AF526" s="128">
        <v>2.4812918471839307</v>
      </c>
      <c r="AG526" s="128">
        <v>6.0283298561546239</v>
      </c>
      <c r="AH526" s="128">
        <v>3.8214581607290778</v>
      </c>
      <c r="AI526" s="128">
        <v>4.8422892768079766</v>
      </c>
      <c r="AJ526" s="127">
        <v>3.5</v>
      </c>
      <c r="AK526" s="127">
        <v>5.9569773855488179</v>
      </c>
    </row>
    <row r="527" spans="1:37" ht="17" x14ac:dyDescent="0.15">
      <c r="A527" s="126" t="s">
        <v>1691</v>
      </c>
      <c r="B527" s="126" t="s">
        <v>1692</v>
      </c>
      <c r="C527" s="126" t="s">
        <v>1693</v>
      </c>
      <c r="D527" s="126" t="s">
        <v>194</v>
      </c>
      <c r="E527" s="126" t="s">
        <v>76</v>
      </c>
      <c r="F527" s="127" t="s">
        <v>52</v>
      </c>
      <c r="G527" s="127">
        <v>91.092237803673697</v>
      </c>
      <c r="H527" s="127">
        <v>2.3255813953488484</v>
      </c>
      <c r="I527" s="127">
        <v>5.5757575757575637</v>
      </c>
      <c r="J527" s="127">
        <v>-1.4925373134328339</v>
      </c>
      <c r="K527" s="127">
        <v>15.374902874902887</v>
      </c>
      <c r="L527" s="127">
        <v>2.2224092937116069</v>
      </c>
      <c r="M527" s="127">
        <v>5.9540475994400026</v>
      </c>
      <c r="N527" s="127">
        <v>4.1971086584797064</v>
      </c>
      <c r="O527" s="127">
        <v>3.088169476353869</v>
      </c>
      <c r="P527" s="127">
        <v>3.2923299565846662</v>
      </c>
      <c r="Q527" s="127">
        <v>1.2539404553415068</v>
      </c>
      <c r="R527" s="127">
        <v>3.7359900373599118</v>
      </c>
      <c r="S527" s="127">
        <v>2.7210884353741562</v>
      </c>
      <c r="T527" s="127">
        <v>3.8501493312556647</v>
      </c>
      <c r="U527" s="127">
        <v>5.6017505470459525</v>
      </c>
      <c r="V527" s="127">
        <v>4.4224735066011363</v>
      </c>
      <c r="W527" s="127">
        <v>2.8007710624787308</v>
      </c>
      <c r="X527" s="127">
        <v>2.3218619016104185</v>
      </c>
      <c r="Y527" s="127">
        <v>2.2530049048671543</v>
      </c>
      <c r="Z527" s="127">
        <v>4.2327763428390739</v>
      </c>
      <c r="AA527" s="128">
        <v>0.73328613330636561</v>
      </c>
      <c r="AB527" s="127">
        <v>3.1527687132888227</v>
      </c>
      <c r="AC527" s="127">
        <v>4.3510001460067116</v>
      </c>
      <c r="AD527" s="128">
        <v>3.110862366494116</v>
      </c>
      <c r="AE527" s="127">
        <v>3.568843857427173</v>
      </c>
      <c r="AF527" s="128" t="s">
        <v>52</v>
      </c>
      <c r="AG527" s="128" t="s">
        <v>52</v>
      </c>
      <c r="AH527" s="128" t="s">
        <v>52</v>
      </c>
      <c r="AI527" s="128" t="s">
        <v>52</v>
      </c>
      <c r="AJ527" s="127" t="s">
        <v>52</v>
      </c>
      <c r="AK527" s="127" t="s">
        <v>52</v>
      </c>
    </row>
    <row r="528" spans="1:37" ht="17" x14ac:dyDescent="0.15">
      <c r="A528" s="126" t="s">
        <v>1694</v>
      </c>
      <c r="B528" s="126" t="s">
        <v>1695</v>
      </c>
      <c r="C528" s="126" t="s">
        <v>1696</v>
      </c>
      <c r="D528" s="126" t="s">
        <v>94</v>
      </c>
      <c r="E528" s="126" t="s">
        <v>76</v>
      </c>
      <c r="F528" s="127" t="s">
        <v>52</v>
      </c>
      <c r="G528" s="127" t="s">
        <v>52</v>
      </c>
      <c r="H528" s="127" t="s">
        <v>52</v>
      </c>
      <c r="I528" s="127" t="s">
        <v>52</v>
      </c>
      <c r="J528" s="127" t="s">
        <v>52</v>
      </c>
      <c r="K528" s="127" t="s">
        <v>52</v>
      </c>
      <c r="L528" s="127" t="s">
        <v>52</v>
      </c>
      <c r="M528" s="127" t="s">
        <v>52</v>
      </c>
      <c r="N528" s="127" t="s">
        <v>52</v>
      </c>
      <c r="O528" s="127" t="s">
        <v>52</v>
      </c>
      <c r="P528" s="127" t="s">
        <v>52</v>
      </c>
      <c r="Q528" s="127" t="s">
        <v>52</v>
      </c>
      <c r="R528" s="127" t="s">
        <v>52</v>
      </c>
      <c r="S528" s="127" t="s">
        <v>52</v>
      </c>
      <c r="T528" s="127" t="s">
        <v>52</v>
      </c>
      <c r="U528" s="127" t="s">
        <v>52</v>
      </c>
      <c r="V528" s="127" t="s">
        <v>52</v>
      </c>
      <c r="W528" s="127" t="s">
        <v>52</v>
      </c>
      <c r="X528" s="127" t="s">
        <v>52</v>
      </c>
      <c r="Y528" s="127" t="s">
        <v>52</v>
      </c>
      <c r="Z528" s="127" t="s">
        <v>52</v>
      </c>
      <c r="AA528" s="128" t="s">
        <v>52</v>
      </c>
      <c r="AB528" s="127" t="s">
        <v>52</v>
      </c>
      <c r="AC528" s="127" t="s">
        <v>52</v>
      </c>
      <c r="AD528" s="128" t="s">
        <v>52</v>
      </c>
      <c r="AE528" s="127" t="s">
        <v>52</v>
      </c>
      <c r="AF528" s="128" t="s">
        <v>52</v>
      </c>
      <c r="AG528" s="128">
        <v>4.3155737704918096</v>
      </c>
      <c r="AH528" s="128">
        <v>2.4908655168349521</v>
      </c>
      <c r="AI528" s="128">
        <v>3.342661095564829</v>
      </c>
      <c r="AJ528" s="127">
        <v>4.8</v>
      </c>
      <c r="AK528" s="127">
        <v>3.7316339175075304</v>
      </c>
    </row>
    <row r="529" spans="1:38" x14ac:dyDescent="0.15">
      <c r="A529" s="126" t="s">
        <v>1697</v>
      </c>
      <c r="B529" s="16" t="s">
        <v>1698</v>
      </c>
      <c r="C529" s="126" t="s">
        <v>1699</v>
      </c>
      <c r="D529" s="126" t="s">
        <v>94</v>
      </c>
      <c r="E529" s="126" t="s">
        <v>82</v>
      </c>
      <c r="F529" s="127" t="s">
        <v>52</v>
      </c>
      <c r="G529" s="127">
        <v>10.112359550561806</v>
      </c>
      <c r="H529" s="127">
        <v>-1.2743764172335545</v>
      </c>
      <c r="I529" s="127">
        <v>6.9135008498323316</v>
      </c>
      <c r="J529" s="127">
        <v>5.6844547563805037</v>
      </c>
      <c r="K529" s="127">
        <v>10.995243322356373</v>
      </c>
      <c r="L529" s="127">
        <v>7.3677270479643937</v>
      </c>
      <c r="M529" s="127">
        <v>5.8335891925084411</v>
      </c>
      <c r="N529" s="127">
        <v>6.4984044096315614</v>
      </c>
      <c r="O529" s="127">
        <v>9.7112503405066803</v>
      </c>
      <c r="P529" s="127">
        <v>18.535071384233405</v>
      </c>
      <c r="Q529" s="127">
        <v>5.9279430247172229</v>
      </c>
      <c r="R529" s="127">
        <v>4.8249950563575226</v>
      </c>
      <c r="S529" s="127">
        <v>4.9424636860969713</v>
      </c>
      <c r="T529" s="127">
        <v>4.9433758763257174</v>
      </c>
      <c r="U529" s="127">
        <v>4.4878383007879421</v>
      </c>
      <c r="V529" s="127">
        <v>3.2459016393442681</v>
      </c>
      <c r="W529" s="127">
        <v>2.5007939028262882</v>
      </c>
      <c r="X529" s="127">
        <v>0</v>
      </c>
      <c r="Y529" s="127">
        <v>0</v>
      </c>
      <c r="Z529" s="127">
        <v>0</v>
      </c>
      <c r="AA529" s="128">
        <v>0</v>
      </c>
      <c r="AB529" s="127">
        <v>0</v>
      </c>
      <c r="AC529" s="127">
        <v>3.9501200526682823</v>
      </c>
      <c r="AD529" s="128">
        <v>3.9490350942552599</v>
      </c>
      <c r="AE529" s="127">
        <v>4.9530499605763056</v>
      </c>
      <c r="AF529" s="128">
        <v>4.9924873651140622</v>
      </c>
      <c r="AG529" s="128">
        <v>3.9875105704807234</v>
      </c>
      <c r="AH529" s="128">
        <v>4.991867884398844</v>
      </c>
      <c r="AI529" s="128">
        <v>2.9909437559580598</v>
      </c>
      <c r="AJ529" s="127">
        <v>5</v>
      </c>
      <c r="AK529" s="127">
        <v>4.9920105790952647</v>
      </c>
    </row>
    <row r="530" spans="1:38" ht="17" x14ac:dyDescent="0.15">
      <c r="A530" s="126" t="s">
        <v>1700</v>
      </c>
      <c r="B530" s="126" t="s">
        <v>1701</v>
      </c>
      <c r="C530" s="126" t="s">
        <v>1702</v>
      </c>
      <c r="D530" s="126" t="s">
        <v>194</v>
      </c>
      <c r="E530" s="126" t="s">
        <v>76</v>
      </c>
      <c r="F530" s="127" t="s">
        <v>52</v>
      </c>
      <c r="G530" s="127">
        <v>7.8947368421052602</v>
      </c>
      <c r="H530" s="127">
        <v>0</v>
      </c>
      <c r="I530" s="127">
        <v>-6.1029810298102944</v>
      </c>
      <c r="J530" s="127">
        <v>17.617178480720369</v>
      </c>
      <c r="K530" s="127">
        <v>19.169611307420496</v>
      </c>
      <c r="L530" s="127">
        <v>5.3537599868215011</v>
      </c>
      <c r="M530" s="127">
        <v>3.6510046126182658</v>
      </c>
      <c r="N530" s="127">
        <v>6.8260672801327331</v>
      </c>
      <c r="O530" s="127">
        <v>10.343853703311453</v>
      </c>
      <c r="P530" s="127">
        <v>4.4727412336831378</v>
      </c>
      <c r="Q530" s="127">
        <v>5.8737061309487331</v>
      </c>
      <c r="R530" s="127">
        <v>4.7032280458174256</v>
      </c>
      <c r="S530" s="127">
        <v>11.011658102657577</v>
      </c>
      <c r="T530" s="127">
        <v>-0.46287079434598866</v>
      </c>
      <c r="U530" s="127">
        <v>2.2101105055252646</v>
      </c>
      <c r="V530" s="127" t="s">
        <v>52</v>
      </c>
      <c r="W530" s="127" t="s">
        <v>52</v>
      </c>
      <c r="X530" s="127" t="s">
        <v>52</v>
      </c>
      <c r="Y530" s="127" t="s">
        <v>52</v>
      </c>
      <c r="Z530" s="127" t="s">
        <v>52</v>
      </c>
      <c r="AA530" s="128" t="s">
        <v>52</v>
      </c>
      <c r="AB530" s="127" t="s">
        <v>52</v>
      </c>
      <c r="AC530" s="127" t="s">
        <v>52</v>
      </c>
      <c r="AD530" s="128" t="s">
        <v>52</v>
      </c>
      <c r="AE530" s="127" t="s">
        <v>52</v>
      </c>
      <c r="AF530" s="128" t="s">
        <v>52</v>
      </c>
      <c r="AG530" s="128" t="s">
        <v>52</v>
      </c>
      <c r="AH530" s="128" t="s">
        <v>52</v>
      </c>
      <c r="AI530" s="128" t="s">
        <v>52</v>
      </c>
      <c r="AJ530" s="127" t="s">
        <v>52</v>
      </c>
      <c r="AK530" s="127" t="s">
        <v>52</v>
      </c>
    </row>
    <row r="531" spans="1:38" ht="17" x14ac:dyDescent="0.2">
      <c r="A531" s="105" t="s">
        <v>1703</v>
      </c>
      <c r="B531" s="105" t="s">
        <v>52</v>
      </c>
      <c r="C531" s="126" t="s">
        <v>1704</v>
      </c>
      <c r="D531" s="126" t="s">
        <v>94</v>
      </c>
      <c r="E531" s="126" t="s">
        <v>80</v>
      </c>
      <c r="F531" s="127" t="s">
        <v>52</v>
      </c>
      <c r="G531" s="127" t="s">
        <v>52</v>
      </c>
      <c r="H531" s="127" t="s">
        <v>52</v>
      </c>
      <c r="I531" s="127" t="s">
        <v>52</v>
      </c>
      <c r="J531" s="127" t="s">
        <v>52</v>
      </c>
      <c r="K531" s="127" t="s">
        <v>52</v>
      </c>
      <c r="L531" s="127" t="s">
        <v>52</v>
      </c>
      <c r="M531" s="127" t="s">
        <v>52</v>
      </c>
      <c r="N531" s="127" t="s">
        <v>52</v>
      </c>
      <c r="O531" s="127" t="s">
        <v>52</v>
      </c>
      <c r="P531" s="127" t="s">
        <v>52</v>
      </c>
      <c r="Q531" s="127" t="s">
        <v>52</v>
      </c>
      <c r="R531" s="127" t="s">
        <v>52</v>
      </c>
      <c r="S531" s="127" t="s">
        <v>52</v>
      </c>
      <c r="T531" s="127" t="s">
        <v>52</v>
      </c>
      <c r="U531" s="127" t="s">
        <v>52</v>
      </c>
      <c r="V531" s="127" t="s">
        <v>52</v>
      </c>
      <c r="W531" s="127" t="s">
        <v>52</v>
      </c>
      <c r="X531" s="127" t="s">
        <v>52</v>
      </c>
      <c r="Y531" s="127" t="s">
        <v>52</v>
      </c>
      <c r="Z531" s="127" t="s">
        <v>52</v>
      </c>
      <c r="AA531" s="127" t="s">
        <v>52</v>
      </c>
      <c r="AB531" s="127" t="s">
        <v>52</v>
      </c>
      <c r="AC531" s="127" t="s">
        <v>52</v>
      </c>
      <c r="AD531" s="127" t="s">
        <v>52</v>
      </c>
      <c r="AE531" s="127" t="s">
        <v>52</v>
      </c>
      <c r="AF531" s="127" t="s">
        <v>52</v>
      </c>
      <c r="AG531" s="127" t="s">
        <v>52</v>
      </c>
      <c r="AH531" s="127" t="s">
        <v>52</v>
      </c>
      <c r="AI531" s="128" t="s">
        <v>52</v>
      </c>
      <c r="AJ531" s="127" t="s">
        <v>52</v>
      </c>
      <c r="AK531" s="127" t="s">
        <v>52</v>
      </c>
    </row>
    <row r="532" spans="1:38" ht="17" x14ac:dyDescent="0.2">
      <c r="A532" s="105" t="s">
        <v>1705</v>
      </c>
      <c r="B532" s="105" t="s">
        <v>52</v>
      </c>
      <c r="C532" s="126" t="s">
        <v>1706</v>
      </c>
      <c r="D532" s="126" t="s">
        <v>94</v>
      </c>
      <c r="E532" s="126" t="s">
        <v>86</v>
      </c>
      <c r="F532" s="127" t="s">
        <v>52</v>
      </c>
      <c r="G532" s="127" t="s">
        <v>52</v>
      </c>
      <c r="H532" s="127" t="s">
        <v>52</v>
      </c>
      <c r="I532" s="127" t="s">
        <v>52</v>
      </c>
      <c r="J532" s="128" t="s">
        <v>52</v>
      </c>
      <c r="K532" s="128" t="s">
        <v>52</v>
      </c>
      <c r="L532" s="128" t="s">
        <v>52</v>
      </c>
      <c r="M532" s="128" t="s">
        <v>52</v>
      </c>
      <c r="N532" s="128" t="s">
        <v>52</v>
      </c>
      <c r="O532" s="128" t="s">
        <v>52</v>
      </c>
      <c r="P532" s="128" t="s">
        <v>52</v>
      </c>
      <c r="Q532" s="128" t="s">
        <v>52</v>
      </c>
      <c r="R532" s="128" t="s">
        <v>52</v>
      </c>
      <c r="S532" s="128" t="s">
        <v>52</v>
      </c>
      <c r="T532" s="128" t="s">
        <v>52</v>
      </c>
      <c r="U532" s="128" t="s">
        <v>52</v>
      </c>
      <c r="V532" s="128" t="s">
        <v>52</v>
      </c>
      <c r="W532" s="128" t="s">
        <v>52</v>
      </c>
      <c r="X532" s="128" t="s">
        <v>52</v>
      </c>
      <c r="Y532" s="128" t="s">
        <v>52</v>
      </c>
      <c r="Z532" s="128" t="s">
        <v>52</v>
      </c>
      <c r="AA532" s="128" t="s">
        <v>52</v>
      </c>
      <c r="AB532" s="128" t="s">
        <v>52</v>
      </c>
      <c r="AC532" s="128" t="s">
        <v>52</v>
      </c>
      <c r="AD532" s="128" t="s">
        <v>52</v>
      </c>
      <c r="AE532" s="128" t="s">
        <v>52</v>
      </c>
      <c r="AF532" s="128" t="s">
        <v>52</v>
      </c>
      <c r="AG532" s="128" t="s">
        <v>52</v>
      </c>
      <c r="AH532" s="128" t="s">
        <v>52</v>
      </c>
      <c r="AI532" s="128" t="s">
        <v>52</v>
      </c>
      <c r="AJ532" s="127">
        <v>6.8</v>
      </c>
      <c r="AK532" s="127">
        <v>5.5019468427289659</v>
      </c>
    </row>
    <row r="533" spans="1:38" x14ac:dyDescent="0.15">
      <c r="A533" s="126" t="s">
        <v>1707</v>
      </c>
      <c r="B533" s="126" t="s">
        <v>1708</v>
      </c>
      <c r="C533" s="126" t="s">
        <v>1709</v>
      </c>
      <c r="D533" s="126" t="s">
        <v>94</v>
      </c>
      <c r="E533" s="126" t="s">
        <v>84</v>
      </c>
      <c r="F533" s="127" t="s">
        <v>52</v>
      </c>
      <c r="G533" s="127">
        <v>-10.523854069223574</v>
      </c>
      <c r="H533" s="127">
        <v>5.854678515420801</v>
      </c>
      <c r="I533" s="127">
        <v>-1.0370370370370381</v>
      </c>
      <c r="J533" s="127">
        <v>7.0858283433133664</v>
      </c>
      <c r="K533" s="127">
        <v>8.7138863000931792</v>
      </c>
      <c r="L533" s="127">
        <v>4.5006429489927058</v>
      </c>
      <c r="M533" s="127">
        <v>4.4708777686628451</v>
      </c>
      <c r="N533" s="127">
        <v>6.5567334118570955</v>
      </c>
      <c r="O533" s="127">
        <v>9.9484156226971265</v>
      </c>
      <c r="P533" s="127">
        <v>29.189008042895438</v>
      </c>
      <c r="Q533" s="127">
        <v>7.9636835278858626</v>
      </c>
      <c r="R533" s="127">
        <v>4.9255165785680077</v>
      </c>
      <c r="S533" s="127">
        <v>4.9690863292878475</v>
      </c>
      <c r="T533" s="127">
        <v>4.7556719022687588</v>
      </c>
      <c r="U533" s="127">
        <v>3.935860058309018</v>
      </c>
      <c r="V533" s="127">
        <v>2.9453015427770168</v>
      </c>
      <c r="W533" s="127">
        <v>2.0046710782405341</v>
      </c>
      <c r="X533" s="127">
        <v>0</v>
      </c>
      <c r="Y533" s="127">
        <v>0</v>
      </c>
      <c r="Z533" s="127">
        <v>9.5210837626407141</v>
      </c>
      <c r="AA533" s="128">
        <v>0</v>
      </c>
      <c r="AB533" s="127">
        <v>1.986062717770043</v>
      </c>
      <c r="AC533" s="127">
        <v>1.9986334130509098</v>
      </c>
      <c r="AD533" s="128">
        <v>1.9929660023446649</v>
      </c>
      <c r="AE533" s="127">
        <v>2.9885057471264354</v>
      </c>
      <c r="AF533" s="128">
        <v>2.9815051020408267</v>
      </c>
      <c r="AG533" s="128">
        <v>1.9817309180987897</v>
      </c>
      <c r="AH533" s="128">
        <v>1.9887657507211207</v>
      </c>
      <c r="AI533" s="128">
        <v>7.4426912771658218</v>
      </c>
      <c r="AJ533" s="127">
        <v>6.9</v>
      </c>
      <c r="AK533" s="127">
        <v>2.993003368748365</v>
      </c>
    </row>
    <row r="534" spans="1:38" ht="17" x14ac:dyDescent="0.15">
      <c r="A534" s="126" t="s">
        <v>1710</v>
      </c>
      <c r="B534" s="126" t="s">
        <v>1711</v>
      </c>
      <c r="C534" s="126" t="s">
        <v>1712</v>
      </c>
      <c r="D534" s="126" t="s">
        <v>194</v>
      </c>
      <c r="E534" s="126" t="s">
        <v>86</v>
      </c>
      <c r="F534" s="127" t="s">
        <v>52</v>
      </c>
      <c r="G534" s="127">
        <v>5.2631578947368354</v>
      </c>
      <c r="H534" s="127">
        <v>0</v>
      </c>
      <c r="I534" s="127">
        <v>0.62222222222223422</v>
      </c>
      <c r="J534" s="127">
        <v>17.424911660777383</v>
      </c>
      <c r="K534" s="127">
        <v>-1.4293774684972789</v>
      </c>
      <c r="L534" s="127">
        <v>4.4838771226865219</v>
      </c>
      <c r="M534" s="127">
        <v>7.2498173849525216</v>
      </c>
      <c r="N534" s="127">
        <v>3.5586582666439597</v>
      </c>
      <c r="O534" s="127">
        <v>24.827359421243017</v>
      </c>
      <c r="P534" s="127">
        <v>16.978398314014754</v>
      </c>
      <c r="Q534" s="127">
        <v>14.91949104830536</v>
      </c>
      <c r="R534" s="127">
        <v>4.889280815206746</v>
      </c>
      <c r="S534" s="127">
        <v>4.9976646426903386</v>
      </c>
      <c r="T534" s="127">
        <v>4.9999999999999858</v>
      </c>
      <c r="U534" s="127">
        <v>4.7449584816132955</v>
      </c>
      <c r="V534" s="127">
        <v>2.9930431968937086</v>
      </c>
      <c r="W534" s="127">
        <v>2.4976437323279868</v>
      </c>
      <c r="X534" s="127">
        <v>0</v>
      </c>
      <c r="Y534" s="127">
        <v>0</v>
      </c>
      <c r="Z534" s="127">
        <v>3.8314176245210803</v>
      </c>
      <c r="AA534" s="128">
        <v>1.9926199261992572</v>
      </c>
      <c r="AB534" s="127">
        <v>1.989869753979745</v>
      </c>
      <c r="AC534" s="127">
        <v>3.5473572188719382</v>
      </c>
      <c r="AD534" s="128">
        <v>3.4258307639602581</v>
      </c>
      <c r="AE534" s="127">
        <v>7.9496522027161287</v>
      </c>
      <c r="AF534" s="128">
        <v>14.728444308069966</v>
      </c>
      <c r="AG534" s="128">
        <v>4.9906392083444828</v>
      </c>
      <c r="AH534" s="128">
        <v>7.6421438760953739</v>
      </c>
      <c r="AI534" s="128" t="s">
        <v>52</v>
      </c>
      <c r="AJ534" s="127" t="s">
        <v>52</v>
      </c>
      <c r="AK534" s="127" t="s">
        <v>52</v>
      </c>
    </row>
    <row r="535" spans="1:38" x14ac:dyDescent="0.15">
      <c r="A535" s="126" t="s">
        <v>1713</v>
      </c>
      <c r="B535" s="126" t="s">
        <v>1714</v>
      </c>
      <c r="C535" s="126" t="s">
        <v>1715</v>
      </c>
      <c r="D535" s="126" t="s">
        <v>94</v>
      </c>
      <c r="E535" s="126" t="s">
        <v>401</v>
      </c>
      <c r="F535" s="127" t="s">
        <v>52</v>
      </c>
      <c r="G535" s="127">
        <v>-44.442756210590296</v>
      </c>
      <c r="H535" s="127">
        <v>158.44386708601121</v>
      </c>
      <c r="I535" s="127">
        <v>9.0211640211640258</v>
      </c>
      <c r="J535" s="127">
        <v>-1.2958019898083109</v>
      </c>
      <c r="K535" s="127">
        <v>4.0121939227062597</v>
      </c>
      <c r="L535" s="127">
        <v>8.7075730358324677</v>
      </c>
      <c r="M535" s="127">
        <v>2.3438858931988023</v>
      </c>
      <c r="N535" s="127">
        <v>10.167835139154448</v>
      </c>
      <c r="O535" s="127">
        <v>4.6282011724776453</v>
      </c>
      <c r="P535" s="127">
        <v>27.455028015334733</v>
      </c>
      <c r="Q535" s="127">
        <v>5.2261684405367816</v>
      </c>
      <c r="R535" s="127">
        <v>-7.9707555726557189E-2</v>
      </c>
      <c r="S535" s="127">
        <v>1.9282609891621263</v>
      </c>
      <c r="T535" s="127">
        <v>1.9997301308865048</v>
      </c>
      <c r="U535" s="127">
        <v>2.6457826225225745E-3</v>
      </c>
      <c r="V535" s="127">
        <v>1.3228563113457881E-2</v>
      </c>
      <c r="W535" s="127">
        <v>1.322681339613041E-2</v>
      </c>
      <c r="X535" s="127">
        <v>0</v>
      </c>
      <c r="Y535" s="127">
        <v>-1.5870076969875413E-2</v>
      </c>
      <c r="Z535" s="127">
        <v>0</v>
      </c>
      <c r="AA535" s="128">
        <v>0.29893389063782028</v>
      </c>
      <c r="AB535" s="127">
        <v>5.2750962705072624E-3</v>
      </c>
      <c r="AC535" s="127">
        <v>3.6686359320603268</v>
      </c>
      <c r="AD535" s="128">
        <v>3.8288345587299988</v>
      </c>
      <c r="AE535" s="127">
        <v>2.3865529746153191</v>
      </c>
      <c r="AF535" s="128">
        <v>4.0898865648781868</v>
      </c>
      <c r="AG535" s="128">
        <v>3.4417749166570921</v>
      </c>
      <c r="AH535" s="128">
        <v>3.4872866287339965</v>
      </c>
      <c r="AI535" s="128">
        <v>0.98365584931594774</v>
      </c>
      <c r="AJ535" s="127">
        <v>2</v>
      </c>
      <c r="AK535" s="127">
        <v>4.9995830205987861</v>
      </c>
    </row>
    <row r="536" spans="1:38" ht="17" x14ac:dyDescent="0.15">
      <c r="A536" s="133" t="s">
        <v>1716</v>
      </c>
      <c r="B536" s="133" t="s">
        <v>1717</v>
      </c>
      <c r="C536" s="133" t="s">
        <v>1718</v>
      </c>
      <c r="D536" s="133" t="s">
        <v>94</v>
      </c>
      <c r="E536" s="133" t="s">
        <v>78</v>
      </c>
      <c r="F536" s="134" t="s">
        <v>52</v>
      </c>
      <c r="G536" s="134" t="s">
        <v>52</v>
      </c>
      <c r="H536" s="134" t="s">
        <v>52</v>
      </c>
      <c r="I536" s="134" t="s">
        <v>52</v>
      </c>
      <c r="J536" s="134" t="s">
        <v>52</v>
      </c>
      <c r="K536" s="134" t="s">
        <v>52</v>
      </c>
      <c r="L536" s="134" t="s">
        <v>52</v>
      </c>
      <c r="M536" s="134" t="s">
        <v>52</v>
      </c>
      <c r="N536" s="134" t="s">
        <v>52</v>
      </c>
      <c r="O536" s="134" t="s">
        <v>52</v>
      </c>
      <c r="P536" s="134" t="s">
        <v>52</v>
      </c>
      <c r="Q536" s="134" t="s">
        <v>52</v>
      </c>
      <c r="R536" s="134" t="s">
        <v>52</v>
      </c>
      <c r="S536" s="135" t="s">
        <v>52</v>
      </c>
      <c r="T536" s="135" t="s">
        <v>52</v>
      </c>
      <c r="U536" s="135" t="s">
        <v>52</v>
      </c>
      <c r="V536" s="135" t="s">
        <v>52</v>
      </c>
      <c r="W536" s="135" t="s">
        <v>52</v>
      </c>
      <c r="X536" s="135" t="s">
        <v>52</v>
      </c>
      <c r="Y536" s="135" t="s">
        <v>52</v>
      </c>
      <c r="Z536" s="135" t="s">
        <v>52</v>
      </c>
      <c r="AA536" s="135" t="s">
        <v>52</v>
      </c>
      <c r="AB536" s="135" t="s">
        <v>52</v>
      </c>
      <c r="AC536" s="135" t="s">
        <v>52</v>
      </c>
      <c r="AD536" s="135" t="s">
        <v>52</v>
      </c>
      <c r="AE536" s="135" t="s">
        <v>52</v>
      </c>
      <c r="AF536" s="135" t="s">
        <v>52</v>
      </c>
      <c r="AG536" s="135" t="s">
        <v>52</v>
      </c>
      <c r="AH536" s="135" t="s">
        <v>52</v>
      </c>
      <c r="AI536" s="135" t="s">
        <v>52</v>
      </c>
      <c r="AJ536" s="127" t="s">
        <v>52</v>
      </c>
      <c r="AK536" s="127">
        <v>4.9696155030944587</v>
      </c>
    </row>
    <row r="537" spans="1:38" ht="17" x14ac:dyDescent="0.15">
      <c r="A537" s="126" t="s">
        <v>1719</v>
      </c>
      <c r="B537" s="126" t="s">
        <v>1720</v>
      </c>
      <c r="C537" s="126" t="s">
        <v>1721</v>
      </c>
      <c r="D537" s="126" t="s">
        <v>194</v>
      </c>
      <c r="E537" s="126" t="s">
        <v>76</v>
      </c>
      <c r="F537" s="127" t="s">
        <v>52</v>
      </c>
      <c r="G537" s="127">
        <v>-16.299516908212567</v>
      </c>
      <c r="H537" s="127">
        <v>-2.5972526838277759</v>
      </c>
      <c r="I537" s="127">
        <v>-15.750177767243414</v>
      </c>
      <c r="J537" s="127">
        <v>22.112814741876491</v>
      </c>
      <c r="K537" s="127">
        <v>10.724570901969827</v>
      </c>
      <c r="L537" s="127">
        <v>9.5817727840199751</v>
      </c>
      <c r="M537" s="127">
        <v>6.6362859584164084</v>
      </c>
      <c r="N537" s="127">
        <v>6.882122507122503</v>
      </c>
      <c r="O537" s="127">
        <v>9.5543523531861752</v>
      </c>
      <c r="P537" s="127">
        <v>52.950121654501203</v>
      </c>
      <c r="Q537" s="127">
        <v>6.8950089481010224</v>
      </c>
      <c r="R537" s="127">
        <v>3.9017811468167167</v>
      </c>
      <c r="S537" s="127">
        <v>3.9521976546414948</v>
      </c>
      <c r="T537" s="127">
        <v>4.4477933261571678</v>
      </c>
      <c r="U537" s="127">
        <v>3.6853821419737756</v>
      </c>
      <c r="V537" s="127">
        <v>4.8703880407124416</v>
      </c>
      <c r="W537" s="127">
        <v>1.9903703984531944</v>
      </c>
      <c r="X537" s="127">
        <v>0</v>
      </c>
      <c r="Y537" s="127">
        <v>0</v>
      </c>
      <c r="Z537" s="127">
        <v>2.3269645379525628</v>
      </c>
      <c r="AA537" s="128">
        <v>2.0124963673350926</v>
      </c>
      <c r="AB537" s="127">
        <v>1.9158179616836302</v>
      </c>
      <c r="AC537" s="127">
        <v>2.1872816212438861</v>
      </c>
      <c r="AD537" s="128">
        <v>2.1643985502290963</v>
      </c>
      <c r="AE537" s="127">
        <v>2.0583018173298884</v>
      </c>
      <c r="AF537" s="128" t="s">
        <v>52</v>
      </c>
      <c r="AG537" s="128" t="s">
        <v>52</v>
      </c>
      <c r="AH537" s="128" t="s">
        <v>52</v>
      </c>
      <c r="AI537" s="128" t="s">
        <v>52</v>
      </c>
      <c r="AJ537" s="127" t="s">
        <v>52</v>
      </c>
      <c r="AK537" s="127" t="s">
        <v>52</v>
      </c>
    </row>
    <row r="538" spans="1:38" x14ac:dyDescent="0.15">
      <c r="A538" s="126" t="s">
        <v>1722</v>
      </c>
      <c r="B538" s="126" t="s">
        <v>1723</v>
      </c>
      <c r="C538" s="126" t="s">
        <v>1724</v>
      </c>
      <c r="D538" s="126" t="s">
        <v>94</v>
      </c>
      <c r="E538" s="126" t="s">
        <v>74</v>
      </c>
      <c r="F538" s="127" t="s">
        <v>52</v>
      </c>
      <c r="G538" s="127">
        <v>-10.075200675961142</v>
      </c>
      <c r="H538" s="127">
        <v>4.0159359554996001</v>
      </c>
      <c r="I538" s="127">
        <v>13.653116531165324</v>
      </c>
      <c r="J538" s="127">
        <v>6.0899422957699301</v>
      </c>
      <c r="K538" s="127">
        <v>3.4912643471485438</v>
      </c>
      <c r="L538" s="127">
        <v>7.9863323101870805</v>
      </c>
      <c r="M538" s="127">
        <v>6.5550252064785894</v>
      </c>
      <c r="N538" s="127">
        <v>8.8935865010758306</v>
      </c>
      <c r="O538" s="127">
        <v>4.8867011012121395</v>
      </c>
      <c r="P538" s="127">
        <v>6.5109617715104093</v>
      </c>
      <c r="Q538" s="127">
        <v>2.8909805544062834</v>
      </c>
      <c r="R538" s="127">
        <v>4.7559688363910482</v>
      </c>
      <c r="S538" s="127">
        <v>3.1994318945166356</v>
      </c>
      <c r="T538" s="127">
        <v>3.4991631021015195</v>
      </c>
      <c r="U538" s="127">
        <v>2.0035398866158118</v>
      </c>
      <c r="V538" s="127">
        <v>2.0011802735768498</v>
      </c>
      <c r="W538" s="127">
        <v>1.2797374897456848</v>
      </c>
      <c r="X538" s="127">
        <v>-3.7514814088495996E-2</v>
      </c>
      <c r="Y538" s="127">
        <v>0</v>
      </c>
      <c r="Z538" s="127">
        <v>2.0086487039737904</v>
      </c>
      <c r="AA538" s="128">
        <v>-0.25000418067191443</v>
      </c>
      <c r="AB538" s="127">
        <v>-4.1911499677249608E-3</v>
      </c>
      <c r="AC538" s="127">
        <v>1.9984240615621873</v>
      </c>
      <c r="AD538" s="128">
        <v>2.9988987327207894</v>
      </c>
      <c r="AE538" s="127">
        <v>2.9969599527635671</v>
      </c>
      <c r="AF538" s="128">
        <v>0</v>
      </c>
      <c r="AG538" s="128">
        <v>2.0033621778235755</v>
      </c>
      <c r="AH538" s="128">
        <v>3.9880305918629282</v>
      </c>
      <c r="AI538" s="128">
        <v>2.9900671925211841</v>
      </c>
      <c r="AJ538" s="127">
        <v>5</v>
      </c>
      <c r="AK538" s="127">
        <v>4.9916243380525298</v>
      </c>
    </row>
    <row r="539" spans="1:38" ht="17" x14ac:dyDescent="0.15">
      <c r="A539" s="126" t="s">
        <v>1725</v>
      </c>
      <c r="B539" s="16" t="s">
        <v>1726</v>
      </c>
      <c r="C539" s="126" t="s">
        <v>1727</v>
      </c>
      <c r="D539" s="126" t="s">
        <v>194</v>
      </c>
      <c r="E539" s="126" t="s">
        <v>82</v>
      </c>
      <c r="F539" s="127" t="s">
        <v>52</v>
      </c>
      <c r="G539" s="127">
        <v>6.5326633165829122</v>
      </c>
      <c r="H539" s="127">
        <v>-5.4234800838574415</v>
      </c>
      <c r="I539" s="127">
        <v>1.7445082348768608</v>
      </c>
      <c r="J539" s="127">
        <v>7.6122004357298607</v>
      </c>
      <c r="K539" s="127">
        <v>12.325383649836013</v>
      </c>
      <c r="L539" s="127">
        <v>7.1158213474640206</v>
      </c>
      <c r="M539" s="127">
        <v>7.947164731617022</v>
      </c>
      <c r="N539" s="127">
        <v>8.1196514582326529</v>
      </c>
      <c r="O539" s="127">
        <v>9.944926616879556</v>
      </c>
      <c r="P539" s="127">
        <v>10.839234198793605</v>
      </c>
      <c r="Q539" s="127">
        <v>0.81513380498307697</v>
      </c>
      <c r="R539" s="127">
        <v>3.9042422108783796</v>
      </c>
      <c r="S539" s="127">
        <v>4.9501931286847025</v>
      </c>
      <c r="T539" s="127">
        <v>4.7995695453322469</v>
      </c>
      <c r="U539" s="127">
        <v>4.7995071109513816</v>
      </c>
      <c r="V539" s="127" t="s">
        <v>52</v>
      </c>
      <c r="W539" s="127" t="s">
        <v>52</v>
      </c>
      <c r="X539" s="127" t="s">
        <v>52</v>
      </c>
      <c r="Y539" s="127" t="s">
        <v>52</v>
      </c>
      <c r="Z539" s="127" t="s">
        <v>52</v>
      </c>
      <c r="AA539" s="128" t="s">
        <v>52</v>
      </c>
      <c r="AB539" s="127" t="s">
        <v>52</v>
      </c>
      <c r="AC539" s="127" t="s">
        <v>52</v>
      </c>
      <c r="AD539" s="128" t="s">
        <v>52</v>
      </c>
      <c r="AE539" s="127" t="s">
        <v>52</v>
      </c>
      <c r="AF539" s="128" t="s">
        <v>52</v>
      </c>
      <c r="AG539" s="128" t="s">
        <v>52</v>
      </c>
      <c r="AH539" s="128" t="s">
        <v>52</v>
      </c>
      <c r="AI539" s="128" t="s">
        <v>52</v>
      </c>
      <c r="AJ539" s="127" t="s">
        <v>52</v>
      </c>
      <c r="AK539" s="127" t="s">
        <v>52</v>
      </c>
    </row>
    <row r="540" spans="1:38" x14ac:dyDescent="0.15">
      <c r="A540" s="126" t="s">
        <v>1728</v>
      </c>
      <c r="B540" s="126" t="s">
        <v>1729</v>
      </c>
      <c r="C540" s="126" t="s">
        <v>1730</v>
      </c>
      <c r="D540" s="126" t="s">
        <v>94</v>
      </c>
      <c r="E540" s="126" t="s">
        <v>78</v>
      </c>
      <c r="F540" s="127" t="s">
        <v>52</v>
      </c>
      <c r="G540" s="127" t="s">
        <v>52</v>
      </c>
      <c r="H540" s="127" t="s">
        <v>52</v>
      </c>
      <c r="I540" s="127" t="s">
        <v>52</v>
      </c>
      <c r="J540" s="127" t="s">
        <v>52</v>
      </c>
      <c r="K540" s="127" t="s">
        <v>52</v>
      </c>
      <c r="L540" s="127" t="s">
        <v>52</v>
      </c>
      <c r="M540" s="127" t="s">
        <v>52</v>
      </c>
      <c r="N540" s="127" t="s">
        <v>52</v>
      </c>
      <c r="O540" s="127" t="s">
        <v>52</v>
      </c>
      <c r="P540" s="127" t="s">
        <v>52</v>
      </c>
      <c r="Q540" s="127" t="s">
        <v>52</v>
      </c>
      <c r="R540" s="127" t="s">
        <v>52</v>
      </c>
      <c r="S540" s="127" t="s">
        <v>52</v>
      </c>
      <c r="T540" s="127" t="s">
        <v>52</v>
      </c>
      <c r="U540" s="127" t="s">
        <v>52</v>
      </c>
      <c r="V540" s="127" t="s">
        <v>52</v>
      </c>
      <c r="W540" s="127">
        <v>2.3669905066801959</v>
      </c>
      <c r="X540" s="127">
        <v>0.12695365417516769</v>
      </c>
      <c r="Y540" s="127">
        <v>0.12756581236229181</v>
      </c>
      <c r="Z540" s="127">
        <v>0.10578333719404043</v>
      </c>
      <c r="AA540" s="128">
        <v>0.49981873857474213</v>
      </c>
      <c r="AB540" s="127">
        <v>0.20261713803291226</v>
      </c>
      <c r="AC540" s="127">
        <v>4.0456804969400961</v>
      </c>
      <c r="AD540" s="128">
        <v>5.268659683011756</v>
      </c>
      <c r="AE540" s="127">
        <v>6.5028881522818605</v>
      </c>
      <c r="AF540" s="128">
        <v>3.320485630051806</v>
      </c>
      <c r="AG540" s="128">
        <v>4.3615033618465526</v>
      </c>
      <c r="AH540" s="128">
        <v>4.8557701090630081</v>
      </c>
      <c r="AI540" s="128">
        <v>3.3468648187187413</v>
      </c>
      <c r="AJ540" s="127">
        <v>5.4</v>
      </c>
      <c r="AK540" s="127">
        <v>5.2500813077484967</v>
      </c>
    </row>
    <row r="541" spans="1:38" ht="17" x14ac:dyDescent="0.15">
      <c r="A541" s="16" t="s">
        <v>1731</v>
      </c>
      <c r="B541" s="126" t="s">
        <v>1732</v>
      </c>
      <c r="C541" s="16" t="s">
        <v>1733</v>
      </c>
      <c r="D541" s="126" t="s">
        <v>194</v>
      </c>
      <c r="E541" s="126" t="s">
        <v>88</v>
      </c>
      <c r="F541" s="127" t="s">
        <v>52</v>
      </c>
      <c r="G541" s="127" t="s">
        <v>52</v>
      </c>
      <c r="H541" s="127" t="s">
        <v>52</v>
      </c>
      <c r="I541" s="127" t="s">
        <v>52</v>
      </c>
      <c r="J541" s="127" t="s">
        <v>52</v>
      </c>
      <c r="K541" s="127" t="s">
        <v>52</v>
      </c>
      <c r="L541" s="127" t="s">
        <v>52</v>
      </c>
      <c r="M541" s="127" t="s">
        <v>52</v>
      </c>
      <c r="N541" s="127" t="s">
        <v>52</v>
      </c>
      <c r="O541" s="127" t="s">
        <v>52</v>
      </c>
      <c r="P541" s="127" t="s">
        <v>52</v>
      </c>
      <c r="Q541" s="127" t="s">
        <v>52</v>
      </c>
      <c r="R541" s="127">
        <v>4.9666110183639347</v>
      </c>
      <c r="S541" s="127">
        <v>4.9701789264413634</v>
      </c>
      <c r="T541" s="127">
        <v>4.9053030303030312</v>
      </c>
      <c r="U541" s="127">
        <v>4.2426430763675711</v>
      </c>
      <c r="V541" s="127">
        <v>4.9012816072047087</v>
      </c>
      <c r="W541" s="127">
        <v>2.9882780254251458</v>
      </c>
      <c r="X541" s="127">
        <v>0</v>
      </c>
      <c r="Y541" s="127">
        <v>0</v>
      </c>
      <c r="Z541" s="127">
        <v>0</v>
      </c>
      <c r="AA541" s="128">
        <v>1.9878166078871384</v>
      </c>
      <c r="AB541" s="127">
        <v>1.9805092738132579</v>
      </c>
      <c r="AC541" s="127" t="s">
        <v>52</v>
      </c>
      <c r="AD541" s="128" t="s">
        <v>52</v>
      </c>
      <c r="AE541" s="127" t="s">
        <v>52</v>
      </c>
      <c r="AF541" s="128" t="s">
        <v>52</v>
      </c>
      <c r="AG541" s="128" t="s">
        <v>52</v>
      </c>
      <c r="AH541" s="128" t="s">
        <v>52</v>
      </c>
      <c r="AI541" s="128" t="s">
        <v>52</v>
      </c>
      <c r="AJ541" s="127" t="s">
        <v>52</v>
      </c>
      <c r="AK541" s="127" t="s">
        <v>52</v>
      </c>
      <c r="AL541" s="19"/>
    </row>
    <row r="542" spans="1:38" x14ac:dyDescent="0.15">
      <c r="A542" s="126" t="s">
        <v>1734</v>
      </c>
      <c r="B542" s="126" t="s">
        <v>1735</v>
      </c>
      <c r="C542" s="126" t="s">
        <v>1736</v>
      </c>
      <c r="D542" s="126" t="s">
        <v>94</v>
      </c>
      <c r="E542" s="126" t="s">
        <v>86</v>
      </c>
      <c r="F542" s="127" t="s">
        <v>52</v>
      </c>
      <c r="G542" s="127" t="s">
        <v>52</v>
      </c>
      <c r="H542" s="127" t="s">
        <v>52</v>
      </c>
      <c r="I542" s="127">
        <v>2.1909880115750298</v>
      </c>
      <c r="J542" s="127">
        <v>12.216828478964388</v>
      </c>
      <c r="K542" s="127">
        <v>13.139870223503976</v>
      </c>
      <c r="L542" s="127">
        <v>9.893261111996182</v>
      </c>
      <c r="M542" s="127">
        <v>9.9449115685706033</v>
      </c>
      <c r="N542" s="127">
        <v>9.7837552742616083</v>
      </c>
      <c r="O542" s="127">
        <v>9.9447513812154682</v>
      </c>
      <c r="P542" s="127">
        <v>19.816473672711382</v>
      </c>
      <c r="Q542" s="127">
        <v>9.9835886214441985</v>
      </c>
      <c r="R542" s="127">
        <v>4.973887092762979</v>
      </c>
      <c r="S542" s="127">
        <v>4.904051172707895</v>
      </c>
      <c r="T542" s="127">
        <v>4.900632339656724</v>
      </c>
      <c r="U542" s="127">
        <v>4.2985288841047833</v>
      </c>
      <c r="V542" s="127">
        <v>4.9883032888399725</v>
      </c>
      <c r="W542" s="127">
        <v>3.3947178714201556</v>
      </c>
      <c r="X542" s="127">
        <v>0</v>
      </c>
      <c r="Y542" s="127">
        <v>0</v>
      </c>
      <c r="Z542" s="127">
        <v>0</v>
      </c>
      <c r="AA542" s="128">
        <v>1.9965772960638839</v>
      </c>
      <c r="AB542" s="127">
        <v>1.9015659955257336</v>
      </c>
      <c r="AC542" s="127">
        <v>1.902671057446037</v>
      </c>
      <c r="AD542" s="128">
        <v>1.89706762417714</v>
      </c>
      <c r="AE542" s="127">
        <v>7.0476302343337016</v>
      </c>
      <c r="AF542" s="128">
        <v>13.167279310912372</v>
      </c>
      <c r="AG542" s="128">
        <v>4.848014737964812</v>
      </c>
      <c r="AH542" s="128">
        <v>6.9357747260368976</v>
      </c>
      <c r="AI542" s="128">
        <v>4.3239503610498549</v>
      </c>
      <c r="AJ542" s="127">
        <v>6.2</v>
      </c>
      <c r="AK542" s="127">
        <v>5.0727748078198776</v>
      </c>
    </row>
    <row r="543" spans="1:38" x14ac:dyDescent="0.15">
      <c r="A543" s="126" t="s">
        <v>1737</v>
      </c>
      <c r="B543" s="126" t="s">
        <v>1738</v>
      </c>
      <c r="C543" s="126" t="s">
        <v>1739</v>
      </c>
      <c r="D543" s="126" t="s">
        <v>94</v>
      </c>
      <c r="E543" s="126" t="s">
        <v>76</v>
      </c>
      <c r="F543" s="127" t="s">
        <v>52</v>
      </c>
      <c r="G543" s="127">
        <v>-18.991899189918996</v>
      </c>
      <c r="H543" s="127">
        <v>32.819444444444457</v>
      </c>
      <c r="I543" s="127">
        <v>3.691310258287146</v>
      </c>
      <c r="J543" s="127">
        <v>3.6910044372730795</v>
      </c>
      <c r="K543" s="127">
        <v>6.4578875705115735</v>
      </c>
      <c r="L543" s="127">
        <v>1.2150557281198644</v>
      </c>
      <c r="M543" s="127">
        <v>4.8560339380810547</v>
      </c>
      <c r="N543" s="127">
        <v>5.8879228716536005</v>
      </c>
      <c r="O543" s="127">
        <v>8.4708560279651977</v>
      </c>
      <c r="P543" s="127">
        <v>5.7783107247245624</v>
      </c>
      <c r="Q543" s="127">
        <v>4.5628454017287936</v>
      </c>
      <c r="R543" s="127">
        <v>3.8826399241089575</v>
      </c>
      <c r="S543" s="127">
        <v>6.9728002087274206</v>
      </c>
      <c r="T543" s="127">
        <v>3.9268292682926926</v>
      </c>
      <c r="U543" s="127">
        <v>5.0222952358601276</v>
      </c>
      <c r="V543" s="127">
        <v>3.0279329608938497</v>
      </c>
      <c r="W543" s="127">
        <v>2.1364277193363108</v>
      </c>
      <c r="X543" s="127">
        <v>1.0140157145890782</v>
      </c>
      <c r="Y543" s="127">
        <v>0.72528512114362798</v>
      </c>
      <c r="Z543" s="127">
        <v>0.37568484216019726</v>
      </c>
      <c r="AA543" s="128">
        <v>0.48864168009565834</v>
      </c>
      <c r="AB543" s="127">
        <v>1.1639335781904681</v>
      </c>
      <c r="AC543" s="127">
        <v>3.5334424217631444</v>
      </c>
      <c r="AD543" s="128">
        <v>3.8376055711957457</v>
      </c>
      <c r="AE543" s="127">
        <v>4.8183028919330351</v>
      </c>
      <c r="AF543" s="128">
        <v>1.6154648999409993</v>
      </c>
      <c r="AG543" s="128">
        <v>3.1393739114901953</v>
      </c>
      <c r="AH543" s="128">
        <v>2.6541392448908883</v>
      </c>
      <c r="AI543" s="128">
        <v>3.7363490657556184</v>
      </c>
      <c r="AJ543" s="127">
        <v>3.6</v>
      </c>
      <c r="AK543" s="127">
        <v>4.0793089909697633</v>
      </c>
    </row>
    <row r="544" spans="1:38" ht="17" x14ac:dyDescent="0.15">
      <c r="A544" s="129" t="s">
        <v>1740</v>
      </c>
      <c r="B544" s="126" t="s">
        <v>52</v>
      </c>
      <c r="C544" s="129" t="s">
        <v>1741</v>
      </c>
      <c r="D544" s="126" t="s">
        <v>194</v>
      </c>
      <c r="E544" s="126" t="s">
        <v>76</v>
      </c>
      <c r="F544" s="127" t="s">
        <v>52</v>
      </c>
      <c r="G544" s="127">
        <v>5674.3362831858412</v>
      </c>
      <c r="H544" s="127">
        <v>5.180076628352495</v>
      </c>
      <c r="I544" s="127">
        <v>9.2816552528049101</v>
      </c>
      <c r="J544" s="127">
        <v>6.6666666666666714</v>
      </c>
      <c r="K544" s="127" t="s">
        <v>52</v>
      </c>
      <c r="L544" s="127" t="s">
        <v>52</v>
      </c>
      <c r="M544" s="127" t="s">
        <v>52</v>
      </c>
      <c r="N544" s="127" t="s">
        <v>52</v>
      </c>
      <c r="O544" s="127" t="s">
        <v>52</v>
      </c>
      <c r="P544" s="127" t="s">
        <v>52</v>
      </c>
      <c r="Q544" s="127" t="s">
        <v>52</v>
      </c>
      <c r="R544" s="127" t="s">
        <v>52</v>
      </c>
      <c r="S544" s="127" t="s">
        <v>52</v>
      </c>
      <c r="T544" s="127" t="s">
        <v>52</v>
      </c>
      <c r="U544" s="127" t="s">
        <v>52</v>
      </c>
      <c r="V544" s="127" t="s">
        <v>52</v>
      </c>
      <c r="W544" s="127" t="s">
        <v>52</v>
      </c>
      <c r="X544" s="127" t="s">
        <v>52</v>
      </c>
      <c r="Y544" s="127" t="s">
        <v>52</v>
      </c>
      <c r="Z544" s="127" t="s">
        <v>52</v>
      </c>
      <c r="AA544" s="128" t="s">
        <v>52</v>
      </c>
      <c r="AB544" s="127" t="s">
        <v>52</v>
      </c>
      <c r="AC544" s="127" t="s">
        <v>52</v>
      </c>
      <c r="AD544" s="128" t="s">
        <v>52</v>
      </c>
      <c r="AE544" s="127" t="s">
        <v>52</v>
      </c>
      <c r="AF544" s="128" t="s">
        <v>52</v>
      </c>
      <c r="AG544" s="128" t="s">
        <v>52</v>
      </c>
      <c r="AH544" s="128" t="s">
        <v>52</v>
      </c>
      <c r="AI544" s="128" t="s">
        <v>52</v>
      </c>
      <c r="AJ544" s="127" t="s">
        <v>52</v>
      </c>
      <c r="AK544" s="127" t="s">
        <v>52</v>
      </c>
      <c r="AL544" s="130"/>
    </row>
    <row r="545" spans="1:38" x14ac:dyDescent="0.15">
      <c r="A545" s="126" t="s">
        <v>1742</v>
      </c>
      <c r="B545" s="126" t="s">
        <v>1743</v>
      </c>
      <c r="C545" s="126" t="s">
        <v>1744</v>
      </c>
      <c r="D545" s="126" t="s">
        <v>94</v>
      </c>
      <c r="E545" s="126" t="s">
        <v>78</v>
      </c>
      <c r="F545" s="127" t="s">
        <v>52</v>
      </c>
      <c r="G545" s="127" t="s">
        <v>52</v>
      </c>
      <c r="H545" s="127" t="s">
        <v>52</v>
      </c>
      <c r="I545" s="127" t="s">
        <v>52</v>
      </c>
      <c r="J545" s="127" t="s">
        <v>52</v>
      </c>
      <c r="K545" s="127" t="s">
        <v>52</v>
      </c>
      <c r="L545" s="127">
        <v>4.40392067472078</v>
      </c>
      <c r="M545" s="127">
        <v>4.3913657336652108</v>
      </c>
      <c r="N545" s="127">
        <v>10.78360290016731</v>
      </c>
      <c r="O545" s="127">
        <v>2.5725577063458189</v>
      </c>
      <c r="P545" s="127">
        <v>6.0725416574639866</v>
      </c>
      <c r="Q545" s="127">
        <v>3.7641560725068359</v>
      </c>
      <c r="R545" s="127">
        <v>4.7401924170299026</v>
      </c>
      <c r="S545" s="127">
        <v>5.0578480729726465</v>
      </c>
      <c r="T545" s="127">
        <v>3.8802492274960798</v>
      </c>
      <c r="U545" s="127">
        <v>2.4742770761203587</v>
      </c>
      <c r="V545" s="127">
        <v>1.9301050708085938</v>
      </c>
      <c r="W545" s="127">
        <v>2.474277076120361</v>
      </c>
      <c r="X545" s="127">
        <v>1.9301050708085858</v>
      </c>
      <c r="Y545" s="127">
        <v>-5.4211017740429455</v>
      </c>
      <c r="Z545" s="127">
        <v>-0.50940825715245541</v>
      </c>
      <c r="AA545" s="127">
        <v>8.9305205501198415E-2</v>
      </c>
      <c r="AB545" s="127">
        <v>-2.9434508466510629</v>
      </c>
      <c r="AC545" s="127">
        <v>-1.9152391750681823</v>
      </c>
      <c r="AD545" s="127">
        <v>-2.0474048154627975</v>
      </c>
      <c r="AE545" s="127">
        <v>1.9413553339428853</v>
      </c>
      <c r="AF545" s="127">
        <v>3.8974177130699594</v>
      </c>
      <c r="AG545" s="127">
        <v>4.7861394685859464</v>
      </c>
      <c r="AH545" s="128">
        <v>4.883371493989709</v>
      </c>
      <c r="AI545" s="128">
        <v>3.0299536105331271</v>
      </c>
      <c r="AJ545" s="127">
        <v>5</v>
      </c>
      <c r="AK545" s="127">
        <v>5.0906109836750586</v>
      </c>
    </row>
    <row r="546" spans="1:38" x14ac:dyDescent="0.15">
      <c r="A546" s="126" t="s">
        <v>1745</v>
      </c>
      <c r="B546" s="126" t="s">
        <v>1746</v>
      </c>
      <c r="C546" s="126" t="s">
        <v>1747</v>
      </c>
      <c r="D546" s="126" t="s">
        <v>94</v>
      </c>
      <c r="E546" s="126" t="s">
        <v>74</v>
      </c>
      <c r="F546" s="127" t="s">
        <v>52</v>
      </c>
      <c r="G546" s="127">
        <v>-2.3206349206349159</v>
      </c>
      <c r="H546" s="127">
        <v>8.0438103285774645</v>
      </c>
      <c r="I546" s="127">
        <v>5.3498375646733365</v>
      </c>
      <c r="J546" s="127">
        <v>8.0262688271825198</v>
      </c>
      <c r="K546" s="127">
        <v>6.5206761203695294</v>
      </c>
      <c r="L546" s="127">
        <v>6.9130655947196686</v>
      </c>
      <c r="M546" s="127">
        <v>5.7187286040871328</v>
      </c>
      <c r="N546" s="127">
        <v>4.5762395582924569</v>
      </c>
      <c r="O546" s="127">
        <v>-1.2700745250341186</v>
      </c>
      <c r="P546" s="127">
        <v>6.3502019987242306</v>
      </c>
      <c r="Q546" s="127">
        <v>1.265582357821927</v>
      </c>
      <c r="R546" s="127">
        <v>3.8904628870966178</v>
      </c>
      <c r="S546" s="127">
        <v>4.4583808437856192</v>
      </c>
      <c r="T546" s="127">
        <v>4.1243677909980931</v>
      </c>
      <c r="U546" s="127">
        <v>3.4962346897768697</v>
      </c>
      <c r="V546" s="127">
        <v>4.4315764594658589</v>
      </c>
      <c r="W546" s="127">
        <v>1.2948802922775968</v>
      </c>
      <c r="X546" s="127">
        <v>0</v>
      </c>
      <c r="Y546" s="127">
        <v>0</v>
      </c>
      <c r="Z546" s="127">
        <v>1.9996808171081994</v>
      </c>
      <c r="AA546" s="128">
        <v>0</v>
      </c>
      <c r="AB546" s="127">
        <v>0</v>
      </c>
      <c r="AC546" s="127">
        <v>3.9897986325160728</v>
      </c>
      <c r="AD546" s="128">
        <v>4.9899944329927948</v>
      </c>
      <c r="AE546" s="127">
        <v>5.9902980101605774</v>
      </c>
      <c r="AF546" s="128">
        <v>2.9901500145349758</v>
      </c>
      <c r="AG546" s="128">
        <v>3.9903637867429786</v>
      </c>
      <c r="AH546" s="128">
        <v>4.990499996843849</v>
      </c>
      <c r="AI546" s="128">
        <v>2.9898915990789288</v>
      </c>
      <c r="AJ546" s="127">
        <v>5</v>
      </c>
      <c r="AK546" s="127">
        <v>4.9897691383835241</v>
      </c>
    </row>
    <row r="547" spans="1:38" x14ac:dyDescent="0.15">
      <c r="A547" s="126" t="s">
        <v>1748</v>
      </c>
      <c r="B547" s="126" t="s">
        <v>1749</v>
      </c>
      <c r="C547" s="126" t="s">
        <v>1750</v>
      </c>
      <c r="D547" s="126" t="s">
        <v>94</v>
      </c>
      <c r="E547" s="126" t="s">
        <v>76</v>
      </c>
      <c r="F547" s="127" t="s">
        <v>52</v>
      </c>
      <c r="G547" s="127">
        <v>-21.244444444444454</v>
      </c>
      <c r="H547" s="127">
        <v>1.5801354401805838</v>
      </c>
      <c r="I547" s="127">
        <v>-0.34722222222221433</v>
      </c>
      <c r="J547" s="127">
        <v>33.63066202090593</v>
      </c>
      <c r="K547" s="127">
        <v>9.4493116395494354</v>
      </c>
      <c r="L547" s="127">
        <v>24.0804269106156</v>
      </c>
      <c r="M547" s="127">
        <v>5.4680900084479021</v>
      </c>
      <c r="N547" s="127">
        <v>6.291414840166027</v>
      </c>
      <c r="O547" s="127">
        <v>4.3228060560389139</v>
      </c>
      <c r="P547" s="127">
        <v>5.4307853953244063</v>
      </c>
      <c r="Q547" s="127">
        <v>3.8741824976642647</v>
      </c>
      <c r="R547" s="127">
        <v>4.4012712118486519</v>
      </c>
      <c r="S547" s="127">
        <v>4.830279708230421</v>
      </c>
      <c r="T547" s="127">
        <v>4.4378698224851973</v>
      </c>
      <c r="U547" s="127">
        <v>0</v>
      </c>
      <c r="V547" s="127">
        <v>4.8158640226628933</v>
      </c>
      <c r="W547" s="127">
        <v>2.4774774774774642</v>
      </c>
      <c r="X547" s="127">
        <v>0</v>
      </c>
      <c r="Y547" s="127">
        <v>0</v>
      </c>
      <c r="Z547" s="127">
        <v>1.9340659340659272</v>
      </c>
      <c r="AA547" s="128">
        <v>1.9404915912030862</v>
      </c>
      <c r="AB547" s="127">
        <v>1.9035532994923887</v>
      </c>
      <c r="AC547" s="127">
        <v>2.2831050228310446</v>
      </c>
      <c r="AD547" s="128">
        <v>2.2321428571428603</v>
      </c>
      <c r="AE547" s="127">
        <v>2.9773719730051607</v>
      </c>
      <c r="AF547" s="128">
        <v>2.9983723121733918</v>
      </c>
      <c r="AG547" s="128">
        <v>2.0793479164933792</v>
      </c>
      <c r="AH547" s="128">
        <v>2.036991770553247</v>
      </c>
      <c r="AI547" s="128">
        <v>1.9963267587638742</v>
      </c>
      <c r="AJ547" s="127">
        <v>3</v>
      </c>
      <c r="AK547" s="127">
        <v>9.9992398905442386</v>
      </c>
    </row>
    <row r="548" spans="1:38" ht="17" x14ac:dyDescent="0.15">
      <c r="A548" s="129" t="s">
        <v>1751</v>
      </c>
      <c r="B548" s="126" t="s">
        <v>52</v>
      </c>
      <c r="C548" s="129" t="s">
        <v>1752</v>
      </c>
      <c r="D548" s="126" t="s">
        <v>194</v>
      </c>
      <c r="E548" s="126" t="s">
        <v>76</v>
      </c>
      <c r="F548" s="127" t="s">
        <v>52</v>
      </c>
      <c r="G548" s="127">
        <v>-6.6666666666666714</v>
      </c>
      <c r="H548" s="127">
        <v>0</v>
      </c>
      <c r="I548" s="127">
        <v>13.227513227513228</v>
      </c>
      <c r="J548" s="127">
        <v>9.3457943925233593</v>
      </c>
      <c r="K548" s="127" t="s">
        <v>52</v>
      </c>
      <c r="L548" s="127" t="s">
        <v>52</v>
      </c>
      <c r="M548" s="127" t="s">
        <v>52</v>
      </c>
      <c r="N548" s="127" t="s">
        <v>52</v>
      </c>
      <c r="O548" s="127" t="s">
        <v>52</v>
      </c>
      <c r="P548" s="127" t="s">
        <v>52</v>
      </c>
      <c r="Q548" s="127" t="s">
        <v>52</v>
      </c>
      <c r="R548" s="127" t="s">
        <v>52</v>
      </c>
      <c r="S548" s="127" t="s">
        <v>52</v>
      </c>
      <c r="T548" s="127" t="s">
        <v>52</v>
      </c>
      <c r="U548" s="127" t="s">
        <v>52</v>
      </c>
      <c r="V548" s="127" t="s">
        <v>52</v>
      </c>
      <c r="W548" s="127" t="s">
        <v>52</v>
      </c>
      <c r="X548" s="127" t="s">
        <v>52</v>
      </c>
      <c r="Y548" s="127" t="s">
        <v>52</v>
      </c>
      <c r="Z548" s="127" t="s">
        <v>52</v>
      </c>
      <c r="AA548" s="128" t="s">
        <v>52</v>
      </c>
      <c r="AB548" s="127" t="s">
        <v>52</v>
      </c>
      <c r="AC548" s="127" t="s">
        <v>52</v>
      </c>
      <c r="AD548" s="128" t="s">
        <v>52</v>
      </c>
      <c r="AE548" s="127" t="s">
        <v>52</v>
      </c>
      <c r="AF548" s="128" t="s">
        <v>52</v>
      </c>
      <c r="AG548" s="128" t="s">
        <v>52</v>
      </c>
      <c r="AH548" s="128" t="s">
        <v>52</v>
      </c>
      <c r="AI548" s="128" t="s">
        <v>52</v>
      </c>
      <c r="AJ548" s="127" t="s">
        <v>52</v>
      </c>
      <c r="AK548" s="127" t="s">
        <v>52</v>
      </c>
      <c r="AL548" s="130"/>
    </row>
    <row r="549" spans="1:38" x14ac:dyDescent="0.15">
      <c r="A549" s="126" t="s">
        <v>1753</v>
      </c>
      <c r="B549" s="126" t="s">
        <v>1754</v>
      </c>
      <c r="C549" s="126" t="s">
        <v>1755</v>
      </c>
      <c r="D549" s="126" t="s">
        <v>94</v>
      </c>
      <c r="E549" s="126" t="s">
        <v>78</v>
      </c>
      <c r="F549" s="127" t="s">
        <v>52</v>
      </c>
      <c r="G549" s="127" t="s">
        <v>52</v>
      </c>
      <c r="H549" s="127" t="s">
        <v>52</v>
      </c>
      <c r="I549" s="127" t="s">
        <v>52</v>
      </c>
      <c r="J549" s="127" t="s">
        <v>52</v>
      </c>
      <c r="K549" s="127" t="s">
        <v>52</v>
      </c>
      <c r="L549" s="127">
        <v>-0.3410048622366304</v>
      </c>
      <c r="M549" s="127">
        <v>7.7502537014389645</v>
      </c>
      <c r="N549" s="127">
        <v>6.6856639177000261</v>
      </c>
      <c r="O549" s="127">
        <v>6.8065552990176172</v>
      </c>
      <c r="P549" s="127">
        <v>9.385397901875578</v>
      </c>
      <c r="Q549" s="127">
        <v>-0.13562343185408565</v>
      </c>
      <c r="R549" s="127">
        <v>2.0652458602927766</v>
      </c>
      <c r="S549" s="127">
        <v>2.9586754866179916</v>
      </c>
      <c r="T549" s="127">
        <v>3.2456682882699965</v>
      </c>
      <c r="U549" s="127">
        <v>4.8898028521614663</v>
      </c>
      <c r="V549" s="127">
        <v>4.6908297389910842</v>
      </c>
      <c r="W549" s="127">
        <v>1.9044594803650909</v>
      </c>
      <c r="X549" s="127">
        <v>2.3970085333502311E-3</v>
      </c>
      <c r="Y549" s="127">
        <v>2.8763412938758393E-2</v>
      </c>
      <c r="Z549" s="127">
        <v>1.9162107112903755</v>
      </c>
      <c r="AA549" s="128">
        <v>1.9319090239352743</v>
      </c>
      <c r="AB549" s="127">
        <v>1.9222045379407859E-2</v>
      </c>
      <c r="AC549" s="127">
        <v>3.9236185849143679</v>
      </c>
      <c r="AD549" s="128">
        <v>4.8598988075864602</v>
      </c>
      <c r="AE549" s="127">
        <v>5.4183890856248196</v>
      </c>
      <c r="AF549" s="128">
        <v>3.4756656562209276</v>
      </c>
      <c r="AG549" s="128">
        <v>4.0547619201593443</v>
      </c>
      <c r="AH549" s="128">
        <v>4.9445939479064993</v>
      </c>
      <c r="AI549" s="128">
        <v>2.8888007153897619</v>
      </c>
      <c r="AJ549" s="127">
        <v>4.9000000000000004</v>
      </c>
      <c r="AK549" s="127">
        <v>4.9513753210545977</v>
      </c>
    </row>
    <row r="550" spans="1:38" x14ac:dyDescent="0.15">
      <c r="A550" s="126" t="s">
        <v>1756</v>
      </c>
      <c r="B550" s="126" t="s">
        <v>1757</v>
      </c>
      <c r="C550" s="126" t="s">
        <v>1758</v>
      </c>
      <c r="D550" s="126" t="s">
        <v>94</v>
      </c>
      <c r="E550" s="126" t="s">
        <v>74</v>
      </c>
      <c r="F550" s="127" t="s">
        <v>52</v>
      </c>
      <c r="G550" s="127">
        <v>-1.1353535353535307</v>
      </c>
      <c r="H550" s="127">
        <v>15.17225877641097</v>
      </c>
      <c r="I550" s="127">
        <v>16.500186292425894</v>
      </c>
      <c r="J550" s="127">
        <v>20.256461020666123</v>
      </c>
      <c r="K550" s="127">
        <v>6.2598145990578047</v>
      </c>
      <c r="L550" s="127">
        <v>4.3238347217752846</v>
      </c>
      <c r="M550" s="127">
        <v>4.3891015022562385</v>
      </c>
      <c r="N550" s="127">
        <v>4.5033214047298458</v>
      </c>
      <c r="O550" s="127">
        <v>4.1249528756335678</v>
      </c>
      <c r="P550" s="127">
        <v>3.0050990133861717</v>
      </c>
      <c r="Q550" s="127">
        <v>2.9301203878186612</v>
      </c>
      <c r="R550" s="127">
        <v>4.4991462720546593</v>
      </c>
      <c r="S550" s="127">
        <v>4.8945653259261093</v>
      </c>
      <c r="T550" s="127">
        <v>4.9110813032754947</v>
      </c>
      <c r="U550" s="127">
        <v>4.9138002144683668</v>
      </c>
      <c r="V550" s="127">
        <v>3.5263037889092601</v>
      </c>
      <c r="W550" s="127">
        <v>0</v>
      </c>
      <c r="X550" s="127">
        <v>0</v>
      </c>
      <c r="Y550" s="127">
        <v>0</v>
      </c>
      <c r="Z550" s="127">
        <v>0</v>
      </c>
      <c r="AA550" s="128">
        <v>1.989792818518743</v>
      </c>
      <c r="AB550" s="127">
        <v>1.9896940994251322</v>
      </c>
      <c r="AC550" s="127">
        <v>3.9900995882129475</v>
      </c>
      <c r="AD550" s="128">
        <v>3.9900582044386956</v>
      </c>
      <c r="AE550" s="127">
        <v>3.9895484498217559</v>
      </c>
      <c r="AF550" s="128">
        <v>4.9895793430765778</v>
      </c>
      <c r="AG550" s="128">
        <v>3.9899570826066988</v>
      </c>
      <c r="AH550" s="128">
        <v>4.9899499280438686</v>
      </c>
      <c r="AI550" s="128">
        <v>2.9895383151419703</v>
      </c>
      <c r="AJ550" s="127">
        <v>5</v>
      </c>
      <c r="AK550" s="127">
        <v>4.9900210056521441</v>
      </c>
    </row>
    <row r="551" spans="1:38" ht="17" x14ac:dyDescent="0.15">
      <c r="A551" s="126" t="s">
        <v>1759</v>
      </c>
      <c r="B551" s="126" t="s">
        <v>52</v>
      </c>
      <c r="C551" s="126" t="s">
        <v>1760</v>
      </c>
      <c r="D551" s="126" t="s">
        <v>194</v>
      </c>
      <c r="E551" s="126" t="s">
        <v>76</v>
      </c>
      <c r="F551" s="127" t="s">
        <v>52</v>
      </c>
      <c r="G551" s="127">
        <v>-2.5315031503150323</v>
      </c>
      <c r="H551" s="127">
        <v>2.5972526838277759</v>
      </c>
      <c r="I551" s="127" t="s">
        <v>52</v>
      </c>
      <c r="J551" s="127" t="s">
        <v>52</v>
      </c>
      <c r="K551" s="127" t="s">
        <v>52</v>
      </c>
      <c r="L551" s="127" t="s">
        <v>52</v>
      </c>
      <c r="M551" s="127" t="s">
        <v>52</v>
      </c>
      <c r="N551" s="127" t="s">
        <v>52</v>
      </c>
      <c r="O551" s="127" t="s">
        <v>52</v>
      </c>
      <c r="P551" s="127" t="s">
        <v>52</v>
      </c>
      <c r="Q551" s="127" t="s">
        <v>52</v>
      </c>
      <c r="R551" s="127" t="s">
        <v>52</v>
      </c>
      <c r="S551" s="127" t="s">
        <v>52</v>
      </c>
      <c r="T551" s="127" t="s">
        <v>52</v>
      </c>
      <c r="U551" s="127" t="s">
        <v>52</v>
      </c>
      <c r="V551" s="127" t="s">
        <v>52</v>
      </c>
      <c r="W551" s="127" t="s">
        <v>52</v>
      </c>
      <c r="X551" s="127" t="s">
        <v>52</v>
      </c>
      <c r="Y551" s="127" t="s">
        <v>52</v>
      </c>
      <c r="Z551" s="127" t="s">
        <v>52</v>
      </c>
      <c r="AA551" s="128" t="s">
        <v>52</v>
      </c>
      <c r="AB551" s="127" t="s">
        <v>52</v>
      </c>
      <c r="AC551" s="127" t="s">
        <v>52</v>
      </c>
      <c r="AD551" s="128" t="s">
        <v>52</v>
      </c>
      <c r="AE551" s="127" t="s">
        <v>52</v>
      </c>
      <c r="AF551" s="128" t="s">
        <v>52</v>
      </c>
      <c r="AG551" s="128" t="s">
        <v>52</v>
      </c>
      <c r="AH551" s="128" t="s">
        <v>52</v>
      </c>
      <c r="AI551" s="128" t="s">
        <v>52</v>
      </c>
      <c r="AJ551" s="127" t="s">
        <v>52</v>
      </c>
      <c r="AK551" s="127" t="s">
        <v>52</v>
      </c>
    </row>
    <row r="552" spans="1:38" x14ac:dyDescent="0.15">
      <c r="A552" s="126" t="s">
        <v>1761</v>
      </c>
      <c r="B552" s="126" t="s">
        <v>1762</v>
      </c>
      <c r="C552" s="126" t="s">
        <v>1763</v>
      </c>
      <c r="D552" s="126" t="s">
        <v>94</v>
      </c>
      <c r="E552" s="126" t="s">
        <v>76</v>
      </c>
      <c r="F552" s="127" t="s">
        <v>52</v>
      </c>
      <c r="G552" s="127">
        <v>-16.821731184582163</v>
      </c>
      <c r="H552" s="127">
        <v>-7.8697692999101179</v>
      </c>
      <c r="I552" s="127">
        <v>-1.3441734417344122</v>
      </c>
      <c r="J552" s="127">
        <v>1.8899022085485058</v>
      </c>
      <c r="K552" s="127">
        <v>5.9959020813113284</v>
      </c>
      <c r="L552" s="127">
        <v>6.7758673313663706</v>
      </c>
      <c r="M552" s="127">
        <v>4.2496426869937949</v>
      </c>
      <c r="N552" s="127">
        <v>5.6941778630838087</v>
      </c>
      <c r="O552" s="127">
        <v>5.0415081286751899</v>
      </c>
      <c r="P552" s="127">
        <v>9.483823166213881</v>
      </c>
      <c r="Q552" s="127">
        <v>2.4738702158056896</v>
      </c>
      <c r="R552" s="127">
        <v>0.9098914000587115</v>
      </c>
      <c r="S552" s="127">
        <v>4.3266433973240197</v>
      </c>
      <c r="T552" s="127">
        <v>2.6974280337352781</v>
      </c>
      <c r="U552" s="127">
        <v>4.3097597393783076</v>
      </c>
      <c r="V552" s="127">
        <v>4.8148871104170894</v>
      </c>
      <c r="W552" s="127">
        <v>2.5327456701222673</v>
      </c>
      <c r="X552" s="127">
        <v>2.4217472906713056E-2</v>
      </c>
      <c r="Y552" s="127">
        <v>0.22395738756732442</v>
      </c>
      <c r="Z552" s="127">
        <v>0.22949631598019948</v>
      </c>
      <c r="AA552" s="128">
        <v>2.0607375271149531</v>
      </c>
      <c r="AB552" s="127">
        <v>-5.9038847561643237E-3</v>
      </c>
      <c r="AC552" s="127">
        <v>3.0229674676743201</v>
      </c>
      <c r="AD552" s="128">
        <v>2.9285345865092571</v>
      </c>
      <c r="AE552" s="127">
        <v>2.9565701559020052</v>
      </c>
      <c r="AF552" s="128">
        <v>3.0339083878643702</v>
      </c>
      <c r="AG552" s="128">
        <v>2.6243963888305633</v>
      </c>
      <c r="AH552" s="128">
        <v>2.5572831423895255</v>
      </c>
      <c r="AI552" s="128">
        <v>2.4882804707759787</v>
      </c>
      <c r="AJ552" s="127">
        <v>3</v>
      </c>
      <c r="AK552" s="127">
        <v>3.000519775079145</v>
      </c>
    </row>
    <row r="553" spans="1:38" x14ac:dyDescent="0.15">
      <c r="A553" s="126" t="s">
        <v>1764</v>
      </c>
      <c r="B553" s="16" t="s">
        <v>1765</v>
      </c>
      <c r="C553" s="126" t="s">
        <v>1766</v>
      </c>
      <c r="D553" s="126" t="s">
        <v>94</v>
      </c>
      <c r="E553" s="126" t="s">
        <v>82</v>
      </c>
      <c r="F553" s="127" t="s">
        <v>52</v>
      </c>
      <c r="G553" s="127" t="s">
        <v>52</v>
      </c>
      <c r="H553" s="127" t="s">
        <v>52</v>
      </c>
      <c r="I553" s="127" t="s">
        <v>52</v>
      </c>
      <c r="J553" s="127" t="s">
        <v>52</v>
      </c>
      <c r="K553" s="127" t="s">
        <v>52</v>
      </c>
      <c r="L553" s="127">
        <v>9.930494371023002</v>
      </c>
      <c r="M553" s="127">
        <v>8.9408160720964531</v>
      </c>
      <c r="N553" s="127">
        <v>9.9645233540961726</v>
      </c>
      <c r="O553" s="127">
        <v>8.2245547262942011</v>
      </c>
      <c r="P553" s="127">
        <v>12.969475506223034</v>
      </c>
      <c r="Q553" s="127">
        <v>0.2638779108651903</v>
      </c>
      <c r="R553" s="127">
        <v>3.942900111580073</v>
      </c>
      <c r="S553" s="127">
        <v>4.9403171417570064</v>
      </c>
      <c r="T553" s="127">
        <v>4.9401247539944535</v>
      </c>
      <c r="U553" s="127">
        <v>4.340962068234802</v>
      </c>
      <c r="V553" s="127">
        <v>2.939772738812124</v>
      </c>
      <c r="W553" s="127">
        <v>2.4997040602927854</v>
      </c>
      <c r="X553" s="127">
        <v>0</v>
      </c>
      <c r="Y553" s="127">
        <v>0</v>
      </c>
      <c r="Z553" s="127">
        <v>0</v>
      </c>
      <c r="AA553" s="128">
        <v>1.9402151945027368</v>
      </c>
      <c r="AB553" s="127">
        <v>1.9401068710938274</v>
      </c>
      <c r="AC553" s="127">
        <v>3.9397279050167988</v>
      </c>
      <c r="AD553" s="128">
        <v>2.940364070533108</v>
      </c>
      <c r="AE553" s="127">
        <v>4.939799707437853</v>
      </c>
      <c r="AF553" s="128">
        <v>3.9896732047707717</v>
      </c>
      <c r="AG553" s="128">
        <v>3.9896886773745699</v>
      </c>
      <c r="AH553" s="128">
        <v>2.5002860302810705</v>
      </c>
      <c r="AI553" s="128">
        <v>3.9402305351123315</v>
      </c>
      <c r="AJ553" s="127">
        <v>4.9000000000000004</v>
      </c>
      <c r="AK553" s="127">
        <v>4.9898347637435423</v>
      </c>
    </row>
    <row r="554" spans="1:38" x14ac:dyDescent="0.15">
      <c r="A554" s="126" t="s">
        <v>1767</v>
      </c>
      <c r="B554" s="126" t="s">
        <v>1768</v>
      </c>
      <c r="C554" s="126" t="s">
        <v>1769</v>
      </c>
      <c r="D554" s="126" t="s">
        <v>94</v>
      </c>
      <c r="E554" s="126" t="s">
        <v>76</v>
      </c>
      <c r="F554" s="127" t="s">
        <v>52</v>
      </c>
      <c r="G554" s="127">
        <v>-7.3391502894886997</v>
      </c>
      <c r="H554" s="127">
        <v>-18.815453665405258</v>
      </c>
      <c r="I554" s="127">
        <v>6.9268292682926926</v>
      </c>
      <c r="J554" s="127">
        <v>12.408759124087581</v>
      </c>
      <c r="K554" s="127">
        <v>1.2987012987012889</v>
      </c>
      <c r="L554" s="127">
        <v>4.487179487179489</v>
      </c>
      <c r="M554" s="127">
        <v>4.4478527607361968</v>
      </c>
      <c r="N554" s="127">
        <v>5.7268722466960327</v>
      </c>
      <c r="O554" s="127">
        <v>9.9305555555555571</v>
      </c>
      <c r="P554" s="127">
        <v>8.4649399873657671</v>
      </c>
      <c r="Q554" s="127">
        <v>9.7845078625509672</v>
      </c>
      <c r="R554" s="127">
        <v>4.7214854111405629</v>
      </c>
      <c r="S554" s="127">
        <v>4.8632218844984862</v>
      </c>
      <c r="T554" s="127">
        <v>3.9130434782608745</v>
      </c>
      <c r="U554" s="127">
        <v>4.8814504881450347</v>
      </c>
      <c r="V554" s="127">
        <v>3.8120567375886623</v>
      </c>
      <c r="W554" s="127">
        <v>2.4765157984628416</v>
      </c>
      <c r="X554" s="127">
        <v>0</v>
      </c>
      <c r="Y554" s="127">
        <v>0</v>
      </c>
      <c r="Z554" s="127">
        <v>0</v>
      </c>
      <c r="AA554" s="128">
        <v>0</v>
      </c>
      <c r="AB554" s="127">
        <v>0</v>
      </c>
      <c r="AC554" s="127">
        <v>1.9583333333333286</v>
      </c>
      <c r="AD554" s="128">
        <v>2.0024519820188047</v>
      </c>
      <c r="AE554" s="127">
        <v>2.9647435897435903</v>
      </c>
      <c r="AF554" s="128">
        <v>2.8015564202334531</v>
      </c>
      <c r="AG554" s="128">
        <v>2.0060560181680565</v>
      </c>
      <c r="AH554" s="128">
        <v>2.0037105751391402</v>
      </c>
      <c r="AI554" s="128">
        <v>2.0007275372862932</v>
      </c>
      <c r="AJ554" s="127">
        <v>3</v>
      </c>
      <c r="AK554" s="127">
        <v>2.9778393351800587</v>
      </c>
    </row>
    <row r="555" spans="1:38" x14ac:dyDescent="0.15">
      <c r="A555" s="126" t="s">
        <v>1770</v>
      </c>
      <c r="B555" s="126" t="s">
        <v>1771</v>
      </c>
      <c r="C555" s="126" t="s">
        <v>1772</v>
      </c>
      <c r="D555" s="126" t="s">
        <v>94</v>
      </c>
      <c r="E555" s="126" t="s">
        <v>76</v>
      </c>
      <c r="F555" s="127" t="s">
        <v>52</v>
      </c>
      <c r="G555" s="127">
        <v>6.4873600369387106</v>
      </c>
      <c r="H555" s="127">
        <v>-78.048780487804876</v>
      </c>
      <c r="I555" s="127">
        <v>326.61728395061732</v>
      </c>
      <c r="J555" s="127">
        <v>5.2552378747540445</v>
      </c>
      <c r="K555" s="127">
        <v>13.119982404047065</v>
      </c>
      <c r="L555" s="127">
        <v>4.8318102274936763</v>
      </c>
      <c r="M555" s="127">
        <v>3.5055179449132936</v>
      </c>
      <c r="N555" s="127">
        <v>1.532120777708073</v>
      </c>
      <c r="O555" s="127">
        <v>2.965054712319116</v>
      </c>
      <c r="P555" s="127">
        <v>3.5224545766198219</v>
      </c>
      <c r="Q555" s="127">
        <v>2.359466843281723</v>
      </c>
      <c r="R555" s="127">
        <v>3.8498867680362423</v>
      </c>
      <c r="S555" s="127">
        <v>3.8785046728971935</v>
      </c>
      <c r="T555" s="127">
        <v>3.7112010796221568</v>
      </c>
      <c r="U555" s="127">
        <v>3.3109231547747981</v>
      </c>
      <c r="V555" s="127">
        <v>2.5540549996501341</v>
      </c>
      <c r="W555" s="127">
        <v>1.7262554585152827</v>
      </c>
      <c r="X555" s="127">
        <v>-4.6951505801857252E-2</v>
      </c>
      <c r="Y555" s="127">
        <v>0.34223594148434699</v>
      </c>
      <c r="Z555" s="127">
        <v>-0.10700193941013936</v>
      </c>
      <c r="AA555" s="128">
        <v>1.6067483430407759</v>
      </c>
      <c r="AB555" s="127">
        <v>2.227054095012182</v>
      </c>
      <c r="AC555" s="127">
        <v>3.9574605220753956</v>
      </c>
      <c r="AD555" s="128">
        <v>2.380804761609534</v>
      </c>
      <c r="AE555" s="127">
        <v>1.168776115787562</v>
      </c>
      <c r="AF555" s="128">
        <v>0.99964084759964766</v>
      </c>
      <c r="AG555" s="128">
        <v>1.3394180050969151</v>
      </c>
      <c r="AH555" s="128">
        <v>0.71349201707702137</v>
      </c>
      <c r="AI555" s="128">
        <v>0.67359619069740229</v>
      </c>
      <c r="AJ555" s="127">
        <v>2.5</v>
      </c>
      <c r="AK555" s="127">
        <v>5.2273238802610802</v>
      </c>
    </row>
    <row r="556" spans="1:38" ht="17" x14ac:dyDescent="0.15">
      <c r="A556" s="126" t="s">
        <v>1773</v>
      </c>
      <c r="B556" s="126" t="s">
        <v>1774</v>
      </c>
      <c r="C556" s="126" t="s">
        <v>1775</v>
      </c>
      <c r="D556" s="126" t="s">
        <v>194</v>
      </c>
      <c r="E556" s="126" t="s">
        <v>76</v>
      </c>
      <c r="F556" s="127" t="s">
        <v>52</v>
      </c>
      <c r="G556" s="127">
        <v>-43.450009195120451</v>
      </c>
      <c r="H556" s="127">
        <v>-9.7560975609756042</v>
      </c>
      <c r="I556" s="127">
        <v>10.930930930930913</v>
      </c>
      <c r="J556" s="127">
        <v>5.9231185706551059</v>
      </c>
      <c r="K556" s="127">
        <v>8.7405438560621747</v>
      </c>
      <c r="L556" s="127">
        <v>4.7945849393626077</v>
      </c>
      <c r="M556" s="127">
        <v>2.7182201489189879</v>
      </c>
      <c r="N556" s="127">
        <v>9.0305676855895172</v>
      </c>
      <c r="O556" s="127">
        <v>4.734059596283231</v>
      </c>
      <c r="P556" s="127">
        <v>4.0458891013384317</v>
      </c>
      <c r="Q556" s="127">
        <v>2.9991179064980997</v>
      </c>
      <c r="R556" s="127">
        <v>3.1330288324293463</v>
      </c>
      <c r="S556" s="127">
        <v>3.3630890595806733</v>
      </c>
      <c r="T556" s="127">
        <v>2.771640891745335</v>
      </c>
      <c r="U556" s="127">
        <v>3.2375740994072117</v>
      </c>
      <c r="V556" s="127">
        <v>3.0540131246845021</v>
      </c>
      <c r="W556" s="127">
        <v>1.5735978447220162</v>
      </c>
      <c r="X556" s="127">
        <v>-6.0280909036123376E-3</v>
      </c>
      <c r="Y556" s="127">
        <v>0.16879672052085937</v>
      </c>
      <c r="Z556" s="127">
        <v>0.35507944150216986</v>
      </c>
      <c r="AA556" s="128">
        <v>-8.395802098949412E-2</v>
      </c>
      <c r="AB556" s="127">
        <v>0.24608366844727225</v>
      </c>
      <c r="AC556" s="127">
        <v>3.9156987187163095</v>
      </c>
      <c r="AD556" s="128">
        <v>1.6997003917953446</v>
      </c>
      <c r="AE556" s="127">
        <v>3.1896209846467682</v>
      </c>
      <c r="AF556" s="128">
        <v>-0.67530471066212794</v>
      </c>
      <c r="AG556" s="128" t="s">
        <v>52</v>
      </c>
      <c r="AH556" s="128" t="s">
        <v>52</v>
      </c>
      <c r="AI556" s="128" t="s">
        <v>52</v>
      </c>
      <c r="AJ556" s="127" t="s">
        <v>52</v>
      </c>
      <c r="AK556" s="127" t="s">
        <v>52</v>
      </c>
    </row>
    <row r="557" spans="1:38" x14ac:dyDescent="0.15">
      <c r="A557" s="126" t="s">
        <v>1776</v>
      </c>
      <c r="B557" s="126" t="s">
        <v>1777</v>
      </c>
      <c r="C557" s="126" t="s">
        <v>1778</v>
      </c>
      <c r="D557" s="126" t="s">
        <v>94</v>
      </c>
      <c r="E557" s="126" t="s">
        <v>76</v>
      </c>
      <c r="F557" s="127" t="s">
        <v>52</v>
      </c>
      <c r="G557" s="127">
        <v>7.8194444444444429</v>
      </c>
      <c r="H557" s="127">
        <v>2.8983640345227286</v>
      </c>
      <c r="I557" s="127">
        <v>15.210315473209818</v>
      </c>
      <c r="J557" s="127">
        <v>6.1284363794414958</v>
      </c>
      <c r="K557" s="127">
        <v>5.672161359680544</v>
      </c>
      <c r="L557" s="127">
        <v>3.7496366631140461</v>
      </c>
      <c r="M557" s="127">
        <v>4.7161001120657318</v>
      </c>
      <c r="N557" s="127">
        <v>4.5661286007312896</v>
      </c>
      <c r="O557" s="127">
        <v>10.498933901918988</v>
      </c>
      <c r="P557" s="127">
        <v>3.2031491200988</v>
      </c>
      <c r="Q557" s="127">
        <v>9.2663226385461002</v>
      </c>
      <c r="R557" s="127">
        <v>4.9623545516769241</v>
      </c>
      <c r="S557" s="127">
        <v>4.4669057711118398</v>
      </c>
      <c r="T557" s="127">
        <v>4.6317103620474569</v>
      </c>
      <c r="U557" s="127">
        <v>4.164180885335881</v>
      </c>
      <c r="V557" s="127">
        <v>4.295532646048116</v>
      </c>
      <c r="W557" s="127">
        <v>3.7451949478308535</v>
      </c>
      <c r="X557" s="127">
        <v>3.7052720728354416E-2</v>
      </c>
      <c r="Y557" s="127">
        <v>0.14815598708925393</v>
      </c>
      <c r="Z557" s="127">
        <v>1.252179426216486</v>
      </c>
      <c r="AA557" s="128">
        <v>1.2314756835733798</v>
      </c>
      <c r="AB557" s="127">
        <v>0.13917525773197159</v>
      </c>
      <c r="AC557" s="127">
        <v>3.1656972255108773</v>
      </c>
      <c r="AD557" s="128">
        <v>2.9488075042411133</v>
      </c>
      <c r="AE557" s="127">
        <v>2.7189453787621609</v>
      </c>
      <c r="AF557" s="128">
        <v>3.1471171086156602</v>
      </c>
      <c r="AG557" s="128">
        <v>3.0282237775033138</v>
      </c>
      <c r="AH557" s="128">
        <v>2.5351862540514176</v>
      </c>
      <c r="AI557" s="128">
        <v>2.8319043907508412</v>
      </c>
      <c r="AJ557" s="127">
        <v>2.5</v>
      </c>
      <c r="AK557" s="127">
        <v>3.4999794602144281</v>
      </c>
    </row>
    <row r="558" spans="1:38" x14ac:dyDescent="0.15">
      <c r="A558" s="126" t="s">
        <v>1779</v>
      </c>
      <c r="B558" s="126" t="s">
        <v>1780</v>
      </c>
      <c r="C558" s="126" t="s">
        <v>1781</v>
      </c>
      <c r="D558" s="126" t="s">
        <v>94</v>
      </c>
      <c r="E558" s="126" t="s">
        <v>76</v>
      </c>
      <c r="F558" s="127" t="s">
        <v>52</v>
      </c>
      <c r="G558" s="127">
        <v>-29.356601157954827</v>
      </c>
      <c r="H558" s="127">
        <v>16.8763707722498</v>
      </c>
      <c r="I558" s="127">
        <v>7.1111111111111143</v>
      </c>
      <c r="J558" s="127">
        <v>10.705394190871374</v>
      </c>
      <c r="K558" s="127">
        <v>5.4472763618190783</v>
      </c>
      <c r="L558" s="127">
        <v>7.614533965244874</v>
      </c>
      <c r="M558" s="127">
        <v>6.811509101585429</v>
      </c>
      <c r="N558" s="127">
        <v>4.8584387025838254</v>
      </c>
      <c r="O558" s="127">
        <v>5.6818926535159449</v>
      </c>
      <c r="P558" s="127">
        <v>4.9299268262433316</v>
      </c>
      <c r="Q558" s="127">
        <v>4.7987707582294377</v>
      </c>
      <c r="R558" s="127">
        <v>4.0263914735239297</v>
      </c>
      <c r="S558" s="127">
        <v>2.5424188214885817</v>
      </c>
      <c r="T558" s="127">
        <v>2.9234510467329216</v>
      </c>
      <c r="U558" s="127">
        <v>2.8455493348400012</v>
      </c>
      <c r="V558" s="127">
        <v>2.676921540228733</v>
      </c>
      <c r="W558" s="127">
        <v>2.5049856510530617</v>
      </c>
      <c r="X558" s="127">
        <v>-1.4235550915813633E-2</v>
      </c>
      <c r="Y558" s="127">
        <v>0</v>
      </c>
      <c r="Z558" s="127">
        <v>0.74984575957476807</v>
      </c>
      <c r="AA558" s="128">
        <v>1.9407414385981481</v>
      </c>
      <c r="AB558" s="127">
        <v>1.9315188762071944</v>
      </c>
      <c r="AC558" s="127">
        <v>5.7754204633029715</v>
      </c>
      <c r="AD558" s="128">
        <v>0.68143830626150592</v>
      </c>
      <c r="AE558" s="127">
        <v>2.6093989443214838</v>
      </c>
      <c r="AF558" s="128">
        <v>3.7087741132545204</v>
      </c>
      <c r="AG558" s="128">
        <v>3.2641305652225894</v>
      </c>
      <c r="AH558" s="128">
        <v>3.6219252372651654</v>
      </c>
      <c r="AI558" s="128">
        <v>3.0649906542056051</v>
      </c>
      <c r="AJ558" s="127">
        <v>4</v>
      </c>
      <c r="AK558" s="127">
        <v>4.9084887571901632</v>
      </c>
    </row>
    <row r="559" spans="1:38" ht="17" x14ac:dyDescent="0.15">
      <c r="A559" s="129" t="s">
        <v>1782</v>
      </c>
      <c r="B559" s="126" t="s">
        <v>52</v>
      </c>
      <c r="C559" s="129" t="s">
        <v>1783</v>
      </c>
      <c r="D559" s="126" t="s">
        <v>194</v>
      </c>
      <c r="E559" s="126" t="s">
        <v>76</v>
      </c>
      <c r="F559" s="127" t="s">
        <v>52</v>
      </c>
      <c r="G559" s="127">
        <v>2.7777777777777715</v>
      </c>
      <c r="H559" s="127">
        <v>21.621621621621628</v>
      </c>
      <c r="I559" s="127" t="s">
        <v>52</v>
      </c>
      <c r="J559" s="127" t="s">
        <v>52</v>
      </c>
      <c r="K559" s="127" t="s">
        <v>52</v>
      </c>
      <c r="L559" s="127" t="s">
        <v>52</v>
      </c>
      <c r="M559" s="127" t="s">
        <v>52</v>
      </c>
      <c r="N559" s="127" t="s">
        <v>52</v>
      </c>
      <c r="O559" s="127" t="s">
        <v>52</v>
      </c>
      <c r="P559" s="127" t="s">
        <v>52</v>
      </c>
      <c r="Q559" s="127" t="s">
        <v>52</v>
      </c>
      <c r="R559" s="127" t="s">
        <v>52</v>
      </c>
      <c r="S559" s="127" t="s">
        <v>52</v>
      </c>
      <c r="T559" s="127" t="s">
        <v>52</v>
      </c>
      <c r="U559" s="127" t="s">
        <v>52</v>
      </c>
      <c r="V559" s="127" t="s">
        <v>52</v>
      </c>
      <c r="W559" s="127" t="s">
        <v>52</v>
      </c>
      <c r="X559" s="127" t="s">
        <v>52</v>
      </c>
      <c r="Y559" s="127" t="s">
        <v>52</v>
      </c>
      <c r="Z559" s="127" t="s">
        <v>52</v>
      </c>
      <c r="AA559" s="128" t="s">
        <v>52</v>
      </c>
      <c r="AB559" s="127" t="s">
        <v>52</v>
      </c>
      <c r="AC559" s="127" t="s">
        <v>52</v>
      </c>
      <c r="AD559" s="128" t="s">
        <v>52</v>
      </c>
      <c r="AE559" s="127" t="s">
        <v>52</v>
      </c>
      <c r="AF559" s="128" t="s">
        <v>52</v>
      </c>
      <c r="AG559" s="128" t="s">
        <v>52</v>
      </c>
      <c r="AH559" s="128" t="s">
        <v>52</v>
      </c>
      <c r="AI559" s="128" t="s">
        <v>52</v>
      </c>
      <c r="AJ559" s="127" t="s">
        <v>52</v>
      </c>
      <c r="AK559" s="127" t="s">
        <v>52</v>
      </c>
      <c r="AL559" s="130"/>
    </row>
    <row r="560" spans="1:38" x14ac:dyDescent="0.15">
      <c r="A560" s="126" t="s">
        <v>1784</v>
      </c>
      <c r="B560" s="126" t="s">
        <v>1785</v>
      </c>
      <c r="C560" s="126" t="s">
        <v>1786</v>
      </c>
      <c r="D560" s="126" t="s">
        <v>94</v>
      </c>
      <c r="E560" s="126" t="s">
        <v>78</v>
      </c>
      <c r="F560" s="127" t="s">
        <v>52</v>
      </c>
      <c r="G560" s="127" t="s">
        <v>52</v>
      </c>
      <c r="H560" s="127" t="s">
        <v>52</v>
      </c>
      <c r="I560" s="127" t="s">
        <v>52</v>
      </c>
      <c r="J560" s="127">
        <v>3.6218768076729475</v>
      </c>
      <c r="K560" s="127">
        <v>12.349636245768195</v>
      </c>
      <c r="L560" s="127">
        <v>2.9556018592723206</v>
      </c>
      <c r="M560" s="127">
        <v>7.5365071457483594</v>
      </c>
      <c r="N560" s="127">
        <v>6.265653275425251</v>
      </c>
      <c r="O560" s="127">
        <v>6.9602059861313563</v>
      </c>
      <c r="P560" s="127">
        <v>6.0118198491950352</v>
      </c>
      <c r="Q560" s="127">
        <v>2.8979238754325252</v>
      </c>
      <c r="R560" s="127">
        <v>4.9145299145298935</v>
      </c>
      <c r="S560" s="127">
        <v>5.5212402479605629</v>
      </c>
      <c r="T560" s="127">
        <v>4.4339443542093022</v>
      </c>
      <c r="U560" s="127">
        <v>4.7526712314932809</v>
      </c>
      <c r="V560" s="127">
        <v>3.2615402414099037</v>
      </c>
      <c r="W560" s="127">
        <v>2.6646250945316297</v>
      </c>
      <c r="X560" s="127">
        <v>2.0007093424027289E-2</v>
      </c>
      <c r="Y560" s="127">
        <v>2.8895374739732489</v>
      </c>
      <c r="Z560" s="127">
        <v>1.919389188854808</v>
      </c>
      <c r="AA560" s="128">
        <v>1.9040517458142947</v>
      </c>
      <c r="AB560" s="127">
        <v>2.0420491963690779E-2</v>
      </c>
      <c r="AC560" s="127">
        <v>3.0097062601549984</v>
      </c>
      <c r="AD560" s="128">
        <v>3.6947419709144391</v>
      </c>
      <c r="AE560" s="127">
        <v>3.4731015808545207</v>
      </c>
      <c r="AF560" s="128">
        <v>3.2403060203500367</v>
      </c>
      <c r="AG560" s="128">
        <v>4.0071270948887738</v>
      </c>
      <c r="AH560" s="128">
        <v>4.9601823512124525</v>
      </c>
      <c r="AI560" s="128">
        <v>3.0163209976029717</v>
      </c>
      <c r="AJ560" s="127">
        <v>5</v>
      </c>
      <c r="AK560" s="127">
        <v>5.0071657207073512</v>
      </c>
    </row>
  </sheetData>
  <pageMargins left="0.7" right="0.7" top="0.75" bottom="0.75" header="0.3" footer="0.3"/>
  <pageSetup paperSize="0" fitToWidth="0" fitToHeight="0" orientation="portrait" horizontalDpi="0" verticalDpi="0" copies="0"/>
  <headerFooter>
    <oddHeader xml:space="preserve">&amp;C&amp;"Calibri,Regular" OFFICIAL-SENSITIVE - DLUHC USE ONLY&amp;1#
</oddHeader>
    <oddFooter>&amp;C
&amp;1#&amp;"Calibri,Regular"&amp;10 OFFICIAL-SENSITIVE - DLUHC USE ONLY</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65D03-4A50-1D4C-AC3F-E8D5C9DF09B4}">
  <dimension ref="A1:AI560"/>
  <sheetViews>
    <sheetView workbookViewId="0"/>
  </sheetViews>
  <sheetFormatPr baseColWidth="10" defaultColWidth="10.6640625" defaultRowHeight="16" outlineLevelCol="1" x14ac:dyDescent="0.15"/>
  <cols>
    <col min="1" max="1" width="11.1640625" style="115" customWidth="1"/>
    <col min="2" max="2" width="17" style="115" customWidth="1"/>
    <col min="3" max="3" width="73.1640625" style="116" bestFit="1" customWidth="1"/>
    <col min="4" max="4" width="13.33203125" style="116" customWidth="1"/>
    <col min="5" max="5" width="10.83203125" style="116" customWidth="1"/>
    <col min="6" max="28" width="18.33203125" style="17" hidden="1" customWidth="1" outlineLevel="1"/>
    <col min="29" max="29" width="19.5" style="17" hidden="1" customWidth="1" outlineLevel="1"/>
    <col min="30" max="30" width="19.5" style="17" customWidth="1" collapsed="1"/>
    <col min="31" max="34" width="19.5" style="17" customWidth="1"/>
    <col min="35" max="35" width="42" style="19" bestFit="1" customWidth="1"/>
    <col min="36" max="36" width="10.6640625" style="2" customWidth="1"/>
    <col min="37" max="16384" width="10.6640625" style="2"/>
  </cols>
  <sheetData>
    <row r="1" spans="1:35" s="115" customFormat="1" ht="20" x14ac:dyDescent="0.15">
      <c r="A1" s="1" t="s">
        <v>34</v>
      </c>
      <c r="C1" s="116"/>
      <c r="D1" s="116"/>
      <c r="E1" s="116"/>
      <c r="F1" s="134"/>
      <c r="G1" s="134"/>
      <c r="H1" s="134"/>
      <c r="I1" s="134"/>
      <c r="J1" s="135"/>
      <c r="K1" s="137"/>
      <c r="L1" s="137"/>
      <c r="M1" s="137"/>
      <c r="N1" s="137"/>
      <c r="O1" s="137"/>
      <c r="P1" s="137"/>
      <c r="Q1" s="134"/>
      <c r="R1" s="138"/>
      <c r="S1" s="134"/>
      <c r="T1" s="134"/>
      <c r="U1" s="134"/>
      <c r="V1" s="134"/>
      <c r="W1" s="134"/>
      <c r="X1" s="134"/>
      <c r="Y1" s="134"/>
      <c r="Z1" s="134"/>
      <c r="AA1" s="134"/>
      <c r="AB1" s="134"/>
      <c r="AC1" s="134"/>
      <c r="AD1" s="134"/>
      <c r="AE1" s="134"/>
      <c r="AF1" s="134"/>
      <c r="AG1" s="134"/>
      <c r="AH1" s="134"/>
      <c r="AI1" s="121"/>
    </row>
    <row r="2" spans="1:35" s="115" customFormat="1" ht="30" customHeight="1" x14ac:dyDescent="0.15">
      <c r="A2" s="17" t="s">
        <v>1788</v>
      </c>
      <c r="C2" s="116"/>
      <c r="D2" s="116"/>
      <c r="E2" s="11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1"/>
    </row>
    <row r="3" spans="1:35" s="115" customFormat="1" ht="17" x14ac:dyDescent="0.15">
      <c r="A3" s="122" t="s">
        <v>152</v>
      </c>
      <c r="B3" s="122" t="s">
        <v>153</v>
      </c>
      <c r="C3" s="122" t="s">
        <v>154</v>
      </c>
      <c r="D3" s="122" t="s">
        <v>155</v>
      </c>
      <c r="E3" s="122" t="s">
        <v>156</v>
      </c>
      <c r="F3" s="123" t="s">
        <v>160</v>
      </c>
      <c r="G3" s="124" t="s">
        <v>161</v>
      </c>
      <c r="H3" s="124" t="s">
        <v>162</v>
      </c>
      <c r="I3" s="124" t="s">
        <v>163</v>
      </c>
      <c r="J3" s="124" t="s">
        <v>164</v>
      </c>
      <c r="K3" s="124" t="s">
        <v>165</v>
      </c>
      <c r="L3" s="124" t="s">
        <v>166</v>
      </c>
      <c r="M3" s="124" t="s">
        <v>167</v>
      </c>
      <c r="N3" s="124" t="s">
        <v>168</v>
      </c>
      <c r="O3" s="123" t="s">
        <v>169</v>
      </c>
      <c r="P3" s="123" t="s">
        <v>170</v>
      </c>
      <c r="Q3" s="123" t="s">
        <v>171</v>
      </c>
      <c r="R3" s="123" t="s">
        <v>172</v>
      </c>
      <c r="S3" s="123" t="s">
        <v>173</v>
      </c>
      <c r="T3" s="123" t="s">
        <v>174</v>
      </c>
      <c r="U3" s="123" t="s">
        <v>175</v>
      </c>
      <c r="V3" s="123" t="s">
        <v>176</v>
      </c>
      <c r="W3" s="123" t="s">
        <v>177</v>
      </c>
      <c r="X3" s="123" t="s">
        <v>178</v>
      </c>
      <c r="Y3" s="123" t="s">
        <v>179</v>
      </c>
      <c r="Z3" s="123" t="s">
        <v>180</v>
      </c>
      <c r="AA3" s="123" t="s">
        <v>181</v>
      </c>
      <c r="AB3" s="123" t="s">
        <v>182</v>
      </c>
      <c r="AC3" s="123" t="s">
        <v>183</v>
      </c>
      <c r="AD3" s="123" t="s">
        <v>184</v>
      </c>
      <c r="AE3" s="123" t="s">
        <v>185</v>
      </c>
      <c r="AF3" s="123" t="s">
        <v>186</v>
      </c>
      <c r="AG3" s="123" t="s">
        <v>187</v>
      </c>
      <c r="AH3" s="123" t="s">
        <v>188</v>
      </c>
      <c r="AI3" s="125" t="s">
        <v>25</v>
      </c>
    </row>
    <row r="4" spans="1:35" x14ac:dyDescent="0.15">
      <c r="A4" s="126" t="s">
        <v>189</v>
      </c>
      <c r="B4" s="126" t="s">
        <v>190</v>
      </c>
      <c r="C4" s="126" t="s">
        <v>95</v>
      </c>
      <c r="D4" s="126" t="s">
        <v>94</v>
      </c>
      <c r="E4" s="126" t="s">
        <v>76</v>
      </c>
      <c r="F4" s="134">
        <v>137.41</v>
      </c>
      <c r="G4" s="134">
        <v>137.80000000000001</v>
      </c>
      <c r="H4" s="134">
        <v>147.77000000000001</v>
      </c>
      <c r="I4" s="134">
        <v>154.41999999999999</v>
      </c>
      <c r="J4" s="134">
        <v>157.41999999999999</v>
      </c>
      <c r="K4" s="134">
        <v>169.7</v>
      </c>
      <c r="L4" s="134">
        <v>186.41</v>
      </c>
      <c r="M4" s="134">
        <v>206.53</v>
      </c>
      <c r="N4" s="134">
        <v>216.4</v>
      </c>
      <c r="O4" s="134">
        <v>224.92</v>
      </c>
      <c r="P4" s="135">
        <v>235.71</v>
      </c>
      <c r="Q4" s="135">
        <v>247.26</v>
      </c>
      <c r="R4" s="135">
        <v>258.33999999999997</v>
      </c>
      <c r="S4" s="135">
        <v>267.70999999999998</v>
      </c>
      <c r="T4" s="135">
        <v>274.27</v>
      </c>
      <c r="U4" s="135">
        <v>274.27</v>
      </c>
      <c r="V4" s="135">
        <v>274.27</v>
      </c>
      <c r="W4" s="135">
        <v>274.27</v>
      </c>
      <c r="X4" s="135">
        <v>271.52999999999997</v>
      </c>
      <c r="Y4" s="135">
        <v>271.52999999999997</v>
      </c>
      <c r="Z4" s="135">
        <v>276.93</v>
      </c>
      <c r="AA4" s="135">
        <v>282.42</v>
      </c>
      <c r="AB4" s="135">
        <v>290.79000000000002</v>
      </c>
      <c r="AC4" s="135">
        <v>299.43</v>
      </c>
      <c r="AD4" s="135">
        <v>305.36</v>
      </c>
      <c r="AE4" s="135">
        <v>311.39999999999998</v>
      </c>
      <c r="AF4" s="135">
        <v>317.61</v>
      </c>
      <c r="AG4" s="134">
        <v>324</v>
      </c>
      <c r="AH4" s="134">
        <v>333.72</v>
      </c>
      <c r="AI4" s="121"/>
    </row>
    <row r="5" spans="1:35" x14ac:dyDescent="0.15">
      <c r="A5" s="126" t="s">
        <v>191</v>
      </c>
      <c r="B5" s="126" t="s">
        <v>192</v>
      </c>
      <c r="C5" s="126" t="s">
        <v>193</v>
      </c>
      <c r="D5" s="126" t="s">
        <v>194</v>
      </c>
      <c r="E5" s="126" t="s">
        <v>76</v>
      </c>
      <c r="F5" s="134">
        <v>82.16</v>
      </c>
      <c r="G5" s="134">
        <v>91.22</v>
      </c>
      <c r="H5" s="134">
        <v>95.83</v>
      </c>
      <c r="I5" s="134">
        <v>98</v>
      </c>
      <c r="J5" s="134">
        <v>100.8</v>
      </c>
      <c r="K5" s="134">
        <v>105.3</v>
      </c>
      <c r="L5" s="134">
        <v>109.51</v>
      </c>
      <c r="M5" s="134">
        <v>114.76</v>
      </c>
      <c r="N5" s="134">
        <v>118.78</v>
      </c>
      <c r="O5" s="134">
        <v>122.95</v>
      </c>
      <c r="P5" s="135">
        <v>127.24</v>
      </c>
      <c r="Q5" s="135">
        <v>131.06</v>
      </c>
      <c r="R5" s="135">
        <v>136.16999999999999</v>
      </c>
      <c r="S5" s="135">
        <v>141.47999999999999</v>
      </c>
      <c r="T5" s="135">
        <v>144.16999999999999</v>
      </c>
      <c r="U5" s="135">
        <v>144.16999999999999</v>
      </c>
      <c r="V5" s="135">
        <v>148.35</v>
      </c>
      <c r="W5" s="135">
        <v>151.16999999999999</v>
      </c>
      <c r="X5" s="135">
        <v>154.04</v>
      </c>
      <c r="Y5" s="135">
        <v>156.97</v>
      </c>
      <c r="Z5" s="135">
        <v>159.94999999999999</v>
      </c>
      <c r="AA5" s="135">
        <v>162.99</v>
      </c>
      <c r="AB5" s="135">
        <v>167.99</v>
      </c>
      <c r="AC5" s="135">
        <v>172.99</v>
      </c>
      <c r="AD5" s="135">
        <v>174.72</v>
      </c>
      <c r="AE5" s="135">
        <v>179.72</v>
      </c>
      <c r="AF5" s="135">
        <v>179.72</v>
      </c>
      <c r="AG5" s="134" t="s">
        <v>52</v>
      </c>
      <c r="AH5" s="134" t="s">
        <v>52</v>
      </c>
      <c r="AI5" s="121"/>
    </row>
    <row r="6" spans="1:35" ht="17" x14ac:dyDescent="0.15">
      <c r="A6" s="126" t="s">
        <v>195</v>
      </c>
      <c r="B6" s="126" t="s">
        <v>196</v>
      </c>
      <c r="C6" s="126" t="s">
        <v>197</v>
      </c>
      <c r="D6" s="126" t="s">
        <v>194</v>
      </c>
      <c r="E6" s="126" t="s">
        <v>76</v>
      </c>
      <c r="F6" s="134">
        <v>97.39</v>
      </c>
      <c r="G6" s="134">
        <v>104.46</v>
      </c>
      <c r="H6" s="134">
        <v>111.55</v>
      </c>
      <c r="I6" s="134">
        <v>115.25</v>
      </c>
      <c r="J6" s="134">
        <v>121.85</v>
      </c>
      <c r="K6" s="134">
        <v>128.08000000000001</v>
      </c>
      <c r="L6" s="134">
        <v>135.34</v>
      </c>
      <c r="M6" s="134">
        <v>142.47999999999999</v>
      </c>
      <c r="N6" s="134">
        <v>146.62</v>
      </c>
      <c r="O6" s="134">
        <v>151.03</v>
      </c>
      <c r="P6" s="135">
        <v>154.80000000000001</v>
      </c>
      <c r="Q6" s="135">
        <v>157.12</v>
      </c>
      <c r="R6" s="135">
        <v>157.12</v>
      </c>
      <c r="S6" s="135" t="s">
        <v>52</v>
      </c>
      <c r="T6" s="135" t="s">
        <v>52</v>
      </c>
      <c r="U6" s="135" t="s">
        <v>52</v>
      </c>
      <c r="V6" s="135" t="s">
        <v>52</v>
      </c>
      <c r="W6" s="135" t="s">
        <v>52</v>
      </c>
      <c r="X6" s="135" t="s">
        <v>52</v>
      </c>
      <c r="Y6" s="135" t="s">
        <v>52</v>
      </c>
      <c r="Z6" s="135" t="s">
        <v>52</v>
      </c>
      <c r="AA6" s="135" t="s">
        <v>52</v>
      </c>
      <c r="AB6" s="135" t="s">
        <v>52</v>
      </c>
      <c r="AC6" s="135" t="s">
        <v>52</v>
      </c>
      <c r="AD6" s="135" t="s">
        <v>52</v>
      </c>
      <c r="AE6" s="135" t="s">
        <v>52</v>
      </c>
      <c r="AF6" s="135" t="s">
        <v>52</v>
      </c>
      <c r="AG6" s="134" t="s">
        <v>52</v>
      </c>
      <c r="AH6" s="134" t="s">
        <v>52</v>
      </c>
      <c r="AI6" s="121"/>
    </row>
    <row r="7" spans="1:35" x14ac:dyDescent="0.15">
      <c r="A7" s="126" t="s">
        <v>198</v>
      </c>
      <c r="B7" s="126" t="s">
        <v>199</v>
      </c>
      <c r="C7" s="126" t="s">
        <v>200</v>
      </c>
      <c r="D7" s="126" t="s">
        <v>94</v>
      </c>
      <c r="E7" s="126" t="s">
        <v>76</v>
      </c>
      <c r="F7" s="134">
        <v>75.319999999999993</v>
      </c>
      <c r="G7" s="134">
        <v>85.9</v>
      </c>
      <c r="H7" s="134">
        <v>94.37</v>
      </c>
      <c r="I7" s="134">
        <v>98.62</v>
      </c>
      <c r="J7" s="134">
        <v>107.79</v>
      </c>
      <c r="K7" s="134">
        <v>116.31</v>
      </c>
      <c r="L7" s="134">
        <v>123.06</v>
      </c>
      <c r="M7" s="134">
        <v>125.4</v>
      </c>
      <c r="N7" s="134">
        <v>128.91</v>
      </c>
      <c r="O7" s="134">
        <v>135.22999999999999</v>
      </c>
      <c r="P7" s="135">
        <v>138.88</v>
      </c>
      <c r="Q7" s="135">
        <v>143.88</v>
      </c>
      <c r="R7" s="135">
        <v>148.19999999999999</v>
      </c>
      <c r="S7" s="135">
        <v>151.91</v>
      </c>
      <c r="T7" s="135">
        <v>151.91</v>
      </c>
      <c r="U7" s="135">
        <v>151.91</v>
      </c>
      <c r="V7" s="135">
        <v>151.91</v>
      </c>
      <c r="W7" s="135">
        <v>151.91</v>
      </c>
      <c r="X7" s="135">
        <v>151.91</v>
      </c>
      <c r="Y7" s="135">
        <v>151.91</v>
      </c>
      <c r="Z7" s="135">
        <v>151.53</v>
      </c>
      <c r="AA7" s="135">
        <v>156.53</v>
      </c>
      <c r="AB7" s="135">
        <v>161.53</v>
      </c>
      <c r="AC7" s="135">
        <v>166.53</v>
      </c>
      <c r="AD7" s="135">
        <v>171.53</v>
      </c>
      <c r="AE7" s="135">
        <v>176.53</v>
      </c>
      <c r="AF7" s="135">
        <v>181.53</v>
      </c>
      <c r="AG7" s="134">
        <v>186.53</v>
      </c>
      <c r="AH7" s="134">
        <v>192.11</v>
      </c>
      <c r="AI7" s="121"/>
    </row>
    <row r="8" spans="1:35" x14ac:dyDescent="0.15">
      <c r="A8" s="126" t="s">
        <v>201</v>
      </c>
      <c r="B8" s="126" t="s">
        <v>202</v>
      </c>
      <c r="C8" s="126" t="s">
        <v>203</v>
      </c>
      <c r="D8" s="126" t="s">
        <v>94</v>
      </c>
      <c r="E8" s="126" t="s">
        <v>76</v>
      </c>
      <c r="F8" s="134">
        <v>85.4</v>
      </c>
      <c r="G8" s="134">
        <v>82.22</v>
      </c>
      <c r="H8" s="134">
        <v>93.99</v>
      </c>
      <c r="I8" s="134">
        <v>93.99</v>
      </c>
      <c r="J8" s="134">
        <v>99.95</v>
      </c>
      <c r="K8" s="134">
        <v>104.4</v>
      </c>
      <c r="L8" s="134">
        <v>114.3</v>
      </c>
      <c r="M8" s="134">
        <v>121.77</v>
      </c>
      <c r="N8" s="134">
        <v>132.12</v>
      </c>
      <c r="O8" s="134">
        <v>138.33000000000001</v>
      </c>
      <c r="P8" s="135">
        <v>144.18</v>
      </c>
      <c r="Q8" s="135">
        <v>148.5</v>
      </c>
      <c r="R8" s="135">
        <v>152.91</v>
      </c>
      <c r="S8" s="135">
        <v>157.5</v>
      </c>
      <c r="T8" s="135">
        <v>161.37</v>
      </c>
      <c r="U8" s="135">
        <v>161.37</v>
      </c>
      <c r="V8" s="135">
        <v>161.37</v>
      </c>
      <c r="W8" s="135">
        <v>161.37</v>
      </c>
      <c r="X8" s="135">
        <v>161.37</v>
      </c>
      <c r="Y8" s="135">
        <v>161.37</v>
      </c>
      <c r="Z8" s="135">
        <v>166.32</v>
      </c>
      <c r="AA8" s="135">
        <v>171.27</v>
      </c>
      <c r="AB8" s="135">
        <v>176.4</v>
      </c>
      <c r="AC8" s="135">
        <v>181.62</v>
      </c>
      <c r="AD8" s="135">
        <v>186.57</v>
      </c>
      <c r="AE8" s="135">
        <v>191.52</v>
      </c>
      <c r="AF8" s="135">
        <v>196.47</v>
      </c>
      <c r="AG8" s="134">
        <v>202.34</v>
      </c>
      <c r="AH8" s="134">
        <v>208.39</v>
      </c>
      <c r="AI8" s="121"/>
    </row>
    <row r="9" spans="1:35" x14ac:dyDescent="0.15">
      <c r="A9" s="126" t="s">
        <v>204</v>
      </c>
      <c r="B9" s="126" t="s">
        <v>205</v>
      </c>
      <c r="C9" s="126" t="s">
        <v>206</v>
      </c>
      <c r="D9" s="126" t="s">
        <v>94</v>
      </c>
      <c r="E9" s="126" t="s">
        <v>76</v>
      </c>
      <c r="F9" s="134">
        <v>93.26</v>
      </c>
      <c r="G9" s="134">
        <v>102.43</v>
      </c>
      <c r="H9" s="134">
        <v>105.14</v>
      </c>
      <c r="I9" s="134">
        <v>115.44</v>
      </c>
      <c r="J9" s="134">
        <v>121.79</v>
      </c>
      <c r="K9" s="134">
        <v>128.97999999999999</v>
      </c>
      <c r="L9" s="134">
        <v>136.59</v>
      </c>
      <c r="M9" s="134">
        <v>140.55000000000001</v>
      </c>
      <c r="N9" s="134">
        <v>144.06</v>
      </c>
      <c r="O9" s="134">
        <v>148.25</v>
      </c>
      <c r="P9" s="135">
        <v>152.54</v>
      </c>
      <c r="Q9" s="135">
        <v>156.96</v>
      </c>
      <c r="R9" s="135">
        <v>160.1</v>
      </c>
      <c r="S9" s="135">
        <v>164.1</v>
      </c>
      <c r="T9" s="135">
        <v>167.22</v>
      </c>
      <c r="U9" s="135">
        <v>167.22</v>
      </c>
      <c r="V9" s="135">
        <v>167.22</v>
      </c>
      <c r="W9" s="135">
        <v>167.22</v>
      </c>
      <c r="X9" s="135">
        <v>170.46</v>
      </c>
      <c r="Y9" s="135">
        <v>170.46</v>
      </c>
      <c r="Z9" s="135">
        <v>175.46</v>
      </c>
      <c r="AA9" s="135">
        <v>180.46</v>
      </c>
      <c r="AB9" s="135">
        <v>185.46</v>
      </c>
      <c r="AC9" s="135">
        <v>185.46</v>
      </c>
      <c r="AD9" s="135">
        <v>190.46</v>
      </c>
      <c r="AE9" s="135">
        <v>190.46</v>
      </c>
      <c r="AF9" s="135">
        <v>195.46</v>
      </c>
      <c r="AG9" s="134">
        <v>201.21</v>
      </c>
      <c r="AH9" s="134">
        <v>207.13</v>
      </c>
      <c r="AI9" s="121"/>
    </row>
    <row r="10" spans="1:35" x14ac:dyDescent="0.15">
      <c r="A10" s="126" t="s">
        <v>207</v>
      </c>
      <c r="B10" s="126" t="s">
        <v>208</v>
      </c>
      <c r="C10" s="126" t="s">
        <v>209</v>
      </c>
      <c r="D10" s="126" t="s">
        <v>94</v>
      </c>
      <c r="E10" s="126" t="s">
        <v>76</v>
      </c>
      <c r="F10" s="134">
        <v>62.85</v>
      </c>
      <c r="G10" s="134">
        <v>76.319999999999993</v>
      </c>
      <c r="H10" s="134">
        <v>78.84</v>
      </c>
      <c r="I10" s="134">
        <v>81.63</v>
      </c>
      <c r="J10" s="134">
        <v>83.7</v>
      </c>
      <c r="K10" s="134">
        <v>88.19</v>
      </c>
      <c r="L10" s="134">
        <v>96.61</v>
      </c>
      <c r="M10" s="134">
        <v>101.43</v>
      </c>
      <c r="N10" s="134">
        <v>107.01</v>
      </c>
      <c r="O10" s="134">
        <v>112.14</v>
      </c>
      <c r="P10" s="135">
        <v>117.63</v>
      </c>
      <c r="Q10" s="135">
        <v>123.34</v>
      </c>
      <c r="R10" s="135">
        <v>129.19999999999999</v>
      </c>
      <c r="S10" s="135">
        <v>135.27000000000001</v>
      </c>
      <c r="T10" s="135">
        <v>140.66999999999999</v>
      </c>
      <c r="U10" s="135">
        <v>140.66999999999999</v>
      </c>
      <c r="V10" s="135">
        <v>140.66999999999999</v>
      </c>
      <c r="W10" s="135">
        <v>145.44999999999999</v>
      </c>
      <c r="X10" s="135">
        <v>145.44999999999999</v>
      </c>
      <c r="Y10" s="135">
        <v>145.44999999999999</v>
      </c>
      <c r="Z10" s="135">
        <v>150</v>
      </c>
      <c r="AA10" s="135">
        <v>154</v>
      </c>
      <c r="AB10" s="135">
        <v>157.5</v>
      </c>
      <c r="AC10" s="135">
        <v>162.5</v>
      </c>
      <c r="AD10" s="135">
        <v>167.5</v>
      </c>
      <c r="AE10" s="135">
        <v>172.5</v>
      </c>
      <c r="AF10" s="135">
        <v>177.5</v>
      </c>
      <c r="AG10" s="134">
        <v>182.5</v>
      </c>
      <c r="AH10" s="134">
        <v>187.96</v>
      </c>
      <c r="AI10" s="121"/>
    </row>
    <row r="11" spans="1:35" ht="17" x14ac:dyDescent="0.15">
      <c r="A11" s="126" t="s">
        <v>210</v>
      </c>
      <c r="B11" s="126" t="s">
        <v>52</v>
      </c>
      <c r="C11" s="126" t="s">
        <v>211</v>
      </c>
      <c r="D11" s="126" t="s">
        <v>194</v>
      </c>
      <c r="E11" s="126" t="s">
        <v>76</v>
      </c>
      <c r="F11" s="134" t="s">
        <v>52</v>
      </c>
      <c r="G11" s="134" t="s">
        <v>52</v>
      </c>
      <c r="H11" s="134" t="s">
        <v>52</v>
      </c>
      <c r="I11" s="134" t="s">
        <v>52</v>
      </c>
      <c r="J11" s="134" t="s">
        <v>52</v>
      </c>
      <c r="K11" s="134" t="s">
        <v>52</v>
      </c>
      <c r="L11" s="134" t="s">
        <v>52</v>
      </c>
      <c r="M11" s="134" t="s">
        <v>52</v>
      </c>
      <c r="N11" s="134" t="s">
        <v>52</v>
      </c>
      <c r="O11" s="134" t="s">
        <v>52</v>
      </c>
      <c r="P11" s="135" t="s">
        <v>52</v>
      </c>
      <c r="Q11" s="135" t="s">
        <v>52</v>
      </c>
      <c r="R11" s="135" t="s">
        <v>52</v>
      </c>
      <c r="S11" s="135" t="s">
        <v>52</v>
      </c>
      <c r="T11" s="135" t="s">
        <v>52</v>
      </c>
      <c r="U11" s="135" t="s">
        <v>52</v>
      </c>
      <c r="V11" s="135" t="s">
        <v>52</v>
      </c>
      <c r="W11" s="135" t="s">
        <v>52</v>
      </c>
      <c r="X11" s="135" t="s">
        <v>52</v>
      </c>
      <c r="Y11" s="135" t="s">
        <v>52</v>
      </c>
      <c r="Z11" s="135" t="s">
        <v>52</v>
      </c>
      <c r="AA11" s="135" t="s">
        <v>52</v>
      </c>
      <c r="AB11" s="135" t="s">
        <v>52</v>
      </c>
      <c r="AC11" s="135" t="s">
        <v>52</v>
      </c>
      <c r="AD11" s="135" t="s">
        <v>52</v>
      </c>
      <c r="AE11" s="135" t="s">
        <v>52</v>
      </c>
      <c r="AF11" s="135" t="s">
        <v>52</v>
      </c>
      <c r="AG11" s="134" t="s">
        <v>52</v>
      </c>
      <c r="AH11" s="134" t="s">
        <v>52</v>
      </c>
      <c r="AI11" s="121"/>
    </row>
    <row r="12" spans="1:35" x14ac:dyDescent="0.15">
      <c r="A12" s="126" t="s">
        <v>212</v>
      </c>
      <c r="B12" s="126" t="s">
        <v>213</v>
      </c>
      <c r="C12" s="126" t="s">
        <v>214</v>
      </c>
      <c r="D12" s="126" t="s">
        <v>94</v>
      </c>
      <c r="E12" s="126" t="s">
        <v>86</v>
      </c>
      <c r="F12" s="134">
        <v>45.73</v>
      </c>
      <c r="G12" s="134">
        <v>52.04</v>
      </c>
      <c r="H12" s="134">
        <v>54.86</v>
      </c>
      <c r="I12" s="134">
        <v>60.62</v>
      </c>
      <c r="J12" s="134">
        <v>67.59</v>
      </c>
      <c r="K12" s="139">
        <v>72.66</v>
      </c>
      <c r="L12" s="134">
        <v>83.4</v>
      </c>
      <c r="M12" s="134">
        <v>111.64</v>
      </c>
      <c r="N12" s="134">
        <v>125.09</v>
      </c>
      <c r="O12" s="134">
        <v>131.34</v>
      </c>
      <c r="P12" s="135">
        <v>137.84</v>
      </c>
      <c r="Q12" s="135">
        <v>147.16999999999999</v>
      </c>
      <c r="R12" s="135">
        <v>154.32</v>
      </c>
      <c r="S12" s="135">
        <v>161.26</v>
      </c>
      <c r="T12" s="135">
        <v>168.03</v>
      </c>
      <c r="U12" s="135">
        <v>168.03</v>
      </c>
      <c r="V12" s="135">
        <v>168.03</v>
      </c>
      <c r="W12" s="135">
        <v>168.03</v>
      </c>
      <c r="X12" s="135">
        <v>171.37</v>
      </c>
      <c r="Y12" s="135">
        <v>174.78</v>
      </c>
      <c r="Z12" s="135">
        <v>178.26</v>
      </c>
      <c r="AA12" s="135">
        <v>181.81</v>
      </c>
      <c r="AB12" s="135">
        <v>193.81</v>
      </c>
      <c r="AC12" s="135">
        <v>217.81</v>
      </c>
      <c r="AD12" s="135">
        <v>227.81</v>
      </c>
      <c r="AE12" s="135">
        <v>241.2</v>
      </c>
      <c r="AF12" s="135">
        <v>251.2</v>
      </c>
      <c r="AG12" s="134">
        <v>266.2</v>
      </c>
      <c r="AH12" s="134">
        <v>279.2</v>
      </c>
      <c r="AI12" s="121"/>
    </row>
    <row r="13" spans="1:35" ht="17" x14ac:dyDescent="0.15">
      <c r="A13" s="16" t="s">
        <v>215</v>
      </c>
      <c r="B13" s="126" t="s">
        <v>216</v>
      </c>
      <c r="C13" s="16" t="s">
        <v>217</v>
      </c>
      <c r="D13" s="126" t="s">
        <v>94</v>
      </c>
      <c r="E13" s="126" t="s">
        <v>88</v>
      </c>
      <c r="F13" s="135" t="s">
        <v>52</v>
      </c>
      <c r="G13" s="135" t="s">
        <v>52</v>
      </c>
      <c r="H13" s="135" t="s">
        <v>52</v>
      </c>
      <c r="I13" s="135" t="s">
        <v>52</v>
      </c>
      <c r="J13" s="135" t="s">
        <v>52</v>
      </c>
      <c r="K13" s="135" t="s">
        <v>52</v>
      </c>
      <c r="L13" s="135" t="s">
        <v>52</v>
      </c>
      <c r="M13" s="135" t="s">
        <v>52</v>
      </c>
      <c r="N13" s="140">
        <v>46.44</v>
      </c>
      <c r="O13" s="134">
        <v>48.73</v>
      </c>
      <c r="P13" s="135">
        <v>51.14</v>
      </c>
      <c r="Q13" s="135">
        <v>53.62</v>
      </c>
      <c r="R13" s="135">
        <v>56.01</v>
      </c>
      <c r="S13" s="135">
        <v>58.63</v>
      </c>
      <c r="T13" s="135">
        <v>60.38</v>
      </c>
      <c r="U13" s="135">
        <v>60.38</v>
      </c>
      <c r="V13" s="135">
        <v>62.77</v>
      </c>
      <c r="W13" s="135">
        <v>64.02</v>
      </c>
      <c r="X13" s="135">
        <v>65.3</v>
      </c>
      <c r="Y13" s="135">
        <v>66.599999999999994</v>
      </c>
      <c r="Z13" s="135">
        <v>67.930000000000007</v>
      </c>
      <c r="AA13" s="135">
        <v>69.28</v>
      </c>
      <c r="AB13" s="135">
        <v>71.349999999999994</v>
      </c>
      <c r="AC13" s="135">
        <v>73.48</v>
      </c>
      <c r="AD13" s="135">
        <v>74.94</v>
      </c>
      <c r="AE13" s="135">
        <v>76.430000000000007</v>
      </c>
      <c r="AF13" s="135">
        <v>77.95</v>
      </c>
      <c r="AG13" s="134">
        <v>82.95</v>
      </c>
      <c r="AH13" s="134">
        <v>85.43</v>
      </c>
    </row>
    <row r="14" spans="1:35" ht="17" x14ac:dyDescent="0.15">
      <c r="A14" s="126" t="s">
        <v>218</v>
      </c>
      <c r="B14" s="126" t="s">
        <v>219</v>
      </c>
      <c r="C14" s="126" t="s">
        <v>220</v>
      </c>
      <c r="D14" s="126" t="s">
        <v>194</v>
      </c>
      <c r="E14" s="126" t="s">
        <v>76</v>
      </c>
      <c r="F14" s="134">
        <v>71.33</v>
      </c>
      <c r="G14" s="134">
        <v>78.930000000000007</v>
      </c>
      <c r="H14" s="134">
        <v>83.71</v>
      </c>
      <c r="I14" s="134">
        <v>85.03</v>
      </c>
      <c r="J14" s="134">
        <v>87.54</v>
      </c>
      <c r="K14" s="134">
        <v>91.44</v>
      </c>
      <c r="L14" s="134">
        <v>98.95</v>
      </c>
      <c r="M14" s="134">
        <v>105.65</v>
      </c>
      <c r="N14" s="134">
        <v>115.32</v>
      </c>
      <c r="O14" s="134">
        <v>123.57</v>
      </c>
      <c r="P14" s="135">
        <v>129.86000000000001</v>
      </c>
      <c r="Q14" s="135">
        <v>135.65</v>
      </c>
      <c r="R14" s="135">
        <v>139.37</v>
      </c>
      <c r="S14" s="135">
        <v>142.18</v>
      </c>
      <c r="T14" s="135">
        <v>144.18</v>
      </c>
      <c r="U14" s="135">
        <v>144.16999999999999</v>
      </c>
      <c r="V14" s="135">
        <v>144.09</v>
      </c>
      <c r="W14" s="135">
        <v>146.41999999999999</v>
      </c>
      <c r="X14" s="135">
        <v>148.12</v>
      </c>
      <c r="Y14" s="135">
        <v>148.12</v>
      </c>
      <c r="Z14" s="135">
        <v>150.81</v>
      </c>
      <c r="AA14" s="135">
        <v>155.69999999999999</v>
      </c>
      <c r="AB14" s="135">
        <v>160.63</v>
      </c>
      <c r="AC14" s="135">
        <v>165.62</v>
      </c>
      <c r="AD14" s="135" t="s">
        <v>52</v>
      </c>
      <c r="AE14" s="135" t="s">
        <v>52</v>
      </c>
      <c r="AF14" s="135" t="s">
        <v>52</v>
      </c>
      <c r="AG14" s="134" t="s">
        <v>52</v>
      </c>
      <c r="AH14" s="134" t="s">
        <v>52</v>
      </c>
      <c r="AI14" s="121"/>
    </row>
    <row r="15" spans="1:35" x14ac:dyDescent="0.15">
      <c r="A15" s="126" t="s">
        <v>221</v>
      </c>
      <c r="B15" s="126" t="s">
        <v>222</v>
      </c>
      <c r="C15" s="126" t="s">
        <v>223</v>
      </c>
      <c r="D15" s="126" t="s">
        <v>94</v>
      </c>
      <c r="E15" s="126" t="s">
        <v>76</v>
      </c>
      <c r="F15" s="134">
        <v>57</v>
      </c>
      <c r="G15" s="134">
        <v>77.44</v>
      </c>
      <c r="H15" s="134">
        <v>83.32</v>
      </c>
      <c r="I15" s="134">
        <v>90.06</v>
      </c>
      <c r="J15" s="134">
        <v>92.02</v>
      </c>
      <c r="K15" s="134">
        <v>94.68</v>
      </c>
      <c r="L15" s="134">
        <v>102.16</v>
      </c>
      <c r="M15" s="134">
        <v>112.12</v>
      </c>
      <c r="N15" s="134">
        <v>115.3</v>
      </c>
      <c r="O15" s="134">
        <v>119.42</v>
      </c>
      <c r="P15" s="135">
        <v>122.68</v>
      </c>
      <c r="Q15" s="135">
        <v>126.24</v>
      </c>
      <c r="R15" s="135">
        <v>131.16</v>
      </c>
      <c r="S15" s="135">
        <v>134.96</v>
      </c>
      <c r="T15" s="135">
        <v>139.01</v>
      </c>
      <c r="U15" s="135">
        <v>139.01</v>
      </c>
      <c r="V15" s="135">
        <v>143.86000000000001</v>
      </c>
      <c r="W15" s="135">
        <v>143.86000000000001</v>
      </c>
      <c r="X15" s="135">
        <v>143.86000000000001</v>
      </c>
      <c r="Y15" s="135">
        <v>143.86000000000001</v>
      </c>
      <c r="Z15" s="135">
        <v>148.86000000000001</v>
      </c>
      <c r="AA15" s="135">
        <v>153.86000000000001</v>
      </c>
      <c r="AB15" s="135">
        <v>158.86000000000001</v>
      </c>
      <c r="AC15" s="135">
        <v>163.86</v>
      </c>
      <c r="AD15" s="135">
        <v>168.86</v>
      </c>
      <c r="AE15" s="135">
        <v>173.86</v>
      </c>
      <c r="AF15" s="135">
        <v>177.34</v>
      </c>
      <c r="AG15" s="134">
        <v>182.64</v>
      </c>
      <c r="AH15" s="134">
        <v>188.1</v>
      </c>
      <c r="AI15" s="121"/>
    </row>
    <row r="16" spans="1:35" x14ac:dyDescent="0.15">
      <c r="A16" s="126" t="s">
        <v>224</v>
      </c>
      <c r="B16" s="126" t="s">
        <v>225</v>
      </c>
      <c r="C16" s="126" t="s">
        <v>226</v>
      </c>
      <c r="D16" s="126" t="s">
        <v>94</v>
      </c>
      <c r="E16" s="126" t="s">
        <v>227</v>
      </c>
      <c r="F16" s="134">
        <v>505.65</v>
      </c>
      <c r="G16" s="134">
        <v>553.24</v>
      </c>
      <c r="H16" s="134">
        <v>601.17999999999995</v>
      </c>
      <c r="I16" s="134">
        <v>632.99</v>
      </c>
      <c r="J16" s="134">
        <v>661.44</v>
      </c>
      <c r="K16" s="134">
        <v>697.55</v>
      </c>
      <c r="L16" s="134">
        <v>737.55</v>
      </c>
      <c r="M16" s="134">
        <v>823.74</v>
      </c>
      <c r="N16" s="134">
        <v>868.68</v>
      </c>
      <c r="O16" s="134">
        <v>898.74</v>
      </c>
      <c r="P16" s="135">
        <v>930.15</v>
      </c>
      <c r="Q16" s="135">
        <v>974.36</v>
      </c>
      <c r="R16" s="135">
        <v>1016.4</v>
      </c>
      <c r="S16" s="135">
        <v>1016.4</v>
      </c>
      <c r="T16" s="135">
        <v>1016.4</v>
      </c>
      <c r="U16" s="135">
        <v>1016.4</v>
      </c>
      <c r="V16" s="135">
        <v>1016.4</v>
      </c>
      <c r="W16" s="135">
        <v>1016.4</v>
      </c>
      <c r="X16" s="135">
        <v>1016.4</v>
      </c>
      <c r="Y16" s="135">
        <v>1036.67</v>
      </c>
      <c r="Z16" s="135">
        <v>1078.03</v>
      </c>
      <c r="AA16" s="135">
        <v>1131.83</v>
      </c>
      <c r="AB16" s="135">
        <v>1199.6300000000001</v>
      </c>
      <c r="AC16" s="135">
        <v>1235.5</v>
      </c>
      <c r="AD16" s="135">
        <v>1284.8</v>
      </c>
      <c r="AE16" s="135">
        <v>1348.91</v>
      </c>
      <c r="AF16" s="135">
        <v>1389.24</v>
      </c>
      <c r="AG16" s="134">
        <v>1458.57</v>
      </c>
      <c r="AH16" s="134">
        <v>1531.35</v>
      </c>
      <c r="AI16" s="121"/>
    </row>
    <row r="17" spans="1:35" x14ac:dyDescent="0.15">
      <c r="A17" s="126" t="s">
        <v>228</v>
      </c>
      <c r="B17" s="126" t="s">
        <v>229</v>
      </c>
      <c r="C17" s="126" t="s">
        <v>230</v>
      </c>
      <c r="D17" s="126" t="s">
        <v>94</v>
      </c>
      <c r="E17" s="126" t="s">
        <v>227</v>
      </c>
      <c r="F17" s="134">
        <v>566.5</v>
      </c>
      <c r="G17" s="134">
        <v>583.38</v>
      </c>
      <c r="H17" s="134">
        <v>631.75</v>
      </c>
      <c r="I17" s="134">
        <v>655.84</v>
      </c>
      <c r="J17" s="134">
        <v>691.91</v>
      </c>
      <c r="K17" s="134">
        <v>723.41</v>
      </c>
      <c r="L17" s="134">
        <v>741.5</v>
      </c>
      <c r="M17" s="134">
        <v>910.21</v>
      </c>
      <c r="N17" s="134">
        <v>972.43</v>
      </c>
      <c r="O17" s="134">
        <v>991.27</v>
      </c>
      <c r="P17" s="135">
        <v>1010.82</v>
      </c>
      <c r="Q17" s="135">
        <v>1046.24</v>
      </c>
      <c r="R17" s="135">
        <v>1082.75</v>
      </c>
      <c r="S17" s="135">
        <v>1113.2</v>
      </c>
      <c r="T17" s="135">
        <v>1113.2</v>
      </c>
      <c r="U17" s="135">
        <v>1113.2</v>
      </c>
      <c r="V17" s="135">
        <v>1113.2</v>
      </c>
      <c r="W17" s="135">
        <v>1113.2</v>
      </c>
      <c r="X17" s="135">
        <v>1102.07</v>
      </c>
      <c r="Y17" s="135">
        <v>1102.07</v>
      </c>
      <c r="Z17" s="135">
        <v>1121.07</v>
      </c>
      <c r="AA17" s="135">
        <v>1154.7</v>
      </c>
      <c r="AB17" s="135">
        <v>1189.3399999999999</v>
      </c>
      <c r="AC17" s="135">
        <v>1224.9000000000001</v>
      </c>
      <c r="AD17" s="135">
        <v>1273.77</v>
      </c>
      <c r="AE17" s="135">
        <v>1337.33</v>
      </c>
      <c r="AF17" s="135">
        <v>1350.7</v>
      </c>
      <c r="AG17" s="134">
        <v>1402.03</v>
      </c>
      <c r="AH17" s="134">
        <v>1471.84</v>
      </c>
      <c r="AI17" s="121"/>
    </row>
    <row r="18" spans="1:35" x14ac:dyDescent="0.15">
      <c r="A18" s="126" t="s">
        <v>231</v>
      </c>
      <c r="B18" s="126" t="s">
        <v>232</v>
      </c>
      <c r="C18" s="126" t="s">
        <v>233</v>
      </c>
      <c r="D18" s="126" t="s">
        <v>94</v>
      </c>
      <c r="E18" s="126" t="s">
        <v>74</v>
      </c>
      <c r="F18" s="134">
        <v>554.08000000000004</v>
      </c>
      <c r="G18" s="134">
        <v>590.37</v>
      </c>
      <c r="H18" s="134">
        <v>654.1</v>
      </c>
      <c r="I18" s="134">
        <v>709.72</v>
      </c>
      <c r="J18" s="134">
        <v>752.31</v>
      </c>
      <c r="K18" s="134">
        <v>801.22</v>
      </c>
      <c r="L18" s="134">
        <v>835.27</v>
      </c>
      <c r="M18" s="134">
        <v>901.25</v>
      </c>
      <c r="N18" s="134">
        <v>949.47</v>
      </c>
      <c r="O18" s="134">
        <v>1000.25</v>
      </c>
      <c r="P18" s="135">
        <v>1049.27</v>
      </c>
      <c r="Q18" s="135">
        <v>1099.8399999999999</v>
      </c>
      <c r="R18" s="135">
        <v>1142.73</v>
      </c>
      <c r="S18" s="135">
        <v>1171.3</v>
      </c>
      <c r="T18" s="135">
        <v>1200.58</v>
      </c>
      <c r="U18" s="135">
        <v>1200.58</v>
      </c>
      <c r="V18" s="135">
        <v>1200.58</v>
      </c>
      <c r="W18" s="135">
        <v>1200.58</v>
      </c>
      <c r="X18" s="135">
        <v>1223.3900000000001</v>
      </c>
      <c r="Y18" s="135">
        <v>1246.6300000000001</v>
      </c>
      <c r="Z18" s="135">
        <v>1295.25</v>
      </c>
      <c r="AA18" s="135">
        <v>1358.72</v>
      </c>
      <c r="AB18" s="135">
        <v>1419.73</v>
      </c>
      <c r="AC18" s="135">
        <v>1483.48</v>
      </c>
      <c r="AD18" s="135">
        <v>1541.34</v>
      </c>
      <c r="AE18" s="135">
        <v>1586.04</v>
      </c>
      <c r="AF18" s="135">
        <v>1641.55</v>
      </c>
      <c r="AG18" s="134">
        <v>1705.57</v>
      </c>
      <c r="AH18" s="134">
        <v>1790.68</v>
      </c>
      <c r="AI18" s="121"/>
    </row>
    <row r="19" spans="1:35" x14ac:dyDescent="0.15">
      <c r="A19" s="126" t="s">
        <v>234</v>
      </c>
      <c r="B19" s="126" t="s">
        <v>235</v>
      </c>
      <c r="C19" s="126" t="s">
        <v>236</v>
      </c>
      <c r="D19" s="126" t="s">
        <v>194</v>
      </c>
      <c r="E19" s="126" t="s">
        <v>76</v>
      </c>
      <c r="F19" s="134">
        <v>130.72999999999999</v>
      </c>
      <c r="G19" s="134">
        <v>148.43</v>
      </c>
      <c r="H19" s="134">
        <v>127.86</v>
      </c>
      <c r="I19" s="134">
        <v>151.16999999999999</v>
      </c>
      <c r="J19" s="134">
        <v>153.80000000000001</v>
      </c>
      <c r="K19" s="134">
        <v>159.26</v>
      </c>
      <c r="L19" s="134">
        <v>167.68</v>
      </c>
      <c r="M19" s="134">
        <v>171.04</v>
      </c>
      <c r="N19" s="134">
        <v>178.39</v>
      </c>
      <c r="O19" s="134">
        <v>183</v>
      </c>
      <c r="P19" s="135">
        <v>189.4</v>
      </c>
      <c r="Q19" s="135">
        <v>189.4</v>
      </c>
      <c r="R19" s="135">
        <v>193.19</v>
      </c>
      <c r="S19" s="135">
        <v>201.87</v>
      </c>
      <c r="T19" s="135">
        <v>201.87</v>
      </c>
      <c r="U19" s="135">
        <v>201.87</v>
      </c>
      <c r="V19" s="135">
        <v>208.92</v>
      </c>
      <c r="W19" s="135">
        <v>212.89</v>
      </c>
      <c r="X19" s="135">
        <v>216.94</v>
      </c>
      <c r="Y19" s="135">
        <v>216.94</v>
      </c>
      <c r="Z19" s="135">
        <v>216.94</v>
      </c>
      <c r="AA19" s="135">
        <v>221.94</v>
      </c>
      <c r="AB19" s="135">
        <v>228.58</v>
      </c>
      <c r="AC19" s="135">
        <v>235.41</v>
      </c>
      <c r="AD19" s="135">
        <v>240.41</v>
      </c>
      <c r="AE19" s="135">
        <v>245.41</v>
      </c>
      <c r="AF19" s="135">
        <v>250.41</v>
      </c>
      <c r="AG19" s="134" t="s">
        <v>52</v>
      </c>
      <c r="AH19" s="134" t="s">
        <v>52</v>
      </c>
      <c r="AI19" s="121"/>
    </row>
    <row r="20" spans="1:35" x14ac:dyDescent="0.15">
      <c r="A20" s="126" t="s">
        <v>237</v>
      </c>
      <c r="B20" s="126" t="s">
        <v>238</v>
      </c>
      <c r="C20" s="126" t="s">
        <v>239</v>
      </c>
      <c r="D20" s="126" t="s">
        <v>94</v>
      </c>
      <c r="E20" s="126" t="s">
        <v>76</v>
      </c>
      <c r="F20" s="134">
        <v>144</v>
      </c>
      <c r="G20" s="134">
        <v>136.80000000000001</v>
      </c>
      <c r="H20" s="134">
        <v>131.16999999999999</v>
      </c>
      <c r="I20" s="134">
        <v>140.58000000000001</v>
      </c>
      <c r="J20" s="134">
        <v>151.65</v>
      </c>
      <c r="K20" s="134">
        <v>163.26</v>
      </c>
      <c r="L20" s="134">
        <v>178.38</v>
      </c>
      <c r="M20" s="134">
        <v>195.93</v>
      </c>
      <c r="N20" s="134">
        <v>205.2</v>
      </c>
      <c r="O20" s="134">
        <v>214.2</v>
      </c>
      <c r="P20" s="135">
        <v>223.83</v>
      </c>
      <c r="Q20" s="135">
        <v>231.66</v>
      </c>
      <c r="R20" s="135">
        <v>242.01</v>
      </c>
      <c r="S20" s="135">
        <v>251.19</v>
      </c>
      <c r="T20" s="135">
        <v>253.44</v>
      </c>
      <c r="U20" s="135">
        <v>252.81</v>
      </c>
      <c r="V20" s="135">
        <v>252.81</v>
      </c>
      <c r="W20" s="135">
        <v>252.81</v>
      </c>
      <c r="X20" s="135">
        <v>252.81</v>
      </c>
      <c r="Y20" s="135">
        <v>252.81</v>
      </c>
      <c r="Z20" s="135">
        <v>257.85000000000002</v>
      </c>
      <c r="AA20" s="135">
        <v>262.98</v>
      </c>
      <c r="AB20" s="135">
        <v>270.81</v>
      </c>
      <c r="AC20" s="135">
        <v>278.91000000000003</v>
      </c>
      <c r="AD20" s="135">
        <v>278.91000000000003</v>
      </c>
      <c r="AE20" s="135">
        <v>278.91000000000003</v>
      </c>
      <c r="AF20" s="135">
        <v>278.91000000000003</v>
      </c>
      <c r="AG20" s="134">
        <v>287.19</v>
      </c>
      <c r="AH20" s="134">
        <v>295.74</v>
      </c>
      <c r="AI20" s="121"/>
    </row>
    <row r="21" spans="1:35" x14ac:dyDescent="0.15">
      <c r="A21" s="126" t="s">
        <v>240</v>
      </c>
      <c r="B21" s="126" t="s">
        <v>241</v>
      </c>
      <c r="C21" s="126" t="s">
        <v>242</v>
      </c>
      <c r="D21" s="126" t="s">
        <v>94</v>
      </c>
      <c r="E21" s="126" t="s">
        <v>76</v>
      </c>
      <c r="F21" s="134">
        <v>68.97</v>
      </c>
      <c r="G21" s="134">
        <v>79.75</v>
      </c>
      <c r="H21" s="134">
        <v>83.21</v>
      </c>
      <c r="I21" s="134">
        <v>85.51</v>
      </c>
      <c r="J21" s="134">
        <v>85.51</v>
      </c>
      <c r="K21" s="134">
        <v>85.51</v>
      </c>
      <c r="L21" s="134">
        <v>85.51</v>
      </c>
      <c r="M21" s="134">
        <v>87.65</v>
      </c>
      <c r="N21" s="134">
        <v>89.84</v>
      </c>
      <c r="O21" s="134">
        <v>92.08</v>
      </c>
      <c r="P21" s="135">
        <v>94.39</v>
      </c>
      <c r="Q21" s="135">
        <v>96.75</v>
      </c>
      <c r="R21" s="135">
        <v>99.17</v>
      </c>
      <c r="S21" s="135">
        <v>102.39</v>
      </c>
      <c r="T21" s="135">
        <v>104.44</v>
      </c>
      <c r="U21" s="135">
        <v>104.44</v>
      </c>
      <c r="V21" s="135">
        <v>104.44</v>
      </c>
      <c r="W21" s="135">
        <v>104.44</v>
      </c>
      <c r="X21" s="135">
        <v>104.44</v>
      </c>
      <c r="Y21" s="135">
        <v>104.44</v>
      </c>
      <c r="Z21" s="135">
        <v>106.42</v>
      </c>
      <c r="AA21" s="135">
        <v>111.42</v>
      </c>
      <c r="AB21" s="135">
        <v>116.42</v>
      </c>
      <c r="AC21" s="135">
        <v>121.42</v>
      </c>
      <c r="AD21" s="135">
        <v>126.42</v>
      </c>
      <c r="AE21" s="135">
        <v>131.41999999999999</v>
      </c>
      <c r="AF21" s="135">
        <v>136.41999999999999</v>
      </c>
      <c r="AG21" s="134">
        <v>136.41999999999999</v>
      </c>
      <c r="AH21" s="134">
        <v>141.41999999999999</v>
      </c>
      <c r="AI21" s="121"/>
    </row>
    <row r="22" spans="1:35" x14ac:dyDescent="0.15">
      <c r="A22" s="126" t="s">
        <v>243</v>
      </c>
      <c r="B22" s="126" t="s">
        <v>244</v>
      </c>
      <c r="C22" s="126" t="s">
        <v>245</v>
      </c>
      <c r="D22" s="126" t="s">
        <v>94</v>
      </c>
      <c r="E22" s="126" t="s">
        <v>76</v>
      </c>
      <c r="F22" s="134">
        <v>91.85</v>
      </c>
      <c r="G22" s="134">
        <v>96.54</v>
      </c>
      <c r="H22" s="134">
        <v>86.65</v>
      </c>
      <c r="I22" s="134">
        <v>100.66</v>
      </c>
      <c r="J22" s="134">
        <v>104.35</v>
      </c>
      <c r="K22" s="134">
        <v>109.05</v>
      </c>
      <c r="L22" s="134">
        <v>113.95</v>
      </c>
      <c r="M22" s="134">
        <v>132.16</v>
      </c>
      <c r="N22" s="134">
        <v>135.46</v>
      </c>
      <c r="O22" s="134">
        <v>138.47</v>
      </c>
      <c r="P22" s="135">
        <v>141.9</v>
      </c>
      <c r="Q22" s="135">
        <v>145.44999999999999</v>
      </c>
      <c r="R22" s="135">
        <v>149.09</v>
      </c>
      <c r="S22" s="135">
        <v>152.82</v>
      </c>
      <c r="T22" s="135">
        <v>152.82</v>
      </c>
      <c r="U22" s="135">
        <v>152.82</v>
      </c>
      <c r="V22" s="135">
        <v>152.82</v>
      </c>
      <c r="W22" s="135">
        <v>152.82</v>
      </c>
      <c r="X22" s="135">
        <v>155.11000000000001</v>
      </c>
      <c r="Y22" s="135">
        <v>157.44</v>
      </c>
      <c r="Z22" s="135">
        <v>160.43</v>
      </c>
      <c r="AA22" s="135">
        <v>163.47999999999999</v>
      </c>
      <c r="AB22" s="135">
        <v>168.48</v>
      </c>
      <c r="AC22" s="135">
        <v>173.48</v>
      </c>
      <c r="AD22" s="135">
        <v>178.48</v>
      </c>
      <c r="AE22" s="135">
        <v>183.48</v>
      </c>
      <c r="AF22" s="135">
        <v>188.48</v>
      </c>
      <c r="AG22" s="134">
        <v>194.12</v>
      </c>
      <c r="AH22" s="134">
        <v>199.92</v>
      </c>
      <c r="AI22" s="121"/>
    </row>
    <row r="23" spans="1:35" ht="17" x14ac:dyDescent="0.15">
      <c r="A23" s="129" t="s">
        <v>246</v>
      </c>
      <c r="B23" s="126" t="s">
        <v>52</v>
      </c>
      <c r="C23" s="129" t="s">
        <v>247</v>
      </c>
      <c r="D23" s="126" t="s">
        <v>194</v>
      </c>
      <c r="E23" s="126" t="s">
        <v>76</v>
      </c>
      <c r="F23" s="134" t="s">
        <v>52</v>
      </c>
      <c r="G23" s="134" t="s">
        <v>52</v>
      </c>
      <c r="H23" s="134" t="s">
        <v>52</v>
      </c>
      <c r="I23" s="134" t="s">
        <v>52</v>
      </c>
      <c r="J23" s="134" t="s">
        <v>52</v>
      </c>
      <c r="K23" s="134" t="s">
        <v>52</v>
      </c>
      <c r="L23" s="134" t="s">
        <v>52</v>
      </c>
      <c r="M23" s="134" t="s">
        <v>52</v>
      </c>
      <c r="N23" s="134" t="s">
        <v>52</v>
      </c>
      <c r="O23" s="134" t="s">
        <v>52</v>
      </c>
      <c r="P23" s="135" t="s">
        <v>52</v>
      </c>
      <c r="Q23" s="135" t="s">
        <v>52</v>
      </c>
      <c r="R23" s="135" t="s">
        <v>52</v>
      </c>
      <c r="S23" s="135" t="s">
        <v>52</v>
      </c>
      <c r="T23" s="135" t="s">
        <v>52</v>
      </c>
      <c r="U23" s="135" t="s">
        <v>52</v>
      </c>
      <c r="V23" s="135" t="s">
        <v>52</v>
      </c>
      <c r="W23" s="135" t="s">
        <v>52</v>
      </c>
      <c r="X23" s="135" t="s">
        <v>52</v>
      </c>
      <c r="Y23" s="135" t="s">
        <v>52</v>
      </c>
      <c r="Z23" s="135" t="s">
        <v>52</v>
      </c>
      <c r="AA23" s="135" t="s">
        <v>52</v>
      </c>
      <c r="AB23" s="135" t="s">
        <v>52</v>
      </c>
      <c r="AC23" s="135" t="s">
        <v>52</v>
      </c>
      <c r="AD23" s="135" t="s">
        <v>52</v>
      </c>
      <c r="AE23" s="135" t="s">
        <v>52</v>
      </c>
      <c r="AF23" s="135" t="s">
        <v>52</v>
      </c>
      <c r="AG23" s="134" t="s">
        <v>52</v>
      </c>
      <c r="AH23" s="134" t="s">
        <v>52</v>
      </c>
      <c r="AI23" s="130"/>
    </row>
    <row r="24" spans="1:35" x14ac:dyDescent="0.15">
      <c r="A24" s="126" t="s">
        <v>248</v>
      </c>
      <c r="B24" s="126" t="s">
        <v>249</v>
      </c>
      <c r="C24" s="126" t="s">
        <v>250</v>
      </c>
      <c r="D24" s="126" t="s">
        <v>94</v>
      </c>
      <c r="E24" s="126" t="s">
        <v>78</v>
      </c>
      <c r="F24" s="134">
        <v>613.79</v>
      </c>
      <c r="G24" s="134">
        <v>641.27</v>
      </c>
      <c r="H24" s="134">
        <v>690.89</v>
      </c>
      <c r="I24" s="134">
        <v>715.07</v>
      </c>
      <c r="J24" s="134">
        <v>782.4</v>
      </c>
      <c r="K24" s="134">
        <v>829.7</v>
      </c>
      <c r="L24" s="134">
        <v>887.7</v>
      </c>
      <c r="M24" s="134">
        <v>940.48</v>
      </c>
      <c r="N24" s="134">
        <v>944.55</v>
      </c>
      <c r="O24" s="134">
        <v>989.43</v>
      </c>
      <c r="P24" s="135">
        <v>1038.4100000000001</v>
      </c>
      <c r="Q24" s="135">
        <v>1089.83</v>
      </c>
      <c r="R24" s="135">
        <v>1132.8800000000001</v>
      </c>
      <c r="S24" s="135">
        <v>1172.54</v>
      </c>
      <c r="T24" s="135">
        <v>1201.8499999999999</v>
      </c>
      <c r="U24" s="135">
        <v>1201.8499999999999</v>
      </c>
      <c r="V24" s="135">
        <v>1201.8499999999999</v>
      </c>
      <c r="W24" s="135">
        <v>1201.8499999999999</v>
      </c>
      <c r="X24" s="135">
        <v>1201.8499999999999</v>
      </c>
      <c r="Y24" s="135">
        <v>1201.8499999999999</v>
      </c>
      <c r="Z24" s="135">
        <v>1240.9000000000001</v>
      </c>
      <c r="AA24" s="135">
        <v>1284.33</v>
      </c>
      <c r="AB24" s="135">
        <v>1347.89</v>
      </c>
      <c r="AC24" s="135">
        <v>1401.12</v>
      </c>
      <c r="AD24" s="135">
        <v>1456.88</v>
      </c>
      <c r="AE24" s="135">
        <v>1529.57</v>
      </c>
      <c r="AF24" s="135">
        <v>1575.3</v>
      </c>
      <c r="AG24" s="134">
        <v>1653.9</v>
      </c>
      <c r="AH24" s="134">
        <v>1736.42</v>
      </c>
      <c r="AI24" s="121"/>
    </row>
    <row r="25" spans="1:35" ht="17" x14ac:dyDescent="0.15">
      <c r="A25" s="126" t="s">
        <v>251</v>
      </c>
      <c r="B25" s="126" t="s">
        <v>252</v>
      </c>
      <c r="C25" s="126" t="s">
        <v>253</v>
      </c>
      <c r="D25" s="126" t="s">
        <v>194</v>
      </c>
      <c r="E25" s="126" t="s">
        <v>76</v>
      </c>
      <c r="F25" s="134">
        <v>73.760000000000005</v>
      </c>
      <c r="G25" s="134">
        <v>84.94</v>
      </c>
      <c r="H25" s="134">
        <v>92.08</v>
      </c>
      <c r="I25" s="134">
        <v>96.21</v>
      </c>
      <c r="J25" s="134">
        <v>100.31</v>
      </c>
      <c r="K25" s="134">
        <v>105.08</v>
      </c>
      <c r="L25" s="134">
        <v>109.78</v>
      </c>
      <c r="M25" s="134">
        <v>114.52</v>
      </c>
      <c r="N25" s="134">
        <v>128.06</v>
      </c>
      <c r="O25" s="134">
        <v>133.88999999999999</v>
      </c>
      <c r="P25" s="135">
        <v>140.18</v>
      </c>
      <c r="Q25" s="135">
        <v>144</v>
      </c>
      <c r="R25" s="135">
        <v>149.32</v>
      </c>
      <c r="S25" s="135" t="s">
        <v>52</v>
      </c>
      <c r="T25" s="135" t="s">
        <v>52</v>
      </c>
      <c r="U25" s="135" t="s">
        <v>52</v>
      </c>
      <c r="V25" s="135" t="s">
        <v>52</v>
      </c>
      <c r="W25" s="135" t="s">
        <v>52</v>
      </c>
      <c r="X25" s="135" t="s">
        <v>52</v>
      </c>
      <c r="Y25" s="135" t="s">
        <v>52</v>
      </c>
      <c r="Z25" s="135" t="s">
        <v>52</v>
      </c>
      <c r="AA25" s="135" t="s">
        <v>52</v>
      </c>
      <c r="AB25" s="135" t="s">
        <v>52</v>
      </c>
      <c r="AC25" s="135" t="s">
        <v>52</v>
      </c>
      <c r="AD25" s="135" t="s">
        <v>52</v>
      </c>
      <c r="AE25" s="135" t="s">
        <v>52</v>
      </c>
      <c r="AF25" s="135" t="s">
        <v>52</v>
      </c>
      <c r="AG25" s="134" t="s">
        <v>52</v>
      </c>
      <c r="AH25" s="134" t="s">
        <v>52</v>
      </c>
      <c r="AI25" s="121"/>
    </row>
    <row r="26" spans="1:35" x14ac:dyDescent="0.15">
      <c r="A26" s="126" t="s">
        <v>254</v>
      </c>
      <c r="B26" s="126" t="s">
        <v>255</v>
      </c>
      <c r="C26" s="126" t="s">
        <v>256</v>
      </c>
      <c r="D26" s="126" t="s">
        <v>94</v>
      </c>
      <c r="E26" s="126" t="s">
        <v>78</v>
      </c>
      <c r="F26" s="134" t="s">
        <v>52</v>
      </c>
      <c r="G26" s="134" t="s">
        <v>52</v>
      </c>
      <c r="H26" s="134" t="s">
        <v>52</v>
      </c>
      <c r="I26" s="134" t="s">
        <v>52</v>
      </c>
      <c r="J26" s="134" t="s">
        <v>52</v>
      </c>
      <c r="K26" s="134" t="s">
        <v>52</v>
      </c>
      <c r="L26" s="134" t="s">
        <v>52</v>
      </c>
      <c r="M26" s="134" t="s">
        <v>52</v>
      </c>
      <c r="N26" s="134" t="s">
        <v>52</v>
      </c>
      <c r="O26" s="134" t="s">
        <v>52</v>
      </c>
      <c r="P26" s="134" t="s">
        <v>52</v>
      </c>
      <c r="Q26" s="134" t="s">
        <v>52</v>
      </c>
      <c r="R26" s="134" t="s">
        <v>52</v>
      </c>
      <c r="S26" s="135">
        <v>1284.22</v>
      </c>
      <c r="T26" s="135">
        <v>1313.75</v>
      </c>
      <c r="U26" s="135">
        <v>1304.8399999999999</v>
      </c>
      <c r="V26" s="135">
        <v>1304.8399999999999</v>
      </c>
      <c r="W26" s="135">
        <v>1304.8399999999999</v>
      </c>
      <c r="X26" s="135">
        <v>1304.8399999999999</v>
      </c>
      <c r="Y26" s="135">
        <v>1301.5</v>
      </c>
      <c r="Z26" s="135">
        <v>1353.42</v>
      </c>
      <c r="AA26" s="135">
        <v>1417.72</v>
      </c>
      <c r="AB26" s="135">
        <v>1470.88</v>
      </c>
      <c r="AC26" s="135">
        <v>1507.51</v>
      </c>
      <c r="AD26" s="135">
        <v>1565.55</v>
      </c>
      <c r="AE26" s="135">
        <v>1624.14</v>
      </c>
      <c r="AF26" s="135">
        <v>1688.94</v>
      </c>
      <c r="AG26" s="134">
        <v>1737.92</v>
      </c>
      <c r="AH26" s="134">
        <v>1824.64</v>
      </c>
      <c r="AI26" s="121"/>
    </row>
    <row r="27" spans="1:35" ht="17" x14ac:dyDescent="0.15">
      <c r="A27" s="126" t="s">
        <v>257</v>
      </c>
      <c r="B27" s="16" t="s">
        <v>258</v>
      </c>
      <c r="C27" s="126" t="s">
        <v>259</v>
      </c>
      <c r="D27" s="126" t="s">
        <v>194</v>
      </c>
      <c r="E27" s="126" t="s">
        <v>82</v>
      </c>
      <c r="F27" s="134">
        <v>507</v>
      </c>
      <c r="G27" s="134">
        <v>613.63</v>
      </c>
      <c r="H27" s="134">
        <v>637.13</v>
      </c>
      <c r="I27" s="134">
        <v>694.45</v>
      </c>
      <c r="J27" s="134">
        <v>728.8</v>
      </c>
      <c r="K27" s="134">
        <v>771.38</v>
      </c>
      <c r="L27" s="134">
        <v>847.46</v>
      </c>
      <c r="M27" s="134">
        <v>947.18</v>
      </c>
      <c r="N27" s="134">
        <v>942.75</v>
      </c>
      <c r="O27" s="134">
        <v>989.18</v>
      </c>
      <c r="P27" s="135">
        <v>1037.4100000000001</v>
      </c>
      <c r="Q27" s="135">
        <v>1082.33</v>
      </c>
      <c r="R27" s="135">
        <v>1123.47</v>
      </c>
      <c r="S27" s="135" t="s">
        <v>52</v>
      </c>
      <c r="T27" s="135" t="s">
        <v>52</v>
      </c>
      <c r="U27" s="135" t="s">
        <v>52</v>
      </c>
      <c r="V27" s="135" t="s">
        <v>52</v>
      </c>
      <c r="W27" s="135" t="s">
        <v>52</v>
      </c>
      <c r="X27" s="135" t="s">
        <v>52</v>
      </c>
      <c r="Y27" s="135" t="s">
        <v>52</v>
      </c>
      <c r="Z27" s="135" t="s">
        <v>52</v>
      </c>
      <c r="AA27" s="135" t="s">
        <v>52</v>
      </c>
      <c r="AB27" s="135" t="s">
        <v>52</v>
      </c>
      <c r="AC27" s="135" t="s">
        <v>52</v>
      </c>
      <c r="AD27" s="135" t="s">
        <v>52</v>
      </c>
      <c r="AE27" s="135" t="s">
        <v>52</v>
      </c>
      <c r="AF27" s="135" t="s">
        <v>52</v>
      </c>
      <c r="AG27" s="134" t="s">
        <v>52</v>
      </c>
      <c r="AH27" s="134" t="s">
        <v>52</v>
      </c>
      <c r="AI27" s="121"/>
    </row>
    <row r="28" spans="1:35" x14ac:dyDescent="0.15">
      <c r="A28" s="16" t="s">
        <v>260</v>
      </c>
      <c r="B28" s="126" t="s">
        <v>261</v>
      </c>
      <c r="C28" s="16" t="s">
        <v>262</v>
      </c>
      <c r="D28" s="126" t="s">
        <v>94</v>
      </c>
      <c r="E28" s="126" t="s">
        <v>88</v>
      </c>
      <c r="F28" s="134" t="s">
        <v>52</v>
      </c>
      <c r="G28" s="134" t="s">
        <v>52</v>
      </c>
      <c r="H28" s="134" t="s">
        <v>52</v>
      </c>
      <c r="I28" s="134" t="s">
        <v>52</v>
      </c>
      <c r="J28" s="134" t="s">
        <v>52</v>
      </c>
      <c r="K28" s="134" t="s">
        <v>52</v>
      </c>
      <c r="L28" s="134" t="s">
        <v>52</v>
      </c>
      <c r="M28" s="134" t="s">
        <v>52</v>
      </c>
      <c r="N28" s="140">
        <v>69.75</v>
      </c>
      <c r="O28" s="134">
        <v>68.849999999999994</v>
      </c>
      <c r="P28" s="135">
        <v>72.180000000000007</v>
      </c>
      <c r="Q28" s="135">
        <v>75.599999999999994</v>
      </c>
      <c r="R28" s="135">
        <v>78.84</v>
      </c>
      <c r="S28" s="135">
        <v>81.63</v>
      </c>
      <c r="T28" s="135">
        <v>82.44</v>
      </c>
      <c r="U28" s="135">
        <v>82.44</v>
      </c>
      <c r="V28" s="135">
        <v>84.09</v>
      </c>
      <c r="W28" s="135">
        <v>85.77</v>
      </c>
      <c r="X28" s="135">
        <v>87.48</v>
      </c>
      <c r="Y28" s="135">
        <v>89.22</v>
      </c>
      <c r="Z28" s="135">
        <v>91</v>
      </c>
      <c r="AA28" s="135">
        <v>92.81</v>
      </c>
      <c r="AB28" s="135">
        <v>95.59</v>
      </c>
      <c r="AC28" s="135">
        <v>98.45</v>
      </c>
      <c r="AD28" s="135">
        <v>100.41</v>
      </c>
      <c r="AE28" s="135">
        <v>102.41</v>
      </c>
      <c r="AF28" s="135">
        <v>104.45</v>
      </c>
      <c r="AG28" s="134">
        <v>109.45</v>
      </c>
      <c r="AH28" s="134">
        <v>112.72</v>
      </c>
    </row>
    <row r="29" spans="1:35" x14ac:dyDescent="0.15">
      <c r="A29" s="126" t="s">
        <v>263</v>
      </c>
      <c r="B29" s="126" t="s">
        <v>264</v>
      </c>
      <c r="C29" s="126" t="s">
        <v>265</v>
      </c>
      <c r="D29" s="126" t="s">
        <v>94</v>
      </c>
      <c r="E29" s="126" t="s">
        <v>86</v>
      </c>
      <c r="F29" s="134">
        <v>46.46</v>
      </c>
      <c r="G29" s="134">
        <v>52.51</v>
      </c>
      <c r="H29" s="134">
        <v>55.84</v>
      </c>
      <c r="I29" s="134">
        <v>61.36</v>
      </c>
      <c r="J29" s="134">
        <v>66.98</v>
      </c>
      <c r="K29" s="139">
        <v>70.260000000000005</v>
      </c>
      <c r="L29" s="134">
        <v>78.69</v>
      </c>
      <c r="M29" s="134">
        <v>93.44</v>
      </c>
      <c r="N29" s="134">
        <v>107.17</v>
      </c>
      <c r="O29" s="134">
        <v>111.98</v>
      </c>
      <c r="P29" s="135">
        <v>117.55</v>
      </c>
      <c r="Q29" s="135">
        <v>123.43</v>
      </c>
      <c r="R29" s="135">
        <v>135.28</v>
      </c>
      <c r="S29" s="135">
        <v>140.56</v>
      </c>
      <c r="T29" s="135">
        <v>144.77000000000001</v>
      </c>
      <c r="U29" s="135">
        <v>144.77000000000001</v>
      </c>
      <c r="V29" s="135">
        <v>150.49</v>
      </c>
      <c r="W29" s="135">
        <v>153.49</v>
      </c>
      <c r="X29" s="135">
        <v>156.55000000000001</v>
      </c>
      <c r="Y29" s="135">
        <v>159.66999999999999</v>
      </c>
      <c r="Z29" s="135">
        <v>162.85</v>
      </c>
      <c r="AA29" s="135">
        <v>166.09</v>
      </c>
      <c r="AB29" s="135">
        <v>178.09</v>
      </c>
      <c r="AC29" s="135">
        <v>202.09</v>
      </c>
      <c r="AD29" s="135">
        <v>212.09</v>
      </c>
      <c r="AE29" s="135">
        <v>227.09</v>
      </c>
      <c r="AF29" s="135">
        <v>237.09</v>
      </c>
      <c r="AG29" s="134">
        <v>252.09</v>
      </c>
      <c r="AH29" s="134">
        <v>265.08999999999997</v>
      </c>
      <c r="AI29" s="121"/>
    </row>
    <row r="30" spans="1:35" ht="17" x14ac:dyDescent="0.15">
      <c r="A30" s="126" t="s">
        <v>266</v>
      </c>
      <c r="B30" s="126" t="s">
        <v>52</v>
      </c>
      <c r="C30" s="126" t="s">
        <v>267</v>
      </c>
      <c r="D30" s="126" t="s">
        <v>194</v>
      </c>
      <c r="E30" s="126" t="s">
        <v>82</v>
      </c>
      <c r="F30" s="134" t="s">
        <v>52</v>
      </c>
      <c r="G30" s="134" t="s">
        <v>52</v>
      </c>
      <c r="H30" s="134" t="s">
        <v>52</v>
      </c>
      <c r="I30" s="134" t="s">
        <v>52</v>
      </c>
      <c r="J30" s="134" t="s">
        <v>52</v>
      </c>
      <c r="K30" s="134" t="s">
        <v>52</v>
      </c>
      <c r="L30" s="134" t="s">
        <v>52</v>
      </c>
      <c r="M30" s="134" t="s">
        <v>52</v>
      </c>
      <c r="N30" s="134" t="s">
        <v>52</v>
      </c>
      <c r="O30" s="134" t="s">
        <v>52</v>
      </c>
      <c r="P30" s="135" t="s">
        <v>52</v>
      </c>
      <c r="Q30" s="135" t="s">
        <v>52</v>
      </c>
      <c r="R30" s="135" t="s">
        <v>52</v>
      </c>
      <c r="S30" s="135" t="s">
        <v>52</v>
      </c>
      <c r="T30" s="135" t="s">
        <v>52</v>
      </c>
      <c r="U30" s="135" t="s">
        <v>52</v>
      </c>
      <c r="V30" s="135" t="s">
        <v>52</v>
      </c>
      <c r="W30" s="135" t="s">
        <v>52</v>
      </c>
      <c r="X30" s="135" t="s">
        <v>52</v>
      </c>
      <c r="Y30" s="135" t="s">
        <v>52</v>
      </c>
      <c r="Z30" s="135" t="s">
        <v>52</v>
      </c>
      <c r="AA30" s="135" t="s">
        <v>52</v>
      </c>
      <c r="AB30" s="135" t="s">
        <v>52</v>
      </c>
      <c r="AC30" s="135" t="s">
        <v>52</v>
      </c>
      <c r="AD30" s="135" t="s">
        <v>52</v>
      </c>
      <c r="AE30" s="135" t="s">
        <v>52</v>
      </c>
      <c r="AF30" s="135" t="s">
        <v>52</v>
      </c>
      <c r="AG30" s="134" t="s">
        <v>52</v>
      </c>
      <c r="AH30" s="134" t="s">
        <v>52</v>
      </c>
      <c r="AI30" s="121"/>
    </row>
    <row r="31" spans="1:35" x14ac:dyDescent="0.15">
      <c r="A31" s="16" t="s">
        <v>268</v>
      </c>
      <c r="B31" s="126" t="s">
        <v>269</v>
      </c>
      <c r="C31" s="16" t="s">
        <v>270</v>
      </c>
      <c r="D31" s="126" t="s">
        <v>94</v>
      </c>
      <c r="E31" s="126" t="s">
        <v>88</v>
      </c>
      <c r="F31" s="134" t="s">
        <v>52</v>
      </c>
      <c r="G31" s="134" t="s">
        <v>52</v>
      </c>
      <c r="H31" s="134" t="s">
        <v>52</v>
      </c>
      <c r="I31" s="134" t="s">
        <v>52</v>
      </c>
      <c r="J31" s="134" t="s">
        <v>52</v>
      </c>
      <c r="K31" s="134" t="s">
        <v>52</v>
      </c>
      <c r="L31" s="134" t="s">
        <v>52</v>
      </c>
      <c r="M31" s="134" t="s">
        <v>52</v>
      </c>
      <c r="N31" s="140">
        <v>43.97</v>
      </c>
      <c r="O31" s="134">
        <v>46.16</v>
      </c>
      <c r="P31" s="135">
        <v>47.94</v>
      </c>
      <c r="Q31" s="135">
        <v>50.09</v>
      </c>
      <c r="R31" s="135">
        <v>52.54</v>
      </c>
      <c r="S31" s="135">
        <v>55.11</v>
      </c>
      <c r="T31" s="135">
        <v>55.66</v>
      </c>
      <c r="U31" s="135">
        <v>55.66</v>
      </c>
      <c r="V31" s="135">
        <v>55.66</v>
      </c>
      <c r="W31" s="135">
        <v>60.66</v>
      </c>
      <c r="X31" s="135">
        <v>60.66</v>
      </c>
      <c r="Y31" s="135">
        <v>60.66</v>
      </c>
      <c r="Z31" s="135">
        <v>61.27</v>
      </c>
      <c r="AA31" s="135">
        <v>62.49</v>
      </c>
      <c r="AB31" s="135">
        <v>64.36</v>
      </c>
      <c r="AC31" s="135">
        <v>66.28</v>
      </c>
      <c r="AD31" s="135">
        <v>67.599999999999994</v>
      </c>
      <c r="AE31" s="135">
        <v>68.95</v>
      </c>
      <c r="AF31" s="135">
        <v>73.95</v>
      </c>
      <c r="AG31" s="134">
        <v>78.95</v>
      </c>
      <c r="AH31" s="134">
        <v>81.31</v>
      </c>
    </row>
    <row r="32" spans="1:35" ht="17" x14ac:dyDescent="0.15">
      <c r="A32" s="126" t="s">
        <v>271</v>
      </c>
      <c r="B32" s="126" t="s">
        <v>272</v>
      </c>
      <c r="C32" s="126" t="s">
        <v>273</v>
      </c>
      <c r="D32" s="126" t="s">
        <v>194</v>
      </c>
      <c r="E32" s="126" t="s">
        <v>76</v>
      </c>
      <c r="F32" s="134">
        <v>111.63</v>
      </c>
      <c r="G32" s="134">
        <v>120.17</v>
      </c>
      <c r="H32" s="134">
        <v>117.26</v>
      </c>
      <c r="I32" s="134">
        <v>122.54</v>
      </c>
      <c r="J32" s="134">
        <v>127.67</v>
      </c>
      <c r="K32" s="134">
        <v>133.38</v>
      </c>
      <c r="L32" s="134">
        <v>139.78</v>
      </c>
      <c r="M32" s="134">
        <v>153.53</v>
      </c>
      <c r="N32" s="134">
        <v>158.85</v>
      </c>
      <c r="O32" s="134">
        <v>163.6</v>
      </c>
      <c r="P32" s="135">
        <v>169.17</v>
      </c>
      <c r="Q32" s="135">
        <v>174.25</v>
      </c>
      <c r="R32" s="135">
        <v>179.48</v>
      </c>
      <c r="S32" s="135" t="s">
        <v>52</v>
      </c>
      <c r="T32" s="135" t="s">
        <v>52</v>
      </c>
      <c r="U32" s="135" t="s">
        <v>52</v>
      </c>
      <c r="V32" s="135" t="s">
        <v>52</v>
      </c>
      <c r="W32" s="135" t="s">
        <v>52</v>
      </c>
      <c r="X32" s="135" t="s">
        <v>52</v>
      </c>
      <c r="Y32" s="135" t="s">
        <v>52</v>
      </c>
      <c r="Z32" s="135" t="s">
        <v>52</v>
      </c>
      <c r="AA32" s="135" t="s">
        <v>52</v>
      </c>
      <c r="AB32" s="135" t="s">
        <v>52</v>
      </c>
      <c r="AC32" s="135" t="s">
        <v>52</v>
      </c>
      <c r="AD32" s="135" t="s">
        <v>52</v>
      </c>
      <c r="AE32" s="135" t="s">
        <v>52</v>
      </c>
      <c r="AF32" s="135" t="s">
        <v>52</v>
      </c>
      <c r="AG32" s="134" t="s">
        <v>52</v>
      </c>
      <c r="AH32" s="134" t="s">
        <v>52</v>
      </c>
      <c r="AI32" s="121"/>
    </row>
    <row r="33" spans="1:35" ht="17" x14ac:dyDescent="0.15">
      <c r="A33" s="126" t="s">
        <v>274</v>
      </c>
      <c r="B33" s="126" t="s">
        <v>52</v>
      </c>
      <c r="C33" s="126" t="s">
        <v>275</v>
      </c>
      <c r="D33" s="126" t="s">
        <v>194</v>
      </c>
      <c r="E33" s="126" t="s">
        <v>76</v>
      </c>
      <c r="F33" s="134" t="s">
        <v>52</v>
      </c>
      <c r="G33" s="134" t="s">
        <v>52</v>
      </c>
      <c r="H33" s="134" t="s">
        <v>52</v>
      </c>
      <c r="I33" s="134" t="s">
        <v>52</v>
      </c>
      <c r="J33" s="134" t="s">
        <v>52</v>
      </c>
      <c r="K33" s="134" t="s">
        <v>52</v>
      </c>
      <c r="L33" s="134" t="s">
        <v>52</v>
      </c>
      <c r="M33" s="134" t="s">
        <v>52</v>
      </c>
      <c r="N33" s="134" t="s">
        <v>52</v>
      </c>
      <c r="O33" s="134" t="s">
        <v>52</v>
      </c>
      <c r="P33" s="135" t="s">
        <v>52</v>
      </c>
      <c r="Q33" s="135" t="s">
        <v>52</v>
      </c>
      <c r="R33" s="135" t="s">
        <v>52</v>
      </c>
      <c r="S33" s="135" t="s">
        <v>52</v>
      </c>
      <c r="T33" s="135" t="s">
        <v>52</v>
      </c>
      <c r="U33" s="135" t="s">
        <v>52</v>
      </c>
      <c r="V33" s="135" t="s">
        <v>52</v>
      </c>
      <c r="W33" s="135" t="s">
        <v>52</v>
      </c>
      <c r="X33" s="135" t="s">
        <v>52</v>
      </c>
      <c r="Y33" s="135" t="s">
        <v>52</v>
      </c>
      <c r="Z33" s="135" t="s">
        <v>52</v>
      </c>
      <c r="AA33" s="135" t="s">
        <v>52</v>
      </c>
      <c r="AB33" s="135" t="s">
        <v>52</v>
      </c>
      <c r="AC33" s="135" t="s">
        <v>52</v>
      </c>
      <c r="AD33" s="135" t="s">
        <v>52</v>
      </c>
      <c r="AE33" s="135" t="s">
        <v>52</v>
      </c>
      <c r="AF33" s="135" t="s">
        <v>52</v>
      </c>
      <c r="AG33" s="134" t="s">
        <v>52</v>
      </c>
      <c r="AH33" s="134" t="s">
        <v>52</v>
      </c>
      <c r="AI33" s="121"/>
    </row>
    <row r="34" spans="1:35" x14ac:dyDescent="0.15">
      <c r="A34" s="126" t="s">
        <v>276</v>
      </c>
      <c r="B34" s="126" t="s">
        <v>277</v>
      </c>
      <c r="C34" s="126" t="s">
        <v>278</v>
      </c>
      <c r="D34" s="126" t="s">
        <v>94</v>
      </c>
      <c r="E34" s="126" t="s">
        <v>227</v>
      </c>
      <c r="F34" s="134">
        <v>513.57000000000005</v>
      </c>
      <c r="G34" s="134">
        <v>542.04</v>
      </c>
      <c r="H34" s="134">
        <v>598.88</v>
      </c>
      <c r="I34" s="134">
        <v>645.16999999999996</v>
      </c>
      <c r="J34" s="134">
        <v>679.31</v>
      </c>
      <c r="K34" s="134">
        <v>731.12</v>
      </c>
      <c r="L34" s="134">
        <v>764.08</v>
      </c>
      <c r="M34" s="134">
        <v>878.04</v>
      </c>
      <c r="N34" s="134">
        <v>944.27</v>
      </c>
      <c r="O34" s="134">
        <v>988.75</v>
      </c>
      <c r="P34" s="135">
        <v>1027</v>
      </c>
      <c r="Q34" s="135">
        <v>1057.81</v>
      </c>
      <c r="R34" s="135">
        <v>1089.54</v>
      </c>
      <c r="S34" s="135">
        <v>1117.18</v>
      </c>
      <c r="T34" s="135">
        <v>1128.5899999999999</v>
      </c>
      <c r="U34" s="135">
        <v>1128.5899999999999</v>
      </c>
      <c r="V34" s="135">
        <v>1128.5899999999999</v>
      </c>
      <c r="W34" s="135">
        <v>1128.5899999999999</v>
      </c>
      <c r="X34" s="135">
        <v>1128.5899999999999</v>
      </c>
      <c r="Y34" s="135">
        <v>1150.53</v>
      </c>
      <c r="Z34" s="135">
        <v>1196.43</v>
      </c>
      <c r="AA34" s="135">
        <v>1244.17</v>
      </c>
      <c r="AB34" s="135">
        <v>1293.81</v>
      </c>
      <c r="AC34" s="135">
        <v>1358.37</v>
      </c>
      <c r="AD34" s="135">
        <v>1412.57</v>
      </c>
      <c r="AE34" s="135">
        <v>1483.06</v>
      </c>
      <c r="AF34" s="135">
        <v>1527.4</v>
      </c>
      <c r="AG34" s="134">
        <v>1603.62</v>
      </c>
      <c r="AH34" s="134">
        <v>1683.64</v>
      </c>
      <c r="AI34" s="121"/>
    </row>
    <row r="35" spans="1:35" x14ac:dyDescent="0.15">
      <c r="A35" s="126" t="s">
        <v>279</v>
      </c>
      <c r="B35" s="126" t="s">
        <v>280</v>
      </c>
      <c r="C35" s="126" t="s">
        <v>281</v>
      </c>
      <c r="D35" s="126" t="s">
        <v>94</v>
      </c>
      <c r="E35" s="126" t="s">
        <v>74</v>
      </c>
      <c r="F35" s="134">
        <v>681.02</v>
      </c>
      <c r="G35" s="134">
        <v>716.03</v>
      </c>
      <c r="H35" s="134">
        <v>771.38</v>
      </c>
      <c r="I35" s="134">
        <v>813.16</v>
      </c>
      <c r="J35" s="134">
        <v>853.74</v>
      </c>
      <c r="K35" s="134">
        <v>891.3</v>
      </c>
      <c r="L35" s="134">
        <v>930.52</v>
      </c>
      <c r="M35" s="134">
        <v>971.46</v>
      </c>
      <c r="N35" s="134">
        <v>986.03</v>
      </c>
      <c r="O35" s="134">
        <v>1013.64</v>
      </c>
      <c r="P35" s="135">
        <v>1032.9000000000001</v>
      </c>
      <c r="Q35" s="135">
        <v>1052.53</v>
      </c>
      <c r="R35" s="135">
        <v>1072.53</v>
      </c>
      <c r="S35" s="135">
        <v>1092.9100000000001</v>
      </c>
      <c r="T35" s="135">
        <v>1113.67</v>
      </c>
      <c r="U35" s="135">
        <v>1113.67</v>
      </c>
      <c r="V35" s="135">
        <v>1113.67</v>
      </c>
      <c r="W35" s="135">
        <v>1113.67</v>
      </c>
      <c r="X35" s="135">
        <v>1135.82</v>
      </c>
      <c r="Y35" s="135">
        <v>1158.43</v>
      </c>
      <c r="Z35" s="135">
        <v>1204.6500000000001</v>
      </c>
      <c r="AA35" s="135">
        <v>1264.76</v>
      </c>
      <c r="AB35" s="135">
        <v>1315.22</v>
      </c>
      <c r="AC35" s="135">
        <v>1380.85</v>
      </c>
      <c r="AD35" s="135">
        <v>1435.95</v>
      </c>
      <c r="AE35" s="135">
        <v>1507.6</v>
      </c>
      <c r="AF35" s="135">
        <v>1552.68</v>
      </c>
      <c r="AG35" s="134">
        <v>1630.16</v>
      </c>
      <c r="AH35" s="134">
        <v>1793.01</v>
      </c>
      <c r="AI35" s="121"/>
    </row>
    <row r="36" spans="1:35" x14ac:dyDescent="0.15">
      <c r="A36" s="126" t="s">
        <v>282</v>
      </c>
      <c r="B36" s="126" t="s">
        <v>283</v>
      </c>
      <c r="C36" s="126" t="s">
        <v>284</v>
      </c>
      <c r="D36" s="126" t="s">
        <v>94</v>
      </c>
      <c r="E36" s="126" t="s">
        <v>76</v>
      </c>
      <c r="F36" s="134">
        <v>62.35</v>
      </c>
      <c r="G36" s="134">
        <v>78.38</v>
      </c>
      <c r="H36" s="134">
        <v>78.28</v>
      </c>
      <c r="I36" s="134">
        <v>81.42</v>
      </c>
      <c r="J36" s="134">
        <v>89.34</v>
      </c>
      <c r="K36" s="134">
        <v>94.71</v>
      </c>
      <c r="L36" s="134">
        <v>99.91</v>
      </c>
      <c r="M36" s="134">
        <v>104.81</v>
      </c>
      <c r="N36" s="134">
        <v>109.89</v>
      </c>
      <c r="O36" s="134">
        <v>114.63</v>
      </c>
      <c r="P36" s="135">
        <v>118.51</v>
      </c>
      <c r="Q36" s="135">
        <v>122.42</v>
      </c>
      <c r="R36" s="135">
        <v>128.22</v>
      </c>
      <c r="S36" s="135">
        <v>134.51</v>
      </c>
      <c r="T36" s="135">
        <v>137.78</v>
      </c>
      <c r="U36" s="135">
        <v>137.78</v>
      </c>
      <c r="V36" s="135">
        <v>137.78</v>
      </c>
      <c r="W36" s="135">
        <v>137.78</v>
      </c>
      <c r="X36" s="135">
        <v>140.52000000000001</v>
      </c>
      <c r="Y36" s="135">
        <v>143.32</v>
      </c>
      <c r="Z36" s="135">
        <v>148.32</v>
      </c>
      <c r="AA36" s="135">
        <v>153.32</v>
      </c>
      <c r="AB36" s="135">
        <v>158.32</v>
      </c>
      <c r="AC36" s="135">
        <v>163.32</v>
      </c>
      <c r="AD36" s="135">
        <v>168.32</v>
      </c>
      <c r="AE36" s="135">
        <v>173.32</v>
      </c>
      <c r="AF36" s="135">
        <v>178.32</v>
      </c>
      <c r="AG36" s="134">
        <v>183.65</v>
      </c>
      <c r="AH36" s="134">
        <v>189.14</v>
      </c>
      <c r="AI36" s="121"/>
    </row>
    <row r="37" spans="1:35" ht="17" x14ac:dyDescent="0.15">
      <c r="A37" s="129" t="s">
        <v>285</v>
      </c>
      <c r="B37" s="126" t="s">
        <v>52</v>
      </c>
      <c r="C37" s="129" t="s">
        <v>286</v>
      </c>
      <c r="D37" s="126" t="s">
        <v>194</v>
      </c>
      <c r="E37" s="126" t="s">
        <v>76</v>
      </c>
      <c r="F37" s="134" t="s">
        <v>52</v>
      </c>
      <c r="G37" s="134" t="s">
        <v>52</v>
      </c>
      <c r="H37" s="134" t="s">
        <v>52</v>
      </c>
      <c r="I37" s="134" t="s">
        <v>52</v>
      </c>
      <c r="J37" s="134" t="s">
        <v>52</v>
      </c>
      <c r="K37" s="134" t="s">
        <v>52</v>
      </c>
      <c r="L37" s="134" t="s">
        <v>52</v>
      </c>
      <c r="M37" s="134" t="s">
        <v>52</v>
      </c>
      <c r="N37" s="134" t="s">
        <v>52</v>
      </c>
      <c r="O37" s="134" t="s">
        <v>52</v>
      </c>
      <c r="P37" s="135" t="s">
        <v>52</v>
      </c>
      <c r="Q37" s="135" t="s">
        <v>52</v>
      </c>
      <c r="R37" s="135" t="s">
        <v>52</v>
      </c>
      <c r="S37" s="135" t="s">
        <v>52</v>
      </c>
      <c r="T37" s="135" t="s">
        <v>52</v>
      </c>
      <c r="U37" s="135" t="s">
        <v>52</v>
      </c>
      <c r="V37" s="135" t="s">
        <v>52</v>
      </c>
      <c r="W37" s="135" t="s">
        <v>52</v>
      </c>
      <c r="X37" s="135" t="s">
        <v>52</v>
      </c>
      <c r="Y37" s="135" t="s">
        <v>52</v>
      </c>
      <c r="Z37" s="135" t="s">
        <v>52</v>
      </c>
      <c r="AA37" s="135" t="s">
        <v>52</v>
      </c>
      <c r="AB37" s="135" t="s">
        <v>52</v>
      </c>
      <c r="AC37" s="135" t="s">
        <v>52</v>
      </c>
      <c r="AD37" s="135" t="s">
        <v>52</v>
      </c>
      <c r="AE37" s="135" t="s">
        <v>52</v>
      </c>
      <c r="AF37" s="135" t="s">
        <v>52</v>
      </c>
      <c r="AG37" s="134" t="s">
        <v>52</v>
      </c>
      <c r="AH37" s="134" t="s">
        <v>52</v>
      </c>
      <c r="AI37" s="121"/>
    </row>
    <row r="38" spans="1:35" x14ac:dyDescent="0.15">
      <c r="A38" s="126" t="s">
        <v>287</v>
      </c>
      <c r="B38" s="126" t="s">
        <v>288</v>
      </c>
      <c r="C38" s="126" t="s">
        <v>289</v>
      </c>
      <c r="D38" s="126" t="s">
        <v>94</v>
      </c>
      <c r="E38" s="126" t="s">
        <v>78</v>
      </c>
      <c r="F38" s="134" t="s">
        <v>52</v>
      </c>
      <c r="G38" s="134" t="s">
        <v>52</v>
      </c>
      <c r="H38" s="134">
        <v>817</v>
      </c>
      <c r="I38" s="134">
        <v>856.18</v>
      </c>
      <c r="J38" s="134">
        <v>902.01</v>
      </c>
      <c r="K38" s="134">
        <v>942.63</v>
      </c>
      <c r="L38" s="134">
        <v>985.06</v>
      </c>
      <c r="M38" s="134">
        <v>1072.75</v>
      </c>
      <c r="N38" s="134">
        <v>1060.8599999999999</v>
      </c>
      <c r="O38" s="134">
        <v>1112.8599999999999</v>
      </c>
      <c r="P38" s="135">
        <v>1151.79</v>
      </c>
      <c r="Q38" s="135">
        <v>1196.71</v>
      </c>
      <c r="R38" s="135">
        <v>1219.44</v>
      </c>
      <c r="S38" s="135">
        <v>1243.22</v>
      </c>
      <c r="T38" s="135">
        <v>1266.8499999999999</v>
      </c>
      <c r="U38" s="135">
        <v>1266.8499999999999</v>
      </c>
      <c r="V38" s="135">
        <v>1266.8499999999999</v>
      </c>
      <c r="W38" s="135">
        <v>1266.8499999999999</v>
      </c>
      <c r="X38" s="135">
        <v>1266.8499999999999</v>
      </c>
      <c r="Y38" s="135">
        <v>1266.8499999999999</v>
      </c>
      <c r="Z38" s="135">
        <v>1317.4</v>
      </c>
      <c r="AA38" s="135">
        <v>1383.15</v>
      </c>
      <c r="AB38" s="135">
        <v>1466</v>
      </c>
      <c r="AC38" s="135">
        <v>1509.83</v>
      </c>
      <c r="AD38" s="135">
        <v>1570.07</v>
      </c>
      <c r="AE38" s="135">
        <v>1632.72</v>
      </c>
      <c r="AF38" s="135">
        <v>1697.85</v>
      </c>
      <c r="AG38" s="134">
        <v>1782.58</v>
      </c>
      <c r="AH38" s="134">
        <v>1871.52</v>
      </c>
      <c r="AI38" s="121"/>
    </row>
    <row r="39" spans="1:35" ht="17" x14ac:dyDescent="0.15">
      <c r="A39" s="129" t="s">
        <v>290</v>
      </c>
      <c r="B39" s="126" t="s">
        <v>52</v>
      </c>
      <c r="C39" s="129" t="s">
        <v>291</v>
      </c>
      <c r="D39" s="126" t="s">
        <v>194</v>
      </c>
      <c r="E39" s="126" t="s">
        <v>76</v>
      </c>
      <c r="F39" s="134" t="s">
        <v>52</v>
      </c>
      <c r="G39" s="134" t="s">
        <v>52</v>
      </c>
      <c r="H39" s="134" t="s">
        <v>52</v>
      </c>
      <c r="I39" s="134" t="s">
        <v>52</v>
      </c>
      <c r="J39" s="134" t="s">
        <v>52</v>
      </c>
      <c r="K39" s="134" t="s">
        <v>52</v>
      </c>
      <c r="L39" s="134" t="s">
        <v>52</v>
      </c>
      <c r="M39" s="134" t="s">
        <v>52</v>
      </c>
      <c r="N39" s="134" t="s">
        <v>52</v>
      </c>
      <c r="O39" s="134" t="s">
        <v>52</v>
      </c>
      <c r="P39" s="135" t="s">
        <v>52</v>
      </c>
      <c r="Q39" s="135" t="s">
        <v>52</v>
      </c>
      <c r="R39" s="135" t="s">
        <v>52</v>
      </c>
      <c r="S39" s="135" t="s">
        <v>52</v>
      </c>
      <c r="T39" s="135" t="s">
        <v>52</v>
      </c>
      <c r="U39" s="135" t="s">
        <v>52</v>
      </c>
      <c r="V39" s="135" t="s">
        <v>52</v>
      </c>
      <c r="W39" s="135" t="s">
        <v>52</v>
      </c>
      <c r="X39" s="135" t="s">
        <v>52</v>
      </c>
      <c r="Y39" s="135" t="s">
        <v>52</v>
      </c>
      <c r="Z39" s="135" t="s">
        <v>52</v>
      </c>
      <c r="AA39" s="135" t="s">
        <v>52</v>
      </c>
      <c r="AB39" s="135" t="s">
        <v>52</v>
      </c>
      <c r="AC39" s="135" t="s">
        <v>52</v>
      </c>
      <c r="AD39" s="135" t="s">
        <v>52</v>
      </c>
      <c r="AE39" s="135" t="s">
        <v>52</v>
      </c>
      <c r="AF39" s="135" t="s">
        <v>52</v>
      </c>
      <c r="AG39" s="134" t="s">
        <v>52</v>
      </c>
      <c r="AH39" s="134" t="s">
        <v>52</v>
      </c>
      <c r="AI39" s="130"/>
    </row>
    <row r="40" spans="1:35" x14ac:dyDescent="0.15">
      <c r="A40" s="126" t="s">
        <v>292</v>
      </c>
      <c r="B40" s="126" t="s">
        <v>293</v>
      </c>
      <c r="C40" s="126" t="s">
        <v>294</v>
      </c>
      <c r="D40" s="126" t="s">
        <v>94</v>
      </c>
      <c r="E40" s="126" t="s">
        <v>78</v>
      </c>
      <c r="F40" s="134" t="s">
        <v>52</v>
      </c>
      <c r="G40" s="134" t="s">
        <v>52</v>
      </c>
      <c r="H40" s="134">
        <v>579.52</v>
      </c>
      <c r="I40" s="134">
        <v>625.38</v>
      </c>
      <c r="J40" s="134">
        <v>662.65</v>
      </c>
      <c r="K40" s="134">
        <v>742.58</v>
      </c>
      <c r="L40" s="134">
        <v>877.03</v>
      </c>
      <c r="M40" s="134">
        <v>990.41</v>
      </c>
      <c r="N40" s="134">
        <v>1028.3800000000001</v>
      </c>
      <c r="O40" s="134">
        <v>1079.23</v>
      </c>
      <c r="P40" s="135">
        <v>1127.02</v>
      </c>
      <c r="Q40" s="135">
        <v>1175.8900000000001</v>
      </c>
      <c r="R40" s="135">
        <v>1222.29</v>
      </c>
      <c r="S40" s="135">
        <v>1268.79</v>
      </c>
      <c r="T40" s="135">
        <v>1306.0899999999999</v>
      </c>
      <c r="U40" s="135">
        <v>1306.0899999999999</v>
      </c>
      <c r="V40" s="135">
        <v>1306.0899999999999</v>
      </c>
      <c r="W40" s="135">
        <v>1306</v>
      </c>
      <c r="X40" s="135">
        <v>1306</v>
      </c>
      <c r="Y40" s="135">
        <v>1306</v>
      </c>
      <c r="Z40" s="135">
        <v>1358.05</v>
      </c>
      <c r="AA40" s="135">
        <v>1425.75</v>
      </c>
      <c r="AB40" s="135">
        <v>1511.14</v>
      </c>
      <c r="AC40" s="135">
        <v>1556.31</v>
      </c>
      <c r="AD40" s="135">
        <v>1618.39</v>
      </c>
      <c r="AE40" s="135">
        <v>1699.13</v>
      </c>
      <c r="AF40" s="135">
        <v>1749.92</v>
      </c>
      <c r="AG40" s="134">
        <v>1837.23</v>
      </c>
      <c r="AH40" s="134">
        <v>1928.87</v>
      </c>
      <c r="AI40" s="121"/>
    </row>
    <row r="41" spans="1:35" ht="17" x14ac:dyDescent="0.15">
      <c r="A41" s="126" t="s">
        <v>295</v>
      </c>
      <c r="B41" s="126" t="s">
        <v>296</v>
      </c>
      <c r="C41" s="126" t="s">
        <v>297</v>
      </c>
      <c r="D41" s="126" t="s">
        <v>194</v>
      </c>
      <c r="E41" s="126" t="s">
        <v>76</v>
      </c>
      <c r="F41" s="134">
        <v>91.67</v>
      </c>
      <c r="G41" s="134">
        <v>104.34</v>
      </c>
      <c r="H41" s="134">
        <v>110.61</v>
      </c>
      <c r="I41" s="134">
        <v>117.04</v>
      </c>
      <c r="J41" s="134">
        <v>124.66</v>
      </c>
      <c r="K41" s="134">
        <v>131.77000000000001</v>
      </c>
      <c r="L41" s="134">
        <v>144.91999999999999</v>
      </c>
      <c r="M41" s="134">
        <v>144.91999999999999</v>
      </c>
      <c r="N41" s="134">
        <v>144.91999999999999</v>
      </c>
      <c r="O41" s="134">
        <v>149.27000000000001</v>
      </c>
      <c r="P41" s="135">
        <v>151.51</v>
      </c>
      <c r="Q41" s="135">
        <v>151.51</v>
      </c>
      <c r="R41" s="135">
        <v>151.51</v>
      </c>
      <c r="S41" s="135" t="s">
        <v>52</v>
      </c>
      <c r="T41" s="135" t="s">
        <v>52</v>
      </c>
      <c r="U41" s="135" t="s">
        <v>52</v>
      </c>
      <c r="V41" s="135" t="s">
        <v>52</v>
      </c>
      <c r="W41" s="135" t="s">
        <v>52</v>
      </c>
      <c r="X41" s="135" t="s">
        <v>52</v>
      </c>
      <c r="Y41" s="135" t="s">
        <v>52</v>
      </c>
      <c r="Z41" s="135" t="s">
        <v>52</v>
      </c>
      <c r="AA41" s="135" t="s">
        <v>52</v>
      </c>
      <c r="AB41" s="135" t="s">
        <v>52</v>
      </c>
      <c r="AC41" s="135" t="s">
        <v>52</v>
      </c>
      <c r="AD41" s="135" t="s">
        <v>52</v>
      </c>
      <c r="AE41" s="135" t="s">
        <v>52</v>
      </c>
      <c r="AF41" s="135" t="s">
        <v>52</v>
      </c>
      <c r="AG41" s="134" t="s">
        <v>52</v>
      </c>
      <c r="AH41" s="134" t="s">
        <v>52</v>
      </c>
      <c r="AI41" s="121"/>
    </row>
    <row r="42" spans="1:35" x14ac:dyDescent="0.15">
      <c r="A42" s="126" t="s">
        <v>298</v>
      </c>
      <c r="B42" s="126" t="s">
        <v>299</v>
      </c>
      <c r="C42" s="126" t="s">
        <v>300</v>
      </c>
      <c r="D42" s="126" t="s">
        <v>94</v>
      </c>
      <c r="E42" s="126" t="s">
        <v>76</v>
      </c>
      <c r="F42" s="134">
        <v>86.6</v>
      </c>
      <c r="G42" s="134">
        <v>93.64</v>
      </c>
      <c r="H42" s="134">
        <v>97.25</v>
      </c>
      <c r="I42" s="134">
        <v>102.24</v>
      </c>
      <c r="J42" s="134">
        <v>108.95</v>
      </c>
      <c r="K42" s="134">
        <v>113.86</v>
      </c>
      <c r="L42" s="134">
        <v>120</v>
      </c>
      <c r="M42" s="134">
        <v>126.48</v>
      </c>
      <c r="N42" s="134">
        <v>132.72999999999999</v>
      </c>
      <c r="O42" s="134">
        <v>139.27000000000001</v>
      </c>
      <c r="P42" s="135">
        <v>143.22999999999999</v>
      </c>
      <c r="Q42" s="135">
        <v>146.94</v>
      </c>
      <c r="R42" s="135">
        <v>152.46</v>
      </c>
      <c r="S42" s="135">
        <v>155.19999999999999</v>
      </c>
      <c r="T42" s="135">
        <v>158.15</v>
      </c>
      <c r="U42" s="135">
        <v>158.15</v>
      </c>
      <c r="V42" s="135">
        <v>158.15</v>
      </c>
      <c r="W42" s="135">
        <v>158.15</v>
      </c>
      <c r="X42" s="135">
        <v>158.15</v>
      </c>
      <c r="Y42" s="135">
        <v>158.15</v>
      </c>
      <c r="Z42" s="135">
        <v>161.22999999999999</v>
      </c>
      <c r="AA42" s="135">
        <v>166.2</v>
      </c>
      <c r="AB42" s="135">
        <v>171.17</v>
      </c>
      <c r="AC42" s="135">
        <v>176.29</v>
      </c>
      <c r="AD42" s="135">
        <v>181.29</v>
      </c>
      <c r="AE42" s="135">
        <v>186.28</v>
      </c>
      <c r="AF42" s="135">
        <v>191.28</v>
      </c>
      <c r="AG42" s="134">
        <v>197</v>
      </c>
      <c r="AH42" s="134">
        <v>202.89</v>
      </c>
      <c r="AI42" s="121"/>
    </row>
    <row r="43" spans="1:35" x14ac:dyDescent="0.15">
      <c r="A43" s="126" t="s">
        <v>301</v>
      </c>
      <c r="B43" s="126" t="s">
        <v>302</v>
      </c>
      <c r="C43" s="126" t="s">
        <v>303</v>
      </c>
      <c r="D43" s="126" t="s">
        <v>94</v>
      </c>
      <c r="E43" s="126" t="s">
        <v>74</v>
      </c>
      <c r="F43" s="134">
        <v>661.95</v>
      </c>
      <c r="G43" s="134">
        <v>702.81</v>
      </c>
      <c r="H43" s="134">
        <v>761.82</v>
      </c>
      <c r="I43" s="134">
        <v>796.35</v>
      </c>
      <c r="J43" s="134">
        <v>832.02</v>
      </c>
      <c r="K43" s="134">
        <v>882.53</v>
      </c>
      <c r="L43" s="134">
        <v>925.71</v>
      </c>
      <c r="M43" s="134">
        <v>983.1</v>
      </c>
      <c r="N43" s="134">
        <v>1017.18</v>
      </c>
      <c r="O43" s="134">
        <v>1061.77</v>
      </c>
      <c r="P43" s="135">
        <v>1114</v>
      </c>
      <c r="Q43" s="135">
        <v>1152.99</v>
      </c>
      <c r="R43" s="135">
        <v>1152.99</v>
      </c>
      <c r="S43" s="135">
        <v>1197.96</v>
      </c>
      <c r="T43" s="135">
        <v>1212.8499999999999</v>
      </c>
      <c r="U43" s="135">
        <v>1212.8499999999999</v>
      </c>
      <c r="V43" s="135">
        <v>1212.8499999999999</v>
      </c>
      <c r="W43" s="135">
        <v>1252.27</v>
      </c>
      <c r="X43" s="135">
        <v>1276.56</v>
      </c>
      <c r="Y43" s="135">
        <v>1276.56</v>
      </c>
      <c r="Z43" s="135">
        <v>1321.24</v>
      </c>
      <c r="AA43" s="135">
        <v>1384.66</v>
      </c>
      <c r="AB43" s="135">
        <v>1453.75</v>
      </c>
      <c r="AC43" s="135">
        <v>1486.46</v>
      </c>
      <c r="AD43" s="135">
        <v>1516.17</v>
      </c>
      <c r="AE43" s="135">
        <v>1573.79</v>
      </c>
      <c r="AF43" s="135">
        <v>1622.89</v>
      </c>
      <c r="AG43" s="134">
        <v>1687.64</v>
      </c>
      <c r="AH43" s="134">
        <v>1771.84</v>
      </c>
      <c r="AI43" s="121"/>
    </row>
    <row r="44" spans="1:35" ht="17" x14ac:dyDescent="0.15">
      <c r="A44" s="126" t="s">
        <v>304</v>
      </c>
      <c r="B44" s="126" t="s">
        <v>52</v>
      </c>
      <c r="C44" s="126" t="s">
        <v>305</v>
      </c>
      <c r="D44" s="126" t="s">
        <v>194</v>
      </c>
      <c r="E44" s="126" t="s">
        <v>76</v>
      </c>
      <c r="F44" s="134" t="s">
        <v>52</v>
      </c>
      <c r="G44" s="134" t="s">
        <v>52</v>
      </c>
      <c r="H44" s="134" t="s">
        <v>52</v>
      </c>
      <c r="I44" s="134" t="s">
        <v>52</v>
      </c>
      <c r="J44" s="134" t="s">
        <v>52</v>
      </c>
      <c r="K44" s="134" t="s">
        <v>52</v>
      </c>
      <c r="L44" s="134" t="s">
        <v>52</v>
      </c>
      <c r="M44" s="134" t="s">
        <v>52</v>
      </c>
      <c r="N44" s="134" t="s">
        <v>52</v>
      </c>
      <c r="O44" s="134" t="s">
        <v>52</v>
      </c>
      <c r="P44" s="135" t="s">
        <v>52</v>
      </c>
      <c r="Q44" s="135" t="s">
        <v>52</v>
      </c>
      <c r="R44" s="135" t="s">
        <v>52</v>
      </c>
      <c r="S44" s="135" t="s">
        <v>52</v>
      </c>
      <c r="T44" s="135" t="s">
        <v>52</v>
      </c>
      <c r="U44" s="135" t="s">
        <v>52</v>
      </c>
      <c r="V44" s="135" t="s">
        <v>52</v>
      </c>
      <c r="W44" s="135" t="s">
        <v>52</v>
      </c>
      <c r="X44" s="135" t="s">
        <v>52</v>
      </c>
      <c r="Y44" s="135" t="s">
        <v>52</v>
      </c>
      <c r="Z44" s="135" t="s">
        <v>52</v>
      </c>
      <c r="AA44" s="135" t="s">
        <v>52</v>
      </c>
      <c r="AB44" s="135" t="s">
        <v>52</v>
      </c>
      <c r="AC44" s="135" t="s">
        <v>52</v>
      </c>
      <c r="AD44" s="135" t="s">
        <v>52</v>
      </c>
      <c r="AE44" s="135" t="s">
        <v>52</v>
      </c>
      <c r="AF44" s="135" t="s">
        <v>52</v>
      </c>
      <c r="AG44" s="134" t="s">
        <v>52</v>
      </c>
      <c r="AH44" s="134" t="s">
        <v>52</v>
      </c>
      <c r="AI44" s="121"/>
    </row>
    <row r="45" spans="1:35" x14ac:dyDescent="0.15">
      <c r="A45" s="126" t="s">
        <v>306</v>
      </c>
      <c r="B45" s="16" t="s">
        <v>307</v>
      </c>
      <c r="C45" s="126" t="s">
        <v>308</v>
      </c>
      <c r="D45" s="126" t="s">
        <v>94</v>
      </c>
      <c r="E45" s="126" t="s">
        <v>76</v>
      </c>
      <c r="F45" s="134">
        <v>83.8</v>
      </c>
      <c r="G45" s="134">
        <v>95.5</v>
      </c>
      <c r="H45" s="134">
        <v>99.48</v>
      </c>
      <c r="I45" s="134">
        <v>102.43</v>
      </c>
      <c r="J45" s="134">
        <v>104.91</v>
      </c>
      <c r="K45" s="134">
        <v>110.42</v>
      </c>
      <c r="L45" s="134">
        <v>124.33</v>
      </c>
      <c r="M45" s="134">
        <v>133.25</v>
      </c>
      <c r="N45" s="134">
        <v>146.31</v>
      </c>
      <c r="O45" s="134">
        <v>150.63999999999999</v>
      </c>
      <c r="P45" s="135">
        <v>154.24</v>
      </c>
      <c r="Q45" s="135">
        <v>161.82</v>
      </c>
      <c r="R45" s="135">
        <v>166.5</v>
      </c>
      <c r="S45" s="135">
        <v>166.5</v>
      </c>
      <c r="T45" s="135">
        <v>172.57</v>
      </c>
      <c r="U45" s="135">
        <v>172.61</v>
      </c>
      <c r="V45" s="135">
        <v>172.63</v>
      </c>
      <c r="W45" s="135">
        <v>174.42</v>
      </c>
      <c r="X45" s="135">
        <v>174.45</v>
      </c>
      <c r="Y45" s="135">
        <v>174.48</v>
      </c>
      <c r="Z45" s="135">
        <v>185.25</v>
      </c>
      <c r="AA45" s="135">
        <v>212.14</v>
      </c>
      <c r="AB45" s="135">
        <v>218.58</v>
      </c>
      <c r="AC45" s="135">
        <v>224.64</v>
      </c>
      <c r="AD45" s="135">
        <v>229.46</v>
      </c>
      <c r="AE45" s="135">
        <v>234.41</v>
      </c>
      <c r="AF45" s="135">
        <v>239.41</v>
      </c>
      <c r="AG45" s="134">
        <v>246.56</v>
      </c>
      <c r="AH45" s="134">
        <v>253.96</v>
      </c>
      <c r="AI45" s="121"/>
    </row>
    <row r="46" spans="1:35" ht="17" x14ac:dyDescent="0.15">
      <c r="A46" s="129" t="s">
        <v>309</v>
      </c>
      <c r="B46" s="126" t="s">
        <v>52</v>
      </c>
      <c r="C46" s="129" t="s">
        <v>310</v>
      </c>
      <c r="D46" s="126" t="s">
        <v>194</v>
      </c>
      <c r="E46" s="126" t="s">
        <v>76</v>
      </c>
      <c r="F46" s="134" t="s">
        <v>52</v>
      </c>
      <c r="G46" s="134" t="s">
        <v>52</v>
      </c>
      <c r="H46" s="134" t="s">
        <v>52</v>
      </c>
      <c r="I46" s="134" t="s">
        <v>52</v>
      </c>
      <c r="J46" s="134" t="s">
        <v>52</v>
      </c>
      <c r="K46" s="134" t="s">
        <v>52</v>
      </c>
      <c r="L46" s="134" t="s">
        <v>52</v>
      </c>
      <c r="M46" s="134" t="s">
        <v>52</v>
      </c>
      <c r="N46" s="134" t="s">
        <v>52</v>
      </c>
      <c r="O46" s="134" t="s">
        <v>52</v>
      </c>
      <c r="P46" s="135" t="s">
        <v>52</v>
      </c>
      <c r="Q46" s="135" t="s">
        <v>52</v>
      </c>
      <c r="R46" s="135" t="s">
        <v>52</v>
      </c>
      <c r="S46" s="135" t="s">
        <v>52</v>
      </c>
      <c r="T46" s="135" t="s">
        <v>52</v>
      </c>
      <c r="U46" s="135" t="s">
        <v>52</v>
      </c>
      <c r="V46" s="135" t="s">
        <v>52</v>
      </c>
      <c r="W46" s="135" t="s">
        <v>52</v>
      </c>
      <c r="X46" s="135" t="s">
        <v>52</v>
      </c>
      <c r="Y46" s="135" t="s">
        <v>52</v>
      </c>
      <c r="Z46" s="135" t="s">
        <v>52</v>
      </c>
      <c r="AA46" s="135" t="s">
        <v>52</v>
      </c>
      <c r="AB46" s="135" t="s">
        <v>52</v>
      </c>
      <c r="AC46" s="135" t="s">
        <v>52</v>
      </c>
      <c r="AD46" s="135" t="s">
        <v>52</v>
      </c>
      <c r="AE46" s="135" t="s">
        <v>52</v>
      </c>
      <c r="AF46" s="135" t="s">
        <v>52</v>
      </c>
      <c r="AG46" s="134" t="s">
        <v>52</v>
      </c>
      <c r="AH46" s="134" t="s">
        <v>52</v>
      </c>
      <c r="AI46" s="130"/>
    </row>
    <row r="47" spans="1:35" ht="17" x14ac:dyDescent="0.15">
      <c r="A47" s="126" t="s">
        <v>311</v>
      </c>
      <c r="B47" s="16" t="s">
        <v>312</v>
      </c>
      <c r="C47" s="126" t="s">
        <v>313</v>
      </c>
      <c r="D47" s="126" t="s">
        <v>194</v>
      </c>
      <c r="E47" s="126" t="s">
        <v>78</v>
      </c>
      <c r="F47" s="134" t="s">
        <v>52</v>
      </c>
      <c r="G47" s="134">
        <v>548.79999999999995</v>
      </c>
      <c r="H47" s="134">
        <v>631.99</v>
      </c>
      <c r="I47" s="134">
        <v>660.43</v>
      </c>
      <c r="J47" s="134">
        <v>679.91</v>
      </c>
      <c r="K47" s="134">
        <v>747.68</v>
      </c>
      <c r="L47" s="134">
        <v>859.05</v>
      </c>
      <c r="M47" s="134">
        <v>985.91</v>
      </c>
      <c r="N47" s="134">
        <v>1004.59</v>
      </c>
      <c r="O47" s="134">
        <v>1049.3399999999999</v>
      </c>
      <c r="P47" s="135">
        <v>1085.46</v>
      </c>
      <c r="Q47" s="135">
        <v>1120.6300000000001</v>
      </c>
      <c r="R47" s="135">
        <v>1175.94</v>
      </c>
      <c r="S47" s="135">
        <v>1222.29</v>
      </c>
      <c r="T47" s="135">
        <v>1258.29</v>
      </c>
      <c r="U47" s="135">
        <v>1258.29</v>
      </c>
      <c r="V47" s="135">
        <v>1258.29</v>
      </c>
      <c r="W47" s="135">
        <v>1249.83</v>
      </c>
      <c r="X47" s="135">
        <v>1244.97</v>
      </c>
      <c r="Y47" s="135">
        <v>1243.71</v>
      </c>
      <c r="Z47" s="135">
        <v>1293.3</v>
      </c>
      <c r="AA47" s="135">
        <v>1357.65</v>
      </c>
      <c r="AB47" s="135">
        <v>1438.92</v>
      </c>
      <c r="AC47" s="135" t="s">
        <v>52</v>
      </c>
      <c r="AD47" s="135" t="s">
        <v>52</v>
      </c>
      <c r="AE47" s="135" t="s">
        <v>52</v>
      </c>
      <c r="AF47" s="135" t="s">
        <v>52</v>
      </c>
      <c r="AG47" s="134" t="s">
        <v>52</v>
      </c>
      <c r="AH47" s="134" t="s">
        <v>52</v>
      </c>
      <c r="AI47" s="121"/>
    </row>
    <row r="48" spans="1:35" ht="17" x14ac:dyDescent="0.15">
      <c r="A48" s="126" t="s">
        <v>314</v>
      </c>
      <c r="B48" s="126" t="s">
        <v>315</v>
      </c>
      <c r="C48" s="126" t="s">
        <v>316</v>
      </c>
      <c r="D48" s="126" t="s">
        <v>94</v>
      </c>
      <c r="E48" s="126" t="s">
        <v>78</v>
      </c>
      <c r="F48" s="134" t="s">
        <v>52</v>
      </c>
      <c r="G48" s="134" t="s">
        <v>52</v>
      </c>
      <c r="H48" s="134" t="s">
        <v>52</v>
      </c>
      <c r="I48" s="134" t="s">
        <v>52</v>
      </c>
      <c r="J48" s="134" t="s">
        <v>52</v>
      </c>
      <c r="K48" s="134" t="s">
        <v>52</v>
      </c>
      <c r="L48" s="134" t="s">
        <v>52</v>
      </c>
      <c r="M48" s="134" t="s">
        <v>52</v>
      </c>
      <c r="N48" s="134" t="s">
        <v>52</v>
      </c>
      <c r="O48" s="134" t="s">
        <v>52</v>
      </c>
      <c r="P48" s="135" t="s">
        <v>52</v>
      </c>
      <c r="Q48" s="135" t="s">
        <v>52</v>
      </c>
      <c r="R48" s="135" t="s">
        <v>52</v>
      </c>
      <c r="S48" s="135" t="s">
        <v>52</v>
      </c>
      <c r="T48" s="135" t="s">
        <v>52</v>
      </c>
      <c r="U48" s="135" t="s">
        <v>52</v>
      </c>
      <c r="V48" s="135" t="s">
        <v>52</v>
      </c>
      <c r="W48" s="135" t="s">
        <v>52</v>
      </c>
      <c r="X48" s="135" t="s">
        <v>52</v>
      </c>
      <c r="Y48" s="135" t="s">
        <v>52</v>
      </c>
      <c r="Z48" s="135" t="s">
        <v>52</v>
      </c>
      <c r="AA48" s="135" t="s">
        <v>52</v>
      </c>
      <c r="AB48" s="135" t="s">
        <v>52</v>
      </c>
      <c r="AC48" s="135">
        <v>1478.52</v>
      </c>
      <c r="AD48" s="135">
        <v>1518.05</v>
      </c>
      <c r="AE48" s="135">
        <v>1541.57</v>
      </c>
      <c r="AF48" s="135">
        <v>1603.23</v>
      </c>
      <c r="AG48" s="134">
        <v>1683.23</v>
      </c>
      <c r="AH48" s="134">
        <v>1767.22</v>
      </c>
      <c r="AI48" s="121"/>
    </row>
    <row r="49" spans="1:35" ht="17" x14ac:dyDescent="0.15">
      <c r="A49" s="129" t="s">
        <v>317</v>
      </c>
      <c r="B49" s="126" t="s">
        <v>52</v>
      </c>
      <c r="C49" s="129" t="s">
        <v>318</v>
      </c>
      <c r="D49" s="126" t="s">
        <v>194</v>
      </c>
      <c r="E49" s="126" t="s">
        <v>76</v>
      </c>
      <c r="F49" s="134" t="s">
        <v>52</v>
      </c>
      <c r="G49" s="134" t="s">
        <v>52</v>
      </c>
      <c r="H49" s="134" t="s">
        <v>52</v>
      </c>
      <c r="I49" s="134" t="s">
        <v>52</v>
      </c>
      <c r="J49" s="134" t="s">
        <v>52</v>
      </c>
      <c r="K49" s="134" t="s">
        <v>52</v>
      </c>
      <c r="L49" s="134" t="s">
        <v>52</v>
      </c>
      <c r="M49" s="134" t="s">
        <v>52</v>
      </c>
      <c r="N49" s="134" t="s">
        <v>52</v>
      </c>
      <c r="O49" s="134" t="s">
        <v>52</v>
      </c>
      <c r="P49" s="134" t="s">
        <v>52</v>
      </c>
      <c r="Q49" s="134" t="s">
        <v>52</v>
      </c>
      <c r="R49" s="134" t="s">
        <v>52</v>
      </c>
      <c r="S49" s="134" t="s">
        <v>52</v>
      </c>
      <c r="T49" s="134" t="s">
        <v>52</v>
      </c>
      <c r="U49" s="134" t="s">
        <v>52</v>
      </c>
      <c r="V49" s="135" t="s">
        <v>52</v>
      </c>
      <c r="W49" s="135" t="s">
        <v>52</v>
      </c>
      <c r="X49" s="135" t="s">
        <v>52</v>
      </c>
      <c r="Y49" s="135" t="s">
        <v>52</v>
      </c>
      <c r="Z49" s="135" t="s">
        <v>52</v>
      </c>
      <c r="AA49" s="135" t="s">
        <v>52</v>
      </c>
      <c r="AB49" s="135" t="s">
        <v>52</v>
      </c>
      <c r="AC49" s="135" t="s">
        <v>52</v>
      </c>
      <c r="AD49" s="135" t="s">
        <v>52</v>
      </c>
      <c r="AE49" s="135" t="s">
        <v>52</v>
      </c>
      <c r="AF49" s="135" t="s">
        <v>52</v>
      </c>
      <c r="AG49" s="134" t="s">
        <v>52</v>
      </c>
      <c r="AH49" s="134" t="s">
        <v>52</v>
      </c>
      <c r="AI49" s="130"/>
    </row>
    <row r="50" spans="1:35" x14ac:dyDescent="0.15">
      <c r="A50" s="126" t="s">
        <v>319</v>
      </c>
      <c r="B50" s="126" t="s">
        <v>320</v>
      </c>
      <c r="C50" s="126" t="s">
        <v>321</v>
      </c>
      <c r="D50" s="126" t="s">
        <v>94</v>
      </c>
      <c r="E50" s="126" t="s">
        <v>78</v>
      </c>
      <c r="F50" s="134" t="s">
        <v>52</v>
      </c>
      <c r="G50" s="134" t="s">
        <v>52</v>
      </c>
      <c r="H50" s="134">
        <v>583.07000000000005</v>
      </c>
      <c r="I50" s="134">
        <v>617.46</v>
      </c>
      <c r="J50" s="134">
        <v>635.37</v>
      </c>
      <c r="K50" s="134">
        <v>691.92</v>
      </c>
      <c r="L50" s="134">
        <v>750.69</v>
      </c>
      <c r="M50" s="134">
        <v>810</v>
      </c>
      <c r="N50" s="134">
        <v>834.75</v>
      </c>
      <c r="O50" s="134">
        <v>875.7</v>
      </c>
      <c r="P50" s="135">
        <v>919.44</v>
      </c>
      <c r="Q50" s="135">
        <v>964.89</v>
      </c>
      <c r="R50" s="135">
        <v>1012.59</v>
      </c>
      <c r="S50" s="135">
        <v>1062.6300000000001</v>
      </c>
      <c r="T50" s="135">
        <v>1093.95</v>
      </c>
      <c r="U50" s="135">
        <v>1093.95</v>
      </c>
      <c r="V50" s="135">
        <v>1093.95</v>
      </c>
      <c r="W50" s="135">
        <v>1093.95</v>
      </c>
      <c r="X50" s="135">
        <v>1093.95</v>
      </c>
      <c r="Y50" s="135">
        <v>1093.95</v>
      </c>
      <c r="Z50" s="135">
        <v>1137.5999999999999</v>
      </c>
      <c r="AA50" s="135">
        <v>1194.3900000000001</v>
      </c>
      <c r="AB50" s="135">
        <v>1265.94</v>
      </c>
      <c r="AC50" s="135">
        <v>1303.83</v>
      </c>
      <c r="AD50" s="135">
        <v>1355.85</v>
      </c>
      <c r="AE50" s="135">
        <v>1403.19</v>
      </c>
      <c r="AF50" s="135">
        <v>1466.19</v>
      </c>
      <c r="AG50" s="134">
        <v>1539.36</v>
      </c>
      <c r="AH50" s="134">
        <v>1616.13</v>
      </c>
      <c r="AI50" s="121"/>
    </row>
    <row r="51" spans="1:35" x14ac:dyDescent="0.15">
      <c r="A51" s="126" t="s">
        <v>322</v>
      </c>
      <c r="B51" s="126" t="s">
        <v>323</v>
      </c>
      <c r="C51" s="126" t="s">
        <v>324</v>
      </c>
      <c r="D51" s="126" t="s">
        <v>94</v>
      </c>
      <c r="E51" s="126" t="s">
        <v>74</v>
      </c>
      <c r="F51" s="134">
        <v>581.62</v>
      </c>
      <c r="G51" s="134">
        <v>639.83000000000004</v>
      </c>
      <c r="H51" s="134">
        <v>685.74</v>
      </c>
      <c r="I51" s="134">
        <v>729.02</v>
      </c>
      <c r="J51" s="134">
        <v>750.04</v>
      </c>
      <c r="K51" s="134">
        <v>794.29</v>
      </c>
      <c r="L51" s="134">
        <v>824.89</v>
      </c>
      <c r="M51" s="134">
        <v>887.71</v>
      </c>
      <c r="N51" s="134">
        <v>914.1</v>
      </c>
      <c r="O51" s="134">
        <v>950.39</v>
      </c>
      <c r="P51" s="135">
        <v>988.33</v>
      </c>
      <c r="Q51" s="135">
        <v>1035.3399999999999</v>
      </c>
      <c r="R51" s="135">
        <v>1058.1199999999999</v>
      </c>
      <c r="S51" s="135">
        <v>1084.57</v>
      </c>
      <c r="T51" s="135">
        <v>1094.33</v>
      </c>
      <c r="U51" s="135">
        <v>1094.33</v>
      </c>
      <c r="V51" s="135">
        <v>1094.33</v>
      </c>
      <c r="W51" s="135">
        <v>1116.1099999999999</v>
      </c>
      <c r="X51" s="135">
        <v>1133.97</v>
      </c>
      <c r="Y51" s="135">
        <v>1152.1099999999999</v>
      </c>
      <c r="Z51" s="135">
        <v>1198.08</v>
      </c>
      <c r="AA51" s="135">
        <v>1257.8599999999999</v>
      </c>
      <c r="AB51" s="135">
        <v>1333.21</v>
      </c>
      <c r="AC51" s="135">
        <v>1373.07</v>
      </c>
      <c r="AD51" s="135">
        <v>1427.86</v>
      </c>
      <c r="AE51" s="135">
        <v>1499.11</v>
      </c>
      <c r="AF51" s="135">
        <v>1543.93</v>
      </c>
      <c r="AG51" s="134">
        <v>1620.98</v>
      </c>
      <c r="AH51" s="134">
        <v>1701.86</v>
      </c>
      <c r="AI51" s="121"/>
    </row>
    <row r="52" spans="1:35" x14ac:dyDescent="0.15">
      <c r="A52" s="126" t="s">
        <v>325</v>
      </c>
      <c r="B52" s="126" t="s">
        <v>326</v>
      </c>
      <c r="C52" s="126" t="s">
        <v>327</v>
      </c>
      <c r="D52" s="126" t="s">
        <v>94</v>
      </c>
      <c r="E52" s="126" t="s">
        <v>76</v>
      </c>
      <c r="F52" s="134">
        <v>80.37</v>
      </c>
      <c r="G52" s="134">
        <v>82.17</v>
      </c>
      <c r="H52" s="134">
        <v>93.88</v>
      </c>
      <c r="I52" s="134">
        <v>97.46</v>
      </c>
      <c r="J52" s="134">
        <v>104.22</v>
      </c>
      <c r="K52" s="134">
        <v>108.72</v>
      </c>
      <c r="L52" s="134">
        <v>117.45</v>
      </c>
      <c r="M52" s="134">
        <v>124.38</v>
      </c>
      <c r="N52" s="134">
        <v>131.22</v>
      </c>
      <c r="O52" s="134">
        <v>137.25</v>
      </c>
      <c r="P52" s="135">
        <v>143.19</v>
      </c>
      <c r="Q52" s="135">
        <v>148.59</v>
      </c>
      <c r="R52" s="135">
        <v>154.97999999999999</v>
      </c>
      <c r="S52" s="135">
        <v>158.85</v>
      </c>
      <c r="T52" s="135">
        <v>162.81</v>
      </c>
      <c r="U52" s="135">
        <v>162.81</v>
      </c>
      <c r="V52" s="135">
        <v>162.81</v>
      </c>
      <c r="W52" s="135">
        <v>161.19</v>
      </c>
      <c r="X52" s="135">
        <v>159.57</v>
      </c>
      <c r="Y52" s="135">
        <v>159.57</v>
      </c>
      <c r="Z52" s="135">
        <v>164.52</v>
      </c>
      <c r="AA52" s="135">
        <v>169.47</v>
      </c>
      <c r="AB52" s="135">
        <v>174.51</v>
      </c>
      <c r="AC52" s="135">
        <v>179.73</v>
      </c>
      <c r="AD52" s="135">
        <v>184.68</v>
      </c>
      <c r="AE52" s="135">
        <v>184.68</v>
      </c>
      <c r="AF52" s="135">
        <v>189.63</v>
      </c>
      <c r="AG52" s="134">
        <v>194.31</v>
      </c>
      <c r="AH52" s="134">
        <v>200.07</v>
      </c>
      <c r="AI52" s="121"/>
    </row>
    <row r="53" spans="1:35" x14ac:dyDescent="0.15">
      <c r="A53" s="126" t="s">
        <v>328</v>
      </c>
      <c r="B53" s="126" t="s">
        <v>329</v>
      </c>
      <c r="C53" s="126" t="s">
        <v>330</v>
      </c>
      <c r="D53" s="126" t="s">
        <v>94</v>
      </c>
      <c r="E53" s="126" t="s">
        <v>76</v>
      </c>
      <c r="F53" s="134">
        <v>45.38</v>
      </c>
      <c r="G53" s="134">
        <v>46.74</v>
      </c>
      <c r="H53" s="134">
        <v>46.74</v>
      </c>
      <c r="I53" s="134">
        <v>48.14</v>
      </c>
      <c r="J53" s="134">
        <v>49.63</v>
      </c>
      <c r="K53" s="134">
        <v>48.63</v>
      </c>
      <c r="L53" s="134">
        <v>50.6</v>
      </c>
      <c r="M53" s="134">
        <v>52.72</v>
      </c>
      <c r="N53" s="134">
        <v>58.13</v>
      </c>
      <c r="O53" s="134">
        <v>58.82</v>
      </c>
      <c r="P53" s="135">
        <v>60.4</v>
      </c>
      <c r="Q53" s="135">
        <v>62.47</v>
      </c>
      <c r="R53" s="135">
        <v>64.87</v>
      </c>
      <c r="S53" s="135">
        <v>67.569999999999993</v>
      </c>
      <c r="T53" s="135">
        <v>67.930000000000007</v>
      </c>
      <c r="U53" s="135">
        <v>65.5</v>
      </c>
      <c r="V53" s="135">
        <v>65.48</v>
      </c>
      <c r="W53" s="135">
        <v>70.459999999999994</v>
      </c>
      <c r="X53" s="135">
        <v>70.459999999999994</v>
      </c>
      <c r="Y53" s="135">
        <v>70.459999999999994</v>
      </c>
      <c r="Z53" s="135">
        <v>75.459999999999994</v>
      </c>
      <c r="AA53" s="135">
        <v>80.459999999999994</v>
      </c>
      <c r="AB53" s="135">
        <v>85.46</v>
      </c>
      <c r="AC53" s="135">
        <v>90.46</v>
      </c>
      <c r="AD53" s="135">
        <v>95.46</v>
      </c>
      <c r="AE53" s="135">
        <v>100.46</v>
      </c>
      <c r="AF53" s="135">
        <v>105.46</v>
      </c>
      <c r="AG53" s="134">
        <v>110.46</v>
      </c>
      <c r="AH53" s="134">
        <v>115.46</v>
      </c>
      <c r="AI53" s="121"/>
    </row>
    <row r="54" spans="1:35" x14ac:dyDescent="0.15">
      <c r="A54" s="126" t="s">
        <v>331</v>
      </c>
      <c r="B54" s="126" t="s">
        <v>332</v>
      </c>
      <c r="C54" s="126" t="s">
        <v>333</v>
      </c>
      <c r="D54" s="126" t="s">
        <v>94</v>
      </c>
      <c r="E54" s="126" t="s">
        <v>227</v>
      </c>
      <c r="F54" s="134">
        <v>385.15</v>
      </c>
      <c r="G54" s="134">
        <v>471.94</v>
      </c>
      <c r="H54" s="134">
        <v>492.61</v>
      </c>
      <c r="I54" s="134">
        <v>573.45000000000005</v>
      </c>
      <c r="J54" s="134">
        <v>616.83000000000004</v>
      </c>
      <c r="K54" s="134">
        <v>648.61</v>
      </c>
      <c r="L54" s="134">
        <v>703.96</v>
      </c>
      <c r="M54" s="134">
        <v>850.65</v>
      </c>
      <c r="N54" s="134">
        <v>899.83</v>
      </c>
      <c r="O54" s="134">
        <v>929.52</v>
      </c>
      <c r="P54" s="135">
        <v>950.13</v>
      </c>
      <c r="Q54" s="135">
        <v>995.58</v>
      </c>
      <c r="R54" s="135">
        <v>1033.1099999999999</v>
      </c>
      <c r="S54" s="135">
        <v>1058.94</v>
      </c>
      <c r="T54" s="135">
        <v>1058.94</v>
      </c>
      <c r="U54" s="135">
        <v>1058.94</v>
      </c>
      <c r="V54" s="135">
        <v>1058.94</v>
      </c>
      <c r="W54" s="135">
        <v>1058.94</v>
      </c>
      <c r="X54" s="135">
        <v>1058.94</v>
      </c>
      <c r="Y54" s="135">
        <v>1058.94</v>
      </c>
      <c r="Z54" s="135">
        <v>1101.24</v>
      </c>
      <c r="AA54" s="135">
        <v>1145.1600000000001</v>
      </c>
      <c r="AB54" s="135">
        <v>1202.31</v>
      </c>
      <c r="AC54" s="135">
        <v>1262.3399999999999</v>
      </c>
      <c r="AD54" s="135">
        <v>1312.74</v>
      </c>
      <c r="AE54" s="135">
        <v>1378.26</v>
      </c>
      <c r="AF54" s="135">
        <v>1419.48</v>
      </c>
      <c r="AG54" s="134">
        <v>1490.31</v>
      </c>
      <c r="AH54" s="134">
        <v>1564.65</v>
      </c>
      <c r="AI54" s="121"/>
    </row>
    <row r="55" spans="1:35" x14ac:dyDescent="0.15">
      <c r="A55" s="126" t="s">
        <v>334</v>
      </c>
      <c r="B55" s="126" t="s">
        <v>335</v>
      </c>
      <c r="C55" s="126" t="s">
        <v>336</v>
      </c>
      <c r="D55" s="126" t="s">
        <v>94</v>
      </c>
      <c r="E55" s="126" t="s">
        <v>76</v>
      </c>
      <c r="F55" s="134">
        <v>75.42</v>
      </c>
      <c r="G55" s="134">
        <v>89.91</v>
      </c>
      <c r="H55" s="134">
        <v>94.05</v>
      </c>
      <c r="I55" s="134">
        <v>97.2</v>
      </c>
      <c r="J55" s="134">
        <v>102.33</v>
      </c>
      <c r="K55" s="134">
        <v>115.56</v>
      </c>
      <c r="L55" s="134">
        <v>126.81</v>
      </c>
      <c r="M55" s="134">
        <v>143.1</v>
      </c>
      <c r="N55" s="134">
        <v>148.05000000000001</v>
      </c>
      <c r="O55" s="134">
        <v>148.04</v>
      </c>
      <c r="P55" s="135">
        <v>153.81</v>
      </c>
      <c r="Q55" s="135">
        <v>159.93</v>
      </c>
      <c r="R55" s="135">
        <v>166.32</v>
      </c>
      <c r="S55" s="135">
        <v>169.47</v>
      </c>
      <c r="T55" s="135">
        <v>174.37</v>
      </c>
      <c r="U55" s="135">
        <v>174.37</v>
      </c>
      <c r="V55" s="135">
        <v>170.7</v>
      </c>
      <c r="W55" s="135">
        <v>170.7</v>
      </c>
      <c r="X55" s="135">
        <v>168.14</v>
      </c>
      <c r="Y55" s="135">
        <v>168.14</v>
      </c>
      <c r="Z55" s="135">
        <v>173.14</v>
      </c>
      <c r="AA55" s="135">
        <v>178.14</v>
      </c>
      <c r="AB55" s="135">
        <v>183.14</v>
      </c>
      <c r="AC55" s="135">
        <v>188.63</v>
      </c>
      <c r="AD55" s="135">
        <v>193.63</v>
      </c>
      <c r="AE55" s="135">
        <v>193.63</v>
      </c>
      <c r="AF55" s="135">
        <v>198.63</v>
      </c>
      <c r="AG55" s="134">
        <v>204.58</v>
      </c>
      <c r="AH55" s="134">
        <v>210.7</v>
      </c>
      <c r="AI55" s="121"/>
    </row>
    <row r="56" spans="1:35" ht="17" x14ac:dyDescent="0.15">
      <c r="A56" s="126" t="s">
        <v>337</v>
      </c>
      <c r="B56" s="126" t="s">
        <v>338</v>
      </c>
      <c r="C56" s="126" t="s">
        <v>339</v>
      </c>
      <c r="D56" s="126" t="s">
        <v>194</v>
      </c>
      <c r="E56" s="126" t="s">
        <v>76</v>
      </c>
      <c r="F56" s="134">
        <v>55.43</v>
      </c>
      <c r="G56" s="134">
        <v>58.23</v>
      </c>
      <c r="H56" s="134">
        <v>62.37</v>
      </c>
      <c r="I56" s="134">
        <v>64.260000000000005</v>
      </c>
      <c r="J56" s="134">
        <v>66.06</v>
      </c>
      <c r="K56" s="134">
        <v>67.94</v>
      </c>
      <c r="L56" s="134">
        <v>77.040000000000006</v>
      </c>
      <c r="M56" s="134">
        <v>86.22</v>
      </c>
      <c r="N56" s="134">
        <v>90.36</v>
      </c>
      <c r="O56" s="134">
        <v>94.85</v>
      </c>
      <c r="P56" s="135">
        <v>99.54</v>
      </c>
      <c r="Q56" s="135">
        <v>103.68</v>
      </c>
      <c r="R56" s="135">
        <v>106.74</v>
      </c>
      <c r="S56" s="135" t="s">
        <v>52</v>
      </c>
      <c r="T56" s="135" t="s">
        <v>52</v>
      </c>
      <c r="U56" s="135" t="s">
        <v>52</v>
      </c>
      <c r="V56" s="135" t="s">
        <v>52</v>
      </c>
      <c r="W56" s="135" t="s">
        <v>52</v>
      </c>
      <c r="X56" s="135" t="s">
        <v>52</v>
      </c>
      <c r="Y56" s="135" t="s">
        <v>52</v>
      </c>
      <c r="Z56" s="135" t="s">
        <v>52</v>
      </c>
      <c r="AA56" s="135" t="s">
        <v>52</v>
      </c>
      <c r="AB56" s="135" t="s">
        <v>52</v>
      </c>
      <c r="AC56" s="135" t="s">
        <v>52</v>
      </c>
      <c r="AD56" s="135" t="s">
        <v>52</v>
      </c>
      <c r="AE56" s="135" t="s">
        <v>52</v>
      </c>
      <c r="AF56" s="135" t="s">
        <v>52</v>
      </c>
      <c r="AG56" s="134" t="s">
        <v>52</v>
      </c>
      <c r="AH56" s="134" t="s">
        <v>52</v>
      </c>
      <c r="AI56" s="121"/>
    </row>
    <row r="57" spans="1:35" ht="17" x14ac:dyDescent="0.15">
      <c r="A57" s="126" t="s">
        <v>340</v>
      </c>
      <c r="B57" s="126" t="s">
        <v>52</v>
      </c>
      <c r="C57" s="126" t="s">
        <v>341</v>
      </c>
      <c r="D57" s="126" t="s">
        <v>194</v>
      </c>
      <c r="E57" s="126" t="s">
        <v>76</v>
      </c>
      <c r="F57" s="134" t="s">
        <v>52</v>
      </c>
      <c r="G57" s="134" t="s">
        <v>52</v>
      </c>
      <c r="H57" s="134" t="s">
        <v>52</v>
      </c>
      <c r="I57" s="134" t="s">
        <v>52</v>
      </c>
      <c r="J57" s="134" t="s">
        <v>52</v>
      </c>
      <c r="K57" s="134" t="s">
        <v>52</v>
      </c>
      <c r="L57" s="134" t="s">
        <v>52</v>
      </c>
      <c r="M57" s="134" t="s">
        <v>52</v>
      </c>
      <c r="N57" s="134" t="s">
        <v>52</v>
      </c>
      <c r="O57" s="134" t="s">
        <v>52</v>
      </c>
      <c r="P57" s="135" t="s">
        <v>52</v>
      </c>
      <c r="Q57" s="135" t="s">
        <v>52</v>
      </c>
      <c r="R57" s="135" t="s">
        <v>52</v>
      </c>
      <c r="S57" s="135" t="s">
        <v>52</v>
      </c>
      <c r="T57" s="135" t="s">
        <v>52</v>
      </c>
      <c r="U57" s="135" t="s">
        <v>52</v>
      </c>
      <c r="V57" s="135" t="s">
        <v>52</v>
      </c>
      <c r="W57" s="135" t="s">
        <v>52</v>
      </c>
      <c r="X57" s="135" t="s">
        <v>52</v>
      </c>
      <c r="Y57" s="135" t="s">
        <v>52</v>
      </c>
      <c r="Z57" s="135" t="s">
        <v>52</v>
      </c>
      <c r="AA57" s="135" t="s">
        <v>52</v>
      </c>
      <c r="AB57" s="135" t="s">
        <v>52</v>
      </c>
      <c r="AC57" s="135" t="s">
        <v>52</v>
      </c>
      <c r="AD57" s="135" t="s">
        <v>52</v>
      </c>
      <c r="AE57" s="135" t="s">
        <v>52</v>
      </c>
      <c r="AF57" s="135" t="s">
        <v>52</v>
      </c>
      <c r="AG57" s="134" t="s">
        <v>52</v>
      </c>
      <c r="AH57" s="134" t="s">
        <v>52</v>
      </c>
      <c r="AI57" s="121"/>
    </row>
    <row r="58" spans="1:35" x14ac:dyDescent="0.15">
      <c r="A58" s="126" t="s">
        <v>342</v>
      </c>
      <c r="B58" s="126" t="s">
        <v>343</v>
      </c>
      <c r="C58" s="126" t="s">
        <v>344</v>
      </c>
      <c r="D58" s="126" t="s">
        <v>94</v>
      </c>
      <c r="E58" s="126" t="s">
        <v>78</v>
      </c>
      <c r="F58" s="134" t="s">
        <v>52</v>
      </c>
      <c r="G58" s="134">
        <v>547.41999999999996</v>
      </c>
      <c r="H58" s="134">
        <v>601.24</v>
      </c>
      <c r="I58" s="134">
        <v>644.64</v>
      </c>
      <c r="J58" s="134">
        <v>725.24</v>
      </c>
      <c r="K58" s="134">
        <v>768.78</v>
      </c>
      <c r="L58" s="134">
        <v>852.58</v>
      </c>
      <c r="M58" s="134">
        <v>976.19</v>
      </c>
      <c r="N58" s="134">
        <v>993.14</v>
      </c>
      <c r="O58" s="134">
        <v>1041.1199999999999</v>
      </c>
      <c r="P58" s="135">
        <v>1092.1400000000001</v>
      </c>
      <c r="Q58" s="135">
        <v>1144.97</v>
      </c>
      <c r="R58" s="135">
        <v>1190.07</v>
      </c>
      <c r="S58" s="135">
        <v>1231.72</v>
      </c>
      <c r="T58" s="135">
        <v>1262.49</v>
      </c>
      <c r="U58" s="135">
        <v>1262.49</v>
      </c>
      <c r="V58" s="135">
        <v>1262.49</v>
      </c>
      <c r="W58" s="135">
        <v>1287.28</v>
      </c>
      <c r="X58" s="135">
        <v>1312.89</v>
      </c>
      <c r="Y58" s="135">
        <v>1339.02</v>
      </c>
      <c r="Z58" s="135">
        <v>1392.34</v>
      </c>
      <c r="AA58" s="135">
        <v>1461.81</v>
      </c>
      <c r="AB58" s="135">
        <v>1549.37</v>
      </c>
      <c r="AC58" s="135">
        <v>1595.75</v>
      </c>
      <c r="AD58" s="135">
        <v>1659.42</v>
      </c>
      <c r="AE58" s="135">
        <v>1742.19</v>
      </c>
      <c r="AF58" s="135">
        <v>1794.35</v>
      </c>
      <c r="AG58" s="134">
        <v>1883.95</v>
      </c>
      <c r="AH58" s="134">
        <v>1978.02</v>
      </c>
      <c r="AI58" s="121"/>
    </row>
    <row r="59" spans="1:35" ht="17" x14ac:dyDescent="0.15">
      <c r="A59" s="129" t="s">
        <v>345</v>
      </c>
      <c r="B59" s="126" t="s">
        <v>52</v>
      </c>
      <c r="C59" s="129" t="s">
        <v>346</v>
      </c>
      <c r="D59" s="126" t="s">
        <v>194</v>
      </c>
      <c r="E59" s="126" t="s">
        <v>76</v>
      </c>
      <c r="F59" s="134" t="s">
        <v>52</v>
      </c>
      <c r="G59" s="134" t="s">
        <v>52</v>
      </c>
      <c r="H59" s="134" t="s">
        <v>52</v>
      </c>
      <c r="I59" s="134" t="s">
        <v>52</v>
      </c>
      <c r="J59" s="134" t="s">
        <v>52</v>
      </c>
      <c r="K59" s="134" t="s">
        <v>52</v>
      </c>
      <c r="L59" s="134" t="s">
        <v>52</v>
      </c>
      <c r="M59" s="134" t="s">
        <v>52</v>
      </c>
      <c r="N59" s="134" t="s">
        <v>52</v>
      </c>
      <c r="O59" s="134" t="s">
        <v>52</v>
      </c>
      <c r="P59" s="134" t="s">
        <v>52</v>
      </c>
      <c r="Q59" s="134" t="s">
        <v>52</v>
      </c>
      <c r="R59" s="134" t="s">
        <v>52</v>
      </c>
      <c r="S59" s="134" t="s">
        <v>52</v>
      </c>
      <c r="T59" s="134" t="s">
        <v>52</v>
      </c>
      <c r="U59" s="134" t="s">
        <v>52</v>
      </c>
      <c r="V59" s="135" t="s">
        <v>52</v>
      </c>
      <c r="W59" s="135" t="s">
        <v>52</v>
      </c>
      <c r="X59" s="135" t="s">
        <v>52</v>
      </c>
      <c r="Y59" s="135" t="s">
        <v>52</v>
      </c>
      <c r="Z59" s="135" t="s">
        <v>52</v>
      </c>
      <c r="AA59" s="135" t="s">
        <v>52</v>
      </c>
      <c r="AB59" s="135" t="s">
        <v>52</v>
      </c>
      <c r="AC59" s="135" t="s">
        <v>52</v>
      </c>
      <c r="AD59" s="135" t="s">
        <v>52</v>
      </c>
      <c r="AE59" s="135" t="s">
        <v>52</v>
      </c>
      <c r="AF59" s="135" t="s">
        <v>52</v>
      </c>
      <c r="AG59" s="134" t="s">
        <v>52</v>
      </c>
      <c r="AH59" s="134" t="s">
        <v>52</v>
      </c>
      <c r="AI59" s="130"/>
    </row>
    <row r="60" spans="1:35" x14ac:dyDescent="0.15">
      <c r="A60" s="126" t="s">
        <v>347</v>
      </c>
      <c r="B60" s="126" t="s">
        <v>348</v>
      </c>
      <c r="C60" s="126" t="s">
        <v>349</v>
      </c>
      <c r="D60" s="126" t="s">
        <v>94</v>
      </c>
      <c r="E60" s="126" t="s">
        <v>78</v>
      </c>
      <c r="F60" s="134">
        <v>825.73</v>
      </c>
      <c r="G60" s="134">
        <v>862.87</v>
      </c>
      <c r="H60" s="134">
        <v>931.53</v>
      </c>
      <c r="I60" s="134">
        <v>931.53</v>
      </c>
      <c r="J60" s="134">
        <v>931.53</v>
      </c>
      <c r="K60" s="134">
        <v>931.53</v>
      </c>
      <c r="L60" s="134">
        <v>987.42</v>
      </c>
      <c r="M60" s="134">
        <v>1058.96</v>
      </c>
      <c r="N60" s="134">
        <v>1063.73</v>
      </c>
      <c r="O60" s="134">
        <v>1116.2</v>
      </c>
      <c r="P60" s="135">
        <v>1171</v>
      </c>
      <c r="Q60" s="135">
        <v>1223</v>
      </c>
      <c r="R60" s="135">
        <v>1272</v>
      </c>
      <c r="S60" s="135">
        <v>1312.7</v>
      </c>
      <c r="T60" s="135">
        <v>1338.95</v>
      </c>
      <c r="U60" s="135">
        <v>1338.95</v>
      </c>
      <c r="V60" s="135">
        <v>1338.95</v>
      </c>
      <c r="W60" s="135">
        <v>1365.25</v>
      </c>
      <c r="X60" s="135">
        <v>1391.87</v>
      </c>
      <c r="Y60" s="135">
        <v>1419.01</v>
      </c>
      <c r="Z60" s="135">
        <v>1475.06</v>
      </c>
      <c r="AA60" s="135">
        <v>1548.66</v>
      </c>
      <c r="AB60" s="135">
        <v>1625.94</v>
      </c>
      <c r="AC60" s="135">
        <v>1690.82</v>
      </c>
      <c r="AD60" s="135">
        <v>1758.28</v>
      </c>
      <c r="AE60" s="135">
        <v>1846.02</v>
      </c>
      <c r="AF60" s="135">
        <v>1901.22</v>
      </c>
      <c r="AG60" s="134">
        <v>1996.09</v>
      </c>
      <c r="AH60" s="134">
        <v>2095.69</v>
      </c>
      <c r="AI60" s="121"/>
    </row>
    <row r="61" spans="1:35" x14ac:dyDescent="0.15">
      <c r="A61" s="126" t="s">
        <v>350</v>
      </c>
      <c r="B61" s="126" t="s">
        <v>351</v>
      </c>
      <c r="C61" s="126" t="s">
        <v>352</v>
      </c>
      <c r="D61" s="126" t="s">
        <v>94</v>
      </c>
      <c r="E61" s="126" t="s">
        <v>76</v>
      </c>
      <c r="F61" s="134">
        <v>37.43</v>
      </c>
      <c r="G61" s="134">
        <v>40.92</v>
      </c>
      <c r="H61" s="134">
        <v>58.91</v>
      </c>
      <c r="I61" s="134">
        <v>64.17</v>
      </c>
      <c r="J61" s="134">
        <v>68.64</v>
      </c>
      <c r="K61" s="134">
        <v>74.510000000000005</v>
      </c>
      <c r="L61" s="134">
        <v>83.07</v>
      </c>
      <c r="M61" s="134">
        <v>90.27</v>
      </c>
      <c r="N61" s="134">
        <v>96.52</v>
      </c>
      <c r="O61" s="134">
        <v>99.98</v>
      </c>
      <c r="P61" s="135">
        <v>102.68</v>
      </c>
      <c r="Q61" s="135">
        <v>105.65</v>
      </c>
      <c r="R61" s="135">
        <v>108.75</v>
      </c>
      <c r="S61" s="135">
        <v>111.27</v>
      </c>
      <c r="T61" s="135">
        <v>113.79</v>
      </c>
      <c r="U61" s="135">
        <v>113.68</v>
      </c>
      <c r="V61" s="135">
        <v>113.55</v>
      </c>
      <c r="W61" s="135">
        <v>113.5</v>
      </c>
      <c r="X61" s="135">
        <v>113.48</v>
      </c>
      <c r="Y61" s="135">
        <v>113.03</v>
      </c>
      <c r="Z61" s="135">
        <v>113</v>
      </c>
      <c r="AA61" s="135">
        <v>117.98</v>
      </c>
      <c r="AB61" s="135">
        <v>122.96</v>
      </c>
      <c r="AC61" s="135">
        <v>123.55</v>
      </c>
      <c r="AD61" s="135">
        <v>128.55000000000001</v>
      </c>
      <c r="AE61" s="135">
        <v>133.55000000000001</v>
      </c>
      <c r="AF61" s="135">
        <v>132.44</v>
      </c>
      <c r="AG61" s="134">
        <v>132.44</v>
      </c>
      <c r="AH61" s="134">
        <v>136.93</v>
      </c>
      <c r="AI61" s="121"/>
    </row>
    <row r="62" spans="1:35" x14ac:dyDescent="0.15">
      <c r="A62" s="126" t="s">
        <v>353</v>
      </c>
      <c r="B62" s="126" t="s">
        <v>354</v>
      </c>
      <c r="C62" s="126" t="s">
        <v>355</v>
      </c>
      <c r="D62" s="126" t="s">
        <v>94</v>
      </c>
      <c r="E62" s="126" t="s">
        <v>227</v>
      </c>
      <c r="F62" s="134">
        <v>469.65</v>
      </c>
      <c r="G62" s="134">
        <v>498.74</v>
      </c>
      <c r="H62" s="134">
        <v>513.25</v>
      </c>
      <c r="I62" s="134">
        <v>564.95000000000005</v>
      </c>
      <c r="J62" s="134">
        <v>612.67999999999995</v>
      </c>
      <c r="K62" s="134">
        <v>675.5</v>
      </c>
      <c r="L62" s="134">
        <v>706.23</v>
      </c>
      <c r="M62" s="134">
        <v>748.59</v>
      </c>
      <c r="N62" s="134">
        <v>799.16</v>
      </c>
      <c r="O62" s="134">
        <v>838.34</v>
      </c>
      <c r="P62" s="135">
        <v>871.67</v>
      </c>
      <c r="Q62" s="135">
        <v>913.73</v>
      </c>
      <c r="R62" s="135">
        <v>953.33</v>
      </c>
      <c r="S62" s="135">
        <v>979.16</v>
      </c>
      <c r="T62" s="135">
        <v>991.31</v>
      </c>
      <c r="U62" s="135">
        <v>991.31</v>
      </c>
      <c r="V62" s="135">
        <v>991.31</v>
      </c>
      <c r="W62" s="135">
        <v>1010.07</v>
      </c>
      <c r="X62" s="135">
        <v>1010.07</v>
      </c>
      <c r="Y62" s="135">
        <v>1030.1400000000001</v>
      </c>
      <c r="Z62" s="135">
        <v>1071.27</v>
      </c>
      <c r="AA62" s="135">
        <v>1114.02</v>
      </c>
      <c r="AB62" s="135">
        <v>1158.48</v>
      </c>
      <c r="AC62" s="135">
        <v>1216.26</v>
      </c>
      <c r="AD62" s="135">
        <v>1264.77</v>
      </c>
      <c r="AE62" s="135">
        <v>1327.86</v>
      </c>
      <c r="AF62" s="135">
        <v>1341.13</v>
      </c>
      <c r="AG62" s="134">
        <v>1408.05</v>
      </c>
      <c r="AH62" s="134">
        <v>1478.31</v>
      </c>
      <c r="AI62" s="121"/>
    </row>
    <row r="63" spans="1:35" x14ac:dyDescent="0.15">
      <c r="A63" s="126" t="s">
        <v>356</v>
      </c>
      <c r="B63" s="126" t="s">
        <v>357</v>
      </c>
      <c r="C63" s="126" t="s">
        <v>358</v>
      </c>
      <c r="D63" s="126" t="s">
        <v>94</v>
      </c>
      <c r="E63" s="126" t="s">
        <v>76</v>
      </c>
      <c r="F63" s="134">
        <v>74</v>
      </c>
      <c r="G63" s="134">
        <v>80</v>
      </c>
      <c r="H63" s="134">
        <v>88</v>
      </c>
      <c r="I63" s="134">
        <v>91.96</v>
      </c>
      <c r="J63" s="134">
        <v>95.64</v>
      </c>
      <c r="K63" s="134">
        <v>106.16</v>
      </c>
      <c r="L63" s="134">
        <v>134.5</v>
      </c>
      <c r="M63" s="134">
        <v>141.91</v>
      </c>
      <c r="N63" s="134">
        <v>150.69999999999999</v>
      </c>
      <c r="O63" s="134">
        <v>156.41999999999999</v>
      </c>
      <c r="P63" s="135">
        <v>164.26</v>
      </c>
      <c r="Q63" s="135">
        <v>172.46</v>
      </c>
      <c r="R63" s="135">
        <v>180.13</v>
      </c>
      <c r="S63" s="135">
        <v>188.15</v>
      </c>
      <c r="T63" s="135">
        <v>192.85</v>
      </c>
      <c r="U63" s="135">
        <v>192.85</v>
      </c>
      <c r="V63" s="135">
        <v>192.85</v>
      </c>
      <c r="W63" s="135">
        <v>196.51</v>
      </c>
      <c r="X63" s="135">
        <v>200.24</v>
      </c>
      <c r="Y63" s="135">
        <v>200.24</v>
      </c>
      <c r="Z63" s="135">
        <v>205.24</v>
      </c>
      <c r="AA63" s="135">
        <v>210.24</v>
      </c>
      <c r="AB63" s="135">
        <v>216.53</v>
      </c>
      <c r="AC63" s="135">
        <v>223</v>
      </c>
      <c r="AD63" s="135">
        <v>228</v>
      </c>
      <c r="AE63" s="135">
        <v>233</v>
      </c>
      <c r="AF63" s="135">
        <v>238</v>
      </c>
      <c r="AG63" s="134">
        <v>242.74</v>
      </c>
      <c r="AH63" s="134">
        <v>250</v>
      </c>
      <c r="AI63" s="121"/>
    </row>
    <row r="64" spans="1:35" x14ac:dyDescent="0.15">
      <c r="A64" s="126" t="s">
        <v>359</v>
      </c>
      <c r="B64" s="126" t="s">
        <v>360</v>
      </c>
      <c r="C64" s="126" t="s">
        <v>361</v>
      </c>
      <c r="D64" s="126" t="s">
        <v>94</v>
      </c>
      <c r="E64" s="126" t="s">
        <v>76</v>
      </c>
      <c r="F64" s="134">
        <v>59.51</v>
      </c>
      <c r="G64" s="134">
        <v>64.510000000000005</v>
      </c>
      <c r="H64" s="134">
        <v>67.77</v>
      </c>
      <c r="I64" s="134">
        <v>69.13</v>
      </c>
      <c r="J64" s="134">
        <v>72.239999999999995</v>
      </c>
      <c r="K64" s="134">
        <v>75.489999999999995</v>
      </c>
      <c r="L64" s="134">
        <v>79.260000000000005</v>
      </c>
      <c r="M64" s="134">
        <v>86.39</v>
      </c>
      <c r="N64" s="134">
        <v>90.71</v>
      </c>
      <c r="O64" s="134">
        <v>95.14</v>
      </c>
      <c r="P64" s="135">
        <v>99.81</v>
      </c>
      <c r="Q64" s="135">
        <v>104.7</v>
      </c>
      <c r="R64" s="135">
        <v>109.41</v>
      </c>
      <c r="S64" s="135">
        <v>113.24</v>
      </c>
      <c r="T64" s="135">
        <v>113.24</v>
      </c>
      <c r="U64" s="135">
        <v>113.24</v>
      </c>
      <c r="V64" s="135">
        <v>113.24</v>
      </c>
      <c r="W64" s="135">
        <v>113.24</v>
      </c>
      <c r="X64" s="135">
        <v>113.24</v>
      </c>
      <c r="Y64" s="135">
        <v>113.24</v>
      </c>
      <c r="Z64" s="135">
        <v>118.24</v>
      </c>
      <c r="AA64" s="135">
        <v>123.24</v>
      </c>
      <c r="AB64" s="135">
        <v>128.24</v>
      </c>
      <c r="AC64" s="135">
        <v>133.24</v>
      </c>
      <c r="AD64" s="135">
        <v>138.24</v>
      </c>
      <c r="AE64" s="135">
        <v>143.24</v>
      </c>
      <c r="AF64" s="135">
        <v>148.24</v>
      </c>
      <c r="AG64" s="134">
        <v>153.24</v>
      </c>
      <c r="AH64" s="134">
        <v>158.24</v>
      </c>
      <c r="AI64" s="121"/>
    </row>
    <row r="65" spans="1:35" x14ac:dyDescent="0.15">
      <c r="A65" s="126" t="s">
        <v>362</v>
      </c>
      <c r="B65" s="126" t="s">
        <v>363</v>
      </c>
      <c r="C65" s="126" t="s">
        <v>364</v>
      </c>
      <c r="D65" s="126" t="s">
        <v>94</v>
      </c>
      <c r="E65" s="126" t="s">
        <v>76</v>
      </c>
      <c r="F65" s="134">
        <v>79.989999999999995</v>
      </c>
      <c r="G65" s="134">
        <v>82.96</v>
      </c>
      <c r="H65" s="134">
        <v>88.26</v>
      </c>
      <c r="I65" s="134">
        <v>94.06</v>
      </c>
      <c r="J65" s="134">
        <v>104.19</v>
      </c>
      <c r="K65" s="134">
        <v>110.28</v>
      </c>
      <c r="L65" s="134">
        <v>125.31</v>
      </c>
      <c r="M65" s="134">
        <v>128.06</v>
      </c>
      <c r="N65" s="134">
        <v>132.65</v>
      </c>
      <c r="O65" s="134">
        <v>136.05000000000001</v>
      </c>
      <c r="P65" s="135">
        <v>140.52000000000001</v>
      </c>
      <c r="Q65" s="135">
        <v>146.32</v>
      </c>
      <c r="R65" s="135">
        <v>151.78</v>
      </c>
      <c r="S65" s="135">
        <v>158.37</v>
      </c>
      <c r="T65" s="135">
        <v>162.80000000000001</v>
      </c>
      <c r="U65" s="135">
        <v>162.80000000000001</v>
      </c>
      <c r="V65" s="135">
        <v>162.79</v>
      </c>
      <c r="W65" s="135">
        <v>162.79</v>
      </c>
      <c r="X65" s="135">
        <v>162.63</v>
      </c>
      <c r="Y65" s="135">
        <v>162.62</v>
      </c>
      <c r="Z65" s="135">
        <v>162.61000000000001</v>
      </c>
      <c r="AA65" s="135">
        <v>162.6</v>
      </c>
      <c r="AB65" s="135">
        <v>162.6</v>
      </c>
      <c r="AC65" s="135">
        <v>162.59</v>
      </c>
      <c r="AD65" s="135">
        <v>167.58</v>
      </c>
      <c r="AE65" s="135">
        <v>172.58</v>
      </c>
      <c r="AF65" s="135">
        <v>177.57</v>
      </c>
      <c r="AG65" s="134">
        <v>182.79</v>
      </c>
      <c r="AH65" s="134">
        <v>188.15</v>
      </c>
      <c r="AI65" s="121"/>
    </row>
    <row r="66" spans="1:35" ht="17" x14ac:dyDescent="0.15">
      <c r="A66" s="126" t="s">
        <v>365</v>
      </c>
      <c r="B66" s="126" t="s">
        <v>366</v>
      </c>
      <c r="C66" s="126" t="s">
        <v>367</v>
      </c>
      <c r="D66" s="126" t="s">
        <v>194</v>
      </c>
      <c r="E66" s="126" t="s">
        <v>82</v>
      </c>
      <c r="F66" s="134">
        <v>464</v>
      </c>
      <c r="G66" s="134">
        <v>494.41</v>
      </c>
      <c r="H66" s="134">
        <v>547.15</v>
      </c>
      <c r="I66" s="134">
        <v>600.77</v>
      </c>
      <c r="J66" s="134">
        <v>645.70000000000005</v>
      </c>
      <c r="K66" s="134">
        <v>680.51</v>
      </c>
      <c r="L66" s="134">
        <v>741.42</v>
      </c>
      <c r="M66" s="134">
        <v>851.15</v>
      </c>
      <c r="N66" s="134">
        <v>857.62</v>
      </c>
      <c r="O66" s="134">
        <v>889.46</v>
      </c>
      <c r="P66" s="135">
        <v>933.04</v>
      </c>
      <c r="Q66" s="135">
        <v>975.03</v>
      </c>
      <c r="R66" s="135">
        <v>1018.91</v>
      </c>
      <c r="S66" s="135">
        <v>1056.6099999999999</v>
      </c>
      <c r="T66" s="135">
        <v>1077.74</v>
      </c>
      <c r="U66" s="135">
        <v>1077.74</v>
      </c>
      <c r="V66" s="135">
        <v>1077.74</v>
      </c>
      <c r="W66" s="135">
        <v>1077.74</v>
      </c>
      <c r="X66" s="135">
        <v>1093.9000000000001</v>
      </c>
      <c r="Y66" s="135">
        <v>1115.67</v>
      </c>
      <c r="Z66" s="135">
        <v>1160.19</v>
      </c>
      <c r="AA66" s="135">
        <v>1218.08</v>
      </c>
      <c r="AB66" s="135">
        <v>1291.04</v>
      </c>
      <c r="AC66" s="135">
        <v>1329.64</v>
      </c>
      <c r="AD66" s="135" t="s">
        <v>52</v>
      </c>
      <c r="AE66" s="135" t="s">
        <v>52</v>
      </c>
      <c r="AF66" s="135" t="s">
        <v>52</v>
      </c>
      <c r="AG66" s="134" t="s">
        <v>52</v>
      </c>
      <c r="AH66" s="134" t="s">
        <v>52</v>
      </c>
      <c r="AI66" s="121"/>
    </row>
    <row r="67" spans="1:35" x14ac:dyDescent="0.15">
      <c r="A67" s="126" t="s">
        <v>368</v>
      </c>
      <c r="B67" s="126" t="s">
        <v>369</v>
      </c>
      <c r="C67" s="126" t="s">
        <v>370</v>
      </c>
      <c r="D67" s="126" t="s">
        <v>94</v>
      </c>
      <c r="E67" s="126" t="s">
        <v>78</v>
      </c>
      <c r="F67" s="134" t="s">
        <v>52</v>
      </c>
      <c r="G67" s="134" t="s">
        <v>52</v>
      </c>
      <c r="H67" s="134" t="s">
        <v>52</v>
      </c>
      <c r="I67" s="134" t="s">
        <v>52</v>
      </c>
      <c r="J67" s="134" t="s">
        <v>52</v>
      </c>
      <c r="K67" s="134" t="s">
        <v>52</v>
      </c>
      <c r="L67" s="134" t="s">
        <v>52</v>
      </c>
      <c r="M67" s="134" t="s">
        <v>52</v>
      </c>
      <c r="N67" s="134" t="s">
        <v>52</v>
      </c>
      <c r="O67" s="134" t="s">
        <v>52</v>
      </c>
      <c r="P67" s="134" t="s">
        <v>52</v>
      </c>
      <c r="Q67" s="134" t="s">
        <v>52</v>
      </c>
      <c r="R67" s="134" t="s">
        <v>52</v>
      </c>
      <c r="S67" s="134" t="s">
        <v>52</v>
      </c>
      <c r="T67" s="134" t="s">
        <v>52</v>
      </c>
      <c r="U67" s="134" t="s">
        <v>52</v>
      </c>
      <c r="V67" s="134" t="s">
        <v>52</v>
      </c>
      <c r="W67" s="134" t="s">
        <v>52</v>
      </c>
      <c r="X67" s="134" t="s">
        <v>52</v>
      </c>
      <c r="Y67" s="134" t="s">
        <v>52</v>
      </c>
      <c r="Z67" s="134" t="s">
        <v>52</v>
      </c>
      <c r="AA67" s="134" t="s">
        <v>52</v>
      </c>
      <c r="AB67" s="134" t="s">
        <v>52</v>
      </c>
      <c r="AC67" s="134" t="s">
        <v>52</v>
      </c>
      <c r="AD67" s="135">
        <v>1550.87</v>
      </c>
      <c r="AE67" s="135">
        <v>1612.52</v>
      </c>
      <c r="AF67" s="135">
        <v>1676.9</v>
      </c>
      <c r="AG67" s="134">
        <v>1760.74</v>
      </c>
      <c r="AH67" s="134">
        <v>1848.41</v>
      </c>
      <c r="AI67" s="121"/>
    </row>
    <row r="68" spans="1:35" x14ac:dyDescent="0.15">
      <c r="A68" s="16" t="s">
        <v>371</v>
      </c>
      <c r="B68" s="126" t="s">
        <v>372</v>
      </c>
      <c r="C68" s="16" t="s">
        <v>373</v>
      </c>
      <c r="D68" s="126" t="s">
        <v>94</v>
      </c>
      <c r="E68" s="126" t="s">
        <v>88</v>
      </c>
      <c r="F68" s="134" t="s">
        <v>52</v>
      </c>
      <c r="G68" s="134" t="s">
        <v>52</v>
      </c>
      <c r="H68" s="134" t="s">
        <v>52</v>
      </c>
      <c r="I68" s="134" t="s">
        <v>52</v>
      </c>
      <c r="J68" s="134" t="s">
        <v>52</v>
      </c>
      <c r="K68" s="134" t="s">
        <v>52</v>
      </c>
      <c r="L68" s="134" t="s">
        <v>52</v>
      </c>
      <c r="M68" s="134" t="s">
        <v>52</v>
      </c>
      <c r="N68" s="140">
        <v>44.65</v>
      </c>
      <c r="O68" s="134">
        <v>46.87</v>
      </c>
      <c r="P68" s="135">
        <v>49.86</v>
      </c>
      <c r="Q68" s="135">
        <v>52.33</v>
      </c>
      <c r="R68" s="135">
        <v>54.95</v>
      </c>
      <c r="S68" s="135">
        <v>57.69</v>
      </c>
      <c r="T68" s="135">
        <v>59.13</v>
      </c>
      <c r="U68" s="135">
        <v>59.13</v>
      </c>
      <c r="V68" s="135">
        <v>59.13</v>
      </c>
      <c r="W68" s="135">
        <v>59.13</v>
      </c>
      <c r="X68" s="135">
        <v>59.13</v>
      </c>
      <c r="Y68" s="135">
        <v>58.54</v>
      </c>
      <c r="Z68" s="135">
        <v>59.7</v>
      </c>
      <c r="AA68" s="135">
        <v>60.88</v>
      </c>
      <c r="AB68" s="135">
        <v>62.7</v>
      </c>
      <c r="AC68" s="135">
        <v>64.569999999999993</v>
      </c>
      <c r="AD68" s="135">
        <v>65.849999999999994</v>
      </c>
      <c r="AE68" s="135">
        <v>67.16</v>
      </c>
      <c r="AF68" s="135">
        <v>72.16</v>
      </c>
      <c r="AG68" s="134">
        <v>77.16</v>
      </c>
      <c r="AH68" s="134">
        <v>79.459999999999994</v>
      </c>
    </row>
    <row r="69" spans="1:35" x14ac:dyDescent="0.15">
      <c r="A69" s="126" t="s">
        <v>374</v>
      </c>
      <c r="B69" s="126" t="s">
        <v>375</v>
      </c>
      <c r="C69" s="126" t="s">
        <v>376</v>
      </c>
      <c r="D69" s="126" t="s">
        <v>94</v>
      </c>
      <c r="E69" s="126" t="s">
        <v>76</v>
      </c>
      <c r="F69" s="134">
        <v>143.99</v>
      </c>
      <c r="G69" s="134">
        <v>150.08000000000001</v>
      </c>
      <c r="H69" s="134">
        <v>153.02000000000001</v>
      </c>
      <c r="I69" s="134">
        <v>159.9</v>
      </c>
      <c r="J69" s="134">
        <v>167.1</v>
      </c>
      <c r="K69" s="134">
        <v>180.35</v>
      </c>
      <c r="L69" s="134">
        <v>192.08</v>
      </c>
      <c r="M69" s="134">
        <v>201.68</v>
      </c>
      <c r="N69" s="134">
        <v>211.76</v>
      </c>
      <c r="O69" s="134">
        <v>218.33</v>
      </c>
      <c r="P69" s="135">
        <v>223.78</v>
      </c>
      <c r="Q69" s="135">
        <v>231.66</v>
      </c>
      <c r="R69" s="135">
        <v>240.47</v>
      </c>
      <c r="S69" s="135">
        <v>252.25</v>
      </c>
      <c r="T69" s="135">
        <v>257.13</v>
      </c>
      <c r="U69" s="135">
        <v>257.13</v>
      </c>
      <c r="V69" s="135">
        <v>257.13</v>
      </c>
      <c r="W69" s="135">
        <v>262.26</v>
      </c>
      <c r="X69" s="135">
        <v>267.5</v>
      </c>
      <c r="Y69" s="135">
        <v>272.58</v>
      </c>
      <c r="Z69" s="135">
        <v>277.76</v>
      </c>
      <c r="AA69" s="135">
        <v>283.04000000000002</v>
      </c>
      <c r="AB69" s="135">
        <v>291.5</v>
      </c>
      <c r="AC69" s="135">
        <v>300.22000000000003</v>
      </c>
      <c r="AD69" s="135">
        <v>306.19</v>
      </c>
      <c r="AE69" s="135">
        <v>312.27999999999997</v>
      </c>
      <c r="AF69" s="135">
        <v>318.49</v>
      </c>
      <c r="AG69" s="134">
        <v>328.01</v>
      </c>
      <c r="AH69" s="134">
        <v>337.82</v>
      </c>
      <c r="AI69" s="121"/>
    </row>
    <row r="70" spans="1:35" x14ac:dyDescent="0.15">
      <c r="A70" s="126" t="s">
        <v>377</v>
      </c>
      <c r="B70" s="126" t="s">
        <v>378</v>
      </c>
      <c r="C70" s="126" t="s">
        <v>379</v>
      </c>
      <c r="D70" s="126" t="s">
        <v>94</v>
      </c>
      <c r="E70" s="126" t="s">
        <v>74</v>
      </c>
      <c r="F70" s="134">
        <v>580.76</v>
      </c>
      <c r="G70" s="134">
        <v>630.1</v>
      </c>
      <c r="H70" s="134">
        <v>669.14</v>
      </c>
      <c r="I70" s="134">
        <v>722.06</v>
      </c>
      <c r="J70" s="134">
        <v>758.79</v>
      </c>
      <c r="K70" s="134">
        <v>815.27</v>
      </c>
      <c r="L70" s="134">
        <v>868.74</v>
      </c>
      <c r="M70" s="134">
        <v>951.98</v>
      </c>
      <c r="N70" s="134">
        <v>975.78</v>
      </c>
      <c r="O70" s="134">
        <v>1022.13</v>
      </c>
      <c r="P70" s="135">
        <v>1071.49</v>
      </c>
      <c r="Q70" s="135">
        <v>1124.52</v>
      </c>
      <c r="R70" s="135">
        <v>1162.75</v>
      </c>
      <c r="S70" s="135">
        <v>1218.45</v>
      </c>
      <c r="T70" s="135">
        <v>1259.75</v>
      </c>
      <c r="U70" s="135">
        <v>1259.75</v>
      </c>
      <c r="V70" s="135">
        <v>1259.75</v>
      </c>
      <c r="W70" s="135">
        <v>1303.8399999999999</v>
      </c>
      <c r="X70" s="135">
        <v>1303.8399999999999</v>
      </c>
      <c r="Y70" s="135">
        <v>1303.8399999999999</v>
      </c>
      <c r="Z70" s="135">
        <v>1355.21</v>
      </c>
      <c r="AA70" s="135">
        <v>1422.16</v>
      </c>
      <c r="AB70" s="135">
        <v>1506.64</v>
      </c>
      <c r="AC70" s="135">
        <v>1550.94</v>
      </c>
      <c r="AD70" s="135">
        <v>1612.05</v>
      </c>
      <c r="AE70" s="135">
        <v>1691.67</v>
      </c>
      <c r="AF70" s="135">
        <v>1741.41</v>
      </c>
      <c r="AG70" s="134">
        <v>1828.31</v>
      </c>
      <c r="AH70" s="134">
        <v>1919.55</v>
      </c>
      <c r="AI70" s="121"/>
    </row>
    <row r="71" spans="1:35" x14ac:dyDescent="0.15">
      <c r="A71" s="126" t="s">
        <v>380</v>
      </c>
      <c r="B71" s="126" t="s">
        <v>381</v>
      </c>
      <c r="C71" s="126" t="s">
        <v>382</v>
      </c>
      <c r="D71" s="126" t="s">
        <v>94</v>
      </c>
      <c r="E71" s="126" t="s">
        <v>74</v>
      </c>
      <c r="F71" s="134">
        <v>666.01</v>
      </c>
      <c r="G71" s="134">
        <v>701.78</v>
      </c>
      <c r="H71" s="134">
        <v>760.96</v>
      </c>
      <c r="I71" s="134">
        <v>795.2</v>
      </c>
      <c r="J71" s="134">
        <v>824.24</v>
      </c>
      <c r="K71" s="134">
        <v>867.51</v>
      </c>
      <c r="L71" s="134">
        <v>909.51</v>
      </c>
      <c r="M71" s="134">
        <v>999.94</v>
      </c>
      <c r="N71" s="134">
        <v>1031.05</v>
      </c>
      <c r="O71" s="134">
        <v>1080.55</v>
      </c>
      <c r="P71" s="135">
        <v>1133.54</v>
      </c>
      <c r="Q71" s="135">
        <v>1187.95</v>
      </c>
      <c r="R71" s="135">
        <v>1217.6300000000001</v>
      </c>
      <c r="S71" s="135">
        <v>1239.29</v>
      </c>
      <c r="T71" s="135">
        <v>1226.9000000000001</v>
      </c>
      <c r="U71" s="135">
        <v>1226.9000000000001</v>
      </c>
      <c r="V71" s="135">
        <v>1226.9000000000001</v>
      </c>
      <c r="W71" s="135">
        <v>1251.43</v>
      </c>
      <c r="X71" s="135">
        <v>1251.43</v>
      </c>
      <c r="Y71" s="135">
        <v>1251.43</v>
      </c>
      <c r="Z71" s="135">
        <v>1300.8499999999999</v>
      </c>
      <c r="AA71" s="135">
        <v>1364.04</v>
      </c>
      <c r="AB71" s="135">
        <v>1445.74</v>
      </c>
      <c r="AC71" s="135">
        <v>1488.96</v>
      </c>
      <c r="AD71" s="135">
        <v>1548.36</v>
      </c>
      <c r="AE71" s="135">
        <v>1625.62</v>
      </c>
      <c r="AF71" s="135">
        <v>1674.21</v>
      </c>
      <c r="AG71" s="134">
        <v>1757.74</v>
      </c>
      <c r="AH71" s="134">
        <v>1845.44</v>
      </c>
      <c r="AI71" s="121"/>
    </row>
    <row r="72" spans="1:35" x14ac:dyDescent="0.15">
      <c r="A72" s="126" t="s">
        <v>383</v>
      </c>
      <c r="B72" s="126" t="s">
        <v>384</v>
      </c>
      <c r="C72" s="126" t="s">
        <v>385</v>
      </c>
      <c r="D72" s="126" t="s">
        <v>94</v>
      </c>
      <c r="E72" s="126" t="s">
        <v>76</v>
      </c>
      <c r="F72" s="134">
        <v>112.33</v>
      </c>
      <c r="G72" s="134">
        <v>112.33</v>
      </c>
      <c r="H72" s="134">
        <v>115.14</v>
      </c>
      <c r="I72" s="134">
        <v>115.14</v>
      </c>
      <c r="J72" s="134">
        <v>115.14</v>
      </c>
      <c r="K72" s="134">
        <v>114</v>
      </c>
      <c r="L72" s="134">
        <v>116.62</v>
      </c>
      <c r="M72" s="134">
        <v>126.59</v>
      </c>
      <c r="N72" s="134">
        <v>131.65</v>
      </c>
      <c r="O72" s="134">
        <v>136.9</v>
      </c>
      <c r="P72" s="135">
        <v>142.4</v>
      </c>
      <c r="Q72" s="135">
        <v>148.81</v>
      </c>
      <c r="R72" s="135">
        <v>155.51</v>
      </c>
      <c r="S72" s="135">
        <v>162.51</v>
      </c>
      <c r="T72" s="135">
        <v>166.57</v>
      </c>
      <c r="U72" s="135">
        <v>166.57</v>
      </c>
      <c r="V72" s="135">
        <v>166.57</v>
      </c>
      <c r="W72" s="135">
        <v>169.9</v>
      </c>
      <c r="X72" s="135">
        <v>173.29</v>
      </c>
      <c r="Y72" s="135">
        <v>176.75</v>
      </c>
      <c r="Z72" s="135">
        <v>181.75</v>
      </c>
      <c r="AA72" s="135">
        <v>186.75</v>
      </c>
      <c r="AB72" s="135">
        <v>191.75</v>
      </c>
      <c r="AC72" s="135">
        <v>197.5</v>
      </c>
      <c r="AD72" s="135">
        <v>202.5</v>
      </c>
      <c r="AE72" s="135">
        <v>207.5</v>
      </c>
      <c r="AF72" s="135">
        <v>212.5</v>
      </c>
      <c r="AG72" s="134">
        <v>218.85</v>
      </c>
      <c r="AH72" s="134">
        <v>225.39</v>
      </c>
      <c r="AI72" s="121"/>
    </row>
    <row r="73" spans="1:35" x14ac:dyDescent="0.15">
      <c r="A73" s="126" t="s">
        <v>386</v>
      </c>
      <c r="B73" s="126" t="s">
        <v>387</v>
      </c>
      <c r="C73" s="126" t="s">
        <v>388</v>
      </c>
      <c r="D73" s="126" t="s">
        <v>94</v>
      </c>
      <c r="E73" s="126" t="s">
        <v>82</v>
      </c>
      <c r="F73" s="134">
        <v>472</v>
      </c>
      <c r="G73" s="134">
        <v>471</v>
      </c>
      <c r="H73" s="134">
        <v>518.94000000000005</v>
      </c>
      <c r="I73" s="134">
        <v>570.24</v>
      </c>
      <c r="J73" s="134">
        <v>618.66</v>
      </c>
      <c r="K73" s="134">
        <v>668.07</v>
      </c>
      <c r="L73" s="134">
        <v>730.53</v>
      </c>
      <c r="M73" s="134">
        <v>797.4</v>
      </c>
      <c r="N73" s="134">
        <v>813.24</v>
      </c>
      <c r="O73" s="134">
        <v>845.82</v>
      </c>
      <c r="P73" s="135">
        <v>888.12</v>
      </c>
      <c r="Q73" s="135">
        <v>932.49</v>
      </c>
      <c r="R73" s="135">
        <v>979.11</v>
      </c>
      <c r="S73" s="135">
        <v>1017.27</v>
      </c>
      <c r="T73" s="135">
        <v>1047.78</v>
      </c>
      <c r="U73" s="135">
        <v>1047.78</v>
      </c>
      <c r="V73" s="135">
        <v>1078.6500000000001</v>
      </c>
      <c r="W73" s="135">
        <v>1100.07</v>
      </c>
      <c r="X73" s="135">
        <v>1121.94</v>
      </c>
      <c r="Y73" s="135">
        <v>1144.26</v>
      </c>
      <c r="Z73" s="135">
        <v>1167.1199999999999</v>
      </c>
      <c r="AA73" s="135">
        <v>1190.43</v>
      </c>
      <c r="AB73" s="135">
        <v>1249.83</v>
      </c>
      <c r="AC73" s="135">
        <v>1312.11</v>
      </c>
      <c r="AD73" s="135">
        <v>1359.18</v>
      </c>
      <c r="AE73" s="135">
        <v>1399.77</v>
      </c>
      <c r="AF73" s="135">
        <v>1469.61</v>
      </c>
      <c r="AG73" s="134">
        <v>1542.87</v>
      </c>
      <c r="AH73" s="134">
        <v>1619.82</v>
      </c>
      <c r="AI73" s="121"/>
    </row>
    <row r="74" spans="1:35" x14ac:dyDescent="0.15">
      <c r="A74" s="16" t="s">
        <v>389</v>
      </c>
      <c r="B74" s="126" t="s">
        <v>390</v>
      </c>
      <c r="C74" s="16" t="s">
        <v>391</v>
      </c>
      <c r="D74" s="126" t="s">
        <v>94</v>
      </c>
      <c r="E74" s="126" t="s">
        <v>88</v>
      </c>
      <c r="F74" s="134" t="s">
        <v>52</v>
      </c>
      <c r="G74" s="134" t="s">
        <v>52</v>
      </c>
      <c r="H74" s="134" t="s">
        <v>52</v>
      </c>
      <c r="I74" s="134" t="s">
        <v>52</v>
      </c>
      <c r="J74" s="134" t="s">
        <v>52</v>
      </c>
      <c r="K74" s="134" t="s">
        <v>52</v>
      </c>
      <c r="L74" s="134" t="s">
        <v>52</v>
      </c>
      <c r="M74" s="134" t="s">
        <v>52</v>
      </c>
      <c r="N74" s="140">
        <v>45.99</v>
      </c>
      <c r="O74" s="134">
        <v>48.24</v>
      </c>
      <c r="P74" s="135">
        <v>50.4</v>
      </c>
      <c r="Q74" s="135">
        <v>52.38</v>
      </c>
      <c r="R74" s="135">
        <v>54.45</v>
      </c>
      <c r="S74" s="135">
        <v>56.34</v>
      </c>
      <c r="T74" s="135">
        <v>57.87</v>
      </c>
      <c r="U74" s="135">
        <v>57.87</v>
      </c>
      <c r="V74" s="135">
        <v>59.31</v>
      </c>
      <c r="W74" s="135">
        <v>64.260000000000005</v>
      </c>
      <c r="X74" s="135">
        <v>64.260000000000005</v>
      </c>
      <c r="Y74" s="135">
        <v>64.260000000000005</v>
      </c>
      <c r="Z74" s="135">
        <v>65.52</v>
      </c>
      <c r="AA74" s="135">
        <v>66.78</v>
      </c>
      <c r="AB74" s="135">
        <v>68.760000000000005</v>
      </c>
      <c r="AC74" s="135">
        <v>70.739999999999995</v>
      </c>
      <c r="AD74" s="135">
        <v>72.09</v>
      </c>
      <c r="AE74" s="135">
        <v>73.53</v>
      </c>
      <c r="AF74" s="135">
        <v>74.97</v>
      </c>
      <c r="AG74" s="134">
        <v>79.92</v>
      </c>
      <c r="AH74" s="134">
        <v>82.26</v>
      </c>
    </row>
    <row r="75" spans="1:35" x14ac:dyDescent="0.15">
      <c r="A75" s="126" t="s">
        <v>392</v>
      </c>
      <c r="B75" s="126" t="s">
        <v>393</v>
      </c>
      <c r="C75" s="126" t="s">
        <v>394</v>
      </c>
      <c r="D75" s="126" t="s">
        <v>94</v>
      </c>
      <c r="E75" s="126" t="s">
        <v>86</v>
      </c>
      <c r="F75" s="134">
        <v>45</v>
      </c>
      <c r="G75" s="134">
        <v>51.03</v>
      </c>
      <c r="H75" s="134">
        <v>48.24</v>
      </c>
      <c r="I75" s="134">
        <v>52.11</v>
      </c>
      <c r="J75" s="134">
        <v>62.46</v>
      </c>
      <c r="K75" s="139">
        <v>68.040000000000006</v>
      </c>
      <c r="L75" s="134">
        <v>94.59</v>
      </c>
      <c r="M75" s="134">
        <v>113.31</v>
      </c>
      <c r="N75" s="134">
        <v>129.33000000000001</v>
      </c>
      <c r="O75" s="134">
        <v>135.54</v>
      </c>
      <c r="P75" s="135">
        <v>142.29</v>
      </c>
      <c r="Q75" s="135">
        <v>149.4</v>
      </c>
      <c r="R75" s="135">
        <v>156.87</v>
      </c>
      <c r="S75" s="135">
        <v>164.7</v>
      </c>
      <c r="T75" s="135">
        <v>169.56</v>
      </c>
      <c r="U75" s="135">
        <v>169.56</v>
      </c>
      <c r="V75" s="135">
        <v>174.51</v>
      </c>
      <c r="W75" s="135">
        <v>177.93</v>
      </c>
      <c r="X75" s="135">
        <v>181.35</v>
      </c>
      <c r="Y75" s="135">
        <v>181.35</v>
      </c>
      <c r="Z75" s="135">
        <v>183.15</v>
      </c>
      <c r="AA75" s="135">
        <v>186.75</v>
      </c>
      <c r="AB75" s="135">
        <v>198.72</v>
      </c>
      <c r="AC75" s="135">
        <v>222.66</v>
      </c>
      <c r="AD75" s="135">
        <v>232.65</v>
      </c>
      <c r="AE75" s="135">
        <v>247.59</v>
      </c>
      <c r="AF75" s="135">
        <v>257.58</v>
      </c>
      <c r="AG75" s="134">
        <v>272.52</v>
      </c>
      <c r="AH75" s="134">
        <v>285.48</v>
      </c>
      <c r="AI75" s="121"/>
    </row>
    <row r="76" spans="1:35" ht="17" x14ac:dyDescent="0.15">
      <c r="A76" s="126" t="s">
        <v>395</v>
      </c>
      <c r="B76" s="126" t="s">
        <v>396</v>
      </c>
      <c r="C76" s="126" t="s">
        <v>397</v>
      </c>
      <c r="D76" s="126" t="s">
        <v>94</v>
      </c>
      <c r="E76" s="126" t="s">
        <v>80</v>
      </c>
      <c r="F76" s="135" t="s">
        <v>52</v>
      </c>
      <c r="G76" s="135" t="s">
        <v>52</v>
      </c>
      <c r="H76" s="135" t="s">
        <v>52</v>
      </c>
      <c r="I76" s="135" t="s">
        <v>52</v>
      </c>
      <c r="J76" s="135" t="s">
        <v>52</v>
      </c>
      <c r="K76" s="135" t="s">
        <v>52</v>
      </c>
      <c r="L76" s="135" t="s">
        <v>52</v>
      </c>
      <c r="M76" s="135" t="s">
        <v>52</v>
      </c>
      <c r="N76" s="135" t="s">
        <v>52</v>
      </c>
      <c r="O76" s="135" t="s">
        <v>52</v>
      </c>
      <c r="P76" s="135" t="s">
        <v>52</v>
      </c>
      <c r="Q76" s="135" t="s">
        <v>52</v>
      </c>
      <c r="R76" s="135" t="s">
        <v>52</v>
      </c>
      <c r="S76" s="135" t="s">
        <v>52</v>
      </c>
      <c r="T76" s="135" t="s">
        <v>52</v>
      </c>
      <c r="U76" s="135" t="s">
        <v>52</v>
      </c>
      <c r="V76" s="135" t="s">
        <v>52</v>
      </c>
      <c r="W76" s="135" t="s">
        <v>52</v>
      </c>
      <c r="X76" s="135" t="s">
        <v>52</v>
      </c>
      <c r="Y76" s="135" t="s">
        <v>52</v>
      </c>
      <c r="Z76" s="135" t="s">
        <v>52</v>
      </c>
      <c r="AA76" s="135" t="s">
        <v>52</v>
      </c>
      <c r="AB76" s="135" t="s">
        <v>52</v>
      </c>
      <c r="AC76" s="135" t="s">
        <v>52</v>
      </c>
      <c r="AD76" s="135" t="s">
        <v>52</v>
      </c>
      <c r="AE76" s="135" t="s">
        <v>52</v>
      </c>
      <c r="AF76" s="135" t="s">
        <v>52</v>
      </c>
      <c r="AG76" s="134">
        <v>12</v>
      </c>
      <c r="AH76" s="134">
        <v>36</v>
      </c>
      <c r="AI76" s="121"/>
    </row>
    <row r="77" spans="1:35" x14ac:dyDescent="0.15">
      <c r="A77" s="126" t="s">
        <v>398</v>
      </c>
      <c r="B77" s="126" t="s">
        <v>399</v>
      </c>
      <c r="C77" s="126" t="s">
        <v>400</v>
      </c>
      <c r="D77" s="126" t="s">
        <v>94</v>
      </c>
      <c r="E77" s="126" t="s">
        <v>401</v>
      </c>
      <c r="F77" s="134">
        <v>689.67</v>
      </c>
      <c r="G77" s="134">
        <v>699.33</v>
      </c>
      <c r="H77" s="134">
        <v>765.5</v>
      </c>
      <c r="I77" s="134">
        <v>776.52</v>
      </c>
      <c r="J77" s="134">
        <v>766.53</v>
      </c>
      <c r="K77" s="134">
        <v>799.16</v>
      </c>
      <c r="L77" s="134">
        <v>832.29</v>
      </c>
      <c r="M77" s="134">
        <v>933.14</v>
      </c>
      <c r="N77" s="134">
        <v>959.13</v>
      </c>
      <c r="O77" s="134">
        <v>978.06</v>
      </c>
      <c r="P77" s="135">
        <v>996.85</v>
      </c>
      <c r="Q77" s="135">
        <v>996.86</v>
      </c>
      <c r="R77" s="135">
        <v>1021.76</v>
      </c>
      <c r="S77" s="135">
        <v>1021.76</v>
      </c>
      <c r="T77" s="135">
        <v>1021.77</v>
      </c>
      <c r="U77" s="135">
        <v>1021.77</v>
      </c>
      <c r="V77" s="135">
        <v>1021.77</v>
      </c>
      <c r="W77" s="135">
        <v>1021.77</v>
      </c>
      <c r="X77" s="135">
        <v>1021.77</v>
      </c>
      <c r="Y77" s="135">
        <v>1042.0999999999999</v>
      </c>
      <c r="Z77" s="135">
        <v>1083.6600000000001</v>
      </c>
      <c r="AA77" s="135">
        <v>1137.73</v>
      </c>
      <c r="AB77" s="135">
        <v>1194.49</v>
      </c>
      <c r="AC77" s="135">
        <v>1242.1199999999999</v>
      </c>
      <c r="AD77" s="135">
        <v>1291.6600000000001</v>
      </c>
      <c r="AE77" s="135">
        <v>1356.11</v>
      </c>
      <c r="AF77" s="135">
        <v>1396.63</v>
      </c>
      <c r="AG77" s="134">
        <v>1466.32</v>
      </c>
      <c r="AH77" s="134">
        <v>1539.47</v>
      </c>
      <c r="AI77" s="121"/>
    </row>
    <row r="78" spans="1:35" x14ac:dyDescent="0.15">
      <c r="A78" s="126" t="s">
        <v>402</v>
      </c>
      <c r="B78" s="126" t="s">
        <v>403</v>
      </c>
      <c r="C78" s="126" t="s">
        <v>404</v>
      </c>
      <c r="D78" s="126" t="s">
        <v>94</v>
      </c>
      <c r="E78" s="126" t="s">
        <v>76</v>
      </c>
      <c r="F78" s="134">
        <v>127.57</v>
      </c>
      <c r="G78" s="134">
        <v>130.56</v>
      </c>
      <c r="H78" s="134">
        <v>114.93</v>
      </c>
      <c r="I78" s="134">
        <v>121.77</v>
      </c>
      <c r="J78" s="134">
        <v>124.8</v>
      </c>
      <c r="K78" s="134">
        <v>135.79</v>
      </c>
      <c r="L78" s="134">
        <v>137.93</v>
      </c>
      <c r="M78" s="134">
        <v>151.57</v>
      </c>
      <c r="N78" s="134">
        <v>159.15</v>
      </c>
      <c r="O78" s="134">
        <v>167.08</v>
      </c>
      <c r="P78" s="135">
        <v>171.71</v>
      </c>
      <c r="Q78" s="135">
        <v>180.12</v>
      </c>
      <c r="R78" s="135">
        <v>184.44</v>
      </c>
      <c r="S78" s="135">
        <v>191.64</v>
      </c>
      <c r="T78" s="135">
        <v>197.01</v>
      </c>
      <c r="U78" s="135">
        <v>197.01</v>
      </c>
      <c r="V78" s="135">
        <v>197.01</v>
      </c>
      <c r="W78" s="135">
        <v>200.95</v>
      </c>
      <c r="X78" s="135">
        <v>200.95</v>
      </c>
      <c r="Y78" s="135">
        <v>200.95</v>
      </c>
      <c r="Z78" s="135">
        <v>204.87</v>
      </c>
      <c r="AA78" s="135">
        <v>208.87</v>
      </c>
      <c r="AB78" s="135">
        <v>212.94</v>
      </c>
      <c r="AC78" s="135">
        <v>217.09</v>
      </c>
      <c r="AD78" s="135">
        <v>221.32</v>
      </c>
      <c r="AE78" s="135">
        <v>225.64</v>
      </c>
      <c r="AF78" s="135">
        <v>230.04</v>
      </c>
      <c r="AG78" s="134">
        <v>236.92</v>
      </c>
      <c r="AH78" s="134">
        <v>244</v>
      </c>
      <c r="AI78" s="121"/>
    </row>
    <row r="79" spans="1:35" x14ac:dyDescent="0.15">
      <c r="A79" s="126" t="s">
        <v>405</v>
      </c>
      <c r="B79" s="126" t="s">
        <v>406</v>
      </c>
      <c r="C79" s="126" t="s">
        <v>407</v>
      </c>
      <c r="D79" s="126" t="s">
        <v>94</v>
      </c>
      <c r="E79" s="126" t="s">
        <v>76</v>
      </c>
      <c r="F79" s="134">
        <v>95.15</v>
      </c>
      <c r="G79" s="134">
        <v>93.37</v>
      </c>
      <c r="H79" s="134">
        <v>95.16</v>
      </c>
      <c r="I79" s="134">
        <v>97.47</v>
      </c>
      <c r="J79" s="134">
        <v>103.33</v>
      </c>
      <c r="K79" s="134">
        <v>109.26</v>
      </c>
      <c r="L79" s="134">
        <v>118.89</v>
      </c>
      <c r="M79" s="134">
        <v>128.25</v>
      </c>
      <c r="N79" s="134">
        <v>143.63999999999999</v>
      </c>
      <c r="O79" s="134">
        <v>149.21</v>
      </c>
      <c r="P79" s="135">
        <v>154.71</v>
      </c>
      <c r="Q79" s="135">
        <v>159.38999999999999</v>
      </c>
      <c r="R79" s="135">
        <v>166.95</v>
      </c>
      <c r="S79" s="135">
        <v>174.42</v>
      </c>
      <c r="T79" s="135">
        <v>178.65</v>
      </c>
      <c r="U79" s="135">
        <v>178.65</v>
      </c>
      <c r="V79" s="135">
        <v>178.65</v>
      </c>
      <c r="W79" s="135">
        <v>182.08</v>
      </c>
      <c r="X79" s="135">
        <v>185.67</v>
      </c>
      <c r="Y79" s="135">
        <v>189.36</v>
      </c>
      <c r="Z79" s="135">
        <v>194.31</v>
      </c>
      <c r="AA79" s="135">
        <v>199.26</v>
      </c>
      <c r="AB79" s="135">
        <v>205.2</v>
      </c>
      <c r="AC79" s="135">
        <v>211.32</v>
      </c>
      <c r="AD79" s="135">
        <v>216.27</v>
      </c>
      <c r="AE79" s="135">
        <v>221.22</v>
      </c>
      <c r="AF79" s="135">
        <v>226.17</v>
      </c>
      <c r="AG79" s="134">
        <v>232.92</v>
      </c>
      <c r="AH79" s="134">
        <v>239.89</v>
      </c>
      <c r="AI79" s="121"/>
    </row>
    <row r="80" spans="1:35" ht="17" x14ac:dyDescent="0.15">
      <c r="A80" s="126" t="s">
        <v>408</v>
      </c>
      <c r="B80" s="126" t="s">
        <v>409</v>
      </c>
      <c r="C80" s="126" t="s">
        <v>410</v>
      </c>
      <c r="D80" s="126" t="s">
        <v>194</v>
      </c>
      <c r="E80" s="126" t="s">
        <v>76</v>
      </c>
      <c r="F80" s="134">
        <v>78.099999999999994</v>
      </c>
      <c r="G80" s="134">
        <v>87.1</v>
      </c>
      <c r="H80" s="134">
        <v>94.71</v>
      </c>
      <c r="I80" s="134">
        <v>100.39</v>
      </c>
      <c r="J80" s="134">
        <v>108.42</v>
      </c>
      <c r="K80" s="134">
        <v>114.38</v>
      </c>
      <c r="L80" s="134">
        <v>124.67</v>
      </c>
      <c r="M80" s="134">
        <v>135.88999999999999</v>
      </c>
      <c r="N80" s="134">
        <v>148.12</v>
      </c>
      <c r="O80" s="134">
        <v>155.37</v>
      </c>
      <c r="P80" s="135">
        <v>163.15</v>
      </c>
      <c r="Q80" s="135">
        <v>171.31</v>
      </c>
      <c r="R80" s="135">
        <v>176.02</v>
      </c>
      <c r="S80" s="135" t="s">
        <v>52</v>
      </c>
      <c r="T80" s="135" t="s">
        <v>52</v>
      </c>
      <c r="U80" s="135" t="s">
        <v>52</v>
      </c>
      <c r="V80" s="135" t="s">
        <v>52</v>
      </c>
      <c r="W80" s="135" t="s">
        <v>52</v>
      </c>
      <c r="X80" s="135" t="s">
        <v>52</v>
      </c>
      <c r="Y80" s="135" t="s">
        <v>52</v>
      </c>
      <c r="Z80" s="135" t="s">
        <v>52</v>
      </c>
      <c r="AA80" s="135" t="s">
        <v>52</v>
      </c>
      <c r="AB80" s="135" t="s">
        <v>52</v>
      </c>
      <c r="AC80" s="135" t="s">
        <v>52</v>
      </c>
      <c r="AD80" s="135" t="s">
        <v>52</v>
      </c>
      <c r="AE80" s="135" t="s">
        <v>52</v>
      </c>
      <c r="AF80" s="135" t="s">
        <v>52</v>
      </c>
      <c r="AG80" s="134" t="s">
        <v>52</v>
      </c>
      <c r="AH80" s="134" t="s">
        <v>52</v>
      </c>
      <c r="AI80" s="121"/>
    </row>
    <row r="81" spans="1:35" x14ac:dyDescent="0.15">
      <c r="A81" s="126" t="s">
        <v>411</v>
      </c>
      <c r="B81" s="126" t="s">
        <v>412</v>
      </c>
      <c r="C81" s="126" t="s">
        <v>413</v>
      </c>
      <c r="D81" s="126" t="s">
        <v>194</v>
      </c>
      <c r="E81" s="126" t="s">
        <v>76</v>
      </c>
      <c r="F81" s="134">
        <v>125.37</v>
      </c>
      <c r="G81" s="134">
        <v>136.6</v>
      </c>
      <c r="H81" s="134">
        <v>131.21</v>
      </c>
      <c r="I81" s="134">
        <v>136.08000000000001</v>
      </c>
      <c r="J81" s="134">
        <v>131.08000000000001</v>
      </c>
      <c r="K81" s="134">
        <v>139.88999999999999</v>
      </c>
      <c r="L81" s="134">
        <v>150.35</v>
      </c>
      <c r="M81" s="134">
        <v>155.61000000000001</v>
      </c>
      <c r="N81" s="134">
        <v>159.66</v>
      </c>
      <c r="O81" s="134">
        <v>165.26</v>
      </c>
      <c r="P81" s="135">
        <v>171.03</v>
      </c>
      <c r="Q81" s="135">
        <v>177.02</v>
      </c>
      <c r="R81" s="135">
        <v>183.22</v>
      </c>
      <c r="S81" s="135">
        <v>189.63</v>
      </c>
      <c r="T81" s="135">
        <v>193.43</v>
      </c>
      <c r="U81" s="135">
        <v>193.43</v>
      </c>
      <c r="V81" s="135">
        <v>193.43</v>
      </c>
      <c r="W81" s="135">
        <v>193.43</v>
      </c>
      <c r="X81" s="135">
        <v>193.43</v>
      </c>
      <c r="Y81" s="135">
        <v>193.43</v>
      </c>
      <c r="Z81" s="135">
        <v>197.2</v>
      </c>
      <c r="AA81" s="135">
        <v>202.2</v>
      </c>
      <c r="AB81" s="135">
        <v>207.2</v>
      </c>
      <c r="AC81" s="135">
        <v>212.2</v>
      </c>
      <c r="AD81" s="135">
        <v>217.2</v>
      </c>
      <c r="AE81" s="135">
        <v>222.2</v>
      </c>
      <c r="AF81" s="135">
        <v>222.2</v>
      </c>
      <c r="AG81" s="134" t="s">
        <v>52</v>
      </c>
      <c r="AH81" s="134" t="s">
        <v>52</v>
      </c>
      <c r="AI81" s="121"/>
    </row>
    <row r="82" spans="1:35" ht="17" x14ac:dyDescent="0.15">
      <c r="A82" s="126" t="s">
        <v>414</v>
      </c>
      <c r="B82" s="126" t="s">
        <v>415</v>
      </c>
      <c r="C82" s="126" t="s">
        <v>416</v>
      </c>
      <c r="D82" s="126" t="s">
        <v>194</v>
      </c>
      <c r="E82" s="126" t="s">
        <v>76</v>
      </c>
      <c r="F82" s="134">
        <v>85.38</v>
      </c>
      <c r="G82" s="134">
        <v>82.43</v>
      </c>
      <c r="H82" s="134">
        <v>90.11</v>
      </c>
      <c r="I82" s="134">
        <v>95.23</v>
      </c>
      <c r="J82" s="134">
        <v>102.58</v>
      </c>
      <c r="K82" s="134">
        <v>108.05</v>
      </c>
      <c r="L82" s="134">
        <v>116.4</v>
      </c>
      <c r="M82" s="134">
        <v>120.97</v>
      </c>
      <c r="N82" s="134">
        <v>129.79</v>
      </c>
      <c r="O82" s="134">
        <v>135.51</v>
      </c>
      <c r="P82" s="135">
        <v>140.81</v>
      </c>
      <c r="Q82" s="135">
        <v>146.31</v>
      </c>
      <c r="R82" s="135">
        <v>149.91</v>
      </c>
      <c r="S82" s="135" t="s">
        <v>52</v>
      </c>
      <c r="T82" s="135" t="s">
        <v>52</v>
      </c>
      <c r="U82" s="135" t="s">
        <v>52</v>
      </c>
      <c r="V82" s="135" t="s">
        <v>52</v>
      </c>
      <c r="W82" s="135" t="s">
        <v>52</v>
      </c>
      <c r="X82" s="135" t="s">
        <v>52</v>
      </c>
      <c r="Y82" s="135" t="s">
        <v>52</v>
      </c>
      <c r="Z82" s="135" t="s">
        <v>52</v>
      </c>
      <c r="AA82" s="135" t="s">
        <v>52</v>
      </c>
      <c r="AB82" s="135" t="s">
        <v>52</v>
      </c>
      <c r="AC82" s="135" t="s">
        <v>52</v>
      </c>
      <c r="AD82" s="135" t="s">
        <v>52</v>
      </c>
      <c r="AE82" s="135" t="s">
        <v>52</v>
      </c>
      <c r="AF82" s="135" t="s">
        <v>52</v>
      </c>
      <c r="AG82" s="134" t="s">
        <v>52</v>
      </c>
      <c r="AH82" s="134" t="s">
        <v>52</v>
      </c>
      <c r="AI82" s="121"/>
    </row>
    <row r="83" spans="1:35" ht="17" x14ac:dyDescent="0.15">
      <c r="A83" s="126" t="s">
        <v>417</v>
      </c>
      <c r="B83" s="126" t="s">
        <v>418</v>
      </c>
      <c r="C83" s="126" t="s">
        <v>419</v>
      </c>
      <c r="D83" s="126" t="s">
        <v>194</v>
      </c>
      <c r="E83" s="126" t="s">
        <v>76</v>
      </c>
      <c r="F83" s="134">
        <v>89.04</v>
      </c>
      <c r="G83" s="134">
        <v>105.85</v>
      </c>
      <c r="H83" s="134">
        <v>107.48</v>
      </c>
      <c r="I83" s="134">
        <v>114.34</v>
      </c>
      <c r="J83" s="134">
        <v>118.31</v>
      </c>
      <c r="K83" s="134">
        <v>126.79</v>
      </c>
      <c r="L83" s="134">
        <v>145.82</v>
      </c>
      <c r="M83" s="134">
        <v>161.69999999999999</v>
      </c>
      <c r="N83" s="134">
        <v>164.77</v>
      </c>
      <c r="O83" s="134">
        <v>169.68</v>
      </c>
      <c r="P83" s="135">
        <v>173.45</v>
      </c>
      <c r="Q83" s="135">
        <v>176.06</v>
      </c>
      <c r="R83" s="135">
        <v>176.06</v>
      </c>
      <c r="S83" s="135" t="s">
        <v>52</v>
      </c>
      <c r="T83" s="135" t="s">
        <v>52</v>
      </c>
      <c r="U83" s="135" t="s">
        <v>52</v>
      </c>
      <c r="V83" s="135" t="s">
        <v>52</v>
      </c>
      <c r="W83" s="135" t="s">
        <v>52</v>
      </c>
      <c r="X83" s="135" t="s">
        <v>52</v>
      </c>
      <c r="Y83" s="135" t="s">
        <v>52</v>
      </c>
      <c r="Z83" s="135" t="s">
        <v>52</v>
      </c>
      <c r="AA83" s="135" t="s">
        <v>52</v>
      </c>
      <c r="AB83" s="135" t="s">
        <v>52</v>
      </c>
      <c r="AC83" s="135" t="s">
        <v>52</v>
      </c>
      <c r="AD83" s="135" t="s">
        <v>52</v>
      </c>
      <c r="AE83" s="135" t="s">
        <v>52</v>
      </c>
      <c r="AF83" s="135" t="s">
        <v>52</v>
      </c>
      <c r="AG83" s="134" t="s">
        <v>52</v>
      </c>
      <c r="AH83" s="134" t="s">
        <v>52</v>
      </c>
      <c r="AI83" s="121"/>
    </row>
    <row r="84" spans="1:35" x14ac:dyDescent="0.15">
      <c r="A84" s="126" t="s">
        <v>420</v>
      </c>
      <c r="B84" s="126" t="s">
        <v>421</v>
      </c>
      <c r="C84" s="126" t="s">
        <v>422</v>
      </c>
      <c r="D84" s="126" t="s">
        <v>94</v>
      </c>
      <c r="E84" s="126" t="s">
        <v>76</v>
      </c>
      <c r="F84" s="134">
        <v>128.88</v>
      </c>
      <c r="G84" s="134">
        <v>127.8</v>
      </c>
      <c r="H84" s="134">
        <v>126.72</v>
      </c>
      <c r="I84" s="134">
        <v>133.56</v>
      </c>
      <c r="J84" s="134">
        <v>147.96</v>
      </c>
      <c r="K84" s="134">
        <v>160.56</v>
      </c>
      <c r="L84" s="134">
        <v>174.06</v>
      </c>
      <c r="M84" s="134">
        <v>184.5</v>
      </c>
      <c r="N84" s="134">
        <v>189.99</v>
      </c>
      <c r="O84" s="134">
        <v>199.44</v>
      </c>
      <c r="P84" s="135">
        <v>199.44</v>
      </c>
      <c r="Q84" s="135">
        <v>204.3</v>
      </c>
      <c r="R84" s="135">
        <v>212.4</v>
      </c>
      <c r="S84" s="135">
        <v>222.93</v>
      </c>
      <c r="T84" s="135">
        <v>229.59</v>
      </c>
      <c r="U84" s="135">
        <v>229.59</v>
      </c>
      <c r="V84" s="135">
        <v>229.59</v>
      </c>
      <c r="W84" s="135">
        <v>234.09</v>
      </c>
      <c r="X84" s="135">
        <v>234.09</v>
      </c>
      <c r="Y84" s="135">
        <v>234.09</v>
      </c>
      <c r="Z84" s="135">
        <v>238.68</v>
      </c>
      <c r="AA84" s="135">
        <v>243.36</v>
      </c>
      <c r="AB84" s="135">
        <v>250.56</v>
      </c>
      <c r="AC84" s="135">
        <v>258.02999999999997</v>
      </c>
      <c r="AD84" s="135">
        <v>263.16000000000003</v>
      </c>
      <c r="AE84" s="135">
        <v>268.38</v>
      </c>
      <c r="AF84" s="135">
        <v>273.69</v>
      </c>
      <c r="AG84" s="134">
        <v>281.79000000000002</v>
      </c>
      <c r="AH84" s="134">
        <v>281.79000000000002</v>
      </c>
      <c r="AI84" s="121"/>
    </row>
    <row r="85" spans="1:35" x14ac:dyDescent="0.15">
      <c r="A85" s="126" t="s">
        <v>423</v>
      </c>
      <c r="B85" s="126" t="s">
        <v>424</v>
      </c>
      <c r="C85" s="126" t="s">
        <v>425</v>
      </c>
      <c r="D85" s="126" t="s">
        <v>94</v>
      </c>
      <c r="E85" s="126" t="s">
        <v>78</v>
      </c>
      <c r="F85" s="134" t="s">
        <v>52</v>
      </c>
      <c r="G85" s="134" t="s">
        <v>52</v>
      </c>
      <c r="H85" s="134" t="s">
        <v>52</v>
      </c>
      <c r="I85" s="134" t="s">
        <v>52</v>
      </c>
      <c r="J85" s="134" t="s">
        <v>52</v>
      </c>
      <c r="K85" s="134" t="s">
        <v>52</v>
      </c>
      <c r="L85" s="134" t="s">
        <v>52</v>
      </c>
      <c r="M85" s="134" t="s">
        <v>52</v>
      </c>
      <c r="N85" s="134" t="s">
        <v>52</v>
      </c>
      <c r="O85" s="134" t="s">
        <v>52</v>
      </c>
      <c r="P85" s="134" t="s">
        <v>52</v>
      </c>
      <c r="Q85" s="134" t="s">
        <v>52</v>
      </c>
      <c r="R85" s="134" t="s">
        <v>52</v>
      </c>
      <c r="S85" s="135">
        <v>1286.97</v>
      </c>
      <c r="T85" s="135">
        <v>1324.96</v>
      </c>
      <c r="U85" s="135">
        <v>1324.92</v>
      </c>
      <c r="V85" s="135">
        <v>1316.59</v>
      </c>
      <c r="W85" s="135">
        <v>1308.33</v>
      </c>
      <c r="X85" s="135">
        <v>1308.33</v>
      </c>
      <c r="Y85" s="135">
        <v>1308.33</v>
      </c>
      <c r="Z85" s="135">
        <v>1360.01</v>
      </c>
      <c r="AA85" s="135">
        <v>1421.88</v>
      </c>
      <c r="AB85" s="135">
        <v>1485.78</v>
      </c>
      <c r="AC85" s="135">
        <v>1500.64</v>
      </c>
      <c r="AD85" s="135">
        <v>1559.91</v>
      </c>
      <c r="AE85" s="135">
        <v>1637.11</v>
      </c>
      <c r="AF85" s="135">
        <v>1669.02</v>
      </c>
      <c r="AG85" s="134">
        <v>1669.02</v>
      </c>
      <c r="AH85" s="134">
        <v>1752.3</v>
      </c>
      <c r="AI85" s="121"/>
    </row>
    <row r="86" spans="1:35" x14ac:dyDescent="0.15">
      <c r="A86" s="126" t="s">
        <v>426</v>
      </c>
      <c r="B86" s="126" t="s">
        <v>427</v>
      </c>
      <c r="C86" s="126" t="s">
        <v>428</v>
      </c>
      <c r="D86" s="126" t="s">
        <v>94</v>
      </c>
      <c r="E86" s="126" t="s">
        <v>76</v>
      </c>
      <c r="F86" s="134">
        <v>63.69</v>
      </c>
      <c r="G86" s="134">
        <v>83.84</v>
      </c>
      <c r="H86" s="134">
        <v>76.36</v>
      </c>
      <c r="I86" s="134">
        <v>81.63</v>
      </c>
      <c r="J86" s="134">
        <v>86.84</v>
      </c>
      <c r="K86" s="134">
        <v>89.57</v>
      </c>
      <c r="L86" s="134">
        <v>95.27</v>
      </c>
      <c r="M86" s="134">
        <v>101.68</v>
      </c>
      <c r="N86" s="134">
        <v>107.58</v>
      </c>
      <c r="O86" s="134">
        <v>108.65</v>
      </c>
      <c r="P86" s="135">
        <v>108.11</v>
      </c>
      <c r="Q86" s="135">
        <v>113.49</v>
      </c>
      <c r="R86" s="135">
        <v>119.11</v>
      </c>
      <c r="S86" s="135">
        <v>122.88</v>
      </c>
      <c r="T86" s="135">
        <v>125.22</v>
      </c>
      <c r="U86" s="135">
        <v>125.22</v>
      </c>
      <c r="V86" s="135">
        <v>125.21</v>
      </c>
      <c r="W86" s="135">
        <v>123.97</v>
      </c>
      <c r="X86" s="135">
        <v>123.96</v>
      </c>
      <c r="Y86" s="135">
        <v>123.87</v>
      </c>
      <c r="Z86" s="135">
        <v>128.87</v>
      </c>
      <c r="AA86" s="135">
        <v>133.79</v>
      </c>
      <c r="AB86" s="135">
        <v>138.6</v>
      </c>
      <c r="AC86" s="135">
        <v>143.58000000000001</v>
      </c>
      <c r="AD86" s="135">
        <v>148.58000000000001</v>
      </c>
      <c r="AE86" s="135">
        <v>153.58000000000001</v>
      </c>
      <c r="AF86" s="135">
        <v>158.57</v>
      </c>
      <c r="AG86" s="134">
        <v>163.57</v>
      </c>
      <c r="AH86" s="134">
        <v>168.1</v>
      </c>
      <c r="AI86" s="121"/>
    </row>
    <row r="87" spans="1:35" x14ac:dyDescent="0.15">
      <c r="A87" s="126" t="s">
        <v>429</v>
      </c>
      <c r="B87" s="126" t="s">
        <v>430</v>
      </c>
      <c r="C87" s="126" t="s">
        <v>431</v>
      </c>
      <c r="D87" s="126" t="s">
        <v>94</v>
      </c>
      <c r="E87" s="126" t="s">
        <v>76</v>
      </c>
      <c r="F87" s="134">
        <v>83.74</v>
      </c>
      <c r="G87" s="134">
        <v>89.28</v>
      </c>
      <c r="H87" s="134">
        <v>93.36</v>
      </c>
      <c r="I87" s="134">
        <v>99.3</v>
      </c>
      <c r="J87" s="134">
        <v>107.87</v>
      </c>
      <c r="K87" s="134">
        <v>115.11</v>
      </c>
      <c r="L87" s="134">
        <v>120.85</v>
      </c>
      <c r="M87" s="134">
        <v>124.46</v>
      </c>
      <c r="N87" s="134">
        <v>130.62</v>
      </c>
      <c r="O87" s="134">
        <v>135.82</v>
      </c>
      <c r="P87" s="135">
        <v>140.91999999999999</v>
      </c>
      <c r="Q87" s="135">
        <v>145.08000000000001</v>
      </c>
      <c r="R87" s="135">
        <v>151.91999999999999</v>
      </c>
      <c r="S87" s="135">
        <v>158.63999999999999</v>
      </c>
      <c r="T87" s="135">
        <v>163.29</v>
      </c>
      <c r="U87" s="135">
        <v>163.29</v>
      </c>
      <c r="V87" s="135">
        <v>167.3</v>
      </c>
      <c r="W87" s="135">
        <v>170.62</v>
      </c>
      <c r="X87" s="135">
        <v>173.93</v>
      </c>
      <c r="Y87" s="135">
        <v>173.93</v>
      </c>
      <c r="Z87" s="135">
        <v>178.84</v>
      </c>
      <c r="AA87" s="135">
        <v>183.76</v>
      </c>
      <c r="AB87" s="135">
        <v>189.09</v>
      </c>
      <c r="AC87" s="135">
        <v>194.02</v>
      </c>
      <c r="AD87" s="135">
        <v>199</v>
      </c>
      <c r="AE87" s="135">
        <v>203.95</v>
      </c>
      <c r="AF87" s="135">
        <v>208.86</v>
      </c>
      <c r="AG87" s="134">
        <v>215.08</v>
      </c>
      <c r="AH87" s="134">
        <v>221.52</v>
      </c>
      <c r="AI87" s="121"/>
    </row>
    <row r="88" spans="1:35" x14ac:dyDescent="0.15">
      <c r="A88" s="126" t="s">
        <v>432</v>
      </c>
      <c r="B88" s="126" t="s">
        <v>433</v>
      </c>
      <c r="C88" s="126" t="s">
        <v>434</v>
      </c>
      <c r="D88" s="126" t="s">
        <v>94</v>
      </c>
      <c r="E88" s="126" t="s">
        <v>76</v>
      </c>
      <c r="F88" s="134">
        <v>92.93</v>
      </c>
      <c r="G88" s="134">
        <v>99.11</v>
      </c>
      <c r="H88" s="134">
        <v>108.8</v>
      </c>
      <c r="I88" s="134">
        <v>113.69</v>
      </c>
      <c r="J88" s="134">
        <v>118.81</v>
      </c>
      <c r="K88" s="134">
        <v>125.9</v>
      </c>
      <c r="L88" s="134">
        <v>130.30000000000001</v>
      </c>
      <c r="M88" s="134">
        <v>148.63</v>
      </c>
      <c r="N88" s="134">
        <v>155.93</v>
      </c>
      <c r="O88" s="134">
        <v>162.18</v>
      </c>
      <c r="P88" s="135">
        <v>167.07</v>
      </c>
      <c r="Q88" s="135">
        <v>171.25</v>
      </c>
      <c r="R88" s="135">
        <v>177.24</v>
      </c>
      <c r="S88" s="135">
        <v>182.56</v>
      </c>
      <c r="T88" s="135">
        <v>187.12</v>
      </c>
      <c r="U88" s="135">
        <v>187.12</v>
      </c>
      <c r="V88" s="135">
        <v>187.12</v>
      </c>
      <c r="W88" s="135">
        <v>187.12</v>
      </c>
      <c r="X88" s="135">
        <v>187.12</v>
      </c>
      <c r="Y88" s="135">
        <v>187.12</v>
      </c>
      <c r="Z88" s="135">
        <v>192.12</v>
      </c>
      <c r="AA88" s="135">
        <v>197.12</v>
      </c>
      <c r="AB88" s="135">
        <v>203.01</v>
      </c>
      <c r="AC88" s="135">
        <v>209.08</v>
      </c>
      <c r="AD88" s="135">
        <v>214.08</v>
      </c>
      <c r="AE88" s="135">
        <v>219.08</v>
      </c>
      <c r="AF88" s="135">
        <v>224.08</v>
      </c>
      <c r="AG88" s="134">
        <v>230.78</v>
      </c>
      <c r="AH88" s="134">
        <v>237.68</v>
      </c>
      <c r="AI88" s="121"/>
    </row>
    <row r="89" spans="1:35" x14ac:dyDescent="0.15">
      <c r="A89" s="126" t="s">
        <v>435</v>
      </c>
      <c r="B89" s="126" t="s">
        <v>436</v>
      </c>
      <c r="C89" s="126" t="s">
        <v>437</v>
      </c>
      <c r="D89" s="126" t="s">
        <v>94</v>
      </c>
      <c r="E89" s="126" t="s">
        <v>76</v>
      </c>
      <c r="F89" s="134">
        <v>45.32</v>
      </c>
      <c r="G89" s="134">
        <v>53.27</v>
      </c>
      <c r="H89" s="134">
        <v>74.430000000000007</v>
      </c>
      <c r="I89" s="134">
        <v>77.760000000000005</v>
      </c>
      <c r="J89" s="134">
        <v>60.61</v>
      </c>
      <c r="K89" s="134">
        <v>72.61</v>
      </c>
      <c r="L89" s="134">
        <v>76.97</v>
      </c>
      <c r="M89" s="134">
        <v>100</v>
      </c>
      <c r="N89" s="134">
        <v>106</v>
      </c>
      <c r="O89" s="134">
        <v>110</v>
      </c>
      <c r="P89" s="135">
        <v>115</v>
      </c>
      <c r="Q89" s="135">
        <v>118</v>
      </c>
      <c r="R89" s="135">
        <v>120</v>
      </c>
      <c r="S89" s="135">
        <v>123.5</v>
      </c>
      <c r="T89" s="135">
        <v>123.5</v>
      </c>
      <c r="U89" s="135">
        <v>123.5</v>
      </c>
      <c r="V89" s="135">
        <v>123.5</v>
      </c>
      <c r="W89" s="135">
        <v>123.5</v>
      </c>
      <c r="X89" s="135">
        <v>123.5</v>
      </c>
      <c r="Y89" s="135">
        <v>123.5</v>
      </c>
      <c r="Z89" s="135">
        <v>123.5</v>
      </c>
      <c r="AA89" s="135">
        <v>123.5</v>
      </c>
      <c r="AB89" s="135">
        <v>123.5</v>
      </c>
      <c r="AC89" s="135">
        <v>128.5</v>
      </c>
      <c r="AD89" s="135">
        <v>133.5</v>
      </c>
      <c r="AE89" s="135">
        <v>138.5</v>
      </c>
      <c r="AF89" s="135">
        <v>143.5</v>
      </c>
      <c r="AG89" s="134">
        <v>148.5</v>
      </c>
      <c r="AH89" s="134">
        <v>153.5</v>
      </c>
      <c r="AI89" s="121"/>
    </row>
    <row r="90" spans="1:35" ht="17" x14ac:dyDescent="0.15">
      <c r="A90" s="126" t="s">
        <v>438</v>
      </c>
      <c r="B90" s="16" t="s">
        <v>439</v>
      </c>
      <c r="C90" s="126" t="s">
        <v>440</v>
      </c>
      <c r="D90" s="126" t="s">
        <v>194</v>
      </c>
      <c r="E90" s="126" t="s">
        <v>82</v>
      </c>
      <c r="F90" s="134">
        <v>540</v>
      </c>
      <c r="G90" s="134">
        <v>559</v>
      </c>
      <c r="H90" s="134">
        <v>666.17</v>
      </c>
      <c r="I90" s="134">
        <v>697.17</v>
      </c>
      <c r="J90" s="134">
        <v>739</v>
      </c>
      <c r="K90" s="134">
        <v>781.43</v>
      </c>
      <c r="L90" s="134">
        <v>819.75</v>
      </c>
      <c r="M90" s="134">
        <v>901.19</v>
      </c>
      <c r="N90" s="134">
        <v>887.46</v>
      </c>
      <c r="O90" s="134">
        <v>911.62</v>
      </c>
      <c r="P90" s="135">
        <v>956.65</v>
      </c>
      <c r="Q90" s="135">
        <v>1002.08</v>
      </c>
      <c r="R90" s="135">
        <v>1037.17</v>
      </c>
      <c r="S90" s="135" t="s">
        <v>52</v>
      </c>
      <c r="T90" s="135" t="s">
        <v>52</v>
      </c>
      <c r="U90" s="135" t="s">
        <v>52</v>
      </c>
      <c r="V90" s="135" t="s">
        <v>52</v>
      </c>
      <c r="W90" s="135" t="s">
        <v>52</v>
      </c>
      <c r="X90" s="135" t="s">
        <v>52</v>
      </c>
      <c r="Y90" s="135" t="s">
        <v>52</v>
      </c>
      <c r="Z90" s="135" t="s">
        <v>52</v>
      </c>
      <c r="AA90" s="135" t="s">
        <v>52</v>
      </c>
      <c r="AB90" s="135" t="s">
        <v>52</v>
      </c>
      <c r="AC90" s="135" t="s">
        <v>52</v>
      </c>
      <c r="AD90" s="135" t="s">
        <v>52</v>
      </c>
      <c r="AE90" s="135" t="s">
        <v>52</v>
      </c>
      <c r="AF90" s="135" t="s">
        <v>52</v>
      </c>
      <c r="AG90" s="134" t="s">
        <v>52</v>
      </c>
      <c r="AH90" s="134" t="s">
        <v>52</v>
      </c>
      <c r="AI90" s="121"/>
    </row>
    <row r="91" spans="1:35" x14ac:dyDescent="0.15">
      <c r="A91" s="16" t="s">
        <v>441</v>
      </c>
      <c r="B91" s="126" t="s">
        <v>442</v>
      </c>
      <c r="C91" s="16" t="s">
        <v>443</v>
      </c>
      <c r="D91" s="126" t="s">
        <v>94</v>
      </c>
      <c r="E91" s="126" t="s">
        <v>88</v>
      </c>
      <c r="F91" s="134" t="s">
        <v>52</v>
      </c>
      <c r="G91" s="134" t="s">
        <v>52</v>
      </c>
      <c r="H91" s="134" t="s">
        <v>52</v>
      </c>
      <c r="I91" s="134" t="s">
        <v>52</v>
      </c>
      <c r="J91" s="134" t="s">
        <v>52</v>
      </c>
      <c r="K91" s="134" t="s">
        <v>52</v>
      </c>
      <c r="L91" s="134" t="s">
        <v>52</v>
      </c>
      <c r="M91" s="134" t="s">
        <v>52</v>
      </c>
      <c r="N91" s="140">
        <v>55.6</v>
      </c>
      <c r="O91" s="134">
        <v>58.32</v>
      </c>
      <c r="P91" s="135">
        <v>60.07</v>
      </c>
      <c r="Q91" s="135">
        <v>61</v>
      </c>
      <c r="R91" s="135">
        <v>62.71</v>
      </c>
      <c r="S91" s="135">
        <v>64.53</v>
      </c>
      <c r="T91" s="135">
        <v>66.430000000000007</v>
      </c>
      <c r="U91" s="135">
        <v>66.430000000000007</v>
      </c>
      <c r="V91" s="135">
        <v>66.430000000000007</v>
      </c>
      <c r="W91" s="135">
        <v>67.75</v>
      </c>
      <c r="X91" s="135">
        <v>69.09</v>
      </c>
      <c r="Y91" s="135">
        <v>70.459999999999994</v>
      </c>
      <c r="Z91" s="135">
        <v>71.86</v>
      </c>
      <c r="AA91" s="135">
        <v>73.290000000000006</v>
      </c>
      <c r="AB91" s="135">
        <v>75.48</v>
      </c>
      <c r="AC91" s="135">
        <v>77.739999999999995</v>
      </c>
      <c r="AD91" s="135">
        <v>79.290000000000006</v>
      </c>
      <c r="AE91" s="135">
        <v>80.87</v>
      </c>
      <c r="AF91" s="135">
        <v>82.48</v>
      </c>
      <c r="AG91" s="134">
        <v>87.48</v>
      </c>
      <c r="AH91" s="134">
        <v>90.09</v>
      </c>
    </row>
    <row r="92" spans="1:35" x14ac:dyDescent="0.15">
      <c r="A92" s="16" t="s">
        <v>444</v>
      </c>
      <c r="B92" s="126" t="s">
        <v>445</v>
      </c>
      <c r="C92" s="16" t="s">
        <v>446</v>
      </c>
      <c r="D92" s="126" t="s">
        <v>94</v>
      </c>
      <c r="E92" s="126" t="s">
        <v>78</v>
      </c>
      <c r="F92" s="134" t="s">
        <v>52</v>
      </c>
      <c r="G92" s="134" t="s">
        <v>52</v>
      </c>
      <c r="H92" s="134" t="s">
        <v>52</v>
      </c>
      <c r="I92" s="134" t="s">
        <v>52</v>
      </c>
      <c r="J92" s="134" t="s">
        <v>52</v>
      </c>
      <c r="K92" s="134" t="s">
        <v>52</v>
      </c>
      <c r="L92" s="134" t="s">
        <v>52</v>
      </c>
      <c r="M92" s="134" t="s">
        <v>52</v>
      </c>
      <c r="N92" s="134" t="s">
        <v>52</v>
      </c>
      <c r="O92" s="134" t="s">
        <v>52</v>
      </c>
      <c r="P92" s="134" t="s">
        <v>52</v>
      </c>
      <c r="Q92" s="134" t="s">
        <v>52</v>
      </c>
      <c r="R92" s="134" t="s">
        <v>52</v>
      </c>
      <c r="S92" s="135">
        <v>1196.01</v>
      </c>
      <c r="T92" s="135">
        <v>1216.3399999999999</v>
      </c>
      <c r="U92" s="135">
        <v>1216.3399999999999</v>
      </c>
      <c r="V92" s="135">
        <v>1216.3399999999999</v>
      </c>
      <c r="W92" s="135">
        <v>1216.3399999999999</v>
      </c>
      <c r="X92" s="135">
        <v>1216.3399999999999</v>
      </c>
      <c r="Y92" s="135">
        <v>1216.3399999999999</v>
      </c>
      <c r="Z92" s="135">
        <v>1261.95</v>
      </c>
      <c r="AA92" s="135">
        <v>1324.92</v>
      </c>
      <c r="AB92" s="135">
        <v>1404.28</v>
      </c>
      <c r="AC92" s="135">
        <v>1446.27</v>
      </c>
      <c r="AD92" s="135">
        <v>1503.98</v>
      </c>
      <c r="AE92" s="135">
        <v>1579.03</v>
      </c>
      <c r="AF92" s="135">
        <v>1626.24</v>
      </c>
      <c r="AG92" s="134">
        <v>1707.39</v>
      </c>
      <c r="AH92" s="134">
        <v>1792.59</v>
      </c>
    </row>
    <row r="93" spans="1:35" x14ac:dyDescent="0.15">
      <c r="A93" s="126" t="s">
        <v>447</v>
      </c>
      <c r="B93" s="126" t="s">
        <v>448</v>
      </c>
      <c r="C93" s="126" t="s">
        <v>449</v>
      </c>
      <c r="D93" s="126" t="s">
        <v>94</v>
      </c>
      <c r="E93" s="126" t="s">
        <v>86</v>
      </c>
      <c r="F93" s="134">
        <v>45.1</v>
      </c>
      <c r="G93" s="134">
        <v>51.16</v>
      </c>
      <c r="H93" s="134">
        <v>53.86</v>
      </c>
      <c r="I93" s="134">
        <v>56.28</v>
      </c>
      <c r="J93" s="134">
        <v>61.06</v>
      </c>
      <c r="K93" s="139">
        <v>64.66</v>
      </c>
      <c r="L93" s="134">
        <v>73.540000000000006</v>
      </c>
      <c r="M93" s="134">
        <v>88.1</v>
      </c>
      <c r="N93" s="134">
        <v>97.71</v>
      </c>
      <c r="O93" s="134">
        <v>102.6</v>
      </c>
      <c r="P93" s="135">
        <v>108.49</v>
      </c>
      <c r="Q93" s="135">
        <v>116.03</v>
      </c>
      <c r="R93" s="135">
        <v>135.75</v>
      </c>
      <c r="S93" s="135">
        <v>140.69999999999999</v>
      </c>
      <c r="T93" s="135">
        <v>144.53</v>
      </c>
      <c r="U93" s="135">
        <v>144.53</v>
      </c>
      <c r="V93" s="135">
        <v>150.22</v>
      </c>
      <c r="W93" s="135">
        <v>153.21</v>
      </c>
      <c r="X93" s="135">
        <v>153.21</v>
      </c>
      <c r="Y93" s="135">
        <v>156.22999999999999</v>
      </c>
      <c r="Z93" s="135">
        <v>161.22999999999999</v>
      </c>
      <c r="AA93" s="135">
        <v>164.44</v>
      </c>
      <c r="AB93" s="135">
        <v>176.44</v>
      </c>
      <c r="AC93" s="135">
        <v>200.44</v>
      </c>
      <c r="AD93" s="135">
        <v>210.44</v>
      </c>
      <c r="AE93" s="135">
        <v>225.44</v>
      </c>
      <c r="AF93" s="135">
        <v>235.44</v>
      </c>
      <c r="AG93" s="134">
        <v>250.44</v>
      </c>
      <c r="AH93" s="134">
        <v>262.94</v>
      </c>
      <c r="AI93" s="121"/>
    </row>
    <row r="94" spans="1:35" x14ac:dyDescent="0.15">
      <c r="A94" s="126" t="s">
        <v>450</v>
      </c>
      <c r="B94" s="126" t="s">
        <v>451</v>
      </c>
      <c r="C94" s="126" t="s">
        <v>452</v>
      </c>
      <c r="D94" s="126" t="s">
        <v>94</v>
      </c>
      <c r="E94" s="126" t="s">
        <v>78</v>
      </c>
      <c r="F94" s="134" t="s">
        <v>52</v>
      </c>
      <c r="G94" s="134" t="s">
        <v>52</v>
      </c>
      <c r="H94" s="134" t="s">
        <v>52</v>
      </c>
      <c r="I94" s="134" t="s">
        <v>52</v>
      </c>
      <c r="J94" s="134" t="s">
        <v>52</v>
      </c>
      <c r="K94" s="134" t="s">
        <v>52</v>
      </c>
      <c r="L94" s="134" t="s">
        <v>52</v>
      </c>
      <c r="M94" s="134" t="s">
        <v>52</v>
      </c>
      <c r="N94" s="134" t="s">
        <v>52</v>
      </c>
      <c r="O94" s="134" t="s">
        <v>52</v>
      </c>
      <c r="P94" s="134" t="s">
        <v>52</v>
      </c>
      <c r="Q94" s="134" t="s">
        <v>52</v>
      </c>
      <c r="R94" s="134" t="s">
        <v>52</v>
      </c>
      <c r="S94" s="135">
        <v>1224.04</v>
      </c>
      <c r="T94" s="135">
        <v>1254.5899999999999</v>
      </c>
      <c r="U94" s="135">
        <v>1254.5899999999999</v>
      </c>
      <c r="V94" s="135">
        <v>1251.45</v>
      </c>
      <c r="W94" s="135">
        <v>1275.23</v>
      </c>
      <c r="X94" s="135">
        <v>1275.23</v>
      </c>
      <c r="Y94" s="135">
        <v>1275.23</v>
      </c>
      <c r="Z94" s="135">
        <v>1326.11</v>
      </c>
      <c r="AA94" s="135">
        <v>1379.02</v>
      </c>
      <c r="AB94" s="135">
        <v>1447.83</v>
      </c>
      <c r="AC94" s="135">
        <v>1520.08</v>
      </c>
      <c r="AD94" s="135">
        <v>1580.73</v>
      </c>
      <c r="AE94" s="135">
        <v>1659.61</v>
      </c>
      <c r="AF94" s="135">
        <v>1709.23</v>
      </c>
      <c r="AG94" s="134">
        <v>1794.52</v>
      </c>
      <c r="AH94" s="134">
        <v>1884.07</v>
      </c>
      <c r="AI94" s="121"/>
    </row>
    <row r="95" spans="1:35" ht="17" x14ac:dyDescent="0.15">
      <c r="A95" s="126" t="s">
        <v>453</v>
      </c>
      <c r="B95" s="126" t="s">
        <v>454</v>
      </c>
      <c r="C95" s="126" t="s">
        <v>455</v>
      </c>
      <c r="D95" s="126" t="s">
        <v>194</v>
      </c>
      <c r="E95" s="126" t="s">
        <v>76</v>
      </c>
      <c r="F95" s="134">
        <v>81.319999999999993</v>
      </c>
      <c r="G95" s="134">
        <v>88.93</v>
      </c>
      <c r="H95" s="134">
        <v>100.48</v>
      </c>
      <c r="I95" s="134">
        <v>106.63</v>
      </c>
      <c r="J95" s="134">
        <v>116.73</v>
      </c>
      <c r="K95" s="134">
        <v>128.30000000000001</v>
      </c>
      <c r="L95" s="134">
        <v>135.87</v>
      </c>
      <c r="M95" s="134">
        <v>140.87</v>
      </c>
      <c r="N95" s="134">
        <v>149.18</v>
      </c>
      <c r="O95" s="134">
        <v>156.47999999999999</v>
      </c>
      <c r="P95" s="135">
        <v>164.07</v>
      </c>
      <c r="Q95" s="135">
        <v>171.93</v>
      </c>
      <c r="R95" s="135">
        <v>176.23</v>
      </c>
      <c r="S95" s="135" t="s">
        <v>52</v>
      </c>
      <c r="T95" s="135" t="s">
        <v>52</v>
      </c>
      <c r="U95" s="135" t="s">
        <v>52</v>
      </c>
      <c r="V95" s="135" t="s">
        <v>52</v>
      </c>
      <c r="W95" s="135" t="s">
        <v>52</v>
      </c>
      <c r="X95" s="135" t="s">
        <v>52</v>
      </c>
      <c r="Y95" s="135" t="s">
        <v>52</v>
      </c>
      <c r="Z95" s="135" t="s">
        <v>52</v>
      </c>
      <c r="AA95" s="135" t="s">
        <v>52</v>
      </c>
      <c r="AB95" s="135" t="s">
        <v>52</v>
      </c>
      <c r="AC95" s="135" t="s">
        <v>52</v>
      </c>
      <c r="AD95" s="135" t="s">
        <v>52</v>
      </c>
      <c r="AE95" s="135" t="s">
        <v>52</v>
      </c>
      <c r="AF95" s="135" t="s">
        <v>52</v>
      </c>
      <c r="AG95" s="134" t="s">
        <v>52</v>
      </c>
      <c r="AH95" s="134" t="s">
        <v>52</v>
      </c>
      <c r="AI95" s="121"/>
    </row>
    <row r="96" spans="1:35" x14ac:dyDescent="0.15">
      <c r="A96" s="126" t="s">
        <v>456</v>
      </c>
      <c r="B96" s="126" t="s">
        <v>457</v>
      </c>
      <c r="C96" s="126" t="s">
        <v>458</v>
      </c>
      <c r="D96" s="126" t="s">
        <v>94</v>
      </c>
      <c r="E96" s="126" t="s">
        <v>76</v>
      </c>
      <c r="F96" s="134">
        <v>72.010000000000005</v>
      </c>
      <c r="G96" s="134">
        <v>82.36</v>
      </c>
      <c r="H96" s="134">
        <v>90.24</v>
      </c>
      <c r="I96" s="134">
        <v>94.77</v>
      </c>
      <c r="J96" s="134">
        <v>96.84</v>
      </c>
      <c r="K96" s="134">
        <v>100.7</v>
      </c>
      <c r="L96" s="134">
        <v>105.74</v>
      </c>
      <c r="M96" s="134">
        <v>109.86</v>
      </c>
      <c r="N96" s="134">
        <v>112.94</v>
      </c>
      <c r="O96" s="134">
        <v>116.23</v>
      </c>
      <c r="P96" s="135">
        <v>120.75</v>
      </c>
      <c r="Q96" s="135">
        <v>125.46</v>
      </c>
      <c r="R96" s="135">
        <v>131.47999999999999</v>
      </c>
      <c r="S96" s="135">
        <v>136.61000000000001</v>
      </c>
      <c r="T96" s="135">
        <v>139.88999999999999</v>
      </c>
      <c r="U96" s="135">
        <v>139.88999999999999</v>
      </c>
      <c r="V96" s="135">
        <v>139.88999999999999</v>
      </c>
      <c r="W96" s="135">
        <v>144.88999999999999</v>
      </c>
      <c r="X96" s="135">
        <v>144.88999999999999</v>
      </c>
      <c r="Y96" s="135">
        <v>144.88999999999999</v>
      </c>
      <c r="Z96" s="135">
        <v>149.88999999999999</v>
      </c>
      <c r="AA96" s="135">
        <v>154.88999999999999</v>
      </c>
      <c r="AB96" s="135">
        <v>159.88999999999999</v>
      </c>
      <c r="AC96" s="135">
        <v>164.89</v>
      </c>
      <c r="AD96" s="135">
        <v>169.89</v>
      </c>
      <c r="AE96" s="135">
        <v>174.89</v>
      </c>
      <c r="AF96" s="135">
        <v>179.89</v>
      </c>
      <c r="AG96" s="134">
        <v>185.27</v>
      </c>
      <c r="AH96" s="134">
        <v>190.81</v>
      </c>
      <c r="AI96" s="121"/>
    </row>
    <row r="97" spans="1:35" ht="17" x14ac:dyDescent="0.15">
      <c r="A97" s="126" t="s">
        <v>459</v>
      </c>
      <c r="B97" s="126" t="s">
        <v>460</v>
      </c>
      <c r="C97" s="126" t="s">
        <v>461</v>
      </c>
      <c r="D97" s="126" t="s">
        <v>194</v>
      </c>
      <c r="E97" s="126" t="s">
        <v>76</v>
      </c>
      <c r="F97" s="134">
        <v>88.23</v>
      </c>
      <c r="G97" s="134">
        <v>101.46</v>
      </c>
      <c r="H97" s="134">
        <v>108.06</v>
      </c>
      <c r="I97" s="134">
        <v>112.87</v>
      </c>
      <c r="J97" s="134">
        <v>117.66</v>
      </c>
      <c r="K97" s="134">
        <v>123.9</v>
      </c>
      <c r="L97" s="134">
        <v>133.19</v>
      </c>
      <c r="M97" s="134">
        <v>146.11000000000001</v>
      </c>
      <c r="N97" s="134">
        <v>153.41999999999999</v>
      </c>
      <c r="O97" s="134">
        <v>160.19</v>
      </c>
      <c r="P97" s="135">
        <v>168</v>
      </c>
      <c r="Q97" s="135">
        <v>176.06</v>
      </c>
      <c r="R97" s="135">
        <v>181.17</v>
      </c>
      <c r="S97" s="135" t="s">
        <v>52</v>
      </c>
      <c r="T97" s="135" t="s">
        <v>52</v>
      </c>
      <c r="U97" s="135" t="s">
        <v>52</v>
      </c>
      <c r="V97" s="135" t="s">
        <v>52</v>
      </c>
      <c r="W97" s="135" t="s">
        <v>52</v>
      </c>
      <c r="X97" s="135" t="s">
        <v>52</v>
      </c>
      <c r="Y97" s="135" t="s">
        <v>52</v>
      </c>
      <c r="Z97" s="135" t="s">
        <v>52</v>
      </c>
      <c r="AA97" s="135" t="s">
        <v>52</v>
      </c>
      <c r="AB97" s="135" t="s">
        <v>52</v>
      </c>
      <c r="AC97" s="135" t="s">
        <v>52</v>
      </c>
      <c r="AD97" s="135" t="s">
        <v>52</v>
      </c>
      <c r="AE97" s="135" t="s">
        <v>52</v>
      </c>
      <c r="AF97" s="135" t="s">
        <v>52</v>
      </c>
      <c r="AG97" s="134" t="s">
        <v>52</v>
      </c>
      <c r="AH97" s="134" t="s">
        <v>52</v>
      </c>
      <c r="AI97" s="121"/>
    </row>
    <row r="98" spans="1:35" x14ac:dyDescent="0.15">
      <c r="A98" s="126" t="s">
        <v>462</v>
      </c>
      <c r="B98" s="126" t="s">
        <v>463</v>
      </c>
      <c r="C98" s="126" t="s">
        <v>464</v>
      </c>
      <c r="D98" s="126" t="s">
        <v>94</v>
      </c>
      <c r="E98" s="126" t="s">
        <v>76</v>
      </c>
      <c r="F98" s="134">
        <v>72.98</v>
      </c>
      <c r="G98" s="134">
        <v>75.790000000000006</v>
      </c>
      <c r="H98" s="134">
        <v>83.23</v>
      </c>
      <c r="I98" s="134">
        <v>86.97</v>
      </c>
      <c r="J98" s="134">
        <v>91.79</v>
      </c>
      <c r="K98" s="134">
        <v>95.91</v>
      </c>
      <c r="L98" s="134">
        <v>105.21</v>
      </c>
      <c r="M98" s="134">
        <v>110.47</v>
      </c>
      <c r="N98" s="134">
        <v>113.23</v>
      </c>
      <c r="O98" s="134">
        <v>116.06</v>
      </c>
      <c r="P98" s="135">
        <v>118.96</v>
      </c>
      <c r="Q98" s="135">
        <v>121.93</v>
      </c>
      <c r="R98" s="135">
        <v>126.2</v>
      </c>
      <c r="S98" s="135">
        <v>129.99</v>
      </c>
      <c r="T98" s="135">
        <v>133.24</v>
      </c>
      <c r="U98" s="135">
        <v>133.24</v>
      </c>
      <c r="V98" s="135">
        <v>133.24</v>
      </c>
      <c r="W98" s="135">
        <v>138.19</v>
      </c>
      <c r="X98" s="135">
        <v>140.81</v>
      </c>
      <c r="Y98" s="135">
        <v>140.81</v>
      </c>
      <c r="Z98" s="135">
        <v>145.81</v>
      </c>
      <c r="AA98" s="135">
        <v>150.81</v>
      </c>
      <c r="AB98" s="135">
        <v>155.81</v>
      </c>
      <c r="AC98" s="135">
        <v>160.81</v>
      </c>
      <c r="AD98" s="135">
        <v>165.81</v>
      </c>
      <c r="AE98" s="135">
        <v>170.81</v>
      </c>
      <c r="AF98" s="135">
        <v>175.81</v>
      </c>
      <c r="AG98" s="134">
        <v>181.07</v>
      </c>
      <c r="AH98" s="134">
        <v>186.48</v>
      </c>
      <c r="AI98" s="121"/>
    </row>
    <row r="99" spans="1:35" ht="17" x14ac:dyDescent="0.15">
      <c r="A99" s="126" t="s">
        <v>465</v>
      </c>
      <c r="B99" s="126" t="s">
        <v>466</v>
      </c>
      <c r="C99" s="126" t="s">
        <v>467</v>
      </c>
      <c r="D99" s="126" t="s">
        <v>194</v>
      </c>
      <c r="E99" s="126" t="s">
        <v>76</v>
      </c>
      <c r="F99" s="134">
        <v>76.95</v>
      </c>
      <c r="G99" s="134">
        <v>76.3</v>
      </c>
      <c r="H99" s="134">
        <v>84.98</v>
      </c>
      <c r="I99" s="134">
        <v>87.1</v>
      </c>
      <c r="J99" s="134">
        <v>93.52</v>
      </c>
      <c r="K99" s="134">
        <v>98.19</v>
      </c>
      <c r="L99" s="134">
        <v>107.12</v>
      </c>
      <c r="M99" s="134">
        <v>117.83</v>
      </c>
      <c r="N99" s="134">
        <v>129.09</v>
      </c>
      <c r="O99" s="134">
        <v>135.21</v>
      </c>
      <c r="P99" s="135">
        <v>139.94999999999999</v>
      </c>
      <c r="Q99" s="135">
        <v>144.01</v>
      </c>
      <c r="R99" s="135">
        <v>149.77000000000001</v>
      </c>
      <c r="S99" s="135">
        <v>155.61000000000001</v>
      </c>
      <c r="T99" s="135">
        <v>159.5</v>
      </c>
      <c r="U99" s="135">
        <v>159.5</v>
      </c>
      <c r="V99" s="135">
        <v>159.5</v>
      </c>
      <c r="W99" s="135">
        <v>162.53</v>
      </c>
      <c r="X99" s="135">
        <v>162.53</v>
      </c>
      <c r="Y99" s="135">
        <v>165.62</v>
      </c>
      <c r="Z99" s="135">
        <v>170.62</v>
      </c>
      <c r="AA99" s="135">
        <v>175.62</v>
      </c>
      <c r="AB99" s="135">
        <v>180.88</v>
      </c>
      <c r="AC99" s="135">
        <v>186.3</v>
      </c>
      <c r="AD99" s="135" t="s">
        <v>52</v>
      </c>
      <c r="AE99" s="135" t="s">
        <v>52</v>
      </c>
      <c r="AF99" s="135" t="s">
        <v>52</v>
      </c>
      <c r="AG99" s="134" t="s">
        <v>52</v>
      </c>
      <c r="AH99" s="134" t="s">
        <v>52</v>
      </c>
      <c r="AI99" s="121"/>
    </row>
    <row r="100" spans="1:35" x14ac:dyDescent="0.15">
      <c r="A100" s="126" t="s">
        <v>468</v>
      </c>
      <c r="B100" s="126" t="s">
        <v>469</v>
      </c>
      <c r="C100" s="126" t="s">
        <v>470</v>
      </c>
      <c r="D100" s="126" t="s">
        <v>94</v>
      </c>
      <c r="E100" s="126" t="s">
        <v>76</v>
      </c>
      <c r="F100" s="134">
        <v>75.09</v>
      </c>
      <c r="G100" s="134">
        <v>80.09</v>
      </c>
      <c r="H100" s="134">
        <v>95.4</v>
      </c>
      <c r="I100" s="134">
        <v>99.7</v>
      </c>
      <c r="J100" s="134">
        <v>106.2</v>
      </c>
      <c r="K100" s="134">
        <v>115.12</v>
      </c>
      <c r="L100" s="134">
        <v>125.34</v>
      </c>
      <c r="M100" s="134">
        <v>144.59</v>
      </c>
      <c r="N100" s="134">
        <v>155.99</v>
      </c>
      <c r="O100" s="134">
        <v>163.62</v>
      </c>
      <c r="P100" s="135">
        <v>171.53</v>
      </c>
      <c r="Q100" s="135">
        <v>171.53</v>
      </c>
      <c r="R100" s="135">
        <v>174.88</v>
      </c>
      <c r="S100" s="135">
        <v>179.65</v>
      </c>
      <c r="T100" s="135">
        <v>179.58</v>
      </c>
      <c r="U100" s="135">
        <v>179.58</v>
      </c>
      <c r="V100" s="135">
        <v>177.77</v>
      </c>
      <c r="W100" s="135">
        <v>177.41</v>
      </c>
      <c r="X100" s="135">
        <v>177.41</v>
      </c>
      <c r="Y100" s="135">
        <v>177.41</v>
      </c>
      <c r="Z100" s="135">
        <v>177.41</v>
      </c>
      <c r="AA100" s="135">
        <v>180.96</v>
      </c>
      <c r="AB100" s="135">
        <v>186.37</v>
      </c>
      <c r="AC100" s="135">
        <v>191.94</v>
      </c>
      <c r="AD100" s="135">
        <v>190.92</v>
      </c>
      <c r="AE100" s="135">
        <v>194.74</v>
      </c>
      <c r="AF100" s="135">
        <v>199.66</v>
      </c>
      <c r="AG100" s="134">
        <v>203.63</v>
      </c>
      <c r="AH100" s="134">
        <v>209.72</v>
      </c>
      <c r="AI100" s="121"/>
    </row>
    <row r="101" spans="1:35" ht="17" x14ac:dyDescent="0.15">
      <c r="A101" s="126" t="s">
        <v>471</v>
      </c>
      <c r="B101" s="126" t="s">
        <v>472</v>
      </c>
      <c r="C101" s="126" t="s">
        <v>473</v>
      </c>
      <c r="D101" s="126" t="s">
        <v>194</v>
      </c>
      <c r="E101" s="126" t="s">
        <v>76</v>
      </c>
      <c r="F101" s="134">
        <v>57.27</v>
      </c>
      <c r="G101" s="134">
        <v>71.67</v>
      </c>
      <c r="H101" s="134">
        <v>84.29</v>
      </c>
      <c r="I101" s="134">
        <v>86.77</v>
      </c>
      <c r="J101" s="134">
        <v>86.3</v>
      </c>
      <c r="K101" s="134">
        <v>86.3</v>
      </c>
      <c r="L101" s="134">
        <v>115.85</v>
      </c>
      <c r="M101" s="134">
        <v>117.97</v>
      </c>
      <c r="N101" s="134">
        <v>135.47</v>
      </c>
      <c r="O101" s="134">
        <v>141.91999999999999</v>
      </c>
      <c r="P101" s="135">
        <v>148.80000000000001</v>
      </c>
      <c r="Q101" s="135">
        <v>156.18</v>
      </c>
      <c r="R101" s="135">
        <v>163.15</v>
      </c>
      <c r="S101" s="135">
        <v>169.58</v>
      </c>
      <c r="T101" s="135">
        <v>174.58</v>
      </c>
      <c r="U101" s="135">
        <v>174.58</v>
      </c>
      <c r="V101" s="135">
        <v>174.58</v>
      </c>
      <c r="W101" s="135">
        <v>177.98</v>
      </c>
      <c r="X101" s="135">
        <v>181.45</v>
      </c>
      <c r="Y101" s="135">
        <v>184.99</v>
      </c>
      <c r="Z101" s="135">
        <v>189.99</v>
      </c>
      <c r="AA101" s="135">
        <v>194.99</v>
      </c>
      <c r="AB101" s="135">
        <v>200.82</v>
      </c>
      <c r="AC101" s="135" t="s">
        <v>52</v>
      </c>
      <c r="AD101" s="135" t="s">
        <v>52</v>
      </c>
      <c r="AE101" s="135" t="s">
        <v>52</v>
      </c>
      <c r="AF101" s="135" t="s">
        <v>52</v>
      </c>
      <c r="AG101" s="134" t="s">
        <v>52</v>
      </c>
      <c r="AH101" s="134" t="s">
        <v>52</v>
      </c>
      <c r="AI101" s="121"/>
    </row>
    <row r="102" spans="1:35" x14ac:dyDescent="0.15">
      <c r="A102" s="126" t="s">
        <v>474</v>
      </c>
      <c r="B102" s="126" t="s">
        <v>475</v>
      </c>
      <c r="C102" s="126" t="s">
        <v>476</v>
      </c>
      <c r="D102" s="126" t="s">
        <v>94</v>
      </c>
      <c r="E102" s="126" t="s">
        <v>401</v>
      </c>
      <c r="F102" s="134">
        <v>381.85</v>
      </c>
      <c r="G102" s="134">
        <v>402.49</v>
      </c>
      <c r="H102" s="134">
        <v>439.73</v>
      </c>
      <c r="I102" s="134">
        <v>463.24</v>
      </c>
      <c r="J102" s="134">
        <v>485.96</v>
      </c>
      <c r="K102" s="134">
        <v>510.35</v>
      </c>
      <c r="L102" s="134">
        <v>536.79999999999995</v>
      </c>
      <c r="M102" s="134">
        <v>624</v>
      </c>
      <c r="N102" s="134">
        <v>671.98</v>
      </c>
      <c r="O102" s="134">
        <v>706.33</v>
      </c>
      <c r="P102" s="135">
        <v>741.65</v>
      </c>
      <c r="Q102" s="135">
        <v>775.59</v>
      </c>
      <c r="R102" s="135">
        <v>793.81</v>
      </c>
      <c r="S102" s="135">
        <v>809.29</v>
      </c>
      <c r="T102" s="135">
        <v>807.32</v>
      </c>
      <c r="U102" s="135">
        <v>807.22</v>
      </c>
      <c r="V102" s="135">
        <v>804.77</v>
      </c>
      <c r="W102" s="135">
        <v>803.48</v>
      </c>
      <c r="X102" s="135">
        <v>803.46</v>
      </c>
      <c r="Y102" s="135">
        <v>803.41</v>
      </c>
      <c r="Z102" s="135">
        <v>808.85</v>
      </c>
      <c r="AA102" s="135">
        <v>805.38</v>
      </c>
      <c r="AB102" s="135">
        <v>806.06</v>
      </c>
      <c r="AC102" s="135">
        <v>846.31</v>
      </c>
      <c r="AD102" s="135">
        <v>880.1</v>
      </c>
      <c r="AE102" s="135">
        <v>906.41</v>
      </c>
      <c r="AF102" s="135">
        <v>915.47</v>
      </c>
      <c r="AG102" s="134">
        <v>961.15</v>
      </c>
      <c r="AH102" s="134">
        <v>1009.11</v>
      </c>
      <c r="AI102" s="121"/>
    </row>
    <row r="103" spans="1:35" x14ac:dyDescent="0.15">
      <c r="A103" s="126" t="s">
        <v>477</v>
      </c>
      <c r="B103" s="126" t="s">
        <v>478</v>
      </c>
      <c r="C103" s="126" t="s">
        <v>479</v>
      </c>
      <c r="D103" s="126" t="s">
        <v>94</v>
      </c>
      <c r="E103" s="126" t="s">
        <v>78</v>
      </c>
      <c r="F103" s="134" t="s">
        <v>52</v>
      </c>
      <c r="G103" s="134" t="s">
        <v>52</v>
      </c>
      <c r="H103" s="134">
        <v>777.87</v>
      </c>
      <c r="I103" s="134">
        <v>824.53</v>
      </c>
      <c r="J103" s="134">
        <v>856.69</v>
      </c>
      <c r="K103" s="134">
        <v>912.37</v>
      </c>
      <c r="L103" s="134">
        <v>971.67</v>
      </c>
      <c r="M103" s="134">
        <v>1034.83</v>
      </c>
      <c r="N103" s="134">
        <v>1079.48</v>
      </c>
      <c r="O103" s="134">
        <v>1131.28</v>
      </c>
      <c r="P103" s="135">
        <v>1181.56</v>
      </c>
      <c r="Q103" s="135">
        <v>1215.6600000000001</v>
      </c>
      <c r="R103" s="135">
        <v>1252.1500000000001</v>
      </c>
      <c r="S103" s="135">
        <v>1294.73</v>
      </c>
      <c r="T103" s="135">
        <v>1332.28</v>
      </c>
      <c r="U103" s="135">
        <v>1332.28</v>
      </c>
      <c r="V103" s="135">
        <v>1377.58</v>
      </c>
      <c r="W103" s="135">
        <v>1404.42</v>
      </c>
      <c r="X103" s="135">
        <v>1431.8</v>
      </c>
      <c r="Y103" s="135">
        <v>1459.67</v>
      </c>
      <c r="Z103" s="135">
        <v>1517.32</v>
      </c>
      <c r="AA103" s="135">
        <v>1593.03</v>
      </c>
      <c r="AB103" s="135">
        <v>1688.45</v>
      </c>
      <c r="AC103" s="135">
        <v>1738.93</v>
      </c>
      <c r="AD103" s="135">
        <v>1808.31</v>
      </c>
      <c r="AE103" s="135">
        <v>1898.55</v>
      </c>
      <c r="AF103" s="135">
        <v>1955.32</v>
      </c>
      <c r="AG103" s="134">
        <v>2052.89</v>
      </c>
      <c r="AH103" s="134">
        <v>2155.33</v>
      </c>
      <c r="AI103" s="121"/>
    </row>
    <row r="104" spans="1:35" ht="17" x14ac:dyDescent="0.15">
      <c r="A104" s="126" t="s">
        <v>480</v>
      </c>
      <c r="B104" s="126" t="s">
        <v>52</v>
      </c>
      <c r="C104" s="126" t="s">
        <v>481</v>
      </c>
      <c r="D104" s="126" t="s">
        <v>194</v>
      </c>
      <c r="E104" s="126" t="s">
        <v>76</v>
      </c>
      <c r="F104" s="134" t="s">
        <v>52</v>
      </c>
      <c r="G104" s="134" t="s">
        <v>52</v>
      </c>
      <c r="H104" s="134" t="s">
        <v>52</v>
      </c>
      <c r="I104" s="134" t="s">
        <v>52</v>
      </c>
      <c r="J104" s="134" t="s">
        <v>52</v>
      </c>
      <c r="K104" s="134" t="s">
        <v>52</v>
      </c>
      <c r="L104" s="134" t="s">
        <v>52</v>
      </c>
      <c r="M104" s="134" t="s">
        <v>52</v>
      </c>
      <c r="N104" s="134" t="s">
        <v>52</v>
      </c>
      <c r="O104" s="134" t="s">
        <v>52</v>
      </c>
      <c r="P104" s="135" t="s">
        <v>52</v>
      </c>
      <c r="Q104" s="135" t="s">
        <v>52</v>
      </c>
      <c r="R104" s="135" t="s">
        <v>52</v>
      </c>
      <c r="S104" s="135" t="s">
        <v>52</v>
      </c>
      <c r="T104" s="135" t="s">
        <v>52</v>
      </c>
      <c r="U104" s="135" t="s">
        <v>52</v>
      </c>
      <c r="V104" s="135" t="s">
        <v>52</v>
      </c>
      <c r="W104" s="135" t="s">
        <v>52</v>
      </c>
      <c r="X104" s="135" t="s">
        <v>52</v>
      </c>
      <c r="Y104" s="135" t="s">
        <v>52</v>
      </c>
      <c r="Z104" s="135" t="s">
        <v>52</v>
      </c>
      <c r="AA104" s="135" t="s">
        <v>52</v>
      </c>
      <c r="AB104" s="135" t="s">
        <v>52</v>
      </c>
      <c r="AC104" s="135" t="s">
        <v>52</v>
      </c>
      <c r="AD104" s="135" t="s">
        <v>52</v>
      </c>
      <c r="AE104" s="135" t="s">
        <v>52</v>
      </c>
      <c r="AF104" s="135" t="s">
        <v>52</v>
      </c>
      <c r="AG104" s="134" t="s">
        <v>52</v>
      </c>
      <c r="AH104" s="134" t="s">
        <v>52</v>
      </c>
      <c r="AI104" s="121"/>
    </row>
    <row r="105" spans="1:35" ht="17" x14ac:dyDescent="0.15">
      <c r="A105" s="126" t="s">
        <v>482</v>
      </c>
      <c r="B105" s="126" t="s">
        <v>52</v>
      </c>
      <c r="C105" s="126" t="s">
        <v>483</v>
      </c>
      <c r="D105" s="126" t="s">
        <v>194</v>
      </c>
      <c r="E105" s="126" t="s">
        <v>76</v>
      </c>
      <c r="F105" s="134" t="s">
        <v>52</v>
      </c>
      <c r="G105" s="134" t="s">
        <v>52</v>
      </c>
      <c r="H105" s="134" t="s">
        <v>52</v>
      </c>
      <c r="I105" s="134" t="s">
        <v>52</v>
      </c>
      <c r="J105" s="134" t="s">
        <v>52</v>
      </c>
      <c r="K105" s="134" t="s">
        <v>52</v>
      </c>
      <c r="L105" s="134" t="s">
        <v>52</v>
      </c>
      <c r="M105" s="134" t="s">
        <v>52</v>
      </c>
      <c r="N105" s="134" t="s">
        <v>52</v>
      </c>
      <c r="O105" s="134" t="s">
        <v>52</v>
      </c>
      <c r="P105" s="135" t="s">
        <v>52</v>
      </c>
      <c r="Q105" s="135" t="s">
        <v>52</v>
      </c>
      <c r="R105" s="135" t="s">
        <v>52</v>
      </c>
      <c r="S105" s="135" t="s">
        <v>52</v>
      </c>
      <c r="T105" s="135" t="s">
        <v>52</v>
      </c>
      <c r="U105" s="135" t="s">
        <v>52</v>
      </c>
      <c r="V105" s="135" t="s">
        <v>52</v>
      </c>
      <c r="W105" s="135" t="s">
        <v>52</v>
      </c>
      <c r="X105" s="135" t="s">
        <v>52</v>
      </c>
      <c r="Y105" s="135" t="s">
        <v>52</v>
      </c>
      <c r="Z105" s="135" t="s">
        <v>52</v>
      </c>
      <c r="AA105" s="135" t="s">
        <v>52</v>
      </c>
      <c r="AB105" s="135" t="s">
        <v>52</v>
      </c>
      <c r="AC105" s="135" t="s">
        <v>52</v>
      </c>
      <c r="AD105" s="135" t="s">
        <v>52</v>
      </c>
      <c r="AE105" s="135" t="s">
        <v>52</v>
      </c>
      <c r="AF105" s="135" t="s">
        <v>52</v>
      </c>
      <c r="AG105" s="134" t="s">
        <v>52</v>
      </c>
      <c r="AH105" s="134" t="s">
        <v>52</v>
      </c>
      <c r="AI105" s="121"/>
    </row>
    <row r="106" spans="1:35" x14ac:dyDescent="0.15">
      <c r="A106" s="16" t="s">
        <v>484</v>
      </c>
      <c r="B106" s="126" t="s">
        <v>485</v>
      </c>
      <c r="C106" s="16" t="s">
        <v>486</v>
      </c>
      <c r="D106" s="126" t="s">
        <v>94</v>
      </c>
      <c r="E106" s="126" t="s">
        <v>88</v>
      </c>
      <c r="F106" s="134" t="s">
        <v>52</v>
      </c>
      <c r="G106" s="134" t="s">
        <v>52</v>
      </c>
      <c r="H106" s="134" t="s">
        <v>52</v>
      </c>
      <c r="I106" s="134" t="s">
        <v>52</v>
      </c>
      <c r="J106" s="134" t="s">
        <v>52</v>
      </c>
      <c r="K106" s="134" t="s">
        <v>52</v>
      </c>
      <c r="L106" s="134" t="s">
        <v>52</v>
      </c>
      <c r="M106" s="134" t="s">
        <v>52</v>
      </c>
      <c r="N106" s="140">
        <v>48.74</v>
      </c>
      <c r="O106" s="134">
        <v>51.05</v>
      </c>
      <c r="P106" s="135">
        <v>53.55</v>
      </c>
      <c r="Q106" s="135">
        <v>55.95</v>
      </c>
      <c r="R106" s="135">
        <v>58.69</v>
      </c>
      <c r="S106" s="135">
        <v>61.57</v>
      </c>
      <c r="T106" s="135">
        <v>63.97</v>
      </c>
      <c r="U106" s="135">
        <v>63.97</v>
      </c>
      <c r="V106" s="135">
        <v>66.5</v>
      </c>
      <c r="W106" s="135">
        <v>67.760000000000005</v>
      </c>
      <c r="X106" s="135">
        <v>69.05</v>
      </c>
      <c r="Y106" s="135">
        <v>70.36</v>
      </c>
      <c r="Z106" s="135">
        <v>71.7</v>
      </c>
      <c r="AA106" s="135">
        <v>73.06</v>
      </c>
      <c r="AB106" s="135">
        <v>75.180000000000007</v>
      </c>
      <c r="AC106" s="135">
        <v>77.36</v>
      </c>
      <c r="AD106" s="135">
        <v>78.83</v>
      </c>
      <c r="AE106" s="135">
        <v>80.33</v>
      </c>
      <c r="AF106" s="135">
        <v>81.86</v>
      </c>
      <c r="AG106" s="134">
        <v>86.86</v>
      </c>
      <c r="AH106" s="134">
        <v>89.46</v>
      </c>
    </row>
    <row r="107" spans="1:35" x14ac:dyDescent="0.15">
      <c r="A107" s="126" t="s">
        <v>487</v>
      </c>
      <c r="B107" s="126" t="s">
        <v>488</v>
      </c>
      <c r="C107" s="126" t="s">
        <v>489</v>
      </c>
      <c r="D107" s="126" t="s">
        <v>94</v>
      </c>
      <c r="E107" s="126" t="s">
        <v>86</v>
      </c>
      <c r="F107" s="134">
        <v>46.02</v>
      </c>
      <c r="G107" s="134">
        <v>54.87</v>
      </c>
      <c r="H107" s="134">
        <v>48.43</v>
      </c>
      <c r="I107" s="134">
        <v>62.55</v>
      </c>
      <c r="J107" s="134">
        <v>65.58</v>
      </c>
      <c r="K107" s="139">
        <v>69.510000000000005</v>
      </c>
      <c r="L107" s="134">
        <v>96.13</v>
      </c>
      <c r="M107" s="134">
        <v>120.22</v>
      </c>
      <c r="N107" s="134">
        <v>136.84</v>
      </c>
      <c r="O107" s="134">
        <v>143.68</v>
      </c>
      <c r="P107" s="135">
        <v>150.72</v>
      </c>
      <c r="Q107" s="135">
        <v>158.1</v>
      </c>
      <c r="R107" s="135">
        <v>173.87</v>
      </c>
      <c r="S107" s="135">
        <v>182.47</v>
      </c>
      <c r="T107" s="135">
        <v>187.84</v>
      </c>
      <c r="U107" s="135">
        <v>187.84</v>
      </c>
      <c r="V107" s="135">
        <v>194.41</v>
      </c>
      <c r="W107" s="135">
        <v>198.28</v>
      </c>
      <c r="X107" s="135">
        <v>202.24</v>
      </c>
      <c r="Y107" s="135">
        <v>206.26</v>
      </c>
      <c r="Z107" s="135">
        <v>210.36</v>
      </c>
      <c r="AA107" s="135">
        <v>214.54</v>
      </c>
      <c r="AB107" s="135">
        <v>226.54</v>
      </c>
      <c r="AC107" s="135">
        <v>250.54</v>
      </c>
      <c r="AD107" s="135">
        <v>260.54000000000002</v>
      </c>
      <c r="AE107" s="135">
        <v>265.73</v>
      </c>
      <c r="AF107" s="135">
        <v>275.73</v>
      </c>
      <c r="AG107" s="134">
        <v>290.73</v>
      </c>
      <c r="AH107" s="134">
        <v>303.73</v>
      </c>
      <c r="AI107" s="121"/>
    </row>
    <row r="108" spans="1:35" x14ac:dyDescent="0.15">
      <c r="A108" s="126" t="s">
        <v>490</v>
      </c>
      <c r="B108" s="126" t="s">
        <v>491</v>
      </c>
      <c r="C108" s="126" t="s">
        <v>492</v>
      </c>
      <c r="D108" s="126" t="s">
        <v>94</v>
      </c>
      <c r="E108" s="126" t="s">
        <v>76</v>
      </c>
      <c r="F108" s="134">
        <v>99.65</v>
      </c>
      <c r="G108" s="134">
        <v>89.69</v>
      </c>
      <c r="H108" s="134">
        <v>92.89</v>
      </c>
      <c r="I108" s="134">
        <v>96.64</v>
      </c>
      <c r="J108" s="134">
        <v>104.85</v>
      </c>
      <c r="K108" s="134">
        <v>112.5</v>
      </c>
      <c r="L108" s="134">
        <v>121.66</v>
      </c>
      <c r="M108" s="134">
        <v>136.88999999999999</v>
      </c>
      <c r="N108" s="134">
        <v>146.79</v>
      </c>
      <c r="O108" s="134">
        <v>152.09</v>
      </c>
      <c r="P108" s="135">
        <v>156.21</v>
      </c>
      <c r="Q108" s="135">
        <v>161.72999999999999</v>
      </c>
      <c r="R108" s="135">
        <v>166.41</v>
      </c>
      <c r="S108" s="135">
        <v>171</v>
      </c>
      <c r="T108" s="135">
        <v>175.23</v>
      </c>
      <c r="U108" s="135">
        <v>175.23</v>
      </c>
      <c r="V108" s="135">
        <v>175.23</v>
      </c>
      <c r="W108" s="135">
        <v>175.23</v>
      </c>
      <c r="X108" s="135">
        <v>175.23</v>
      </c>
      <c r="Y108" s="135">
        <v>175.23</v>
      </c>
      <c r="Z108" s="135">
        <v>175.23</v>
      </c>
      <c r="AA108" s="135">
        <v>180.18</v>
      </c>
      <c r="AB108" s="135">
        <v>185.13</v>
      </c>
      <c r="AC108" s="135">
        <v>190.62</v>
      </c>
      <c r="AD108" s="135">
        <v>195.57</v>
      </c>
      <c r="AE108" s="135">
        <v>200.52</v>
      </c>
      <c r="AF108" s="135">
        <v>205.47</v>
      </c>
      <c r="AG108" s="134">
        <v>211.58</v>
      </c>
      <c r="AH108" s="134">
        <v>217.92</v>
      </c>
      <c r="AI108" s="121"/>
    </row>
    <row r="109" spans="1:35" ht="17" x14ac:dyDescent="0.15">
      <c r="A109" s="126" t="s">
        <v>493</v>
      </c>
      <c r="B109" s="126" t="s">
        <v>494</v>
      </c>
      <c r="C109" s="126" t="s">
        <v>495</v>
      </c>
      <c r="D109" s="126" t="s">
        <v>194</v>
      </c>
      <c r="E109" s="126" t="s">
        <v>76</v>
      </c>
      <c r="F109" s="134">
        <v>70.650000000000006</v>
      </c>
      <c r="G109" s="134">
        <v>89.81</v>
      </c>
      <c r="H109" s="134">
        <v>93.04</v>
      </c>
      <c r="I109" s="134">
        <v>95.64</v>
      </c>
      <c r="J109" s="134">
        <v>99.96</v>
      </c>
      <c r="K109" s="134">
        <v>118</v>
      </c>
      <c r="L109" s="134">
        <v>129.22</v>
      </c>
      <c r="M109" s="134">
        <v>135.62</v>
      </c>
      <c r="N109" s="134">
        <v>140.91999999999999</v>
      </c>
      <c r="O109" s="134">
        <v>147.87</v>
      </c>
      <c r="P109" s="135">
        <v>155.27000000000001</v>
      </c>
      <c r="Q109" s="135">
        <v>162.94</v>
      </c>
      <c r="R109" s="135">
        <v>170.92</v>
      </c>
      <c r="S109" s="135" t="s">
        <v>52</v>
      </c>
      <c r="T109" s="135" t="s">
        <v>52</v>
      </c>
      <c r="U109" s="135" t="s">
        <v>52</v>
      </c>
      <c r="V109" s="135" t="s">
        <v>52</v>
      </c>
      <c r="W109" s="135" t="s">
        <v>52</v>
      </c>
      <c r="X109" s="135" t="s">
        <v>52</v>
      </c>
      <c r="Y109" s="135" t="s">
        <v>52</v>
      </c>
      <c r="Z109" s="135" t="s">
        <v>52</v>
      </c>
      <c r="AA109" s="135" t="s">
        <v>52</v>
      </c>
      <c r="AB109" s="135" t="s">
        <v>52</v>
      </c>
      <c r="AC109" s="135" t="s">
        <v>52</v>
      </c>
      <c r="AD109" s="135" t="s">
        <v>52</v>
      </c>
      <c r="AE109" s="135" t="s">
        <v>52</v>
      </c>
      <c r="AF109" s="135" t="s">
        <v>52</v>
      </c>
      <c r="AG109" s="134" t="s">
        <v>52</v>
      </c>
      <c r="AH109" s="134" t="s">
        <v>52</v>
      </c>
      <c r="AI109" s="121"/>
    </row>
    <row r="110" spans="1:35" x14ac:dyDescent="0.15">
      <c r="A110" s="126" t="s">
        <v>496</v>
      </c>
      <c r="B110" s="126" t="s">
        <v>497</v>
      </c>
      <c r="C110" s="126" t="s">
        <v>498</v>
      </c>
      <c r="D110" s="126" t="s">
        <v>194</v>
      </c>
      <c r="E110" s="126" t="s">
        <v>76</v>
      </c>
      <c r="F110" s="134">
        <v>79.25</v>
      </c>
      <c r="G110" s="134">
        <v>102.02</v>
      </c>
      <c r="H110" s="134">
        <v>104.49</v>
      </c>
      <c r="I110" s="134">
        <v>112.36</v>
      </c>
      <c r="J110" s="134">
        <v>117.39</v>
      </c>
      <c r="K110" s="134">
        <v>124.87</v>
      </c>
      <c r="L110" s="134">
        <v>135.27000000000001</v>
      </c>
      <c r="M110" s="134">
        <v>141.63</v>
      </c>
      <c r="N110" s="134">
        <v>148.57</v>
      </c>
      <c r="O110" s="134">
        <v>154.52000000000001</v>
      </c>
      <c r="P110" s="135">
        <v>158.37</v>
      </c>
      <c r="Q110" s="135">
        <v>161.54</v>
      </c>
      <c r="R110" s="135">
        <v>167.84</v>
      </c>
      <c r="S110" s="135">
        <v>175.41</v>
      </c>
      <c r="T110" s="135">
        <v>180.27</v>
      </c>
      <c r="U110" s="135">
        <v>180.27</v>
      </c>
      <c r="V110" s="135">
        <v>180.27</v>
      </c>
      <c r="W110" s="135">
        <v>183.69</v>
      </c>
      <c r="X110" s="135">
        <v>187.29</v>
      </c>
      <c r="Y110" s="135">
        <v>190.93</v>
      </c>
      <c r="Z110" s="135">
        <v>194.65</v>
      </c>
      <c r="AA110" s="135">
        <v>198.45</v>
      </c>
      <c r="AB110" s="135">
        <v>202.32</v>
      </c>
      <c r="AC110" s="135">
        <v>206.27</v>
      </c>
      <c r="AD110" s="135">
        <v>210.29</v>
      </c>
      <c r="AE110" s="135">
        <v>214.39</v>
      </c>
      <c r="AF110" s="135">
        <v>218.57</v>
      </c>
      <c r="AG110" s="134" t="s">
        <v>52</v>
      </c>
      <c r="AH110" s="134" t="s">
        <v>52</v>
      </c>
      <c r="AI110" s="121"/>
    </row>
    <row r="111" spans="1:35" ht="17" x14ac:dyDescent="0.15">
      <c r="A111" s="126" t="s">
        <v>499</v>
      </c>
      <c r="B111" s="126" t="s">
        <v>500</v>
      </c>
      <c r="C111" s="126" t="s">
        <v>501</v>
      </c>
      <c r="D111" s="126" t="s">
        <v>194</v>
      </c>
      <c r="E111" s="126" t="s">
        <v>76</v>
      </c>
      <c r="F111" s="134">
        <v>71.09</v>
      </c>
      <c r="G111" s="134">
        <v>96.28</v>
      </c>
      <c r="H111" s="134">
        <v>98.67</v>
      </c>
      <c r="I111" s="134">
        <v>103.11</v>
      </c>
      <c r="J111" s="134">
        <v>107.75</v>
      </c>
      <c r="K111" s="134">
        <v>112.6</v>
      </c>
      <c r="L111" s="134">
        <v>129.49</v>
      </c>
      <c r="M111" s="134">
        <v>135.96</v>
      </c>
      <c r="N111" s="134">
        <v>142.76</v>
      </c>
      <c r="O111" s="134">
        <v>149.36000000000001</v>
      </c>
      <c r="P111" s="135">
        <v>153.81</v>
      </c>
      <c r="Q111" s="135">
        <v>158.41999999999999</v>
      </c>
      <c r="R111" s="135">
        <v>164.6</v>
      </c>
      <c r="S111" s="135">
        <v>171.02</v>
      </c>
      <c r="T111" s="135">
        <v>176.15</v>
      </c>
      <c r="U111" s="135">
        <v>176.15</v>
      </c>
      <c r="V111" s="135">
        <v>176.15</v>
      </c>
      <c r="W111" s="135">
        <v>176.15</v>
      </c>
      <c r="X111" s="135">
        <v>176.15</v>
      </c>
      <c r="Y111" s="135">
        <v>176.15</v>
      </c>
      <c r="Z111" s="135">
        <v>179.5</v>
      </c>
      <c r="AA111" s="135">
        <v>184.5</v>
      </c>
      <c r="AB111" s="135">
        <v>189.5</v>
      </c>
      <c r="AC111" s="135">
        <v>189.5</v>
      </c>
      <c r="AD111" s="135">
        <v>189.5</v>
      </c>
      <c r="AE111" s="135" t="s">
        <v>52</v>
      </c>
      <c r="AF111" s="135" t="s">
        <v>52</v>
      </c>
      <c r="AG111" s="134" t="s">
        <v>52</v>
      </c>
      <c r="AH111" s="134" t="s">
        <v>52</v>
      </c>
      <c r="AI111" s="121"/>
    </row>
    <row r="112" spans="1:35" ht="17" x14ac:dyDescent="0.15">
      <c r="A112" s="126" t="s">
        <v>502</v>
      </c>
      <c r="B112" s="16" t="s">
        <v>503</v>
      </c>
      <c r="C112" s="126" t="s">
        <v>504</v>
      </c>
      <c r="D112" s="126" t="s">
        <v>194</v>
      </c>
      <c r="E112" s="126" t="s">
        <v>82</v>
      </c>
      <c r="F112" s="134">
        <v>465.75</v>
      </c>
      <c r="G112" s="134">
        <v>486.58</v>
      </c>
      <c r="H112" s="134">
        <v>536.14</v>
      </c>
      <c r="I112" s="134">
        <v>565.41999999999996</v>
      </c>
      <c r="J112" s="134">
        <v>621.64</v>
      </c>
      <c r="K112" s="134">
        <v>655.45</v>
      </c>
      <c r="L112" s="134">
        <v>711.4</v>
      </c>
      <c r="M112" s="134">
        <v>781.65</v>
      </c>
      <c r="N112" s="134">
        <v>837.85</v>
      </c>
      <c r="O112" s="134">
        <v>879.74</v>
      </c>
      <c r="P112" s="135">
        <v>923.73</v>
      </c>
      <c r="Q112" s="135">
        <v>969.82</v>
      </c>
      <c r="R112" s="135">
        <v>1017.73</v>
      </c>
      <c r="S112" s="135" t="s">
        <v>52</v>
      </c>
      <c r="T112" s="135" t="s">
        <v>52</v>
      </c>
      <c r="U112" s="135" t="s">
        <v>52</v>
      </c>
      <c r="V112" s="135" t="s">
        <v>52</v>
      </c>
      <c r="W112" s="135" t="s">
        <v>52</v>
      </c>
      <c r="X112" s="135" t="s">
        <v>52</v>
      </c>
      <c r="Y112" s="135" t="s">
        <v>52</v>
      </c>
      <c r="Z112" s="135" t="s">
        <v>52</v>
      </c>
      <c r="AA112" s="135" t="s">
        <v>52</v>
      </c>
      <c r="AB112" s="135" t="s">
        <v>52</v>
      </c>
      <c r="AC112" s="135" t="s">
        <v>52</v>
      </c>
      <c r="AD112" s="135" t="s">
        <v>52</v>
      </c>
      <c r="AE112" s="135" t="s">
        <v>52</v>
      </c>
      <c r="AF112" s="135" t="s">
        <v>52</v>
      </c>
      <c r="AG112" s="134" t="s">
        <v>52</v>
      </c>
      <c r="AH112" s="134" t="s">
        <v>52</v>
      </c>
      <c r="AI112" s="121"/>
    </row>
    <row r="113" spans="1:35" x14ac:dyDescent="0.15">
      <c r="A113" s="126" t="s">
        <v>505</v>
      </c>
      <c r="B113" s="126" t="s">
        <v>506</v>
      </c>
      <c r="C113" s="126" t="s">
        <v>507</v>
      </c>
      <c r="D113" s="126" t="s">
        <v>94</v>
      </c>
      <c r="E113" s="126" t="s">
        <v>78</v>
      </c>
      <c r="F113" s="134" t="s">
        <v>52</v>
      </c>
      <c r="G113" s="134" t="s">
        <v>52</v>
      </c>
      <c r="H113" s="134" t="s">
        <v>52</v>
      </c>
      <c r="I113" s="134" t="s">
        <v>52</v>
      </c>
      <c r="J113" s="134" t="s">
        <v>52</v>
      </c>
      <c r="K113" s="134" t="s">
        <v>52</v>
      </c>
      <c r="L113" s="134" t="s">
        <v>52</v>
      </c>
      <c r="M113" s="134" t="s">
        <v>52</v>
      </c>
      <c r="N113" s="134" t="s">
        <v>52</v>
      </c>
      <c r="O113" s="134" t="s">
        <v>52</v>
      </c>
      <c r="P113" s="134" t="s">
        <v>52</v>
      </c>
      <c r="Q113" s="134" t="s">
        <v>52</v>
      </c>
      <c r="R113" s="134" t="s">
        <v>52</v>
      </c>
      <c r="S113" s="135">
        <v>1209.3399999999999</v>
      </c>
      <c r="T113" s="135">
        <v>1244.4100000000001</v>
      </c>
      <c r="U113" s="135">
        <v>1244.4100000000001</v>
      </c>
      <c r="V113" s="135">
        <v>1244.4100000000001</v>
      </c>
      <c r="W113" s="135">
        <v>1244.4100000000001</v>
      </c>
      <c r="X113" s="135">
        <v>1268.92</v>
      </c>
      <c r="Y113" s="135">
        <v>1293.92</v>
      </c>
      <c r="Z113" s="135">
        <v>1345.29</v>
      </c>
      <c r="AA113" s="135">
        <v>1398.7</v>
      </c>
      <c r="AB113" s="135">
        <v>1468.5</v>
      </c>
      <c r="AC113" s="135">
        <v>1527.09</v>
      </c>
      <c r="AD113" s="135">
        <v>1588.02</v>
      </c>
      <c r="AE113" s="135">
        <v>1667.26</v>
      </c>
      <c r="AF113" s="135">
        <v>1717.11</v>
      </c>
      <c r="AG113" s="134">
        <v>1802.79</v>
      </c>
      <c r="AH113" s="134">
        <v>1892.75</v>
      </c>
      <c r="AI113" s="121"/>
    </row>
    <row r="114" spans="1:35" x14ac:dyDescent="0.15">
      <c r="A114" s="126" t="s">
        <v>508</v>
      </c>
      <c r="B114" s="126" t="s">
        <v>509</v>
      </c>
      <c r="C114" s="126" t="s">
        <v>510</v>
      </c>
      <c r="D114" s="126" t="s">
        <v>94</v>
      </c>
      <c r="E114" s="126" t="s">
        <v>76</v>
      </c>
      <c r="F114" s="134">
        <v>72.099999999999994</v>
      </c>
      <c r="G114" s="134">
        <v>79.599999999999994</v>
      </c>
      <c r="H114" s="134">
        <v>85.17</v>
      </c>
      <c r="I114" s="134">
        <v>88.72</v>
      </c>
      <c r="J114" s="134">
        <v>92</v>
      </c>
      <c r="K114" s="134">
        <v>98.19</v>
      </c>
      <c r="L114" s="134">
        <v>108.01</v>
      </c>
      <c r="M114" s="134">
        <v>117.74</v>
      </c>
      <c r="N114" s="134">
        <v>121.86</v>
      </c>
      <c r="O114" s="134">
        <v>126.13</v>
      </c>
      <c r="P114" s="135">
        <v>129.28</v>
      </c>
      <c r="Q114" s="135">
        <v>132.51</v>
      </c>
      <c r="R114" s="135">
        <v>137.15</v>
      </c>
      <c r="S114" s="135">
        <v>141.13</v>
      </c>
      <c r="T114" s="135">
        <v>144.38</v>
      </c>
      <c r="U114" s="135">
        <v>144.38</v>
      </c>
      <c r="V114" s="135">
        <v>144.38</v>
      </c>
      <c r="W114" s="135">
        <v>137.16</v>
      </c>
      <c r="X114" s="135">
        <v>133.05000000000001</v>
      </c>
      <c r="Y114" s="135">
        <v>126.4</v>
      </c>
      <c r="Z114" s="135">
        <v>126.4</v>
      </c>
      <c r="AA114" s="135">
        <v>126.4</v>
      </c>
      <c r="AB114" s="135">
        <v>126.4</v>
      </c>
      <c r="AC114" s="135">
        <v>128.93</v>
      </c>
      <c r="AD114" s="135">
        <v>133.93</v>
      </c>
      <c r="AE114" s="135">
        <v>138.93</v>
      </c>
      <c r="AF114" s="135">
        <v>143.93</v>
      </c>
      <c r="AG114" s="134">
        <v>148.93</v>
      </c>
      <c r="AH114" s="134">
        <v>153.93</v>
      </c>
      <c r="AI114" s="121"/>
    </row>
    <row r="115" spans="1:35" x14ac:dyDescent="0.15">
      <c r="A115" s="126" t="s">
        <v>511</v>
      </c>
      <c r="B115" s="126" t="s">
        <v>512</v>
      </c>
      <c r="C115" s="126" t="s">
        <v>513</v>
      </c>
      <c r="D115" s="126" t="s">
        <v>94</v>
      </c>
      <c r="E115" s="126" t="s">
        <v>74</v>
      </c>
      <c r="F115" s="134">
        <v>740.27</v>
      </c>
      <c r="G115" s="134">
        <v>760.93</v>
      </c>
      <c r="H115" s="134">
        <v>822.6</v>
      </c>
      <c r="I115" s="134">
        <v>888.76</v>
      </c>
      <c r="J115" s="134">
        <v>936.03</v>
      </c>
      <c r="K115" s="134">
        <v>976.97</v>
      </c>
      <c r="L115" s="134">
        <v>1019.19</v>
      </c>
      <c r="M115" s="134">
        <v>1064.03</v>
      </c>
      <c r="N115" s="134">
        <v>1090.6300000000001</v>
      </c>
      <c r="O115" s="134">
        <v>1133.1600000000001</v>
      </c>
      <c r="P115" s="135">
        <v>1172.82</v>
      </c>
      <c r="Q115" s="135">
        <v>1212.7</v>
      </c>
      <c r="R115" s="135">
        <v>1245.44</v>
      </c>
      <c r="S115" s="135">
        <v>1292.77</v>
      </c>
      <c r="T115" s="135">
        <v>1323.8</v>
      </c>
      <c r="U115" s="135">
        <v>1323.8</v>
      </c>
      <c r="V115" s="135">
        <v>1323.8</v>
      </c>
      <c r="W115" s="135">
        <v>1323.8</v>
      </c>
      <c r="X115" s="135">
        <v>1349.48</v>
      </c>
      <c r="Y115" s="135">
        <v>1375.12</v>
      </c>
      <c r="Z115" s="135">
        <v>1429.37</v>
      </c>
      <c r="AA115" s="135">
        <v>1500.05</v>
      </c>
      <c r="AB115" s="135">
        <v>1574.23</v>
      </c>
      <c r="AC115" s="135">
        <v>1620.59</v>
      </c>
      <c r="AD115" s="135">
        <v>1684.52</v>
      </c>
      <c r="AE115" s="135">
        <v>1767.82</v>
      </c>
      <c r="AF115" s="135">
        <v>1819.88</v>
      </c>
      <c r="AG115" s="134">
        <v>1909.87</v>
      </c>
      <c r="AH115" s="134">
        <v>2004.31</v>
      </c>
      <c r="AI115" s="121"/>
    </row>
    <row r="116" spans="1:35" x14ac:dyDescent="0.15">
      <c r="A116" s="126" t="s">
        <v>514</v>
      </c>
      <c r="B116" s="126" t="s">
        <v>515</v>
      </c>
      <c r="C116" s="126" t="s">
        <v>516</v>
      </c>
      <c r="D116" s="126" t="s">
        <v>194</v>
      </c>
      <c r="E116" s="126" t="s">
        <v>76</v>
      </c>
      <c r="F116" s="134">
        <v>83.5</v>
      </c>
      <c r="G116" s="134">
        <v>95.1</v>
      </c>
      <c r="H116" s="134">
        <v>95.41</v>
      </c>
      <c r="I116" s="134">
        <v>99.97</v>
      </c>
      <c r="J116" s="134">
        <v>102.07</v>
      </c>
      <c r="K116" s="134">
        <v>107.68</v>
      </c>
      <c r="L116" s="134">
        <v>114.86</v>
      </c>
      <c r="M116" s="134">
        <v>122.9</v>
      </c>
      <c r="N116" s="134">
        <v>126.34</v>
      </c>
      <c r="O116" s="134">
        <v>132.38</v>
      </c>
      <c r="P116" s="135">
        <v>136.18</v>
      </c>
      <c r="Q116" s="135">
        <v>141.49</v>
      </c>
      <c r="R116" s="135">
        <v>141.49</v>
      </c>
      <c r="S116" s="135">
        <v>147.86000000000001</v>
      </c>
      <c r="T116" s="135">
        <v>152.21</v>
      </c>
      <c r="U116" s="135">
        <v>152.21</v>
      </c>
      <c r="V116" s="135">
        <v>152.21</v>
      </c>
      <c r="W116" s="135">
        <v>152.21</v>
      </c>
      <c r="X116" s="135">
        <v>152.21</v>
      </c>
      <c r="Y116" s="135">
        <v>152.21</v>
      </c>
      <c r="Z116" s="135">
        <v>157.21</v>
      </c>
      <c r="AA116" s="135">
        <v>162.21</v>
      </c>
      <c r="AB116" s="135">
        <v>167.21</v>
      </c>
      <c r="AC116" s="135">
        <v>172.21</v>
      </c>
      <c r="AD116" s="135">
        <v>177.21</v>
      </c>
      <c r="AE116" s="135">
        <v>182.21</v>
      </c>
      <c r="AF116" s="135">
        <v>187.21</v>
      </c>
      <c r="AG116" s="134" t="s">
        <v>52</v>
      </c>
      <c r="AH116" s="134" t="s">
        <v>52</v>
      </c>
      <c r="AI116" s="121"/>
    </row>
    <row r="117" spans="1:35" x14ac:dyDescent="0.15">
      <c r="A117" s="126" t="s">
        <v>517</v>
      </c>
      <c r="B117" s="126" t="s">
        <v>518</v>
      </c>
      <c r="C117" s="126" t="s">
        <v>519</v>
      </c>
      <c r="D117" s="126" t="s">
        <v>94</v>
      </c>
      <c r="E117" s="126" t="s">
        <v>76</v>
      </c>
      <c r="F117" s="134">
        <v>103.32</v>
      </c>
      <c r="G117" s="134">
        <v>108.27</v>
      </c>
      <c r="H117" s="134">
        <v>112.59</v>
      </c>
      <c r="I117" s="134">
        <v>115.38</v>
      </c>
      <c r="J117" s="134">
        <v>120.6</v>
      </c>
      <c r="K117" s="134">
        <v>126</v>
      </c>
      <c r="L117" s="134">
        <v>141.12</v>
      </c>
      <c r="M117" s="134">
        <v>153.9</v>
      </c>
      <c r="N117" s="134">
        <v>162.36000000000001</v>
      </c>
      <c r="O117" s="134">
        <v>170.37</v>
      </c>
      <c r="P117" s="135">
        <v>175.32</v>
      </c>
      <c r="Q117" s="135">
        <v>178.83</v>
      </c>
      <c r="R117" s="135">
        <v>182.43</v>
      </c>
      <c r="S117" s="135">
        <v>186.03</v>
      </c>
      <c r="T117" s="135">
        <v>187.83</v>
      </c>
      <c r="U117" s="135">
        <v>187.83</v>
      </c>
      <c r="V117" s="135">
        <v>187.83</v>
      </c>
      <c r="W117" s="135">
        <v>187.83</v>
      </c>
      <c r="X117" s="135">
        <v>187.83</v>
      </c>
      <c r="Y117" s="135">
        <v>187.83</v>
      </c>
      <c r="Z117" s="135">
        <v>189.27</v>
      </c>
      <c r="AA117" s="135">
        <v>194.04</v>
      </c>
      <c r="AB117" s="135">
        <v>198.99</v>
      </c>
      <c r="AC117" s="135">
        <v>203.94</v>
      </c>
      <c r="AD117" s="135">
        <v>208.89</v>
      </c>
      <c r="AE117" s="135">
        <v>213.84</v>
      </c>
      <c r="AF117" s="135">
        <v>218.79</v>
      </c>
      <c r="AG117" s="134">
        <v>225.34</v>
      </c>
      <c r="AH117" s="134">
        <v>232.1</v>
      </c>
      <c r="AI117" s="121"/>
    </row>
    <row r="118" spans="1:35" ht="17" x14ac:dyDescent="0.15">
      <c r="A118" s="126" t="s">
        <v>520</v>
      </c>
      <c r="B118" s="126" t="s">
        <v>52</v>
      </c>
      <c r="C118" s="126" t="s">
        <v>521</v>
      </c>
      <c r="D118" s="126" t="s">
        <v>194</v>
      </c>
      <c r="E118" s="126" t="s">
        <v>76</v>
      </c>
      <c r="F118" s="134">
        <v>82.84</v>
      </c>
      <c r="G118" s="134">
        <v>86.9</v>
      </c>
      <c r="H118" s="134">
        <v>99.88</v>
      </c>
      <c r="I118" s="134">
        <v>105.37</v>
      </c>
      <c r="J118" s="134">
        <v>114.96</v>
      </c>
      <c r="K118" s="134">
        <v>119.43</v>
      </c>
      <c r="L118" s="134">
        <v>126.48</v>
      </c>
      <c r="M118" s="134">
        <v>126.48</v>
      </c>
      <c r="N118" s="134">
        <v>132.54</v>
      </c>
      <c r="O118" s="134">
        <v>139.16</v>
      </c>
      <c r="P118" s="135">
        <v>142.93</v>
      </c>
      <c r="Q118" s="135">
        <v>141.5</v>
      </c>
      <c r="R118" s="135">
        <v>145.38999999999999</v>
      </c>
      <c r="S118" s="135" t="s">
        <v>52</v>
      </c>
      <c r="T118" s="135" t="s">
        <v>52</v>
      </c>
      <c r="U118" s="135" t="s">
        <v>52</v>
      </c>
      <c r="V118" s="135" t="s">
        <v>52</v>
      </c>
      <c r="W118" s="135" t="s">
        <v>52</v>
      </c>
      <c r="X118" s="135" t="s">
        <v>52</v>
      </c>
      <c r="Y118" s="135" t="s">
        <v>52</v>
      </c>
      <c r="Z118" s="135" t="s">
        <v>52</v>
      </c>
      <c r="AA118" s="135" t="s">
        <v>52</v>
      </c>
      <c r="AB118" s="135" t="s">
        <v>52</v>
      </c>
      <c r="AC118" s="135" t="s">
        <v>52</v>
      </c>
      <c r="AD118" s="135" t="s">
        <v>52</v>
      </c>
      <c r="AE118" s="135" t="s">
        <v>52</v>
      </c>
      <c r="AF118" s="135" t="s">
        <v>52</v>
      </c>
      <c r="AG118" s="134" t="s">
        <v>52</v>
      </c>
      <c r="AH118" s="134" t="s">
        <v>52</v>
      </c>
      <c r="AI118" s="121"/>
    </row>
    <row r="119" spans="1:35" x14ac:dyDescent="0.15">
      <c r="A119" s="126" t="s">
        <v>522</v>
      </c>
      <c r="B119" s="126" t="s">
        <v>523</v>
      </c>
      <c r="C119" s="126" t="s">
        <v>524</v>
      </c>
      <c r="D119" s="126" t="s">
        <v>94</v>
      </c>
      <c r="E119" s="126" t="s">
        <v>227</v>
      </c>
      <c r="F119" s="134">
        <v>522.65</v>
      </c>
      <c r="G119" s="134">
        <v>542.94000000000005</v>
      </c>
      <c r="H119" s="134">
        <v>595.61</v>
      </c>
      <c r="I119" s="134">
        <v>653.38</v>
      </c>
      <c r="J119" s="134">
        <v>684.74</v>
      </c>
      <c r="K119" s="134">
        <v>672.99</v>
      </c>
      <c r="L119" s="134">
        <v>679.65</v>
      </c>
      <c r="M119" s="134">
        <v>862.07</v>
      </c>
      <c r="N119" s="134">
        <v>924.14</v>
      </c>
      <c r="O119" s="134">
        <v>970.25</v>
      </c>
      <c r="P119" s="135">
        <v>1013.33</v>
      </c>
      <c r="Q119" s="135">
        <v>1053.76</v>
      </c>
      <c r="R119" s="135">
        <v>1095.81</v>
      </c>
      <c r="S119" s="135">
        <v>1137.8900000000001</v>
      </c>
      <c r="T119" s="135">
        <v>1150.1099999999999</v>
      </c>
      <c r="U119" s="135">
        <v>1150.1099999999999</v>
      </c>
      <c r="V119" s="135">
        <v>1150.1099999999999</v>
      </c>
      <c r="W119" s="135">
        <v>1171.3900000000001</v>
      </c>
      <c r="X119" s="135">
        <v>1171.3900000000001</v>
      </c>
      <c r="Y119" s="135">
        <v>1171.3900000000001</v>
      </c>
      <c r="Z119" s="135">
        <v>1218.1300000000001</v>
      </c>
      <c r="AA119" s="135">
        <v>1278.9100000000001</v>
      </c>
      <c r="AB119" s="135">
        <v>1342.73</v>
      </c>
      <c r="AC119" s="135">
        <v>1396.31</v>
      </c>
      <c r="AD119" s="135">
        <v>1452.03</v>
      </c>
      <c r="AE119" s="135">
        <v>1524.49</v>
      </c>
      <c r="AF119" s="135">
        <v>1570.07</v>
      </c>
      <c r="AG119" s="134">
        <v>1805.42</v>
      </c>
      <c r="AH119" s="134">
        <v>1895.51</v>
      </c>
      <c r="AI119" s="121"/>
    </row>
    <row r="120" spans="1:35" s="115" customFormat="1" ht="15.5" customHeight="1" x14ac:dyDescent="0.15">
      <c r="A120" s="133" t="s">
        <v>525</v>
      </c>
      <c r="B120" s="133" t="s">
        <v>526</v>
      </c>
      <c r="C120" s="133" t="s">
        <v>527</v>
      </c>
      <c r="D120" s="133" t="s">
        <v>94</v>
      </c>
      <c r="E120" s="133" t="s">
        <v>78</v>
      </c>
      <c r="F120" s="134" t="s">
        <v>52</v>
      </c>
      <c r="G120" s="134" t="s">
        <v>52</v>
      </c>
      <c r="H120" s="134" t="s">
        <v>52</v>
      </c>
      <c r="I120" s="134" t="s">
        <v>52</v>
      </c>
      <c r="J120" s="134" t="s">
        <v>52</v>
      </c>
      <c r="K120" s="134" t="s">
        <v>52</v>
      </c>
      <c r="L120" s="134" t="s">
        <v>52</v>
      </c>
      <c r="M120" s="134" t="s">
        <v>52</v>
      </c>
      <c r="N120" s="134" t="s">
        <v>52</v>
      </c>
      <c r="O120" s="134" t="s">
        <v>52</v>
      </c>
      <c r="P120" s="134" t="s">
        <v>52</v>
      </c>
      <c r="Q120" s="134" t="s">
        <v>52</v>
      </c>
      <c r="R120" s="134" t="s">
        <v>52</v>
      </c>
      <c r="S120" s="135" t="s">
        <v>52</v>
      </c>
      <c r="T120" s="135" t="s">
        <v>52</v>
      </c>
      <c r="U120" s="135" t="s">
        <v>52</v>
      </c>
      <c r="V120" s="135" t="s">
        <v>52</v>
      </c>
      <c r="W120" s="135" t="s">
        <v>52</v>
      </c>
      <c r="X120" s="135" t="s">
        <v>52</v>
      </c>
      <c r="Y120" s="135" t="s">
        <v>52</v>
      </c>
      <c r="Z120" s="135" t="s">
        <v>52</v>
      </c>
      <c r="AA120" s="135" t="s">
        <v>52</v>
      </c>
      <c r="AB120" s="135" t="s">
        <v>52</v>
      </c>
      <c r="AC120" s="135" t="s">
        <v>52</v>
      </c>
      <c r="AD120" s="135" t="s">
        <v>52</v>
      </c>
      <c r="AE120" s="135" t="s">
        <v>52</v>
      </c>
      <c r="AF120" s="135" t="s">
        <v>52</v>
      </c>
      <c r="AG120" s="134">
        <v>1730.84</v>
      </c>
      <c r="AH120" s="134">
        <v>1816.8</v>
      </c>
      <c r="AI120" s="141"/>
    </row>
    <row r="121" spans="1:35" x14ac:dyDescent="0.15">
      <c r="A121" s="126" t="s">
        <v>528</v>
      </c>
      <c r="B121" s="126" t="s">
        <v>529</v>
      </c>
      <c r="C121" s="126" t="s">
        <v>530</v>
      </c>
      <c r="D121" s="126" t="s">
        <v>194</v>
      </c>
      <c r="E121" s="126" t="s">
        <v>82</v>
      </c>
      <c r="F121" s="134">
        <v>551.46</v>
      </c>
      <c r="G121" s="134">
        <v>582</v>
      </c>
      <c r="H121" s="134">
        <v>633.71</v>
      </c>
      <c r="I121" s="134">
        <v>662.22</v>
      </c>
      <c r="J121" s="134">
        <v>705.26</v>
      </c>
      <c r="K121" s="134">
        <v>737</v>
      </c>
      <c r="L121" s="134">
        <v>795.96</v>
      </c>
      <c r="M121" s="134">
        <v>890.43</v>
      </c>
      <c r="N121" s="134">
        <v>928.3</v>
      </c>
      <c r="O121" s="134">
        <v>971.16</v>
      </c>
      <c r="P121" s="135">
        <v>1019.43</v>
      </c>
      <c r="Q121" s="135">
        <v>1070.3</v>
      </c>
      <c r="R121" s="135">
        <v>1112.04</v>
      </c>
      <c r="S121" s="135">
        <v>1139.8399999999999</v>
      </c>
      <c r="T121" s="135">
        <v>1161.5</v>
      </c>
      <c r="U121" s="135">
        <v>1161.5</v>
      </c>
      <c r="V121" s="135">
        <v>1161.5</v>
      </c>
      <c r="W121" s="135">
        <v>1161.5</v>
      </c>
      <c r="X121" s="135">
        <v>1161.5</v>
      </c>
      <c r="Y121" s="135">
        <v>1184.6099999999999</v>
      </c>
      <c r="Z121" s="135">
        <v>1231.8699999999999</v>
      </c>
      <c r="AA121" s="135">
        <v>1281.02</v>
      </c>
      <c r="AB121" s="135">
        <v>1332.13</v>
      </c>
      <c r="AC121" s="135">
        <v>1385.28</v>
      </c>
      <c r="AD121" s="135">
        <v>1440.56</v>
      </c>
      <c r="AE121" s="135">
        <v>1498.04</v>
      </c>
      <c r="AF121" s="135">
        <v>1528</v>
      </c>
      <c r="AG121" s="134" t="s">
        <v>52</v>
      </c>
      <c r="AH121" s="134" t="s">
        <v>52</v>
      </c>
      <c r="AI121" s="121"/>
    </row>
    <row r="122" spans="1:35" s="115" customFormat="1" ht="15.5" customHeight="1" x14ac:dyDescent="0.15">
      <c r="A122" s="133" t="s">
        <v>531</v>
      </c>
      <c r="B122" s="133" t="s">
        <v>532</v>
      </c>
      <c r="C122" s="133" t="s">
        <v>533</v>
      </c>
      <c r="D122" s="133" t="s">
        <v>94</v>
      </c>
      <c r="E122" s="133" t="s">
        <v>88</v>
      </c>
      <c r="F122" s="134" t="s">
        <v>52</v>
      </c>
      <c r="G122" s="134" t="s">
        <v>52</v>
      </c>
      <c r="H122" s="134" t="s">
        <v>52</v>
      </c>
      <c r="I122" s="134" t="s">
        <v>52</v>
      </c>
      <c r="J122" s="134" t="s">
        <v>52</v>
      </c>
      <c r="K122" s="134" t="s">
        <v>52</v>
      </c>
      <c r="L122" s="134" t="s">
        <v>52</v>
      </c>
      <c r="M122" s="134" t="s">
        <v>52</v>
      </c>
      <c r="N122" s="134" t="s">
        <v>52</v>
      </c>
      <c r="O122" s="134" t="s">
        <v>52</v>
      </c>
      <c r="P122" s="134" t="s">
        <v>52</v>
      </c>
      <c r="Q122" s="134" t="s">
        <v>52</v>
      </c>
      <c r="R122" s="134" t="s">
        <v>52</v>
      </c>
      <c r="S122" s="135" t="s">
        <v>52</v>
      </c>
      <c r="T122" s="135" t="s">
        <v>52</v>
      </c>
      <c r="U122" s="135" t="s">
        <v>52</v>
      </c>
      <c r="V122" s="135" t="s">
        <v>52</v>
      </c>
      <c r="W122" s="135" t="s">
        <v>52</v>
      </c>
      <c r="X122" s="135" t="s">
        <v>52</v>
      </c>
      <c r="Y122" s="135" t="s">
        <v>52</v>
      </c>
      <c r="Z122" s="135" t="s">
        <v>52</v>
      </c>
      <c r="AA122" s="135" t="s">
        <v>52</v>
      </c>
      <c r="AB122" s="135" t="s">
        <v>52</v>
      </c>
      <c r="AC122" s="135" t="s">
        <v>52</v>
      </c>
      <c r="AD122" s="135" t="s">
        <v>52</v>
      </c>
      <c r="AE122" s="135" t="s">
        <v>52</v>
      </c>
      <c r="AF122" s="135" t="s">
        <v>52</v>
      </c>
      <c r="AG122" s="134">
        <v>90.54</v>
      </c>
      <c r="AH122" s="134">
        <v>93.24</v>
      </c>
      <c r="AI122" s="141"/>
    </row>
    <row r="123" spans="1:35" x14ac:dyDescent="0.15">
      <c r="A123" s="126" t="s">
        <v>534</v>
      </c>
      <c r="B123" s="126" t="s">
        <v>535</v>
      </c>
      <c r="C123" s="126" t="s">
        <v>536</v>
      </c>
      <c r="D123" s="126" t="s">
        <v>94</v>
      </c>
      <c r="E123" s="126" t="s">
        <v>86</v>
      </c>
      <c r="F123" s="134">
        <v>51.14</v>
      </c>
      <c r="G123" s="134">
        <v>58.2</v>
      </c>
      <c r="H123" s="134">
        <v>72.349999999999994</v>
      </c>
      <c r="I123" s="134">
        <v>78.27</v>
      </c>
      <c r="J123" s="134">
        <v>84.23</v>
      </c>
      <c r="K123" s="139">
        <v>90.6</v>
      </c>
      <c r="L123" s="134">
        <v>100.48</v>
      </c>
      <c r="M123" s="134">
        <v>130.71</v>
      </c>
      <c r="N123" s="134">
        <v>150.28</v>
      </c>
      <c r="O123" s="134">
        <v>155.43</v>
      </c>
      <c r="P123" s="135">
        <v>163.08000000000001</v>
      </c>
      <c r="Q123" s="135">
        <v>171.09</v>
      </c>
      <c r="R123" s="135">
        <v>179.46</v>
      </c>
      <c r="S123" s="135">
        <v>188.25</v>
      </c>
      <c r="T123" s="135">
        <v>193.89</v>
      </c>
      <c r="U123" s="135">
        <v>193.89</v>
      </c>
      <c r="V123" s="135">
        <v>200.79</v>
      </c>
      <c r="W123" s="135">
        <v>204.66</v>
      </c>
      <c r="X123" s="135">
        <v>208.62</v>
      </c>
      <c r="Y123" s="135">
        <v>212.58</v>
      </c>
      <c r="Z123" s="135">
        <v>216.63</v>
      </c>
      <c r="AA123" s="135">
        <v>220.77</v>
      </c>
      <c r="AB123" s="135">
        <v>232.74</v>
      </c>
      <c r="AC123" s="135">
        <v>256.68</v>
      </c>
      <c r="AD123" s="135">
        <v>265.58999999999997</v>
      </c>
      <c r="AE123" s="135">
        <v>272.16000000000003</v>
      </c>
      <c r="AF123" s="135">
        <v>282.14999999999998</v>
      </c>
      <c r="AG123" s="134">
        <v>297.08999999999997</v>
      </c>
      <c r="AH123" s="134">
        <v>310.05</v>
      </c>
      <c r="AI123" s="121"/>
    </row>
    <row r="124" spans="1:35" x14ac:dyDescent="0.15">
      <c r="A124" s="126" t="s">
        <v>537</v>
      </c>
      <c r="B124" s="126" t="s">
        <v>538</v>
      </c>
      <c r="C124" s="126" t="s">
        <v>539</v>
      </c>
      <c r="D124" s="126" t="s">
        <v>94</v>
      </c>
      <c r="E124" s="126" t="s">
        <v>76</v>
      </c>
      <c r="F124" s="134">
        <v>73.06</v>
      </c>
      <c r="G124" s="134">
        <v>70.56</v>
      </c>
      <c r="H124" s="134">
        <v>88.35</v>
      </c>
      <c r="I124" s="134">
        <v>91.29</v>
      </c>
      <c r="J124" s="134">
        <v>97.66</v>
      </c>
      <c r="K124" s="134">
        <v>103.53</v>
      </c>
      <c r="L124" s="134">
        <v>113.64</v>
      </c>
      <c r="M124" s="134">
        <v>120.48</v>
      </c>
      <c r="N124" s="134">
        <v>132.5</v>
      </c>
      <c r="O124" s="134">
        <v>138.97999999999999</v>
      </c>
      <c r="P124" s="135">
        <v>145.85</v>
      </c>
      <c r="Q124" s="135">
        <v>151.54</v>
      </c>
      <c r="R124" s="135">
        <v>158.4</v>
      </c>
      <c r="S124" s="135">
        <v>166.22</v>
      </c>
      <c r="T124" s="135">
        <v>170.37</v>
      </c>
      <c r="U124" s="135">
        <v>170.37</v>
      </c>
      <c r="V124" s="135">
        <v>170.37</v>
      </c>
      <c r="W124" s="135">
        <v>173.61</v>
      </c>
      <c r="X124" s="135">
        <v>176.65</v>
      </c>
      <c r="Y124" s="135">
        <v>179.83</v>
      </c>
      <c r="Z124" s="135">
        <v>184.83</v>
      </c>
      <c r="AA124" s="135">
        <v>189.83</v>
      </c>
      <c r="AB124" s="135">
        <v>195.51</v>
      </c>
      <c r="AC124" s="135">
        <v>201.36</v>
      </c>
      <c r="AD124" s="135">
        <v>206.36</v>
      </c>
      <c r="AE124" s="135">
        <v>211.36</v>
      </c>
      <c r="AF124" s="135">
        <v>216.36</v>
      </c>
      <c r="AG124" s="134">
        <v>222.63</v>
      </c>
      <c r="AH124" s="134">
        <v>229.29</v>
      </c>
      <c r="AI124" s="121"/>
    </row>
    <row r="125" spans="1:35" ht="17" x14ac:dyDescent="0.15">
      <c r="A125" s="129" t="s">
        <v>540</v>
      </c>
      <c r="B125" s="126" t="s">
        <v>52</v>
      </c>
      <c r="C125" s="129" t="s">
        <v>541</v>
      </c>
      <c r="D125" s="126" t="s">
        <v>194</v>
      </c>
      <c r="E125" s="126" t="s">
        <v>76</v>
      </c>
      <c r="F125" s="134" t="s">
        <v>52</v>
      </c>
      <c r="G125" s="134" t="s">
        <v>52</v>
      </c>
      <c r="H125" s="134" t="s">
        <v>52</v>
      </c>
      <c r="I125" s="134" t="s">
        <v>52</v>
      </c>
      <c r="J125" s="134" t="s">
        <v>52</v>
      </c>
      <c r="K125" s="134" t="s">
        <v>52</v>
      </c>
      <c r="L125" s="134" t="s">
        <v>52</v>
      </c>
      <c r="M125" s="134" t="s">
        <v>52</v>
      </c>
      <c r="N125" s="134" t="s">
        <v>52</v>
      </c>
      <c r="O125" s="134" t="s">
        <v>52</v>
      </c>
      <c r="P125" s="135" t="s">
        <v>52</v>
      </c>
      <c r="Q125" s="135" t="s">
        <v>52</v>
      </c>
      <c r="R125" s="135" t="s">
        <v>52</v>
      </c>
      <c r="S125" s="135" t="s">
        <v>52</v>
      </c>
      <c r="T125" s="135" t="s">
        <v>52</v>
      </c>
      <c r="U125" s="135" t="s">
        <v>52</v>
      </c>
      <c r="V125" s="135" t="s">
        <v>52</v>
      </c>
      <c r="W125" s="135" t="s">
        <v>52</v>
      </c>
      <c r="X125" s="135" t="s">
        <v>52</v>
      </c>
      <c r="Y125" s="135" t="s">
        <v>52</v>
      </c>
      <c r="Z125" s="135" t="s">
        <v>52</v>
      </c>
      <c r="AA125" s="135" t="s">
        <v>52</v>
      </c>
      <c r="AB125" s="135" t="s">
        <v>52</v>
      </c>
      <c r="AC125" s="135" t="s">
        <v>52</v>
      </c>
      <c r="AD125" s="135" t="s">
        <v>52</v>
      </c>
      <c r="AE125" s="135" t="s">
        <v>52</v>
      </c>
      <c r="AF125" s="135" t="s">
        <v>52</v>
      </c>
      <c r="AG125" s="134" t="s">
        <v>52</v>
      </c>
      <c r="AH125" s="134" t="s">
        <v>52</v>
      </c>
      <c r="AI125" s="130"/>
    </row>
    <row r="126" spans="1:35" x14ac:dyDescent="0.15">
      <c r="A126" s="126" t="s">
        <v>542</v>
      </c>
      <c r="B126" s="126" t="s">
        <v>543</v>
      </c>
      <c r="C126" s="126" t="s">
        <v>544</v>
      </c>
      <c r="D126" s="126" t="s">
        <v>94</v>
      </c>
      <c r="E126" s="126" t="s">
        <v>78</v>
      </c>
      <c r="F126" s="134" t="s">
        <v>52</v>
      </c>
      <c r="G126" s="134">
        <v>544.89</v>
      </c>
      <c r="H126" s="134">
        <v>609.71</v>
      </c>
      <c r="I126" s="134">
        <v>637.09</v>
      </c>
      <c r="J126" s="134">
        <v>687.4</v>
      </c>
      <c r="K126" s="134">
        <v>773.34</v>
      </c>
      <c r="L126" s="134">
        <v>870.03</v>
      </c>
      <c r="M126" s="134">
        <v>922.23</v>
      </c>
      <c r="N126" s="134">
        <v>932.73</v>
      </c>
      <c r="O126" s="134">
        <v>977.5</v>
      </c>
      <c r="P126" s="135">
        <v>1020.36</v>
      </c>
      <c r="Q126" s="135">
        <v>1060.1400000000001</v>
      </c>
      <c r="R126" s="135">
        <v>1112.0899999999999</v>
      </c>
      <c r="S126" s="135">
        <v>1151.03</v>
      </c>
      <c r="T126" s="135">
        <v>1151.03</v>
      </c>
      <c r="U126" s="135">
        <v>1151.03</v>
      </c>
      <c r="V126" s="135">
        <v>1191.28</v>
      </c>
      <c r="W126" s="135">
        <v>1215.08</v>
      </c>
      <c r="X126" s="135">
        <v>1238.6400000000001</v>
      </c>
      <c r="Y126" s="135">
        <v>1263.3399999999999</v>
      </c>
      <c r="Z126" s="135">
        <v>1313.75</v>
      </c>
      <c r="AA126" s="135">
        <v>1379.3</v>
      </c>
      <c r="AB126" s="135">
        <v>1461.93</v>
      </c>
      <c r="AC126" s="135">
        <v>1505.64</v>
      </c>
      <c r="AD126" s="135">
        <v>1565.56</v>
      </c>
      <c r="AE126" s="135">
        <v>1643.69</v>
      </c>
      <c r="AF126" s="135">
        <v>1692.84</v>
      </c>
      <c r="AG126" s="134">
        <v>1777.33</v>
      </c>
      <c r="AH126" s="134">
        <v>1866.02</v>
      </c>
      <c r="AI126" s="121"/>
    </row>
    <row r="127" spans="1:35" x14ac:dyDescent="0.15">
      <c r="A127" s="126" t="s">
        <v>545</v>
      </c>
      <c r="B127" s="126" t="s">
        <v>546</v>
      </c>
      <c r="C127" s="126" t="s">
        <v>547</v>
      </c>
      <c r="D127" s="126" t="s">
        <v>94</v>
      </c>
      <c r="E127" s="126" t="s">
        <v>76</v>
      </c>
      <c r="F127" s="134">
        <v>84.85</v>
      </c>
      <c r="G127" s="134">
        <v>88.22</v>
      </c>
      <c r="H127" s="134">
        <v>92.67</v>
      </c>
      <c r="I127" s="134">
        <v>95.36</v>
      </c>
      <c r="J127" s="134">
        <v>100.48</v>
      </c>
      <c r="K127" s="134">
        <v>106.4</v>
      </c>
      <c r="L127" s="134">
        <v>116.9</v>
      </c>
      <c r="M127" s="134">
        <v>122.67</v>
      </c>
      <c r="N127" s="134">
        <v>125.73</v>
      </c>
      <c r="O127" s="134">
        <v>131.87</v>
      </c>
      <c r="P127" s="135">
        <v>138.41999999999999</v>
      </c>
      <c r="Q127" s="135">
        <v>145.26</v>
      </c>
      <c r="R127" s="135">
        <v>152.46</v>
      </c>
      <c r="S127" s="135">
        <v>159.84</v>
      </c>
      <c r="T127" s="135">
        <v>162.9</v>
      </c>
      <c r="U127" s="135">
        <v>162.9</v>
      </c>
      <c r="V127" s="135">
        <v>162.9</v>
      </c>
      <c r="W127" s="135">
        <v>162.9</v>
      </c>
      <c r="X127" s="135">
        <v>162.9</v>
      </c>
      <c r="Y127" s="135">
        <v>162.9</v>
      </c>
      <c r="Z127" s="135">
        <v>162.9</v>
      </c>
      <c r="AA127" s="135">
        <v>167.85</v>
      </c>
      <c r="AB127" s="135">
        <v>172.8</v>
      </c>
      <c r="AC127" s="135">
        <v>177.75</v>
      </c>
      <c r="AD127" s="135">
        <v>181.35</v>
      </c>
      <c r="AE127" s="135">
        <v>181.35</v>
      </c>
      <c r="AF127" s="135">
        <v>181.35</v>
      </c>
      <c r="AG127" s="134">
        <v>181.35</v>
      </c>
      <c r="AH127" s="134">
        <v>184.95</v>
      </c>
      <c r="AI127" s="121"/>
    </row>
    <row r="128" spans="1:35" ht="17" x14ac:dyDescent="0.15">
      <c r="A128" s="126" t="s">
        <v>548</v>
      </c>
      <c r="B128" s="126" t="s">
        <v>549</v>
      </c>
      <c r="C128" s="126" t="s">
        <v>550</v>
      </c>
      <c r="D128" s="126" t="s">
        <v>194</v>
      </c>
      <c r="E128" s="126" t="s">
        <v>76</v>
      </c>
      <c r="F128" s="134">
        <v>43.04</v>
      </c>
      <c r="G128" s="134">
        <v>50.67</v>
      </c>
      <c r="H128" s="134">
        <v>46.75</v>
      </c>
      <c r="I128" s="134">
        <v>33.21</v>
      </c>
      <c r="J128" s="134">
        <v>33.340000000000003</v>
      </c>
      <c r="K128" s="134">
        <v>51.67</v>
      </c>
      <c r="L128" s="134">
        <v>80.88</v>
      </c>
      <c r="M128" s="134">
        <v>99.34</v>
      </c>
      <c r="N128" s="134">
        <v>112.26</v>
      </c>
      <c r="O128" s="134">
        <v>118.13</v>
      </c>
      <c r="P128" s="135">
        <v>119.4</v>
      </c>
      <c r="Q128" s="135">
        <v>124.08</v>
      </c>
      <c r="R128" s="135">
        <v>129.69</v>
      </c>
      <c r="S128" s="135">
        <v>134.16999999999999</v>
      </c>
      <c r="T128" s="135">
        <v>136.96</v>
      </c>
      <c r="U128" s="135">
        <v>134.06</v>
      </c>
      <c r="V128" s="135">
        <v>133.69999999999999</v>
      </c>
      <c r="W128" s="135">
        <v>135.72</v>
      </c>
      <c r="X128" s="135">
        <v>138.41</v>
      </c>
      <c r="Y128" s="135">
        <v>141.13999999999999</v>
      </c>
      <c r="Z128" s="135">
        <v>146.13999999999999</v>
      </c>
      <c r="AA128" s="135">
        <v>151.13999999999999</v>
      </c>
      <c r="AB128" s="135">
        <v>156.13999999999999</v>
      </c>
      <c r="AC128" s="135">
        <v>161.13999999999999</v>
      </c>
      <c r="AD128" s="135">
        <v>166.14</v>
      </c>
      <c r="AE128" s="135" t="s">
        <v>52</v>
      </c>
      <c r="AF128" s="135" t="s">
        <v>52</v>
      </c>
      <c r="AG128" s="134" t="s">
        <v>52</v>
      </c>
      <c r="AH128" s="134" t="s">
        <v>52</v>
      </c>
      <c r="AI128" s="121"/>
    </row>
    <row r="129" spans="1:35" ht="17" x14ac:dyDescent="0.15">
      <c r="A129" s="129" t="s">
        <v>551</v>
      </c>
      <c r="B129" s="126" t="s">
        <v>52</v>
      </c>
      <c r="C129" s="129" t="s">
        <v>552</v>
      </c>
      <c r="D129" s="126" t="s">
        <v>194</v>
      </c>
      <c r="E129" s="126" t="s">
        <v>76</v>
      </c>
      <c r="F129" s="134" t="s">
        <v>52</v>
      </c>
      <c r="G129" s="134" t="s">
        <v>52</v>
      </c>
      <c r="H129" s="134" t="s">
        <v>52</v>
      </c>
      <c r="I129" s="134" t="s">
        <v>52</v>
      </c>
      <c r="J129" s="134" t="s">
        <v>52</v>
      </c>
      <c r="K129" s="134" t="s">
        <v>52</v>
      </c>
      <c r="L129" s="134" t="s">
        <v>52</v>
      </c>
      <c r="M129" s="134" t="s">
        <v>52</v>
      </c>
      <c r="N129" s="134" t="s">
        <v>52</v>
      </c>
      <c r="O129" s="134" t="s">
        <v>52</v>
      </c>
      <c r="P129" s="135" t="s">
        <v>52</v>
      </c>
      <c r="Q129" s="135" t="s">
        <v>52</v>
      </c>
      <c r="R129" s="135" t="s">
        <v>52</v>
      </c>
      <c r="S129" s="135" t="s">
        <v>52</v>
      </c>
      <c r="T129" s="135" t="s">
        <v>52</v>
      </c>
      <c r="U129" s="135" t="s">
        <v>52</v>
      </c>
      <c r="V129" s="135" t="s">
        <v>52</v>
      </c>
      <c r="W129" s="135" t="s">
        <v>52</v>
      </c>
      <c r="X129" s="135" t="s">
        <v>52</v>
      </c>
      <c r="Y129" s="135" t="s">
        <v>52</v>
      </c>
      <c r="Z129" s="135" t="s">
        <v>52</v>
      </c>
      <c r="AA129" s="135" t="s">
        <v>52</v>
      </c>
      <c r="AB129" s="135" t="s">
        <v>52</v>
      </c>
      <c r="AC129" s="135" t="s">
        <v>52</v>
      </c>
      <c r="AD129" s="135" t="s">
        <v>52</v>
      </c>
      <c r="AE129" s="135" t="s">
        <v>52</v>
      </c>
      <c r="AF129" s="135" t="s">
        <v>52</v>
      </c>
      <c r="AG129" s="134" t="s">
        <v>52</v>
      </c>
      <c r="AH129" s="134" t="s">
        <v>52</v>
      </c>
      <c r="AI129" s="130"/>
    </row>
    <row r="130" spans="1:35" x14ac:dyDescent="0.15">
      <c r="A130" s="126" t="s">
        <v>553</v>
      </c>
      <c r="B130" s="126" t="s">
        <v>554</v>
      </c>
      <c r="C130" s="126" t="s">
        <v>555</v>
      </c>
      <c r="D130" s="126" t="s">
        <v>94</v>
      </c>
      <c r="E130" s="126" t="s">
        <v>78</v>
      </c>
      <c r="F130" s="134" t="s">
        <v>52</v>
      </c>
      <c r="G130" s="134">
        <v>620.45000000000005</v>
      </c>
      <c r="H130" s="134">
        <v>671.37</v>
      </c>
      <c r="I130" s="134">
        <v>720.9</v>
      </c>
      <c r="J130" s="134">
        <v>756.18</v>
      </c>
      <c r="K130" s="134">
        <v>797.78</v>
      </c>
      <c r="L130" s="134">
        <v>836.88</v>
      </c>
      <c r="M130" s="134">
        <v>903.82</v>
      </c>
      <c r="N130" s="134">
        <v>903.82</v>
      </c>
      <c r="O130" s="134">
        <v>943.99</v>
      </c>
      <c r="P130" s="135">
        <v>966.66</v>
      </c>
      <c r="Q130" s="135">
        <v>1014.41</v>
      </c>
      <c r="R130" s="135">
        <v>1065.1300000000001</v>
      </c>
      <c r="S130" s="135">
        <v>1099.75</v>
      </c>
      <c r="T130" s="135">
        <v>1127.21</v>
      </c>
      <c r="U130" s="135">
        <v>1127.21</v>
      </c>
      <c r="V130" s="135">
        <v>1127.21</v>
      </c>
      <c r="W130" s="135">
        <v>1144.6300000000001</v>
      </c>
      <c r="X130" s="135">
        <v>1165.83</v>
      </c>
      <c r="Y130" s="135">
        <v>1189.03</v>
      </c>
      <c r="Z130" s="135">
        <v>1236.47</v>
      </c>
      <c r="AA130" s="135">
        <v>1298.17</v>
      </c>
      <c r="AB130" s="135">
        <v>1375.93</v>
      </c>
      <c r="AC130" s="135">
        <v>1417.07</v>
      </c>
      <c r="AD130" s="135">
        <v>1473.61</v>
      </c>
      <c r="AE130" s="135">
        <v>1547.14</v>
      </c>
      <c r="AF130" s="135">
        <v>1577.93</v>
      </c>
      <c r="AG130" s="134">
        <v>1656.67</v>
      </c>
      <c r="AH130" s="134">
        <v>1739.34</v>
      </c>
      <c r="AI130" s="121"/>
    </row>
    <row r="131" spans="1:35" x14ac:dyDescent="0.15">
      <c r="A131" s="126" t="s">
        <v>556</v>
      </c>
      <c r="B131" s="16" t="s">
        <v>557</v>
      </c>
      <c r="C131" s="126" t="s">
        <v>558</v>
      </c>
      <c r="D131" s="126" t="s">
        <v>94</v>
      </c>
      <c r="E131" s="126" t="s">
        <v>82</v>
      </c>
      <c r="F131" s="134">
        <v>544</v>
      </c>
      <c r="G131" s="134">
        <v>576.14</v>
      </c>
      <c r="H131" s="134">
        <v>637.61</v>
      </c>
      <c r="I131" s="134">
        <v>688.51</v>
      </c>
      <c r="J131" s="134">
        <v>733.29</v>
      </c>
      <c r="K131" s="134">
        <v>777.25</v>
      </c>
      <c r="L131" s="134">
        <v>846.44</v>
      </c>
      <c r="M131" s="134">
        <v>913.68</v>
      </c>
      <c r="N131" s="134">
        <v>896.87</v>
      </c>
      <c r="O131" s="134">
        <v>917.05</v>
      </c>
      <c r="P131" s="135">
        <v>958.32</v>
      </c>
      <c r="Q131" s="135">
        <v>996.12</v>
      </c>
      <c r="R131" s="135">
        <v>1030.98</v>
      </c>
      <c r="S131" s="135">
        <v>1061.3</v>
      </c>
      <c r="T131" s="135">
        <v>1077.22</v>
      </c>
      <c r="U131" s="135">
        <v>1077.22</v>
      </c>
      <c r="V131" s="135">
        <v>1077.22</v>
      </c>
      <c r="W131" s="135">
        <v>1077.22</v>
      </c>
      <c r="X131" s="135">
        <v>1098.71</v>
      </c>
      <c r="Y131" s="135">
        <v>1120.46</v>
      </c>
      <c r="Z131" s="135">
        <v>1165.17</v>
      </c>
      <c r="AA131" s="135">
        <v>1211.6600000000001</v>
      </c>
      <c r="AB131" s="135">
        <v>1272.1199999999999</v>
      </c>
      <c r="AC131" s="135">
        <v>1322.88</v>
      </c>
      <c r="AD131" s="135">
        <v>1349.34</v>
      </c>
      <c r="AE131" s="135">
        <v>1383.07</v>
      </c>
      <c r="AF131" s="135">
        <v>1424.56</v>
      </c>
      <c r="AG131" s="134">
        <v>1477.98</v>
      </c>
      <c r="AH131" s="134">
        <v>1551.73</v>
      </c>
      <c r="AI131" s="121"/>
    </row>
    <row r="132" spans="1:35" x14ac:dyDescent="0.15">
      <c r="A132" s="16" t="s">
        <v>559</v>
      </c>
      <c r="B132" s="126" t="s">
        <v>560</v>
      </c>
      <c r="C132" s="16" t="s">
        <v>561</v>
      </c>
      <c r="D132" s="126" t="s">
        <v>94</v>
      </c>
      <c r="E132" s="126" t="s">
        <v>88</v>
      </c>
      <c r="F132" s="134" t="s">
        <v>52</v>
      </c>
      <c r="G132" s="134" t="s">
        <v>52</v>
      </c>
      <c r="H132" s="134" t="s">
        <v>52</v>
      </c>
      <c r="I132" s="134" t="s">
        <v>52</v>
      </c>
      <c r="J132" s="134" t="s">
        <v>52</v>
      </c>
      <c r="K132" s="134" t="s">
        <v>52</v>
      </c>
      <c r="L132" s="134" t="s">
        <v>52</v>
      </c>
      <c r="M132" s="134" t="s">
        <v>52</v>
      </c>
      <c r="N132" s="140">
        <v>52.34</v>
      </c>
      <c r="O132" s="134">
        <v>54.95</v>
      </c>
      <c r="P132" s="135">
        <v>57.64</v>
      </c>
      <c r="Q132" s="135">
        <v>60.52</v>
      </c>
      <c r="R132" s="135">
        <v>62.97</v>
      </c>
      <c r="S132" s="135">
        <v>65.52</v>
      </c>
      <c r="T132" s="135">
        <v>67.17</v>
      </c>
      <c r="U132" s="135">
        <v>67.17</v>
      </c>
      <c r="V132" s="135">
        <v>67.17</v>
      </c>
      <c r="W132" s="135">
        <v>67.17</v>
      </c>
      <c r="X132" s="135">
        <v>68.45</v>
      </c>
      <c r="Y132" s="135">
        <v>69.81</v>
      </c>
      <c r="Z132" s="135">
        <v>71.180000000000007</v>
      </c>
      <c r="AA132" s="135">
        <v>72.58</v>
      </c>
      <c r="AB132" s="135">
        <v>74.739999999999995</v>
      </c>
      <c r="AC132" s="135">
        <v>76.22</v>
      </c>
      <c r="AD132" s="135">
        <v>77.73</v>
      </c>
      <c r="AE132" s="135">
        <v>79.27</v>
      </c>
      <c r="AF132" s="135">
        <v>80.84</v>
      </c>
      <c r="AG132" s="134">
        <v>85.84</v>
      </c>
      <c r="AH132" s="134">
        <v>88.41</v>
      </c>
    </row>
    <row r="133" spans="1:35" x14ac:dyDescent="0.15">
      <c r="A133" s="126" t="s">
        <v>562</v>
      </c>
      <c r="B133" s="126" t="s">
        <v>563</v>
      </c>
      <c r="C133" s="126" t="s">
        <v>564</v>
      </c>
      <c r="D133" s="126" t="s">
        <v>94</v>
      </c>
      <c r="E133" s="126" t="s">
        <v>76</v>
      </c>
      <c r="F133" s="134">
        <v>80.12</v>
      </c>
      <c r="G133" s="134">
        <v>88.78</v>
      </c>
      <c r="H133" s="134">
        <v>98.8</v>
      </c>
      <c r="I133" s="134">
        <v>102.93</v>
      </c>
      <c r="J133" s="134">
        <v>109.11</v>
      </c>
      <c r="K133" s="134">
        <v>112.6</v>
      </c>
      <c r="L133" s="134">
        <v>118.23</v>
      </c>
      <c r="M133" s="134">
        <v>141.76</v>
      </c>
      <c r="N133" s="134">
        <v>150.12</v>
      </c>
      <c r="O133" s="134">
        <v>155.55000000000001</v>
      </c>
      <c r="P133" s="135">
        <v>163.22</v>
      </c>
      <c r="Q133" s="135">
        <v>168.93</v>
      </c>
      <c r="R133" s="135">
        <v>177.28</v>
      </c>
      <c r="S133" s="135">
        <v>184.23</v>
      </c>
      <c r="T133" s="135">
        <v>189.66</v>
      </c>
      <c r="U133" s="135">
        <v>189.66</v>
      </c>
      <c r="V133" s="135">
        <v>189.66</v>
      </c>
      <c r="W133" s="135">
        <v>189.66</v>
      </c>
      <c r="X133" s="135">
        <v>189.66</v>
      </c>
      <c r="Y133" s="135">
        <v>189.66</v>
      </c>
      <c r="Z133" s="135">
        <v>193.34</v>
      </c>
      <c r="AA133" s="135">
        <v>198.34</v>
      </c>
      <c r="AB133" s="135">
        <v>204.27</v>
      </c>
      <c r="AC133" s="135">
        <v>209.27</v>
      </c>
      <c r="AD133" s="135">
        <v>214.27</v>
      </c>
      <c r="AE133" s="135">
        <v>219.27</v>
      </c>
      <c r="AF133" s="135">
        <v>223.52</v>
      </c>
      <c r="AG133" s="134">
        <v>230.1</v>
      </c>
      <c r="AH133" s="134">
        <v>236.98</v>
      </c>
      <c r="AI133" s="121"/>
    </row>
    <row r="134" spans="1:35" x14ac:dyDescent="0.15">
      <c r="A134" s="126" t="s">
        <v>565</v>
      </c>
      <c r="B134" s="126" t="s">
        <v>566</v>
      </c>
      <c r="C134" s="126" t="s">
        <v>567</v>
      </c>
      <c r="D134" s="126" t="s">
        <v>94</v>
      </c>
      <c r="E134" s="126" t="s">
        <v>86</v>
      </c>
      <c r="F134" s="134">
        <v>45.18</v>
      </c>
      <c r="G134" s="134">
        <v>51.31</v>
      </c>
      <c r="H134" s="134">
        <v>57.3</v>
      </c>
      <c r="I134" s="134">
        <v>65.849999999999994</v>
      </c>
      <c r="J134" s="134">
        <v>71.12</v>
      </c>
      <c r="K134" s="139">
        <v>75.38</v>
      </c>
      <c r="L134" s="134">
        <v>91.96</v>
      </c>
      <c r="M134" s="134">
        <v>111.77</v>
      </c>
      <c r="N134" s="134">
        <v>122.88</v>
      </c>
      <c r="O134" s="134">
        <v>129.02000000000001</v>
      </c>
      <c r="P134" s="135">
        <v>135.15</v>
      </c>
      <c r="Q134" s="135">
        <v>141.91</v>
      </c>
      <c r="R134" s="135">
        <v>148.44</v>
      </c>
      <c r="S134" s="135">
        <v>161.32</v>
      </c>
      <c r="T134" s="135">
        <v>163.74</v>
      </c>
      <c r="U134" s="135">
        <v>163.74</v>
      </c>
      <c r="V134" s="135">
        <v>163.74</v>
      </c>
      <c r="W134" s="135">
        <v>166.95</v>
      </c>
      <c r="X134" s="135">
        <v>170.22</v>
      </c>
      <c r="Y134" s="135">
        <v>173.61</v>
      </c>
      <c r="Z134" s="135">
        <v>177.07</v>
      </c>
      <c r="AA134" s="135">
        <v>180.6</v>
      </c>
      <c r="AB134" s="135">
        <v>192.6</v>
      </c>
      <c r="AC134" s="135">
        <v>216.6</v>
      </c>
      <c r="AD134" s="135">
        <v>226.6</v>
      </c>
      <c r="AE134" s="135">
        <v>241.6</v>
      </c>
      <c r="AF134" s="135">
        <v>251.6</v>
      </c>
      <c r="AG134" s="134">
        <v>266.60000000000002</v>
      </c>
      <c r="AH134" s="134">
        <v>279.60000000000002</v>
      </c>
      <c r="AI134" s="121"/>
    </row>
    <row r="135" spans="1:35" ht="17" x14ac:dyDescent="0.15">
      <c r="A135" s="126" t="s">
        <v>568</v>
      </c>
      <c r="B135" s="126" t="s">
        <v>569</v>
      </c>
      <c r="C135" s="126" t="s">
        <v>570</v>
      </c>
      <c r="D135" s="126" t="s">
        <v>194</v>
      </c>
      <c r="E135" s="126" t="s">
        <v>76</v>
      </c>
      <c r="F135" s="134">
        <v>173.44</v>
      </c>
      <c r="G135" s="134">
        <v>193.52</v>
      </c>
      <c r="H135" s="134">
        <v>177.07</v>
      </c>
      <c r="I135" s="134">
        <v>184.87</v>
      </c>
      <c r="J135" s="134">
        <v>192.96</v>
      </c>
      <c r="K135" s="134">
        <v>203.86</v>
      </c>
      <c r="L135" s="134">
        <v>229.35</v>
      </c>
      <c r="M135" s="134">
        <v>235.08</v>
      </c>
      <c r="N135" s="134">
        <v>240.96</v>
      </c>
      <c r="O135" s="134">
        <v>247.01</v>
      </c>
      <c r="P135" s="135">
        <v>246.98</v>
      </c>
      <c r="Q135" s="135">
        <v>246.98</v>
      </c>
      <c r="R135" s="135">
        <v>246.98</v>
      </c>
      <c r="S135" s="135" t="s">
        <v>52</v>
      </c>
      <c r="T135" s="135" t="s">
        <v>52</v>
      </c>
      <c r="U135" s="135" t="s">
        <v>52</v>
      </c>
      <c r="V135" s="135" t="s">
        <v>52</v>
      </c>
      <c r="W135" s="135" t="s">
        <v>52</v>
      </c>
      <c r="X135" s="135" t="s">
        <v>52</v>
      </c>
      <c r="Y135" s="135" t="s">
        <v>52</v>
      </c>
      <c r="Z135" s="135" t="s">
        <v>52</v>
      </c>
      <c r="AA135" s="135" t="s">
        <v>52</v>
      </c>
      <c r="AB135" s="135" t="s">
        <v>52</v>
      </c>
      <c r="AC135" s="135" t="s">
        <v>52</v>
      </c>
      <c r="AD135" s="135" t="s">
        <v>52</v>
      </c>
      <c r="AE135" s="135" t="s">
        <v>52</v>
      </c>
      <c r="AF135" s="135" t="s">
        <v>52</v>
      </c>
      <c r="AG135" s="134" t="s">
        <v>52</v>
      </c>
      <c r="AH135" s="134" t="s">
        <v>52</v>
      </c>
      <c r="AI135" s="121"/>
    </row>
    <row r="136" spans="1:35" x14ac:dyDescent="0.15">
      <c r="A136" s="126" t="s">
        <v>571</v>
      </c>
      <c r="B136" s="16" t="s">
        <v>572</v>
      </c>
      <c r="C136" s="126" t="s">
        <v>573</v>
      </c>
      <c r="D136" s="126" t="s">
        <v>94</v>
      </c>
      <c r="E136" s="126" t="s">
        <v>82</v>
      </c>
      <c r="F136" s="134">
        <v>452</v>
      </c>
      <c r="G136" s="134">
        <v>476</v>
      </c>
      <c r="H136" s="134">
        <v>569.01</v>
      </c>
      <c r="I136" s="134">
        <v>616.24</v>
      </c>
      <c r="J136" s="134">
        <v>651.34</v>
      </c>
      <c r="K136" s="134">
        <v>699.93</v>
      </c>
      <c r="L136" s="134">
        <v>766.44</v>
      </c>
      <c r="M136" s="134">
        <v>904.05</v>
      </c>
      <c r="N136" s="134">
        <v>900.36</v>
      </c>
      <c r="O136" s="134">
        <v>931.86</v>
      </c>
      <c r="P136" s="135">
        <v>977.49</v>
      </c>
      <c r="Q136" s="135">
        <v>1023.93</v>
      </c>
      <c r="R136" s="135">
        <v>1063.8900000000001</v>
      </c>
      <c r="S136" s="135">
        <v>1094.67</v>
      </c>
      <c r="T136" s="135">
        <v>1116.3599999999999</v>
      </c>
      <c r="U136" s="135">
        <v>1116.3599999999999</v>
      </c>
      <c r="V136" s="135">
        <v>1116.3599999999999</v>
      </c>
      <c r="W136" s="135">
        <v>1116.3599999999999</v>
      </c>
      <c r="X136" s="135">
        <v>1138.5899999999999</v>
      </c>
      <c r="Y136" s="135">
        <v>1161.27</v>
      </c>
      <c r="Z136" s="135">
        <v>1207.6199999999999</v>
      </c>
      <c r="AA136" s="135">
        <v>1267.92</v>
      </c>
      <c r="AB136" s="135">
        <v>1331.19</v>
      </c>
      <c r="AC136" s="135">
        <v>1384.29</v>
      </c>
      <c r="AD136" s="135">
        <v>1439.46</v>
      </c>
      <c r="AE136" s="135">
        <v>1511.28</v>
      </c>
      <c r="AF136" s="135">
        <v>1556.46</v>
      </c>
      <c r="AG136" s="134">
        <v>1634.13</v>
      </c>
      <c r="AH136" s="134">
        <v>1715.67</v>
      </c>
      <c r="AI136" s="121"/>
    </row>
    <row r="137" spans="1:35" x14ac:dyDescent="0.15">
      <c r="A137" s="126" t="s">
        <v>574</v>
      </c>
      <c r="B137" s="126" t="s">
        <v>575</v>
      </c>
      <c r="C137" s="126" t="s">
        <v>576</v>
      </c>
      <c r="D137" s="126" t="s">
        <v>94</v>
      </c>
      <c r="E137" s="126" t="s">
        <v>86</v>
      </c>
      <c r="F137" s="134">
        <v>45.66</v>
      </c>
      <c r="G137" s="134">
        <v>49.79</v>
      </c>
      <c r="H137" s="134">
        <v>48.3</v>
      </c>
      <c r="I137" s="134">
        <v>53.52</v>
      </c>
      <c r="J137" s="134">
        <v>58.87</v>
      </c>
      <c r="K137" s="139">
        <v>61.81</v>
      </c>
      <c r="L137" s="134">
        <v>73.8</v>
      </c>
      <c r="M137" s="134">
        <v>103.27</v>
      </c>
      <c r="N137" s="134">
        <v>113.39</v>
      </c>
      <c r="O137" s="134">
        <v>119.62</v>
      </c>
      <c r="P137" s="135">
        <v>125.53</v>
      </c>
      <c r="Q137" s="135">
        <v>131.72999999999999</v>
      </c>
      <c r="R137" s="135">
        <v>142.19</v>
      </c>
      <c r="S137" s="135">
        <v>149.22</v>
      </c>
      <c r="T137" s="135">
        <v>156.6</v>
      </c>
      <c r="U137" s="135">
        <v>156.6</v>
      </c>
      <c r="V137" s="135">
        <v>159.72999999999999</v>
      </c>
      <c r="W137" s="135">
        <v>162.91999999999999</v>
      </c>
      <c r="X137" s="135">
        <v>166.16</v>
      </c>
      <c r="Y137" s="135">
        <v>169.47</v>
      </c>
      <c r="Z137" s="135">
        <v>172.84</v>
      </c>
      <c r="AA137" s="135">
        <v>176.28</v>
      </c>
      <c r="AB137" s="135">
        <v>188.28</v>
      </c>
      <c r="AC137" s="135">
        <v>212.28</v>
      </c>
      <c r="AD137" s="135">
        <v>221.64</v>
      </c>
      <c r="AE137" s="135">
        <v>236.56</v>
      </c>
      <c r="AF137" s="135">
        <v>246.56</v>
      </c>
      <c r="AG137" s="134">
        <v>261.56</v>
      </c>
      <c r="AH137" s="134">
        <v>274.5</v>
      </c>
      <c r="AI137" s="121"/>
    </row>
    <row r="138" spans="1:35" ht="17" x14ac:dyDescent="0.15">
      <c r="A138" s="16" t="s">
        <v>577</v>
      </c>
      <c r="B138" s="16"/>
      <c r="C138" s="16" t="s">
        <v>578</v>
      </c>
      <c r="D138" s="126" t="s">
        <v>194</v>
      </c>
      <c r="E138" s="126" t="s">
        <v>88</v>
      </c>
      <c r="F138" s="134" t="s">
        <v>52</v>
      </c>
      <c r="G138" s="134" t="s">
        <v>52</v>
      </c>
      <c r="H138" s="134" t="s">
        <v>52</v>
      </c>
      <c r="I138" s="134" t="s">
        <v>52</v>
      </c>
      <c r="J138" s="134" t="s">
        <v>52</v>
      </c>
      <c r="K138" s="134" t="s">
        <v>52</v>
      </c>
      <c r="L138" s="134" t="s">
        <v>52</v>
      </c>
      <c r="M138" s="134" t="s">
        <v>52</v>
      </c>
      <c r="N138" s="140">
        <v>55.59</v>
      </c>
      <c r="O138" s="134">
        <v>58.35</v>
      </c>
      <c r="P138" s="135">
        <v>61.26</v>
      </c>
      <c r="Q138" s="135" t="s">
        <v>52</v>
      </c>
      <c r="R138" s="135" t="s">
        <v>52</v>
      </c>
      <c r="S138" s="135" t="s">
        <v>52</v>
      </c>
      <c r="T138" s="135" t="s">
        <v>52</v>
      </c>
      <c r="U138" s="135" t="s">
        <v>52</v>
      </c>
      <c r="V138" s="135" t="s">
        <v>52</v>
      </c>
      <c r="W138" s="135" t="s">
        <v>52</v>
      </c>
      <c r="X138" s="135" t="s">
        <v>52</v>
      </c>
      <c r="Y138" s="135" t="s">
        <v>52</v>
      </c>
      <c r="Z138" s="135" t="s">
        <v>52</v>
      </c>
      <c r="AA138" s="135" t="s">
        <v>52</v>
      </c>
      <c r="AB138" s="135" t="s">
        <v>52</v>
      </c>
      <c r="AC138" s="135" t="s">
        <v>52</v>
      </c>
      <c r="AD138" s="135" t="s">
        <v>52</v>
      </c>
      <c r="AE138" s="135" t="s">
        <v>52</v>
      </c>
      <c r="AF138" s="135" t="s">
        <v>52</v>
      </c>
      <c r="AG138" s="134" t="s">
        <v>52</v>
      </c>
      <c r="AH138" s="134" t="s">
        <v>52</v>
      </c>
    </row>
    <row r="139" spans="1:35" x14ac:dyDescent="0.15">
      <c r="A139" s="126" t="s">
        <v>579</v>
      </c>
      <c r="B139" s="126" t="s">
        <v>580</v>
      </c>
      <c r="C139" s="126" t="s">
        <v>581</v>
      </c>
      <c r="D139" s="126" t="s">
        <v>94</v>
      </c>
      <c r="E139" s="126" t="s">
        <v>88</v>
      </c>
      <c r="F139" s="134" t="s">
        <v>52</v>
      </c>
      <c r="G139" s="134" t="s">
        <v>52</v>
      </c>
      <c r="H139" s="134" t="s">
        <v>52</v>
      </c>
      <c r="I139" s="134" t="s">
        <v>52</v>
      </c>
      <c r="J139" s="134" t="s">
        <v>52</v>
      </c>
      <c r="K139" s="134" t="s">
        <v>52</v>
      </c>
      <c r="L139" s="134" t="s">
        <v>52</v>
      </c>
      <c r="M139" s="134" t="s">
        <v>52</v>
      </c>
      <c r="N139" s="134" t="s">
        <v>52</v>
      </c>
      <c r="O139" s="134" t="s">
        <v>52</v>
      </c>
      <c r="P139" s="134" t="s">
        <v>52</v>
      </c>
      <c r="Q139" s="135">
        <v>63.45</v>
      </c>
      <c r="R139" s="135">
        <v>66.58</v>
      </c>
      <c r="S139" s="135">
        <v>69.180000000000007</v>
      </c>
      <c r="T139" s="135">
        <v>71.77</v>
      </c>
      <c r="U139" s="135">
        <v>71.77</v>
      </c>
      <c r="V139" s="135">
        <v>73.92</v>
      </c>
      <c r="W139" s="135">
        <v>75.39</v>
      </c>
      <c r="X139" s="135">
        <v>76.89</v>
      </c>
      <c r="Y139" s="135">
        <v>78.42</v>
      </c>
      <c r="Z139" s="135">
        <v>79.98</v>
      </c>
      <c r="AA139" s="135">
        <v>81.569999999999993</v>
      </c>
      <c r="AB139" s="135">
        <v>84.01</v>
      </c>
      <c r="AC139" s="135">
        <v>86.52</v>
      </c>
      <c r="AD139" s="135">
        <v>88.24</v>
      </c>
      <c r="AE139" s="135">
        <v>90</v>
      </c>
      <c r="AF139" s="135">
        <v>91.79</v>
      </c>
      <c r="AG139" s="134">
        <v>96.79</v>
      </c>
      <c r="AH139" s="134">
        <v>99.68</v>
      </c>
      <c r="AI139" s="121"/>
    </row>
    <row r="140" spans="1:35" x14ac:dyDescent="0.15">
      <c r="A140" s="126" t="s">
        <v>582</v>
      </c>
      <c r="B140" s="126" t="s">
        <v>583</v>
      </c>
      <c r="C140" s="126" t="s">
        <v>584</v>
      </c>
      <c r="D140" s="126" t="s">
        <v>94</v>
      </c>
      <c r="E140" s="126" t="s">
        <v>74</v>
      </c>
      <c r="F140" s="134">
        <v>522.55999999999995</v>
      </c>
      <c r="G140" s="134">
        <v>563.79999999999995</v>
      </c>
      <c r="H140" s="134">
        <v>618.02</v>
      </c>
      <c r="I140" s="134">
        <v>662.3</v>
      </c>
      <c r="J140" s="134">
        <v>691.97</v>
      </c>
      <c r="K140" s="134">
        <v>744.07</v>
      </c>
      <c r="L140" s="134">
        <v>787.98</v>
      </c>
      <c r="M140" s="134">
        <v>886.48</v>
      </c>
      <c r="N140" s="134">
        <v>929.47</v>
      </c>
      <c r="O140" s="134">
        <v>929.47</v>
      </c>
      <c r="P140" s="135">
        <v>954.57</v>
      </c>
      <c r="Q140" s="135">
        <v>988.93</v>
      </c>
      <c r="R140" s="135">
        <v>1027.5</v>
      </c>
      <c r="S140" s="135">
        <v>1070.1400000000001</v>
      </c>
      <c r="T140" s="135">
        <v>1101.71</v>
      </c>
      <c r="U140" s="135">
        <v>1101.71</v>
      </c>
      <c r="V140" s="135">
        <v>1101.71</v>
      </c>
      <c r="W140" s="135">
        <v>1101.71</v>
      </c>
      <c r="X140" s="135">
        <v>1123.19</v>
      </c>
      <c r="Y140" s="135">
        <v>1145.0899999999999</v>
      </c>
      <c r="Z140" s="135">
        <v>1190.32</v>
      </c>
      <c r="AA140" s="135">
        <v>1237.81</v>
      </c>
      <c r="AB140" s="135">
        <v>1287.2</v>
      </c>
      <c r="AC140" s="135">
        <v>1351.43</v>
      </c>
      <c r="AD140" s="135">
        <v>1405.35</v>
      </c>
      <c r="AE140" s="135">
        <v>1446.1</v>
      </c>
      <c r="AF140" s="135">
        <v>1511.03</v>
      </c>
      <c r="AG140" s="134">
        <v>1571.32</v>
      </c>
      <c r="AH140" s="134">
        <v>1649.73</v>
      </c>
      <c r="AI140" s="121"/>
    </row>
    <row r="141" spans="1:35" ht="17" x14ac:dyDescent="0.15">
      <c r="A141" s="126" t="s">
        <v>585</v>
      </c>
      <c r="B141" s="16" t="s">
        <v>586</v>
      </c>
      <c r="C141" s="126" t="s">
        <v>587</v>
      </c>
      <c r="D141" s="126" t="s">
        <v>194</v>
      </c>
      <c r="E141" s="126" t="s">
        <v>82</v>
      </c>
      <c r="F141" s="134">
        <v>454</v>
      </c>
      <c r="G141" s="134">
        <v>556.21</v>
      </c>
      <c r="H141" s="134">
        <v>603.80999999999995</v>
      </c>
      <c r="I141" s="134">
        <v>651.69000000000005</v>
      </c>
      <c r="J141" s="134">
        <v>688.14</v>
      </c>
      <c r="K141" s="134">
        <v>725.58</v>
      </c>
      <c r="L141" s="134">
        <v>792.63</v>
      </c>
      <c r="M141" s="134">
        <v>915.57</v>
      </c>
      <c r="N141" s="134">
        <v>918</v>
      </c>
      <c r="O141" s="134">
        <v>952.92</v>
      </c>
      <c r="P141" s="135">
        <v>999.99</v>
      </c>
      <c r="Q141" s="135">
        <v>1048.95</v>
      </c>
      <c r="R141" s="135">
        <v>1096.2</v>
      </c>
      <c r="S141" s="135">
        <v>1134.54</v>
      </c>
      <c r="T141" s="135">
        <v>1168.29</v>
      </c>
      <c r="U141" s="135">
        <v>1168.29</v>
      </c>
      <c r="V141" s="135">
        <v>1168.29</v>
      </c>
      <c r="W141" s="135">
        <v>1168.29</v>
      </c>
      <c r="X141" s="135">
        <v>1191.51</v>
      </c>
      <c r="Y141" s="135">
        <v>1215.27</v>
      </c>
      <c r="Z141" s="135">
        <v>1263.78</v>
      </c>
      <c r="AA141" s="135">
        <v>1326.87</v>
      </c>
      <c r="AB141" s="135">
        <v>1406.34</v>
      </c>
      <c r="AC141" s="135" t="s">
        <v>52</v>
      </c>
      <c r="AD141" s="135" t="s">
        <v>52</v>
      </c>
      <c r="AE141" s="135" t="s">
        <v>52</v>
      </c>
      <c r="AF141" s="135" t="s">
        <v>52</v>
      </c>
      <c r="AG141" s="134" t="s">
        <v>52</v>
      </c>
      <c r="AH141" s="134" t="s">
        <v>52</v>
      </c>
      <c r="AI141" s="121"/>
    </row>
    <row r="142" spans="1:35" x14ac:dyDescent="0.15">
      <c r="A142" s="126" t="s">
        <v>588</v>
      </c>
      <c r="B142" s="126" t="s">
        <v>589</v>
      </c>
      <c r="C142" s="126" t="s">
        <v>590</v>
      </c>
      <c r="D142" s="126" t="s">
        <v>94</v>
      </c>
      <c r="E142" s="126" t="s">
        <v>88</v>
      </c>
      <c r="F142" s="134" t="s">
        <v>52</v>
      </c>
      <c r="G142" s="134" t="s">
        <v>52</v>
      </c>
      <c r="H142" s="134" t="s">
        <v>52</v>
      </c>
      <c r="I142" s="134" t="s">
        <v>52</v>
      </c>
      <c r="J142" s="134" t="s">
        <v>52</v>
      </c>
      <c r="K142" s="134" t="s">
        <v>52</v>
      </c>
      <c r="L142" s="134" t="s">
        <v>52</v>
      </c>
      <c r="M142" s="134" t="s">
        <v>52</v>
      </c>
      <c r="N142" s="134" t="s">
        <v>52</v>
      </c>
      <c r="O142" s="134" t="s">
        <v>52</v>
      </c>
      <c r="P142" s="134" t="s">
        <v>52</v>
      </c>
      <c r="Q142" s="134" t="s">
        <v>52</v>
      </c>
      <c r="R142" s="134" t="s">
        <v>52</v>
      </c>
      <c r="S142" s="134" t="s">
        <v>52</v>
      </c>
      <c r="T142" s="134" t="s">
        <v>52</v>
      </c>
      <c r="U142" s="134" t="s">
        <v>52</v>
      </c>
      <c r="V142" s="134" t="s">
        <v>52</v>
      </c>
      <c r="W142" s="134" t="s">
        <v>52</v>
      </c>
      <c r="X142" s="134" t="s">
        <v>52</v>
      </c>
      <c r="Y142" s="135">
        <v>67.86</v>
      </c>
      <c r="Z142" s="135">
        <v>69.209999999999994</v>
      </c>
      <c r="AA142" s="135">
        <v>70.59</v>
      </c>
      <c r="AB142" s="135">
        <v>72.7</v>
      </c>
      <c r="AC142" s="135">
        <v>74.87</v>
      </c>
      <c r="AD142" s="135">
        <v>76.36</v>
      </c>
      <c r="AE142" s="135">
        <v>77.88</v>
      </c>
      <c r="AF142" s="135">
        <v>79.430000000000007</v>
      </c>
      <c r="AG142" s="134">
        <v>84.43</v>
      </c>
      <c r="AH142" s="134">
        <v>86.95</v>
      </c>
    </row>
    <row r="143" spans="1:35" ht="17" x14ac:dyDescent="0.15">
      <c r="A143" s="16" t="s">
        <v>591</v>
      </c>
      <c r="B143" s="16" t="s">
        <v>592</v>
      </c>
      <c r="C143" s="16" t="s">
        <v>593</v>
      </c>
      <c r="D143" s="126" t="s">
        <v>194</v>
      </c>
      <c r="E143" s="126" t="s">
        <v>88</v>
      </c>
      <c r="F143" s="134" t="s">
        <v>52</v>
      </c>
      <c r="G143" s="134" t="s">
        <v>52</v>
      </c>
      <c r="H143" s="134" t="s">
        <v>52</v>
      </c>
      <c r="I143" s="134" t="s">
        <v>52</v>
      </c>
      <c r="J143" s="134" t="s">
        <v>52</v>
      </c>
      <c r="K143" s="134" t="s">
        <v>52</v>
      </c>
      <c r="L143" s="134" t="s">
        <v>52</v>
      </c>
      <c r="M143" s="134" t="s">
        <v>52</v>
      </c>
      <c r="N143" s="140">
        <v>46.53</v>
      </c>
      <c r="O143" s="134">
        <v>48.33</v>
      </c>
      <c r="P143" s="135">
        <v>50.67</v>
      </c>
      <c r="Q143" s="135">
        <v>53.19</v>
      </c>
      <c r="R143" s="135">
        <v>55.8</v>
      </c>
      <c r="S143" s="135">
        <v>58.5</v>
      </c>
      <c r="T143" s="135">
        <v>60.39</v>
      </c>
      <c r="U143" s="135">
        <v>60.39</v>
      </c>
      <c r="V143" s="135">
        <v>60.39</v>
      </c>
      <c r="W143" s="135">
        <v>65.34</v>
      </c>
      <c r="X143" s="135">
        <v>66.599999999999994</v>
      </c>
      <c r="Y143" s="135">
        <v>67.86</v>
      </c>
      <c r="Z143" s="135" t="s">
        <v>52</v>
      </c>
      <c r="AA143" s="135" t="s">
        <v>52</v>
      </c>
      <c r="AB143" s="135" t="s">
        <v>52</v>
      </c>
      <c r="AC143" s="135" t="s">
        <v>52</v>
      </c>
      <c r="AD143" s="135" t="s">
        <v>52</v>
      </c>
      <c r="AE143" s="135" t="s">
        <v>52</v>
      </c>
      <c r="AF143" s="135" t="s">
        <v>52</v>
      </c>
      <c r="AG143" s="134" t="s">
        <v>52</v>
      </c>
      <c r="AH143" s="134" t="s">
        <v>52</v>
      </c>
    </row>
    <row r="144" spans="1:35" ht="17" x14ac:dyDescent="0.15">
      <c r="A144" s="126" t="s">
        <v>594</v>
      </c>
      <c r="B144" s="126" t="s">
        <v>595</v>
      </c>
      <c r="C144" s="126" t="s">
        <v>596</v>
      </c>
      <c r="D144" s="126" t="s">
        <v>94</v>
      </c>
      <c r="E144" s="126" t="s">
        <v>78</v>
      </c>
      <c r="F144" s="134" t="s">
        <v>52</v>
      </c>
      <c r="G144" s="134" t="s">
        <v>52</v>
      </c>
      <c r="H144" s="134" t="s">
        <v>52</v>
      </c>
      <c r="I144" s="134" t="s">
        <v>52</v>
      </c>
      <c r="J144" s="134" t="s">
        <v>52</v>
      </c>
      <c r="K144" s="134" t="s">
        <v>52</v>
      </c>
      <c r="L144" s="134" t="s">
        <v>52</v>
      </c>
      <c r="M144" s="134" t="s">
        <v>52</v>
      </c>
      <c r="N144" s="134" t="s">
        <v>52</v>
      </c>
      <c r="O144" s="134" t="s">
        <v>52</v>
      </c>
      <c r="P144" s="134" t="s">
        <v>52</v>
      </c>
      <c r="Q144" s="134" t="s">
        <v>52</v>
      </c>
      <c r="R144" s="134" t="s">
        <v>52</v>
      </c>
      <c r="S144" s="134" t="s">
        <v>52</v>
      </c>
      <c r="T144" s="134" t="s">
        <v>52</v>
      </c>
      <c r="U144" s="134" t="s">
        <v>52</v>
      </c>
      <c r="V144" s="134" t="s">
        <v>52</v>
      </c>
      <c r="W144" s="134" t="s">
        <v>52</v>
      </c>
      <c r="X144" s="134" t="s">
        <v>52</v>
      </c>
      <c r="Y144" s="135" t="s">
        <v>52</v>
      </c>
      <c r="Z144" s="135" t="s">
        <v>52</v>
      </c>
      <c r="AA144" s="135" t="s">
        <v>52</v>
      </c>
      <c r="AB144" s="135" t="s">
        <v>52</v>
      </c>
      <c r="AC144" s="135">
        <v>1629.75</v>
      </c>
      <c r="AD144" s="135">
        <v>1694.79</v>
      </c>
      <c r="AE144" s="135">
        <v>1779.39</v>
      </c>
      <c r="AF144" s="135">
        <v>1832.67</v>
      </c>
      <c r="AG144" s="134">
        <v>1905.93</v>
      </c>
      <c r="AH144" s="134">
        <v>2001.15</v>
      </c>
      <c r="AI144" s="121"/>
    </row>
    <row r="145" spans="1:35" x14ac:dyDescent="0.15">
      <c r="A145" s="126" t="s">
        <v>597</v>
      </c>
      <c r="B145" s="126" t="s">
        <v>598</v>
      </c>
      <c r="C145" s="126" t="s">
        <v>599</v>
      </c>
      <c r="D145" s="126" t="s">
        <v>94</v>
      </c>
      <c r="E145" s="126" t="s">
        <v>86</v>
      </c>
      <c r="F145" s="134">
        <v>57.49</v>
      </c>
      <c r="G145" s="134">
        <v>63.59</v>
      </c>
      <c r="H145" s="134">
        <v>70.61</v>
      </c>
      <c r="I145" s="134">
        <v>77.13</v>
      </c>
      <c r="J145" s="134">
        <v>84.42</v>
      </c>
      <c r="K145" s="139">
        <v>92.25</v>
      </c>
      <c r="L145" s="134">
        <v>103.5</v>
      </c>
      <c r="M145" s="134">
        <v>123.39</v>
      </c>
      <c r="N145" s="134">
        <v>135.36000000000001</v>
      </c>
      <c r="O145" s="134">
        <v>142.11000000000001</v>
      </c>
      <c r="P145" s="135">
        <v>149.13</v>
      </c>
      <c r="Q145" s="135">
        <v>156.51</v>
      </c>
      <c r="R145" s="135">
        <v>164.25</v>
      </c>
      <c r="S145" s="135">
        <v>172.44</v>
      </c>
      <c r="T145" s="135">
        <v>180</v>
      </c>
      <c r="U145" s="135">
        <v>180</v>
      </c>
      <c r="V145" s="135">
        <v>180</v>
      </c>
      <c r="W145" s="135">
        <v>183.51</v>
      </c>
      <c r="X145" s="135">
        <v>187.11</v>
      </c>
      <c r="Y145" s="135">
        <v>187.11</v>
      </c>
      <c r="Z145" s="135">
        <v>190.8</v>
      </c>
      <c r="AA145" s="135">
        <v>194.58</v>
      </c>
      <c r="AB145" s="135">
        <v>206.58</v>
      </c>
      <c r="AC145" s="135">
        <v>230.58</v>
      </c>
      <c r="AD145" s="135">
        <v>240.58</v>
      </c>
      <c r="AE145" s="135">
        <v>255.58</v>
      </c>
      <c r="AF145" s="135">
        <v>265.58</v>
      </c>
      <c r="AG145" s="134">
        <v>280.58</v>
      </c>
      <c r="AH145" s="134">
        <v>293.58</v>
      </c>
      <c r="AI145" s="121"/>
    </row>
    <row r="146" spans="1:35" x14ac:dyDescent="0.15">
      <c r="A146" s="126" t="s">
        <v>600</v>
      </c>
      <c r="B146" s="126" t="s">
        <v>601</v>
      </c>
      <c r="C146" s="126" t="s">
        <v>602</v>
      </c>
      <c r="D146" s="126" t="s">
        <v>94</v>
      </c>
      <c r="E146" s="126" t="s">
        <v>76</v>
      </c>
      <c r="F146" s="134">
        <v>85.86</v>
      </c>
      <c r="G146" s="134">
        <v>85.86</v>
      </c>
      <c r="H146" s="134">
        <v>86.72</v>
      </c>
      <c r="I146" s="134">
        <v>89.64</v>
      </c>
      <c r="J146" s="134">
        <v>94.5</v>
      </c>
      <c r="K146" s="134">
        <v>98.75</v>
      </c>
      <c r="L146" s="134">
        <v>106.02</v>
      </c>
      <c r="M146" s="134">
        <v>112.95</v>
      </c>
      <c r="N146" s="134">
        <v>121.86</v>
      </c>
      <c r="O146" s="134">
        <v>127.89</v>
      </c>
      <c r="P146" s="135">
        <v>134.16</v>
      </c>
      <c r="Q146" s="135">
        <v>140.80000000000001</v>
      </c>
      <c r="R146" s="135">
        <v>147.77000000000001</v>
      </c>
      <c r="S146" s="135">
        <v>155.07</v>
      </c>
      <c r="T146" s="135">
        <v>158.94</v>
      </c>
      <c r="U146" s="135">
        <v>158.94</v>
      </c>
      <c r="V146" s="135">
        <v>164.43</v>
      </c>
      <c r="W146" s="135">
        <v>167.49</v>
      </c>
      <c r="X146" s="135">
        <v>167.49</v>
      </c>
      <c r="Y146" s="135">
        <v>167.49</v>
      </c>
      <c r="Z146" s="135">
        <v>172.44</v>
      </c>
      <c r="AA146" s="135">
        <v>177.39</v>
      </c>
      <c r="AB146" s="135">
        <v>182.34</v>
      </c>
      <c r="AC146" s="135">
        <v>187.29</v>
      </c>
      <c r="AD146" s="135">
        <v>192.24</v>
      </c>
      <c r="AE146" s="135">
        <v>197.19</v>
      </c>
      <c r="AF146" s="135">
        <v>202.14</v>
      </c>
      <c r="AG146" s="134">
        <v>208.17</v>
      </c>
      <c r="AH146" s="134">
        <v>214.38</v>
      </c>
      <c r="AI146" s="121"/>
    </row>
    <row r="147" spans="1:35" x14ac:dyDescent="0.15">
      <c r="A147" s="126" t="s">
        <v>603</v>
      </c>
      <c r="B147" s="126" t="s">
        <v>604</v>
      </c>
      <c r="C147" s="126" t="s">
        <v>605</v>
      </c>
      <c r="D147" s="126" t="s">
        <v>94</v>
      </c>
      <c r="E147" s="126" t="s">
        <v>74</v>
      </c>
      <c r="F147" s="134">
        <v>568.88</v>
      </c>
      <c r="G147" s="134">
        <v>619.16</v>
      </c>
      <c r="H147" s="134">
        <v>669.69</v>
      </c>
      <c r="I147" s="134">
        <v>699.82</v>
      </c>
      <c r="J147" s="134">
        <v>752.27</v>
      </c>
      <c r="K147" s="134">
        <v>808.72</v>
      </c>
      <c r="L147" s="134">
        <v>851.71</v>
      </c>
      <c r="M147" s="134">
        <v>900.81</v>
      </c>
      <c r="N147" s="134">
        <v>914.46</v>
      </c>
      <c r="O147" s="134">
        <v>939.26</v>
      </c>
      <c r="P147" s="135">
        <v>962.53</v>
      </c>
      <c r="Q147" s="135">
        <v>1009.23</v>
      </c>
      <c r="R147" s="135">
        <v>1057.97</v>
      </c>
      <c r="S147" s="135">
        <v>1108.6500000000001</v>
      </c>
      <c r="T147" s="135">
        <v>1125.3900000000001</v>
      </c>
      <c r="U147" s="135">
        <v>1125.3900000000001</v>
      </c>
      <c r="V147" s="135">
        <v>1125.3800000000001</v>
      </c>
      <c r="W147" s="135">
        <v>1125.3699999999999</v>
      </c>
      <c r="X147" s="135">
        <v>1125.3599999999999</v>
      </c>
      <c r="Y147" s="135">
        <v>1125.3499999999999</v>
      </c>
      <c r="Z147" s="135">
        <v>1170.24</v>
      </c>
      <c r="AA147" s="135">
        <v>1216.92</v>
      </c>
      <c r="AB147" s="135">
        <v>1271.53</v>
      </c>
      <c r="AC147" s="135">
        <v>1328.6</v>
      </c>
      <c r="AD147" s="135">
        <v>1381.6</v>
      </c>
      <c r="AE147" s="135">
        <v>1450.51</v>
      </c>
      <c r="AF147" s="135">
        <v>1493.87</v>
      </c>
      <c r="AG147" s="134">
        <v>1568.4</v>
      </c>
      <c r="AH147" s="134">
        <v>1646.71</v>
      </c>
      <c r="AI147" s="121"/>
    </row>
    <row r="148" spans="1:35" ht="17" x14ac:dyDescent="0.15">
      <c r="A148" s="126" t="s">
        <v>606</v>
      </c>
      <c r="B148" s="126" t="s">
        <v>607</v>
      </c>
      <c r="C148" s="126" t="s">
        <v>608</v>
      </c>
      <c r="D148" s="126" t="s">
        <v>194</v>
      </c>
      <c r="E148" s="126" t="s">
        <v>82</v>
      </c>
      <c r="F148" s="134">
        <v>486</v>
      </c>
      <c r="G148" s="134">
        <v>548.46</v>
      </c>
      <c r="H148" s="134">
        <v>633.87</v>
      </c>
      <c r="I148" s="134">
        <v>662.31</v>
      </c>
      <c r="J148" s="134">
        <v>692.19</v>
      </c>
      <c r="K148" s="134">
        <v>720.9</v>
      </c>
      <c r="L148" s="134">
        <v>827.55</v>
      </c>
      <c r="M148" s="134">
        <v>903.42</v>
      </c>
      <c r="N148" s="134">
        <v>884.16</v>
      </c>
      <c r="O148" s="134">
        <v>924.84</v>
      </c>
      <c r="P148" s="135">
        <v>967.41</v>
      </c>
      <c r="Q148" s="135">
        <v>995.49</v>
      </c>
      <c r="R148" s="135">
        <v>1024.3800000000001</v>
      </c>
      <c r="S148" s="135" t="s">
        <v>52</v>
      </c>
      <c r="T148" s="135" t="s">
        <v>52</v>
      </c>
      <c r="U148" s="135" t="s">
        <v>52</v>
      </c>
      <c r="V148" s="135" t="s">
        <v>52</v>
      </c>
      <c r="W148" s="135" t="s">
        <v>52</v>
      </c>
      <c r="X148" s="135" t="s">
        <v>52</v>
      </c>
      <c r="Y148" s="135" t="s">
        <v>52</v>
      </c>
      <c r="Z148" s="135" t="s">
        <v>52</v>
      </c>
      <c r="AA148" s="135" t="s">
        <v>52</v>
      </c>
      <c r="AB148" s="135" t="s">
        <v>52</v>
      </c>
      <c r="AC148" s="135" t="s">
        <v>52</v>
      </c>
      <c r="AD148" s="135" t="s">
        <v>52</v>
      </c>
      <c r="AE148" s="135" t="s">
        <v>52</v>
      </c>
      <c r="AF148" s="135" t="s">
        <v>52</v>
      </c>
      <c r="AG148" s="134" t="s">
        <v>52</v>
      </c>
      <c r="AH148" s="134" t="s">
        <v>52</v>
      </c>
      <c r="AI148" s="121"/>
    </row>
    <row r="149" spans="1:35" x14ac:dyDescent="0.15">
      <c r="A149" s="126" t="s">
        <v>609</v>
      </c>
      <c r="B149" s="126" t="s">
        <v>610</v>
      </c>
      <c r="C149" s="126" t="s">
        <v>611</v>
      </c>
      <c r="D149" s="126" t="s">
        <v>94</v>
      </c>
      <c r="E149" s="126" t="s">
        <v>78</v>
      </c>
      <c r="F149" s="134" t="s">
        <v>52</v>
      </c>
      <c r="G149" s="134" t="s">
        <v>52</v>
      </c>
      <c r="H149" s="134" t="s">
        <v>52</v>
      </c>
      <c r="I149" s="134" t="s">
        <v>52</v>
      </c>
      <c r="J149" s="134" t="s">
        <v>52</v>
      </c>
      <c r="K149" s="134" t="s">
        <v>52</v>
      </c>
      <c r="L149" s="134" t="s">
        <v>52</v>
      </c>
      <c r="M149" s="134" t="s">
        <v>52</v>
      </c>
      <c r="N149" s="134" t="s">
        <v>52</v>
      </c>
      <c r="O149" s="134" t="s">
        <v>52</v>
      </c>
      <c r="P149" s="134" t="s">
        <v>52</v>
      </c>
      <c r="Q149" s="134" t="s">
        <v>52</v>
      </c>
      <c r="R149" s="134" t="s">
        <v>52</v>
      </c>
      <c r="S149" s="135">
        <v>1258.92</v>
      </c>
      <c r="T149" s="135">
        <v>1282.8599999999999</v>
      </c>
      <c r="U149" s="135">
        <v>1282.8599999999999</v>
      </c>
      <c r="V149" s="135">
        <v>1282.8599999999999</v>
      </c>
      <c r="W149" s="135">
        <v>1282.8599999999999</v>
      </c>
      <c r="X149" s="135">
        <v>1308.3900000000001</v>
      </c>
      <c r="Y149" s="135">
        <v>1334.43</v>
      </c>
      <c r="Z149" s="135">
        <v>1387.67</v>
      </c>
      <c r="AA149" s="135">
        <v>1443.04</v>
      </c>
      <c r="AB149" s="135">
        <v>1515.05</v>
      </c>
      <c r="AC149" s="135">
        <v>1590.65</v>
      </c>
      <c r="AD149" s="135">
        <v>1654.12</v>
      </c>
      <c r="AE149" s="135">
        <v>1703.58</v>
      </c>
      <c r="AF149" s="135">
        <v>1754.69</v>
      </c>
      <c r="AG149" s="134">
        <v>1842.25</v>
      </c>
      <c r="AH149" s="134">
        <v>1934.18</v>
      </c>
      <c r="AI149" s="121"/>
    </row>
    <row r="150" spans="1:35" ht="17" x14ac:dyDescent="0.15">
      <c r="A150" s="126" t="s">
        <v>612</v>
      </c>
      <c r="B150" s="126" t="s">
        <v>52</v>
      </c>
      <c r="C150" s="126" t="s">
        <v>613</v>
      </c>
      <c r="D150" s="126" t="s">
        <v>194</v>
      </c>
      <c r="E150" s="126" t="s">
        <v>76</v>
      </c>
      <c r="F150" s="134">
        <v>102.55</v>
      </c>
      <c r="G150" s="134">
        <v>116.55</v>
      </c>
      <c r="H150" s="134">
        <v>118.64</v>
      </c>
      <c r="I150" s="134">
        <v>124.19</v>
      </c>
      <c r="J150" s="134">
        <v>129.16</v>
      </c>
      <c r="K150" s="134">
        <v>137.5</v>
      </c>
      <c r="L150" s="134">
        <v>155.94</v>
      </c>
      <c r="M150" s="134">
        <v>161.4</v>
      </c>
      <c r="N150" s="134">
        <v>172.69</v>
      </c>
      <c r="O150" s="134">
        <v>177.46</v>
      </c>
      <c r="P150" s="135">
        <v>181.53</v>
      </c>
      <c r="Q150" s="135">
        <v>183.14</v>
      </c>
      <c r="R150" s="135">
        <v>186.62</v>
      </c>
      <c r="S150" s="135" t="s">
        <v>52</v>
      </c>
      <c r="T150" s="135" t="s">
        <v>52</v>
      </c>
      <c r="U150" s="135" t="s">
        <v>52</v>
      </c>
      <c r="V150" s="135" t="s">
        <v>52</v>
      </c>
      <c r="W150" s="135" t="s">
        <v>52</v>
      </c>
      <c r="X150" s="135" t="s">
        <v>52</v>
      </c>
      <c r="Y150" s="135" t="s">
        <v>52</v>
      </c>
      <c r="Z150" s="135" t="s">
        <v>52</v>
      </c>
      <c r="AA150" s="135" t="s">
        <v>52</v>
      </c>
      <c r="AB150" s="135" t="s">
        <v>52</v>
      </c>
      <c r="AC150" s="135" t="s">
        <v>52</v>
      </c>
      <c r="AD150" s="135" t="s">
        <v>52</v>
      </c>
      <c r="AE150" s="135" t="s">
        <v>52</v>
      </c>
      <c r="AF150" s="135" t="s">
        <v>52</v>
      </c>
      <c r="AG150" s="134" t="s">
        <v>52</v>
      </c>
      <c r="AH150" s="134" t="s">
        <v>52</v>
      </c>
      <c r="AI150" s="121"/>
    </row>
    <row r="151" spans="1:35" x14ac:dyDescent="0.15">
      <c r="A151" s="16" t="s">
        <v>614</v>
      </c>
      <c r="B151" s="126" t="s">
        <v>615</v>
      </c>
      <c r="C151" s="16" t="s">
        <v>616</v>
      </c>
      <c r="D151" s="126" t="s">
        <v>94</v>
      </c>
      <c r="E151" s="126" t="s">
        <v>88</v>
      </c>
      <c r="F151" s="134" t="s">
        <v>52</v>
      </c>
      <c r="G151" s="134" t="s">
        <v>52</v>
      </c>
      <c r="H151" s="134" t="s">
        <v>52</v>
      </c>
      <c r="I151" s="134" t="s">
        <v>52</v>
      </c>
      <c r="J151" s="134" t="s">
        <v>52</v>
      </c>
      <c r="K151" s="134" t="s">
        <v>52</v>
      </c>
      <c r="L151" s="134" t="s">
        <v>52</v>
      </c>
      <c r="M151" s="134" t="s">
        <v>52</v>
      </c>
      <c r="N151" s="140">
        <v>74.25</v>
      </c>
      <c r="O151" s="134">
        <v>73.44</v>
      </c>
      <c r="P151" s="135">
        <v>77.040000000000006</v>
      </c>
      <c r="Q151" s="135">
        <v>80.28</v>
      </c>
      <c r="R151" s="135">
        <v>82.62</v>
      </c>
      <c r="S151" s="135">
        <v>85.41</v>
      </c>
      <c r="T151" s="135">
        <v>87.84</v>
      </c>
      <c r="U151" s="135">
        <v>87.84</v>
      </c>
      <c r="V151" s="135">
        <v>90.45</v>
      </c>
      <c r="W151" s="135">
        <v>90.45</v>
      </c>
      <c r="X151" s="135">
        <v>92.16</v>
      </c>
      <c r="Y151" s="135">
        <v>93.96</v>
      </c>
      <c r="Z151" s="135">
        <v>95.76</v>
      </c>
      <c r="AA151" s="135">
        <v>97.65</v>
      </c>
      <c r="AB151" s="135">
        <v>100.53</v>
      </c>
      <c r="AC151" s="135">
        <v>103.5</v>
      </c>
      <c r="AD151" s="135">
        <v>105.48</v>
      </c>
      <c r="AE151" s="135">
        <v>107.55</v>
      </c>
      <c r="AF151" s="135">
        <v>109.69</v>
      </c>
      <c r="AG151" s="134">
        <v>114.69</v>
      </c>
      <c r="AH151" s="134">
        <v>118.12</v>
      </c>
    </row>
    <row r="152" spans="1:35" x14ac:dyDescent="0.15">
      <c r="A152" s="126" t="s">
        <v>617</v>
      </c>
      <c r="B152" s="126" t="s">
        <v>618</v>
      </c>
      <c r="C152" s="126" t="s">
        <v>619</v>
      </c>
      <c r="D152" s="126" t="s">
        <v>94</v>
      </c>
      <c r="E152" s="126" t="s">
        <v>86</v>
      </c>
      <c r="F152" s="134">
        <v>45.45</v>
      </c>
      <c r="G152" s="134">
        <v>52.2</v>
      </c>
      <c r="H152" s="134">
        <v>48.6</v>
      </c>
      <c r="I152" s="134">
        <v>50.4</v>
      </c>
      <c r="J152" s="134">
        <v>52.65</v>
      </c>
      <c r="K152" s="139">
        <v>56.43</v>
      </c>
      <c r="L152" s="134">
        <v>64.44</v>
      </c>
      <c r="M152" s="134">
        <v>79.56</v>
      </c>
      <c r="N152" s="134">
        <v>91.53</v>
      </c>
      <c r="O152" s="134">
        <v>96.03</v>
      </c>
      <c r="P152" s="135">
        <v>100.8</v>
      </c>
      <c r="Q152" s="135">
        <v>135.72</v>
      </c>
      <c r="R152" s="135">
        <v>142.47</v>
      </c>
      <c r="S152" s="135">
        <v>147.51</v>
      </c>
      <c r="T152" s="135">
        <v>153.41</v>
      </c>
      <c r="U152" s="135">
        <v>153.41</v>
      </c>
      <c r="V152" s="135">
        <v>153.41</v>
      </c>
      <c r="W152" s="135">
        <v>156.47</v>
      </c>
      <c r="X152" s="135">
        <v>159.57</v>
      </c>
      <c r="Y152" s="135">
        <v>162.72999999999999</v>
      </c>
      <c r="Z152" s="135">
        <v>165.95</v>
      </c>
      <c r="AA152" s="135">
        <v>169.24</v>
      </c>
      <c r="AB152" s="135">
        <v>181.24</v>
      </c>
      <c r="AC152" s="135">
        <v>205.24</v>
      </c>
      <c r="AD152" s="135">
        <v>215.24</v>
      </c>
      <c r="AE152" s="135">
        <v>230.24</v>
      </c>
      <c r="AF152" s="135">
        <v>240.24</v>
      </c>
      <c r="AG152" s="134">
        <v>255.24</v>
      </c>
      <c r="AH152" s="134">
        <v>268.24</v>
      </c>
      <c r="AI152" s="121"/>
    </row>
    <row r="153" spans="1:35" x14ac:dyDescent="0.15">
      <c r="A153" s="126" t="s">
        <v>620</v>
      </c>
      <c r="B153" s="126" t="s">
        <v>621</v>
      </c>
      <c r="C153" s="126" t="s">
        <v>622</v>
      </c>
      <c r="D153" s="126" t="s">
        <v>94</v>
      </c>
      <c r="E153" s="126" t="s">
        <v>227</v>
      </c>
      <c r="F153" s="134">
        <v>461.65</v>
      </c>
      <c r="G153" s="134">
        <v>503.24</v>
      </c>
      <c r="H153" s="134">
        <v>546.67999999999995</v>
      </c>
      <c r="I153" s="134">
        <v>598.39</v>
      </c>
      <c r="J153" s="134">
        <v>633.16999999999996</v>
      </c>
      <c r="K153" s="134">
        <v>672.57</v>
      </c>
      <c r="L153" s="134">
        <v>711.12</v>
      </c>
      <c r="M153" s="134">
        <v>889.6</v>
      </c>
      <c r="N153" s="134">
        <v>950.31</v>
      </c>
      <c r="O153" s="134">
        <v>996</v>
      </c>
      <c r="P153" s="135">
        <v>1020.81</v>
      </c>
      <c r="Q153" s="135">
        <v>1040.22</v>
      </c>
      <c r="R153" s="135">
        <v>1059.93</v>
      </c>
      <c r="S153" s="135">
        <v>1059.93</v>
      </c>
      <c r="T153" s="135">
        <v>1059.93</v>
      </c>
      <c r="U153" s="135">
        <v>1059.93</v>
      </c>
      <c r="V153" s="135">
        <v>1059.93</v>
      </c>
      <c r="W153" s="135">
        <v>1059.93</v>
      </c>
      <c r="X153" s="135">
        <v>1059.93</v>
      </c>
      <c r="Y153" s="135">
        <v>1059.93</v>
      </c>
      <c r="Z153" s="135">
        <v>1059.93</v>
      </c>
      <c r="AA153" s="135">
        <v>1081.1300000000001</v>
      </c>
      <c r="AB153" s="135">
        <v>1145.8900000000001</v>
      </c>
      <c r="AC153" s="135">
        <v>1191.6099999999999</v>
      </c>
      <c r="AD153" s="135">
        <v>1239.1500000000001</v>
      </c>
      <c r="AE153" s="135">
        <v>1300.99</v>
      </c>
      <c r="AF153" s="135">
        <v>1339.89</v>
      </c>
      <c r="AG153" s="134">
        <v>1406.75</v>
      </c>
      <c r="AH153" s="134">
        <v>1476.94</v>
      </c>
      <c r="AI153" s="121"/>
    </row>
    <row r="154" spans="1:35" ht="17" x14ac:dyDescent="0.15">
      <c r="A154" s="126" t="s">
        <v>623</v>
      </c>
      <c r="B154" s="126" t="s">
        <v>624</v>
      </c>
      <c r="C154" s="126" t="s">
        <v>625</v>
      </c>
      <c r="D154" s="126" t="s">
        <v>194</v>
      </c>
      <c r="E154" s="126" t="s">
        <v>76</v>
      </c>
      <c r="F154" s="134">
        <v>114.51</v>
      </c>
      <c r="G154" s="134">
        <v>108.6</v>
      </c>
      <c r="H154" s="134">
        <v>125.76</v>
      </c>
      <c r="I154" s="134">
        <v>128.68</v>
      </c>
      <c r="J154" s="134">
        <v>134.55000000000001</v>
      </c>
      <c r="K154" s="134">
        <v>140.6</v>
      </c>
      <c r="L154" s="134">
        <v>151.15</v>
      </c>
      <c r="M154" s="134">
        <v>155.69999999999999</v>
      </c>
      <c r="N154" s="134">
        <v>160.19999999999999</v>
      </c>
      <c r="O154" s="134">
        <v>164.89</v>
      </c>
      <c r="P154" s="135">
        <v>168.93</v>
      </c>
      <c r="Q154" s="135">
        <v>173.16</v>
      </c>
      <c r="R154" s="135">
        <v>177.48</v>
      </c>
      <c r="S154" s="135" t="s">
        <v>52</v>
      </c>
      <c r="T154" s="135" t="s">
        <v>52</v>
      </c>
      <c r="U154" s="135" t="s">
        <v>52</v>
      </c>
      <c r="V154" s="135" t="s">
        <v>52</v>
      </c>
      <c r="W154" s="135" t="s">
        <v>52</v>
      </c>
      <c r="X154" s="135" t="s">
        <v>52</v>
      </c>
      <c r="Y154" s="135" t="s">
        <v>52</v>
      </c>
      <c r="Z154" s="135" t="s">
        <v>52</v>
      </c>
      <c r="AA154" s="135" t="s">
        <v>52</v>
      </c>
      <c r="AB154" s="135" t="s">
        <v>52</v>
      </c>
      <c r="AC154" s="135" t="s">
        <v>52</v>
      </c>
      <c r="AD154" s="135" t="s">
        <v>52</v>
      </c>
      <c r="AE154" s="135" t="s">
        <v>52</v>
      </c>
      <c r="AF154" s="135" t="s">
        <v>52</v>
      </c>
      <c r="AG154" s="134" t="s">
        <v>52</v>
      </c>
      <c r="AH154" s="134" t="s">
        <v>52</v>
      </c>
      <c r="AI154" s="121"/>
    </row>
    <row r="155" spans="1:35" x14ac:dyDescent="0.15">
      <c r="A155" s="126" t="s">
        <v>626</v>
      </c>
      <c r="B155" s="126" t="s">
        <v>627</v>
      </c>
      <c r="C155" s="126" t="s">
        <v>628</v>
      </c>
      <c r="D155" s="126" t="s">
        <v>94</v>
      </c>
      <c r="E155" s="126" t="s">
        <v>76</v>
      </c>
      <c r="F155" s="134">
        <v>25</v>
      </c>
      <c r="G155" s="134">
        <v>25</v>
      </c>
      <c r="H155" s="134">
        <v>56</v>
      </c>
      <c r="I155" s="134">
        <v>57.5</v>
      </c>
      <c r="J155" s="134">
        <v>61.15</v>
      </c>
      <c r="K155" s="134">
        <v>64.23</v>
      </c>
      <c r="L155" s="134">
        <v>102.18</v>
      </c>
      <c r="M155" s="134">
        <v>107.29</v>
      </c>
      <c r="N155" s="134">
        <v>112.65</v>
      </c>
      <c r="O155" s="134">
        <v>115.47</v>
      </c>
      <c r="P155" s="135">
        <v>118.35</v>
      </c>
      <c r="Q155" s="135">
        <v>121.32</v>
      </c>
      <c r="R155" s="135">
        <v>125.82</v>
      </c>
      <c r="S155" s="135">
        <v>131.49</v>
      </c>
      <c r="T155" s="135">
        <v>135.36000000000001</v>
      </c>
      <c r="U155" s="135">
        <v>135.36000000000001</v>
      </c>
      <c r="V155" s="135">
        <v>139.35</v>
      </c>
      <c r="W155" s="135">
        <v>142.13999999999999</v>
      </c>
      <c r="X155" s="135">
        <v>142.13999999999999</v>
      </c>
      <c r="Y155" s="135">
        <v>142.13999999999999</v>
      </c>
      <c r="Z155" s="135">
        <v>142.13999999999999</v>
      </c>
      <c r="AA155" s="135">
        <v>142.13999999999999</v>
      </c>
      <c r="AB155" s="135">
        <v>142.13999999999999</v>
      </c>
      <c r="AC155" s="135">
        <v>142.13999999999999</v>
      </c>
      <c r="AD155" s="135">
        <v>142.13999999999999</v>
      </c>
      <c r="AE155" s="135">
        <v>142.13999999999999</v>
      </c>
      <c r="AF155" s="135">
        <v>142.13999999999999</v>
      </c>
      <c r="AG155" s="134">
        <v>142.13999999999999</v>
      </c>
      <c r="AH155" s="134">
        <v>142.13999999999999</v>
      </c>
      <c r="AI155" s="121"/>
    </row>
    <row r="156" spans="1:35" x14ac:dyDescent="0.15">
      <c r="A156" s="126" t="s">
        <v>629</v>
      </c>
      <c r="B156" s="126" t="s">
        <v>630</v>
      </c>
      <c r="C156" s="126" t="s">
        <v>631</v>
      </c>
      <c r="D156" s="126" t="s">
        <v>94</v>
      </c>
      <c r="E156" s="126" t="s">
        <v>76</v>
      </c>
      <c r="F156" s="134">
        <v>66</v>
      </c>
      <c r="G156" s="134">
        <v>68.72</v>
      </c>
      <c r="H156" s="134">
        <v>78.989999999999995</v>
      </c>
      <c r="I156" s="134">
        <v>77.87</v>
      </c>
      <c r="J156" s="134">
        <v>80.87</v>
      </c>
      <c r="K156" s="134">
        <v>84.65</v>
      </c>
      <c r="L156" s="134">
        <v>90.57</v>
      </c>
      <c r="M156" s="134">
        <v>96.4</v>
      </c>
      <c r="N156" s="134">
        <v>102.09</v>
      </c>
      <c r="O156" s="134">
        <v>107.08</v>
      </c>
      <c r="P156" s="135">
        <v>109.45</v>
      </c>
      <c r="Q156" s="135">
        <v>113.16</v>
      </c>
      <c r="R156" s="135">
        <v>118.24</v>
      </c>
      <c r="S156" s="135">
        <v>118.24</v>
      </c>
      <c r="T156" s="135">
        <v>121.78</v>
      </c>
      <c r="U156" s="135">
        <v>121.78</v>
      </c>
      <c r="V156" s="135">
        <v>121.78</v>
      </c>
      <c r="W156" s="135">
        <v>121.78</v>
      </c>
      <c r="X156" s="135">
        <v>121.78</v>
      </c>
      <c r="Y156" s="135">
        <v>121.78</v>
      </c>
      <c r="Z156" s="135">
        <v>126.78</v>
      </c>
      <c r="AA156" s="135">
        <v>131.78</v>
      </c>
      <c r="AB156" s="135">
        <v>136.78</v>
      </c>
      <c r="AC156" s="135">
        <v>141.78</v>
      </c>
      <c r="AD156" s="135">
        <v>146.78</v>
      </c>
      <c r="AE156" s="135">
        <v>151.78</v>
      </c>
      <c r="AF156" s="135">
        <v>156.78</v>
      </c>
      <c r="AG156" s="134">
        <v>161.78</v>
      </c>
      <c r="AH156" s="134">
        <v>166.78</v>
      </c>
      <c r="AI156" s="121"/>
    </row>
    <row r="157" spans="1:35" ht="17" x14ac:dyDescent="0.15">
      <c r="A157" s="126" t="s">
        <v>632</v>
      </c>
      <c r="B157" s="126" t="s">
        <v>633</v>
      </c>
      <c r="C157" s="126" t="s">
        <v>634</v>
      </c>
      <c r="D157" s="126" t="s">
        <v>194</v>
      </c>
      <c r="E157" s="126" t="s">
        <v>76</v>
      </c>
      <c r="F157" s="134">
        <v>75</v>
      </c>
      <c r="G157" s="134">
        <v>79.59</v>
      </c>
      <c r="H157" s="134">
        <v>90.57</v>
      </c>
      <c r="I157" s="134">
        <v>94.2</v>
      </c>
      <c r="J157" s="134">
        <v>94</v>
      </c>
      <c r="K157" s="134">
        <v>105</v>
      </c>
      <c r="L157" s="134">
        <v>127</v>
      </c>
      <c r="M157" s="134">
        <v>132</v>
      </c>
      <c r="N157" s="134">
        <v>147.69999999999999</v>
      </c>
      <c r="O157" s="134">
        <v>154.35</v>
      </c>
      <c r="P157" s="135">
        <v>162</v>
      </c>
      <c r="Q157" s="135">
        <v>169.94</v>
      </c>
      <c r="R157" s="135">
        <v>178.27</v>
      </c>
      <c r="S157" s="135">
        <v>186.27</v>
      </c>
      <c r="T157" s="135">
        <v>190.93</v>
      </c>
      <c r="U157" s="135">
        <v>190.93</v>
      </c>
      <c r="V157" s="135">
        <v>190.93</v>
      </c>
      <c r="W157" s="135">
        <v>194.65</v>
      </c>
      <c r="X157" s="135">
        <v>198.45</v>
      </c>
      <c r="Y157" s="135">
        <v>202.32</v>
      </c>
      <c r="Z157" s="135">
        <v>207.32</v>
      </c>
      <c r="AA157" s="135">
        <v>212.32</v>
      </c>
      <c r="AB157" s="135">
        <v>218.66</v>
      </c>
      <c r="AC157" s="135" t="s">
        <v>52</v>
      </c>
      <c r="AD157" s="135" t="s">
        <v>52</v>
      </c>
      <c r="AE157" s="135" t="s">
        <v>52</v>
      </c>
      <c r="AF157" s="135" t="s">
        <v>52</v>
      </c>
      <c r="AG157" s="134" t="s">
        <v>52</v>
      </c>
      <c r="AH157" s="134" t="s">
        <v>52</v>
      </c>
      <c r="AI157" s="121"/>
    </row>
    <row r="158" spans="1:35" x14ac:dyDescent="0.15">
      <c r="A158" s="126" t="s">
        <v>635</v>
      </c>
      <c r="B158" s="126" t="s">
        <v>636</v>
      </c>
      <c r="C158" s="126" t="s">
        <v>637</v>
      </c>
      <c r="D158" s="126" t="s">
        <v>94</v>
      </c>
      <c r="E158" s="126" t="s">
        <v>76</v>
      </c>
      <c r="F158" s="134">
        <v>74.569999999999993</v>
      </c>
      <c r="G158" s="134">
        <v>83.87</v>
      </c>
      <c r="H158" s="134">
        <v>96.57</v>
      </c>
      <c r="I158" s="134">
        <v>106.16</v>
      </c>
      <c r="J158" s="134">
        <v>108.81</v>
      </c>
      <c r="K158" s="134">
        <v>111.54</v>
      </c>
      <c r="L158" s="134">
        <v>114.32</v>
      </c>
      <c r="M158" s="134">
        <v>117.17</v>
      </c>
      <c r="N158" s="134">
        <v>121.52</v>
      </c>
      <c r="O158" s="134">
        <v>124.56</v>
      </c>
      <c r="P158" s="135">
        <v>127.67</v>
      </c>
      <c r="Q158" s="135">
        <v>127.67</v>
      </c>
      <c r="R158" s="135">
        <v>127.67</v>
      </c>
      <c r="S158" s="135">
        <v>127.67</v>
      </c>
      <c r="T158" s="135">
        <v>131.33000000000001</v>
      </c>
      <c r="U158" s="135">
        <v>131.33000000000001</v>
      </c>
      <c r="V158" s="135">
        <v>134.61000000000001</v>
      </c>
      <c r="W158" s="135">
        <v>137.30000000000001</v>
      </c>
      <c r="X158" s="135">
        <v>137.30000000000001</v>
      </c>
      <c r="Y158" s="135">
        <v>137.30000000000001</v>
      </c>
      <c r="Z158" s="135">
        <v>134.55000000000001</v>
      </c>
      <c r="AA158" s="135">
        <v>131.11000000000001</v>
      </c>
      <c r="AB158" s="135">
        <v>131.11000000000001</v>
      </c>
      <c r="AC158" s="135">
        <v>131.11000000000001</v>
      </c>
      <c r="AD158" s="135">
        <v>133.72999999999999</v>
      </c>
      <c r="AE158" s="135">
        <v>136.41</v>
      </c>
      <c r="AF158" s="135">
        <v>139.13999999999999</v>
      </c>
      <c r="AG158" s="134">
        <v>141.91999999999999</v>
      </c>
      <c r="AH158" s="134">
        <v>146.91999999999999</v>
      </c>
      <c r="AI158" s="121"/>
    </row>
    <row r="159" spans="1:35" x14ac:dyDescent="0.15">
      <c r="A159" s="126" t="s">
        <v>638</v>
      </c>
      <c r="B159" s="126" t="s">
        <v>639</v>
      </c>
      <c r="C159" s="126" t="s">
        <v>640</v>
      </c>
      <c r="D159" s="126" t="s">
        <v>94</v>
      </c>
      <c r="E159" s="126" t="s">
        <v>76</v>
      </c>
      <c r="F159" s="134">
        <v>54.18</v>
      </c>
      <c r="G159" s="134">
        <v>56.07</v>
      </c>
      <c r="H159" s="134">
        <v>68.13</v>
      </c>
      <c r="I159" s="134">
        <v>72.180000000000007</v>
      </c>
      <c r="J159" s="134">
        <v>82.35</v>
      </c>
      <c r="K159" s="134">
        <v>91.89</v>
      </c>
      <c r="L159" s="134">
        <v>104.4</v>
      </c>
      <c r="M159" s="134">
        <v>118.98</v>
      </c>
      <c r="N159" s="134">
        <v>126.36</v>
      </c>
      <c r="O159" s="134">
        <v>131.21</v>
      </c>
      <c r="P159" s="135">
        <v>137.52000000000001</v>
      </c>
      <c r="Q159" s="135">
        <v>143.82</v>
      </c>
      <c r="R159" s="135">
        <v>150.30000000000001</v>
      </c>
      <c r="S159" s="135">
        <v>155.41</v>
      </c>
      <c r="T159" s="135">
        <v>159.13</v>
      </c>
      <c r="U159" s="135">
        <v>159.13</v>
      </c>
      <c r="V159" s="135">
        <v>159.13</v>
      </c>
      <c r="W159" s="135">
        <v>157.54</v>
      </c>
      <c r="X159" s="135">
        <v>157.54</v>
      </c>
      <c r="Y159" s="135">
        <v>155.97</v>
      </c>
      <c r="Z159" s="135">
        <v>155.97</v>
      </c>
      <c r="AA159" s="135">
        <v>159.09</v>
      </c>
      <c r="AB159" s="135">
        <v>164.09</v>
      </c>
      <c r="AC159" s="135">
        <v>169.09</v>
      </c>
      <c r="AD159" s="135">
        <v>174.09</v>
      </c>
      <c r="AE159" s="135">
        <v>179.09</v>
      </c>
      <c r="AF159" s="135">
        <v>184.09</v>
      </c>
      <c r="AG159" s="134">
        <v>189.59</v>
      </c>
      <c r="AH159" s="134">
        <v>195.22</v>
      </c>
      <c r="AI159" s="121"/>
    </row>
    <row r="160" spans="1:35" x14ac:dyDescent="0.15">
      <c r="A160" s="126" t="s">
        <v>641</v>
      </c>
      <c r="B160" s="126" t="s">
        <v>642</v>
      </c>
      <c r="C160" s="126" t="s">
        <v>643</v>
      </c>
      <c r="D160" s="126" t="s">
        <v>94</v>
      </c>
      <c r="E160" s="126" t="s">
        <v>76</v>
      </c>
      <c r="F160" s="134">
        <v>58.33</v>
      </c>
      <c r="G160" s="134">
        <v>68.75</v>
      </c>
      <c r="H160" s="134">
        <v>73.3</v>
      </c>
      <c r="I160" s="134">
        <v>73.31</v>
      </c>
      <c r="J160" s="134">
        <v>76.599999999999994</v>
      </c>
      <c r="K160" s="134">
        <v>80.37</v>
      </c>
      <c r="L160" s="134">
        <v>88.38</v>
      </c>
      <c r="M160" s="134">
        <v>90.63</v>
      </c>
      <c r="N160" s="134">
        <v>92.88</v>
      </c>
      <c r="O160" s="134">
        <v>95.68</v>
      </c>
      <c r="P160" s="135">
        <v>98.1</v>
      </c>
      <c r="Q160" s="135">
        <v>101.97</v>
      </c>
      <c r="R160" s="135">
        <v>107.01</v>
      </c>
      <c r="S160" s="135">
        <v>109.71</v>
      </c>
      <c r="T160" s="135">
        <v>112.41</v>
      </c>
      <c r="U160" s="135">
        <v>112.41</v>
      </c>
      <c r="V160" s="135">
        <v>112.41</v>
      </c>
      <c r="W160" s="135">
        <v>117.36</v>
      </c>
      <c r="X160" s="135">
        <v>119.7</v>
      </c>
      <c r="Y160" s="135">
        <v>122.04</v>
      </c>
      <c r="Z160" s="135">
        <v>126.99</v>
      </c>
      <c r="AA160" s="135">
        <v>131.94</v>
      </c>
      <c r="AB160" s="135">
        <v>136.88999999999999</v>
      </c>
      <c r="AC160" s="135">
        <v>141.84</v>
      </c>
      <c r="AD160" s="135">
        <v>146.79</v>
      </c>
      <c r="AE160" s="135">
        <v>151.74</v>
      </c>
      <c r="AF160" s="135">
        <v>156.69</v>
      </c>
      <c r="AG160" s="134">
        <v>161.63999999999999</v>
      </c>
      <c r="AH160" s="134">
        <v>166.59</v>
      </c>
      <c r="AI160" s="121"/>
    </row>
    <row r="161" spans="1:35" ht="17" x14ac:dyDescent="0.15">
      <c r="A161" s="126" t="s">
        <v>644</v>
      </c>
      <c r="B161" s="126" t="s">
        <v>645</v>
      </c>
      <c r="C161" s="126" t="s">
        <v>646</v>
      </c>
      <c r="D161" s="126" t="s">
        <v>194</v>
      </c>
      <c r="E161" s="126" t="s">
        <v>76</v>
      </c>
      <c r="F161" s="134">
        <v>72.34</v>
      </c>
      <c r="G161" s="134">
        <v>78.28</v>
      </c>
      <c r="H161" s="134">
        <v>84.12</v>
      </c>
      <c r="I161" s="134">
        <v>86.14</v>
      </c>
      <c r="J161" s="134">
        <v>86.6</v>
      </c>
      <c r="K161" s="134">
        <v>78.739999999999995</v>
      </c>
      <c r="L161" s="134">
        <v>82.6</v>
      </c>
      <c r="M161" s="134">
        <v>90</v>
      </c>
      <c r="N161" s="134">
        <v>96.74</v>
      </c>
      <c r="O161" s="134">
        <v>101.59</v>
      </c>
      <c r="P161" s="135">
        <v>104.53</v>
      </c>
      <c r="Q161" s="135">
        <v>107.56</v>
      </c>
      <c r="R161" s="135">
        <v>112.19</v>
      </c>
      <c r="S161" s="135">
        <v>116.56</v>
      </c>
      <c r="T161" s="135">
        <v>119.47</v>
      </c>
      <c r="U161" s="135">
        <v>119.47</v>
      </c>
      <c r="V161" s="135">
        <v>123.65</v>
      </c>
      <c r="W161" s="135">
        <v>123.65</v>
      </c>
      <c r="X161" s="135">
        <v>123.65</v>
      </c>
      <c r="Y161" s="135">
        <v>123.65</v>
      </c>
      <c r="Z161" s="135">
        <v>128.65</v>
      </c>
      <c r="AA161" s="135">
        <v>133.65</v>
      </c>
      <c r="AB161" s="135">
        <v>138.65</v>
      </c>
      <c r="AC161" s="135">
        <v>143.65</v>
      </c>
      <c r="AD161" s="135">
        <v>148.65</v>
      </c>
      <c r="AE161" s="135" t="s">
        <v>52</v>
      </c>
      <c r="AF161" s="135" t="s">
        <v>52</v>
      </c>
      <c r="AG161" s="134" t="s">
        <v>52</v>
      </c>
      <c r="AH161" s="134" t="s">
        <v>52</v>
      </c>
      <c r="AI161" s="121"/>
    </row>
    <row r="162" spans="1:35" x14ac:dyDescent="0.15">
      <c r="A162" s="126" t="s">
        <v>647</v>
      </c>
      <c r="B162" s="126" t="s">
        <v>648</v>
      </c>
      <c r="C162" s="126" t="s">
        <v>649</v>
      </c>
      <c r="D162" s="126" t="s">
        <v>94</v>
      </c>
      <c r="E162" s="126" t="s">
        <v>78</v>
      </c>
      <c r="F162" s="134">
        <v>676.04</v>
      </c>
      <c r="G162" s="134">
        <v>709.71</v>
      </c>
      <c r="H162" s="134">
        <v>750.59</v>
      </c>
      <c r="I162" s="134">
        <v>779.61</v>
      </c>
      <c r="J162" s="134">
        <v>838.99</v>
      </c>
      <c r="K162" s="134">
        <v>880.66</v>
      </c>
      <c r="L162" s="134">
        <v>931.26</v>
      </c>
      <c r="M162" s="134">
        <v>968.51</v>
      </c>
      <c r="N162" s="134">
        <v>963.14</v>
      </c>
      <c r="O162" s="134">
        <v>1009.68</v>
      </c>
      <c r="P162" s="135">
        <v>1058.8599999999999</v>
      </c>
      <c r="Q162" s="135">
        <v>1100</v>
      </c>
      <c r="R162" s="135">
        <v>1153.6199999999999</v>
      </c>
      <c r="S162" s="135">
        <v>1198.3599999999999</v>
      </c>
      <c r="T162" s="135">
        <v>1215.79</v>
      </c>
      <c r="U162" s="135">
        <v>1215.79</v>
      </c>
      <c r="V162" s="135">
        <v>1215.79</v>
      </c>
      <c r="W162" s="135">
        <v>1215.68</v>
      </c>
      <c r="X162" s="135">
        <v>1215.68</v>
      </c>
      <c r="Y162" s="135">
        <v>1215.68</v>
      </c>
      <c r="Z162" s="135">
        <v>1264.1400000000001</v>
      </c>
      <c r="AA162" s="135">
        <v>1327.1</v>
      </c>
      <c r="AB162" s="135">
        <v>1406.45</v>
      </c>
      <c r="AC162" s="135">
        <v>1448.53</v>
      </c>
      <c r="AD162" s="135">
        <v>1506.22</v>
      </c>
      <c r="AE162" s="135">
        <v>1558.7</v>
      </c>
      <c r="AF162" s="135">
        <v>1620.78</v>
      </c>
      <c r="AG162" s="134">
        <v>1701.46</v>
      </c>
      <c r="AH162" s="134">
        <v>1786.29</v>
      </c>
      <c r="AI162" s="121"/>
    </row>
    <row r="163" spans="1:35" x14ac:dyDescent="0.15">
      <c r="A163" s="126" t="s">
        <v>650</v>
      </c>
      <c r="B163" s="126" t="s">
        <v>651</v>
      </c>
      <c r="C163" s="126" t="s">
        <v>652</v>
      </c>
      <c r="D163" s="126" t="s">
        <v>94</v>
      </c>
      <c r="E163" s="126" t="s">
        <v>76</v>
      </c>
      <c r="F163" s="134">
        <v>100.27</v>
      </c>
      <c r="G163" s="134">
        <v>107.51</v>
      </c>
      <c r="H163" s="134">
        <v>113.13</v>
      </c>
      <c r="I163" s="134">
        <v>118.22</v>
      </c>
      <c r="J163" s="134">
        <v>126.41</v>
      </c>
      <c r="K163" s="134">
        <v>135.54</v>
      </c>
      <c r="L163" s="134">
        <v>143.51</v>
      </c>
      <c r="M163" s="134">
        <v>150.75</v>
      </c>
      <c r="N163" s="134">
        <v>158.31</v>
      </c>
      <c r="O163" s="134">
        <v>165.43</v>
      </c>
      <c r="P163" s="135">
        <v>171.22</v>
      </c>
      <c r="Q163" s="135">
        <v>175.5</v>
      </c>
      <c r="R163" s="135">
        <v>181.33</v>
      </c>
      <c r="S163" s="135">
        <v>187.3</v>
      </c>
      <c r="T163" s="135">
        <v>187.74</v>
      </c>
      <c r="U163" s="135">
        <v>184.14</v>
      </c>
      <c r="V163" s="135">
        <v>184.07</v>
      </c>
      <c r="W163" s="135">
        <v>182.06</v>
      </c>
      <c r="X163" s="135">
        <v>182.05</v>
      </c>
      <c r="Y163" s="135">
        <v>180.25</v>
      </c>
      <c r="Z163" s="135">
        <v>179.98</v>
      </c>
      <c r="AA163" s="135">
        <v>179.71</v>
      </c>
      <c r="AB163" s="135">
        <v>179.44</v>
      </c>
      <c r="AC163" s="135">
        <v>184.39</v>
      </c>
      <c r="AD163" s="135">
        <v>189.09</v>
      </c>
      <c r="AE163" s="135">
        <v>193.94</v>
      </c>
      <c r="AF163" s="135">
        <v>198.55</v>
      </c>
      <c r="AG163" s="134">
        <v>203.98</v>
      </c>
      <c r="AH163" s="134">
        <v>209.64</v>
      </c>
      <c r="AI163" s="121"/>
    </row>
    <row r="164" spans="1:35" ht="17" x14ac:dyDescent="0.15">
      <c r="A164" s="126" t="s">
        <v>653</v>
      </c>
      <c r="B164" s="126" t="s">
        <v>654</v>
      </c>
      <c r="C164" s="126" t="s">
        <v>655</v>
      </c>
      <c r="D164" s="126" t="s">
        <v>94</v>
      </c>
      <c r="E164" s="126" t="s">
        <v>76</v>
      </c>
      <c r="F164" s="134" t="s">
        <v>52</v>
      </c>
      <c r="G164" s="134" t="s">
        <v>52</v>
      </c>
      <c r="H164" s="134" t="s">
        <v>52</v>
      </c>
      <c r="I164" s="134" t="s">
        <v>52</v>
      </c>
      <c r="J164" s="134" t="s">
        <v>52</v>
      </c>
      <c r="K164" s="134" t="s">
        <v>52</v>
      </c>
      <c r="L164" s="134" t="s">
        <v>52</v>
      </c>
      <c r="M164" s="134" t="s">
        <v>52</v>
      </c>
      <c r="N164" s="134" t="s">
        <v>52</v>
      </c>
      <c r="O164" s="134" t="s">
        <v>52</v>
      </c>
      <c r="P164" s="135" t="s">
        <v>52</v>
      </c>
      <c r="Q164" s="135" t="s">
        <v>52</v>
      </c>
      <c r="R164" s="135" t="s">
        <v>52</v>
      </c>
      <c r="S164" s="135" t="s">
        <v>52</v>
      </c>
      <c r="T164" s="135" t="s">
        <v>52</v>
      </c>
      <c r="U164" s="135" t="s">
        <v>52</v>
      </c>
      <c r="V164" s="135" t="s">
        <v>52</v>
      </c>
      <c r="W164" s="135" t="s">
        <v>52</v>
      </c>
      <c r="X164" s="135" t="s">
        <v>52</v>
      </c>
      <c r="Y164" s="135" t="s">
        <v>52</v>
      </c>
      <c r="Z164" s="135" t="s">
        <v>52</v>
      </c>
      <c r="AA164" s="135" t="s">
        <v>52</v>
      </c>
      <c r="AB164" s="135" t="s">
        <v>52</v>
      </c>
      <c r="AC164" s="135">
        <v>166.32</v>
      </c>
      <c r="AD164" s="135">
        <v>171.27</v>
      </c>
      <c r="AE164" s="135">
        <v>171.27</v>
      </c>
      <c r="AF164" s="135">
        <v>176.22</v>
      </c>
      <c r="AG164" s="134">
        <v>181.17</v>
      </c>
      <c r="AH164" s="134">
        <v>186.57</v>
      </c>
      <c r="AI164" s="121"/>
    </row>
    <row r="165" spans="1:35" x14ac:dyDescent="0.15">
      <c r="A165" s="126" t="s">
        <v>656</v>
      </c>
      <c r="B165" s="16" t="s">
        <v>657</v>
      </c>
      <c r="C165" s="126" t="s">
        <v>658</v>
      </c>
      <c r="D165" s="126" t="s">
        <v>94</v>
      </c>
      <c r="E165" s="126" t="s">
        <v>82</v>
      </c>
      <c r="F165" s="134">
        <v>484</v>
      </c>
      <c r="G165" s="134">
        <v>528.39</v>
      </c>
      <c r="H165" s="134">
        <v>574.15</v>
      </c>
      <c r="I165" s="134">
        <v>621.92999999999995</v>
      </c>
      <c r="J165" s="134">
        <v>674.98</v>
      </c>
      <c r="K165" s="134">
        <v>741.38</v>
      </c>
      <c r="L165" s="134">
        <v>777.69</v>
      </c>
      <c r="M165" s="134">
        <v>930.43</v>
      </c>
      <c r="N165" s="134">
        <v>919.92</v>
      </c>
      <c r="O165" s="134">
        <v>958.95</v>
      </c>
      <c r="P165" s="135">
        <v>1004.1</v>
      </c>
      <c r="Q165" s="135">
        <v>1047.69</v>
      </c>
      <c r="R165" s="135">
        <v>1089</v>
      </c>
      <c r="S165" s="135">
        <v>1127.49</v>
      </c>
      <c r="T165" s="135">
        <v>1158.3</v>
      </c>
      <c r="U165" s="135">
        <v>1158.3</v>
      </c>
      <c r="V165" s="135">
        <v>1158.3</v>
      </c>
      <c r="W165" s="135">
        <v>1158.3</v>
      </c>
      <c r="X165" s="135">
        <v>1180.8900000000001</v>
      </c>
      <c r="Y165" s="135">
        <v>1203.93</v>
      </c>
      <c r="Z165" s="135">
        <v>1251.9000000000001</v>
      </c>
      <c r="AA165" s="135">
        <v>1314.36</v>
      </c>
      <c r="AB165" s="135">
        <v>1393.11</v>
      </c>
      <c r="AC165" s="135">
        <v>1434.78</v>
      </c>
      <c r="AD165" s="135">
        <v>1492.02</v>
      </c>
      <c r="AE165" s="135">
        <v>1544.04</v>
      </c>
      <c r="AF165" s="135">
        <v>1613.34</v>
      </c>
      <c r="AG165" s="134">
        <v>1693.8</v>
      </c>
      <c r="AH165" s="134">
        <v>1778.31</v>
      </c>
      <c r="AI165" s="121"/>
    </row>
    <row r="166" spans="1:35" x14ac:dyDescent="0.15">
      <c r="A166" s="16" t="s">
        <v>659</v>
      </c>
      <c r="B166" s="126" t="s">
        <v>660</v>
      </c>
      <c r="C166" s="16" t="s">
        <v>661</v>
      </c>
      <c r="D166" s="126" t="s">
        <v>94</v>
      </c>
      <c r="E166" s="126" t="s">
        <v>88</v>
      </c>
      <c r="F166" s="134" t="s">
        <v>52</v>
      </c>
      <c r="G166" s="134" t="s">
        <v>52</v>
      </c>
      <c r="H166" s="134" t="s">
        <v>52</v>
      </c>
      <c r="I166" s="134" t="s">
        <v>52</v>
      </c>
      <c r="J166" s="134" t="s">
        <v>52</v>
      </c>
      <c r="K166" s="134" t="s">
        <v>52</v>
      </c>
      <c r="L166" s="134" t="s">
        <v>52</v>
      </c>
      <c r="M166" s="134" t="s">
        <v>52</v>
      </c>
      <c r="N166" s="140">
        <v>63.8</v>
      </c>
      <c r="O166" s="134">
        <v>66.95</v>
      </c>
      <c r="P166" s="135">
        <v>70.260000000000005</v>
      </c>
      <c r="Q166" s="135">
        <v>73.7</v>
      </c>
      <c r="R166" s="135">
        <v>77.06</v>
      </c>
      <c r="S166" s="135">
        <v>80.08</v>
      </c>
      <c r="T166" s="135">
        <v>81.86</v>
      </c>
      <c r="U166" s="135">
        <v>81.86</v>
      </c>
      <c r="V166" s="135">
        <v>81.86</v>
      </c>
      <c r="W166" s="135">
        <v>81.86</v>
      </c>
      <c r="X166" s="135">
        <v>83.45</v>
      </c>
      <c r="Y166" s="135">
        <v>85.07</v>
      </c>
      <c r="Z166" s="135">
        <v>86.72</v>
      </c>
      <c r="AA166" s="135">
        <v>88.4</v>
      </c>
      <c r="AB166" s="135">
        <v>91</v>
      </c>
      <c r="AC166" s="135">
        <v>93.67</v>
      </c>
      <c r="AD166" s="135">
        <v>95.53</v>
      </c>
      <c r="AE166" s="135">
        <v>97.43</v>
      </c>
      <c r="AF166" s="135">
        <v>99.37</v>
      </c>
      <c r="AG166" s="134">
        <v>104.37</v>
      </c>
      <c r="AH166" s="134">
        <v>107.49</v>
      </c>
    </row>
    <row r="167" spans="1:35" ht="17" x14ac:dyDescent="0.15">
      <c r="A167" s="126" t="s">
        <v>662</v>
      </c>
      <c r="B167" s="126" t="s">
        <v>52</v>
      </c>
      <c r="C167" s="126" t="s">
        <v>663</v>
      </c>
      <c r="D167" s="126" t="s">
        <v>194</v>
      </c>
      <c r="E167" s="126" t="s">
        <v>76</v>
      </c>
      <c r="F167" s="134" t="s">
        <v>52</v>
      </c>
      <c r="G167" s="134" t="s">
        <v>52</v>
      </c>
      <c r="H167" s="134" t="s">
        <v>52</v>
      </c>
      <c r="I167" s="134" t="s">
        <v>52</v>
      </c>
      <c r="J167" s="134" t="s">
        <v>52</v>
      </c>
      <c r="K167" s="134" t="s">
        <v>52</v>
      </c>
      <c r="L167" s="134" t="s">
        <v>52</v>
      </c>
      <c r="M167" s="134" t="s">
        <v>52</v>
      </c>
      <c r="N167" s="134" t="s">
        <v>52</v>
      </c>
      <c r="O167" s="134" t="s">
        <v>52</v>
      </c>
      <c r="P167" s="135" t="s">
        <v>52</v>
      </c>
      <c r="Q167" s="135" t="s">
        <v>52</v>
      </c>
      <c r="R167" s="135" t="s">
        <v>52</v>
      </c>
      <c r="S167" s="135" t="s">
        <v>52</v>
      </c>
      <c r="T167" s="135" t="s">
        <v>52</v>
      </c>
      <c r="U167" s="135" t="s">
        <v>52</v>
      </c>
      <c r="V167" s="135" t="s">
        <v>52</v>
      </c>
      <c r="W167" s="135" t="s">
        <v>52</v>
      </c>
      <c r="X167" s="135" t="s">
        <v>52</v>
      </c>
      <c r="Y167" s="135" t="s">
        <v>52</v>
      </c>
      <c r="Z167" s="135" t="s">
        <v>52</v>
      </c>
      <c r="AA167" s="135" t="s">
        <v>52</v>
      </c>
      <c r="AB167" s="135" t="s">
        <v>52</v>
      </c>
      <c r="AC167" s="135" t="s">
        <v>52</v>
      </c>
      <c r="AD167" s="135" t="s">
        <v>52</v>
      </c>
      <c r="AE167" s="135" t="s">
        <v>52</v>
      </c>
      <c r="AF167" s="135" t="s">
        <v>52</v>
      </c>
      <c r="AG167" s="134" t="s">
        <v>52</v>
      </c>
      <c r="AH167" s="134" t="s">
        <v>52</v>
      </c>
      <c r="AI167" s="121"/>
    </row>
    <row r="168" spans="1:35" x14ac:dyDescent="0.15">
      <c r="A168" s="126" t="s">
        <v>664</v>
      </c>
      <c r="B168" s="126" t="s">
        <v>665</v>
      </c>
      <c r="C168" s="126" t="s">
        <v>666</v>
      </c>
      <c r="D168" s="126" t="s">
        <v>94</v>
      </c>
      <c r="E168" s="126" t="s">
        <v>76</v>
      </c>
      <c r="F168" s="134">
        <v>108.86</v>
      </c>
      <c r="G168" s="134">
        <v>105.15</v>
      </c>
      <c r="H168" s="134">
        <v>109.09</v>
      </c>
      <c r="I168" s="134">
        <v>114.22</v>
      </c>
      <c r="J168" s="134">
        <v>121.01</v>
      </c>
      <c r="K168" s="134">
        <v>125.51</v>
      </c>
      <c r="L168" s="134">
        <v>131.13999999999999</v>
      </c>
      <c r="M168" s="134">
        <v>181.32</v>
      </c>
      <c r="N168" s="134">
        <v>190.2</v>
      </c>
      <c r="O168" s="134">
        <v>194.02</v>
      </c>
      <c r="P168" s="135">
        <v>198.85</v>
      </c>
      <c r="Q168" s="135">
        <v>203.82</v>
      </c>
      <c r="R168" s="135">
        <v>211.57</v>
      </c>
      <c r="S168" s="135">
        <v>218.85</v>
      </c>
      <c r="T168" s="135">
        <v>224.19</v>
      </c>
      <c r="U168" s="135">
        <v>224.19</v>
      </c>
      <c r="V168" s="135">
        <v>224.19</v>
      </c>
      <c r="W168" s="135">
        <v>224.19</v>
      </c>
      <c r="X168" s="135">
        <v>224.19</v>
      </c>
      <c r="Y168" s="135">
        <v>224.19</v>
      </c>
      <c r="Z168" s="135">
        <v>228.51</v>
      </c>
      <c r="AA168" s="135">
        <v>232.92</v>
      </c>
      <c r="AB168" s="135">
        <v>239.67</v>
      </c>
      <c r="AC168" s="135">
        <v>246.77</v>
      </c>
      <c r="AD168" s="135">
        <v>251.71</v>
      </c>
      <c r="AE168" s="135">
        <v>256.74</v>
      </c>
      <c r="AF168" s="135">
        <v>261.85000000000002</v>
      </c>
      <c r="AG168" s="134">
        <v>269.68</v>
      </c>
      <c r="AH168" s="134">
        <v>277.74</v>
      </c>
      <c r="AI168" s="121"/>
    </row>
    <row r="169" spans="1:35" x14ac:dyDescent="0.15">
      <c r="A169" s="126" t="s">
        <v>667</v>
      </c>
      <c r="B169" s="126" t="s">
        <v>668</v>
      </c>
      <c r="C169" s="126" t="s">
        <v>669</v>
      </c>
      <c r="D169" s="126" t="s">
        <v>94</v>
      </c>
      <c r="E169" s="126" t="s">
        <v>76</v>
      </c>
      <c r="F169" s="134">
        <v>70.56</v>
      </c>
      <c r="G169" s="134">
        <v>95.19</v>
      </c>
      <c r="H169" s="134">
        <v>97.82</v>
      </c>
      <c r="I169" s="134">
        <v>102.21</v>
      </c>
      <c r="J169" s="134">
        <v>102.22</v>
      </c>
      <c r="K169" s="134">
        <v>110.4</v>
      </c>
      <c r="L169" s="134">
        <v>115.71</v>
      </c>
      <c r="M169" s="134">
        <v>121.92</v>
      </c>
      <c r="N169" s="134">
        <v>123.85</v>
      </c>
      <c r="O169" s="134">
        <v>125.7</v>
      </c>
      <c r="P169" s="135">
        <v>126.96</v>
      </c>
      <c r="Q169" s="135">
        <v>130.51</v>
      </c>
      <c r="R169" s="135">
        <v>133.25</v>
      </c>
      <c r="S169" s="135">
        <v>135.65</v>
      </c>
      <c r="T169" s="135">
        <v>134.74</v>
      </c>
      <c r="U169" s="135">
        <v>133.96</v>
      </c>
      <c r="V169" s="135">
        <v>133.54</v>
      </c>
      <c r="W169" s="135">
        <v>133.38999999999999</v>
      </c>
      <c r="X169" s="135">
        <v>130.07</v>
      </c>
      <c r="Y169" s="135">
        <v>130.07</v>
      </c>
      <c r="Z169" s="135">
        <v>130.07</v>
      </c>
      <c r="AA169" s="135">
        <v>130.07</v>
      </c>
      <c r="AB169" s="135">
        <v>128.93</v>
      </c>
      <c r="AC169" s="135">
        <v>129.52000000000001</v>
      </c>
      <c r="AD169" s="135">
        <v>129.91</v>
      </c>
      <c r="AE169" s="135">
        <v>129.38999999999999</v>
      </c>
      <c r="AF169" s="135">
        <v>131.97</v>
      </c>
      <c r="AG169" s="134">
        <v>136.66</v>
      </c>
      <c r="AH169" s="134">
        <v>141.66</v>
      </c>
      <c r="AI169" s="121"/>
    </row>
    <row r="170" spans="1:35" x14ac:dyDescent="0.15">
      <c r="A170" s="126" t="s">
        <v>670</v>
      </c>
      <c r="B170" s="126" t="s">
        <v>671</v>
      </c>
      <c r="C170" s="126" t="s">
        <v>672</v>
      </c>
      <c r="D170" s="126" t="s">
        <v>194</v>
      </c>
      <c r="E170" s="126" t="s">
        <v>76</v>
      </c>
      <c r="F170" s="134">
        <v>92.72</v>
      </c>
      <c r="G170" s="134">
        <v>96.24</v>
      </c>
      <c r="H170" s="134">
        <v>105.51</v>
      </c>
      <c r="I170" s="134">
        <v>107.29</v>
      </c>
      <c r="J170" s="134">
        <v>112.42</v>
      </c>
      <c r="K170" s="134">
        <v>117.84</v>
      </c>
      <c r="L170" s="134">
        <v>123.75</v>
      </c>
      <c r="M170" s="134">
        <v>129.30000000000001</v>
      </c>
      <c r="N170" s="134">
        <v>134.26</v>
      </c>
      <c r="O170" s="134">
        <v>139.6</v>
      </c>
      <c r="P170" s="135">
        <v>146.6</v>
      </c>
      <c r="Q170" s="135">
        <v>153.91</v>
      </c>
      <c r="R170" s="135">
        <v>161.59</v>
      </c>
      <c r="S170" s="135">
        <v>169.65</v>
      </c>
      <c r="T170" s="135">
        <v>174.57</v>
      </c>
      <c r="U170" s="135">
        <v>174.57</v>
      </c>
      <c r="V170" s="135">
        <v>174.57</v>
      </c>
      <c r="W170" s="135">
        <v>178.03</v>
      </c>
      <c r="X170" s="135">
        <v>181.57</v>
      </c>
      <c r="Y170" s="135">
        <v>185.18</v>
      </c>
      <c r="Z170" s="135">
        <v>187.03</v>
      </c>
      <c r="AA170" s="135">
        <v>190.75</v>
      </c>
      <c r="AB170" s="135">
        <v>190.75</v>
      </c>
      <c r="AC170" s="135">
        <v>190.75</v>
      </c>
      <c r="AD170" s="135">
        <v>195.75</v>
      </c>
      <c r="AE170" s="135">
        <v>200.75</v>
      </c>
      <c r="AF170" s="135">
        <v>200.75</v>
      </c>
      <c r="AG170" s="134" t="s">
        <v>52</v>
      </c>
      <c r="AH170" s="134" t="s">
        <v>52</v>
      </c>
      <c r="AI170" s="121"/>
    </row>
    <row r="171" spans="1:35" ht="17" x14ac:dyDescent="0.15">
      <c r="A171" s="126" t="s">
        <v>673</v>
      </c>
      <c r="B171" s="126" t="s">
        <v>674</v>
      </c>
      <c r="C171" s="126" t="s">
        <v>675</v>
      </c>
      <c r="D171" s="126" t="s">
        <v>194</v>
      </c>
      <c r="E171" s="126" t="s">
        <v>76</v>
      </c>
      <c r="F171" s="134">
        <v>104.29</v>
      </c>
      <c r="G171" s="134">
        <v>123.57</v>
      </c>
      <c r="H171" s="134">
        <v>116.85</v>
      </c>
      <c r="I171" s="134">
        <v>122.1</v>
      </c>
      <c r="J171" s="134">
        <v>127.6</v>
      </c>
      <c r="K171" s="134">
        <v>133.84</v>
      </c>
      <c r="L171" s="134">
        <v>143.88</v>
      </c>
      <c r="M171" s="134">
        <v>149.06</v>
      </c>
      <c r="N171" s="134">
        <v>155.77000000000001</v>
      </c>
      <c r="O171" s="134">
        <v>161.88</v>
      </c>
      <c r="P171" s="135">
        <v>168.16</v>
      </c>
      <c r="Q171" s="135">
        <v>174.21</v>
      </c>
      <c r="R171" s="135">
        <v>177.64</v>
      </c>
      <c r="S171" s="135" t="s">
        <v>52</v>
      </c>
      <c r="T171" s="135" t="s">
        <v>52</v>
      </c>
      <c r="U171" s="135" t="s">
        <v>52</v>
      </c>
      <c r="V171" s="135" t="s">
        <v>52</v>
      </c>
      <c r="W171" s="135" t="s">
        <v>52</v>
      </c>
      <c r="X171" s="135" t="s">
        <v>52</v>
      </c>
      <c r="Y171" s="135" t="s">
        <v>52</v>
      </c>
      <c r="Z171" s="135" t="s">
        <v>52</v>
      </c>
      <c r="AA171" s="135" t="s">
        <v>52</v>
      </c>
      <c r="AB171" s="135" t="s">
        <v>52</v>
      </c>
      <c r="AC171" s="135" t="s">
        <v>52</v>
      </c>
      <c r="AD171" s="135" t="s">
        <v>52</v>
      </c>
      <c r="AE171" s="135" t="s">
        <v>52</v>
      </c>
      <c r="AF171" s="135" t="s">
        <v>52</v>
      </c>
      <c r="AG171" s="134" t="s">
        <v>52</v>
      </c>
      <c r="AH171" s="134" t="s">
        <v>52</v>
      </c>
      <c r="AI171" s="121"/>
    </row>
    <row r="172" spans="1:35" x14ac:dyDescent="0.15">
      <c r="A172" s="126" t="s">
        <v>676</v>
      </c>
      <c r="B172" s="126" t="s">
        <v>677</v>
      </c>
      <c r="C172" s="126" t="s">
        <v>678</v>
      </c>
      <c r="D172" s="126" t="s">
        <v>94</v>
      </c>
      <c r="E172" s="126" t="s">
        <v>76</v>
      </c>
      <c r="F172" s="134">
        <v>109.59</v>
      </c>
      <c r="G172" s="134">
        <v>113.48</v>
      </c>
      <c r="H172" s="134">
        <v>115.25</v>
      </c>
      <c r="I172" s="134">
        <v>118.13</v>
      </c>
      <c r="J172" s="134">
        <v>118.12</v>
      </c>
      <c r="K172" s="134">
        <v>124.04</v>
      </c>
      <c r="L172" s="134">
        <v>135.86000000000001</v>
      </c>
      <c r="M172" s="134">
        <v>162.94</v>
      </c>
      <c r="N172" s="134">
        <v>174.21</v>
      </c>
      <c r="O172" s="134">
        <v>182.21</v>
      </c>
      <c r="P172" s="135">
        <v>189.89</v>
      </c>
      <c r="Q172" s="135">
        <v>189.89</v>
      </c>
      <c r="R172" s="135">
        <v>189.89</v>
      </c>
      <c r="S172" s="135">
        <v>199.19</v>
      </c>
      <c r="T172" s="135">
        <v>199.19</v>
      </c>
      <c r="U172" s="135">
        <v>199.19</v>
      </c>
      <c r="V172" s="135">
        <v>199.19</v>
      </c>
      <c r="W172" s="135">
        <v>203.07</v>
      </c>
      <c r="X172" s="135">
        <v>203.07</v>
      </c>
      <c r="Y172" s="135">
        <v>203.07</v>
      </c>
      <c r="Z172" s="135">
        <v>207</v>
      </c>
      <c r="AA172" s="135">
        <v>211</v>
      </c>
      <c r="AB172" s="135">
        <v>215</v>
      </c>
      <c r="AC172" s="135">
        <v>221.3</v>
      </c>
      <c r="AD172" s="135">
        <v>226.3</v>
      </c>
      <c r="AE172" s="135">
        <v>231.3</v>
      </c>
      <c r="AF172" s="135">
        <v>236.3</v>
      </c>
      <c r="AG172" s="134">
        <v>243.35</v>
      </c>
      <c r="AH172" s="134">
        <v>250.63</v>
      </c>
      <c r="AI172" s="121"/>
    </row>
    <row r="173" spans="1:35" x14ac:dyDescent="0.15">
      <c r="A173" s="126" t="s">
        <v>679</v>
      </c>
      <c r="B173" s="126" t="s">
        <v>680</v>
      </c>
      <c r="C173" s="126" t="s">
        <v>681</v>
      </c>
      <c r="D173" s="126" t="s">
        <v>94</v>
      </c>
      <c r="E173" s="126" t="s">
        <v>227</v>
      </c>
      <c r="F173" s="134">
        <v>546.53</v>
      </c>
      <c r="G173" s="134">
        <v>556.12</v>
      </c>
      <c r="H173" s="134">
        <v>583.67999999999995</v>
      </c>
      <c r="I173" s="134">
        <v>627.6</v>
      </c>
      <c r="J173" s="134">
        <v>674.32</v>
      </c>
      <c r="K173" s="134">
        <v>733.85</v>
      </c>
      <c r="L173" s="134">
        <v>781.1</v>
      </c>
      <c r="M173" s="134">
        <v>898.28</v>
      </c>
      <c r="N173" s="134">
        <v>951.66</v>
      </c>
      <c r="O173" s="134">
        <v>974.25</v>
      </c>
      <c r="P173" s="135">
        <v>998.55</v>
      </c>
      <c r="Q173" s="135">
        <v>1033.02</v>
      </c>
      <c r="R173" s="135">
        <v>1073.7</v>
      </c>
      <c r="S173" s="135">
        <v>1100.3399999999999</v>
      </c>
      <c r="T173" s="135">
        <v>1100.3399999999999</v>
      </c>
      <c r="U173" s="135">
        <v>1100.3399999999999</v>
      </c>
      <c r="V173" s="135">
        <v>1100.3399999999999</v>
      </c>
      <c r="W173" s="135">
        <v>1100.3399999999999</v>
      </c>
      <c r="X173" s="135">
        <v>1100.3399999999999</v>
      </c>
      <c r="Y173" s="135">
        <v>1100.3399999999999</v>
      </c>
      <c r="Z173" s="135">
        <v>1144.17</v>
      </c>
      <c r="AA173" s="135">
        <v>1201.23</v>
      </c>
      <c r="AB173" s="135">
        <v>1261.17</v>
      </c>
      <c r="AC173" s="135">
        <v>1311.48</v>
      </c>
      <c r="AD173" s="135">
        <v>1363.77</v>
      </c>
      <c r="AE173" s="135">
        <v>1431.81</v>
      </c>
      <c r="AF173" s="135">
        <v>1446.12</v>
      </c>
      <c r="AG173" s="134">
        <v>1518.3</v>
      </c>
      <c r="AH173" s="134">
        <v>1594.08</v>
      </c>
      <c r="AI173" s="121"/>
    </row>
    <row r="174" spans="1:35" x14ac:dyDescent="0.15">
      <c r="A174" s="126" t="s">
        <v>682</v>
      </c>
      <c r="B174" s="126" t="s">
        <v>683</v>
      </c>
      <c r="C174" s="126" t="s">
        <v>684</v>
      </c>
      <c r="D174" s="126" t="s">
        <v>94</v>
      </c>
      <c r="E174" s="126" t="s">
        <v>76</v>
      </c>
      <c r="F174" s="134">
        <v>65.010000000000005</v>
      </c>
      <c r="G174" s="134">
        <v>73.319999999999993</v>
      </c>
      <c r="H174" s="134">
        <v>80</v>
      </c>
      <c r="I174" s="134">
        <v>82.71</v>
      </c>
      <c r="J174" s="134">
        <v>87.93</v>
      </c>
      <c r="K174" s="134">
        <v>99</v>
      </c>
      <c r="L174" s="134">
        <v>107.19</v>
      </c>
      <c r="M174" s="134">
        <v>122.22</v>
      </c>
      <c r="N174" s="134">
        <v>127.08</v>
      </c>
      <c r="O174" s="134">
        <v>131.49</v>
      </c>
      <c r="P174" s="135">
        <v>134.72999999999999</v>
      </c>
      <c r="Q174" s="135">
        <v>139.5</v>
      </c>
      <c r="R174" s="135">
        <v>143.01</v>
      </c>
      <c r="S174" s="135">
        <v>146.61000000000001</v>
      </c>
      <c r="T174" s="135">
        <v>148.77000000000001</v>
      </c>
      <c r="U174" s="135">
        <v>148.77000000000001</v>
      </c>
      <c r="V174" s="135">
        <v>148.77000000000001</v>
      </c>
      <c r="W174" s="135">
        <v>148.77000000000001</v>
      </c>
      <c r="X174" s="135">
        <v>148.77000000000001</v>
      </c>
      <c r="Y174" s="135">
        <v>148.77000000000001</v>
      </c>
      <c r="Z174" s="135">
        <v>148.77000000000001</v>
      </c>
      <c r="AA174" s="135">
        <v>148.77000000000001</v>
      </c>
      <c r="AB174" s="135">
        <v>152.46</v>
      </c>
      <c r="AC174" s="135">
        <v>152.46</v>
      </c>
      <c r="AD174" s="135">
        <v>152.46</v>
      </c>
      <c r="AE174" s="135">
        <v>152.46</v>
      </c>
      <c r="AF174" s="135">
        <v>157.46</v>
      </c>
      <c r="AG174" s="134">
        <v>162.15</v>
      </c>
      <c r="AH174" s="134">
        <v>167</v>
      </c>
      <c r="AI174" s="121"/>
    </row>
    <row r="175" spans="1:35" x14ac:dyDescent="0.15">
      <c r="A175" s="126" t="s">
        <v>685</v>
      </c>
      <c r="B175" s="126" t="s">
        <v>686</v>
      </c>
      <c r="C175" s="126" t="s">
        <v>687</v>
      </c>
      <c r="D175" s="126" t="s">
        <v>94</v>
      </c>
      <c r="E175" s="126" t="s">
        <v>76</v>
      </c>
      <c r="F175" s="134">
        <v>71.7</v>
      </c>
      <c r="G175" s="134">
        <v>75.62</v>
      </c>
      <c r="H175" s="134">
        <v>81.44</v>
      </c>
      <c r="I175" s="134">
        <v>86.42</v>
      </c>
      <c r="J175" s="134">
        <v>102.4</v>
      </c>
      <c r="K175" s="134">
        <v>110.08</v>
      </c>
      <c r="L175" s="134">
        <v>116.68</v>
      </c>
      <c r="M175" s="134">
        <v>121.35</v>
      </c>
      <c r="N175" s="134">
        <v>127.11</v>
      </c>
      <c r="O175" s="134">
        <v>133.34</v>
      </c>
      <c r="P175" s="135">
        <v>139.87</v>
      </c>
      <c r="Q175" s="135">
        <v>146.51</v>
      </c>
      <c r="R175" s="135">
        <v>153.1</v>
      </c>
      <c r="S175" s="135">
        <v>159.07</v>
      </c>
      <c r="T175" s="135">
        <v>163.05000000000001</v>
      </c>
      <c r="U175" s="135">
        <v>163.05000000000001</v>
      </c>
      <c r="V175" s="135">
        <v>167.13</v>
      </c>
      <c r="W175" s="135">
        <v>170.46</v>
      </c>
      <c r="X175" s="135">
        <v>173.7</v>
      </c>
      <c r="Y175" s="135">
        <v>177.12</v>
      </c>
      <c r="Z175" s="135">
        <v>182.07</v>
      </c>
      <c r="AA175" s="135">
        <v>187.02</v>
      </c>
      <c r="AB175" s="135">
        <v>192.6</v>
      </c>
      <c r="AC175" s="135">
        <v>198.36</v>
      </c>
      <c r="AD175" s="135">
        <v>203.31</v>
      </c>
      <c r="AE175" s="135">
        <v>208.26</v>
      </c>
      <c r="AF175" s="135">
        <v>213.21</v>
      </c>
      <c r="AG175" s="134">
        <v>219.6</v>
      </c>
      <c r="AH175" s="134">
        <v>226.17</v>
      </c>
      <c r="AI175" s="121"/>
    </row>
    <row r="176" spans="1:35" x14ac:dyDescent="0.15">
      <c r="A176" s="126" t="s">
        <v>688</v>
      </c>
      <c r="B176" s="126" t="s">
        <v>689</v>
      </c>
      <c r="C176" s="126" t="s">
        <v>690</v>
      </c>
      <c r="D176" s="126" t="s">
        <v>94</v>
      </c>
      <c r="E176" s="126" t="s">
        <v>76</v>
      </c>
      <c r="F176" s="134">
        <v>75.8</v>
      </c>
      <c r="G176" s="134">
        <v>94.47</v>
      </c>
      <c r="H176" s="134">
        <v>95.81</v>
      </c>
      <c r="I176" s="134">
        <v>100.35</v>
      </c>
      <c r="J176" s="134">
        <v>108.82</v>
      </c>
      <c r="K176" s="134">
        <v>118.18</v>
      </c>
      <c r="L176" s="134">
        <v>125.18</v>
      </c>
      <c r="M176" s="134">
        <v>128.31</v>
      </c>
      <c r="N176" s="134">
        <v>137.93</v>
      </c>
      <c r="O176" s="134">
        <v>144.82</v>
      </c>
      <c r="P176" s="135">
        <v>151.91</v>
      </c>
      <c r="Q176" s="135">
        <v>155.71</v>
      </c>
      <c r="R176" s="135">
        <v>161.86000000000001</v>
      </c>
      <c r="S176" s="135">
        <v>165.91</v>
      </c>
      <c r="T176" s="135">
        <v>165.91</v>
      </c>
      <c r="U176" s="135">
        <v>165.91</v>
      </c>
      <c r="V176" s="135">
        <v>165.91</v>
      </c>
      <c r="W176" s="135">
        <v>165.91</v>
      </c>
      <c r="X176" s="135">
        <v>165.91</v>
      </c>
      <c r="Y176" s="135">
        <v>165.91</v>
      </c>
      <c r="Z176" s="135">
        <v>170.91</v>
      </c>
      <c r="AA176" s="135">
        <v>175.91</v>
      </c>
      <c r="AB176" s="135">
        <v>181.17</v>
      </c>
      <c r="AC176" s="135">
        <v>186.59</v>
      </c>
      <c r="AD176" s="135">
        <v>191.59</v>
      </c>
      <c r="AE176" s="135">
        <v>196.59</v>
      </c>
      <c r="AF176" s="135">
        <v>201.59</v>
      </c>
      <c r="AG176" s="134">
        <v>207.62</v>
      </c>
      <c r="AH176" s="134">
        <v>213.83</v>
      </c>
      <c r="AI176" s="121"/>
    </row>
    <row r="177" spans="1:35" x14ac:dyDescent="0.15">
      <c r="A177" s="126" t="s">
        <v>691</v>
      </c>
      <c r="B177" s="16" t="s">
        <v>692</v>
      </c>
      <c r="C177" s="126" t="s">
        <v>693</v>
      </c>
      <c r="D177" s="126" t="s">
        <v>94</v>
      </c>
      <c r="E177" s="126" t="s">
        <v>82</v>
      </c>
      <c r="F177" s="134">
        <v>460</v>
      </c>
      <c r="G177" s="134">
        <v>486</v>
      </c>
      <c r="H177" s="134">
        <v>558.36</v>
      </c>
      <c r="I177" s="134">
        <v>598.5</v>
      </c>
      <c r="J177" s="134">
        <v>648</v>
      </c>
      <c r="K177" s="134">
        <v>699.48</v>
      </c>
      <c r="L177" s="134">
        <v>767.88</v>
      </c>
      <c r="M177" s="134">
        <v>896.4</v>
      </c>
      <c r="N177" s="134">
        <v>891.54</v>
      </c>
      <c r="O177" s="134">
        <v>917.73</v>
      </c>
      <c r="P177" s="135">
        <v>960.39</v>
      </c>
      <c r="Q177" s="135">
        <v>1003.95</v>
      </c>
      <c r="R177" s="135">
        <v>1046.6099999999999</v>
      </c>
      <c r="S177" s="135">
        <v>1066.5</v>
      </c>
      <c r="T177" s="135">
        <v>1086.75</v>
      </c>
      <c r="U177" s="135">
        <v>1086.75</v>
      </c>
      <c r="V177" s="135">
        <v>1086.75</v>
      </c>
      <c r="W177" s="135">
        <v>1086.75</v>
      </c>
      <c r="X177" s="135">
        <v>1086.75</v>
      </c>
      <c r="Y177" s="135">
        <v>1086.75</v>
      </c>
      <c r="Z177" s="135">
        <v>1130.1300000000001</v>
      </c>
      <c r="AA177" s="135">
        <v>1163.7</v>
      </c>
      <c r="AB177" s="135">
        <v>1221.75</v>
      </c>
      <c r="AC177" s="135">
        <v>1270.44</v>
      </c>
      <c r="AD177" s="135">
        <v>1321.11</v>
      </c>
      <c r="AE177" s="135">
        <v>1340.91</v>
      </c>
      <c r="AF177" s="135">
        <v>1401.12</v>
      </c>
      <c r="AG177" s="134">
        <v>1450.17</v>
      </c>
      <c r="AH177" s="134">
        <v>1522.53</v>
      </c>
      <c r="AI177" s="121"/>
    </row>
    <row r="178" spans="1:35" x14ac:dyDescent="0.15">
      <c r="A178" s="16" t="s">
        <v>694</v>
      </c>
      <c r="B178" s="126" t="s">
        <v>695</v>
      </c>
      <c r="C178" s="16" t="s">
        <v>696</v>
      </c>
      <c r="D178" s="126" t="s">
        <v>94</v>
      </c>
      <c r="E178" s="126" t="s">
        <v>88</v>
      </c>
      <c r="F178" s="134" t="s">
        <v>52</v>
      </c>
      <c r="G178" s="134" t="s">
        <v>52</v>
      </c>
      <c r="H178" s="134" t="s">
        <v>52</v>
      </c>
      <c r="I178" s="134" t="s">
        <v>52</v>
      </c>
      <c r="J178" s="134" t="s">
        <v>52</v>
      </c>
      <c r="K178" s="134" t="s">
        <v>52</v>
      </c>
      <c r="L178" s="134" t="s">
        <v>52</v>
      </c>
      <c r="M178" s="134" t="s">
        <v>52</v>
      </c>
      <c r="N178" s="140">
        <v>56.43</v>
      </c>
      <c r="O178" s="134">
        <v>57.15</v>
      </c>
      <c r="P178" s="135">
        <v>58.23</v>
      </c>
      <c r="Q178" s="135">
        <v>59.94</v>
      </c>
      <c r="R178" s="135">
        <v>62.28</v>
      </c>
      <c r="S178" s="135">
        <v>64.62</v>
      </c>
      <c r="T178" s="135">
        <v>66.42</v>
      </c>
      <c r="U178" s="135">
        <v>66.42</v>
      </c>
      <c r="V178" s="135">
        <v>66.42</v>
      </c>
      <c r="W178" s="135">
        <v>66.42</v>
      </c>
      <c r="X178" s="135">
        <v>66.42</v>
      </c>
      <c r="Y178" s="135">
        <v>66.42</v>
      </c>
      <c r="Z178" s="135">
        <v>67.680000000000007</v>
      </c>
      <c r="AA178" s="135">
        <v>69.03</v>
      </c>
      <c r="AB178" s="135">
        <v>70.38</v>
      </c>
      <c r="AC178" s="135">
        <v>72.45</v>
      </c>
      <c r="AD178" s="135">
        <v>73.89</v>
      </c>
      <c r="AE178" s="135">
        <v>73.89</v>
      </c>
      <c r="AF178" s="135">
        <v>75.33</v>
      </c>
      <c r="AG178" s="134">
        <v>80.28</v>
      </c>
      <c r="AH178" s="134">
        <v>82.62</v>
      </c>
    </row>
    <row r="179" spans="1:35" x14ac:dyDescent="0.15">
      <c r="A179" s="126" t="s">
        <v>697</v>
      </c>
      <c r="B179" s="126" t="s">
        <v>698</v>
      </c>
      <c r="C179" s="126" t="s">
        <v>699</v>
      </c>
      <c r="D179" s="126" t="s">
        <v>94</v>
      </c>
      <c r="E179" s="126" t="s">
        <v>86</v>
      </c>
      <c r="F179" s="134">
        <v>48.42</v>
      </c>
      <c r="G179" s="134">
        <v>54.09</v>
      </c>
      <c r="H179" s="134">
        <v>62.28</v>
      </c>
      <c r="I179" s="134">
        <v>65.069999999999993</v>
      </c>
      <c r="J179" s="134">
        <v>67.95</v>
      </c>
      <c r="K179" s="139">
        <v>71.010000000000005</v>
      </c>
      <c r="L179" s="134">
        <v>77.67</v>
      </c>
      <c r="M179" s="134">
        <v>92.97</v>
      </c>
      <c r="N179" s="134">
        <v>99.27</v>
      </c>
      <c r="O179" s="134">
        <v>104.76</v>
      </c>
      <c r="P179" s="135">
        <v>110.97</v>
      </c>
      <c r="Q179" s="135">
        <v>116.46</v>
      </c>
      <c r="R179" s="135">
        <v>122.22</v>
      </c>
      <c r="S179" s="135">
        <v>128.25</v>
      </c>
      <c r="T179" s="135">
        <v>132.12</v>
      </c>
      <c r="U179" s="135">
        <v>132.12</v>
      </c>
      <c r="V179" s="135">
        <v>136.71</v>
      </c>
      <c r="W179" s="135">
        <v>141.47999999999999</v>
      </c>
      <c r="X179" s="135">
        <v>144.27000000000001</v>
      </c>
      <c r="Y179" s="135">
        <v>147.15</v>
      </c>
      <c r="Z179" s="135">
        <v>152.1</v>
      </c>
      <c r="AA179" s="135">
        <v>157.05000000000001</v>
      </c>
      <c r="AB179" s="135">
        <v>169.02</v>
      </c>
      <c r="AC179" s="135">
        <v>192.96</v>
      </c>
      <c r="AD179" s="135">
        <v>198.63</v>
      </c>
      <c r="AE179" s="135">
        <v>208.53</v>
      </c>
      <c r="AF179" s="135">
        <v>218.52</v>
      </c>
      <c r="AG179" s="134">
        <v>233.46</v>
      </c>
      <c r="AH179" s="134">
        <v>246.42</v>
      </c>
      <c r="AI179" s="121"/>
    </row>
    <row r="180" spans="1:35" x14ac:dyDescent="0.15">
      <c r="A180" s="126" t="s">
        <v>700</v>
      </c>
      <c r="B180" s="126" t="s">
        <v>701</v>
      </c>
      <c r="C180" s="126" t="s">
        <v>702</v>
      </c>
      <c r="D180" s="126" t="s">
        <v>94</v>
      </c>
      <c r="E180" s="126" t="s">
        <v>76</v>
      </c>
      <c r="F180" s="134">
        <v>65.05</v>
      </c>
      <c r="G180" s="134">
        <v>69.19</v>
      </c>
      <c r="H180" s="134">
        <v>67.47</v>
      </c>
      <c r="I180" s="134">
        <v>79.41</v>
      </c>
      <c r="J180" s="134">
        <v>82.51</v>
      </c>
      <c r="K180" s="134">
        <v>86.22</v>
      </c>
      <c r="L180" s="134">
        <v>92.69</v>
      </c>
      <c r="M180" s="134">
        <v>97.94</v>
      </c>
      <c r="N180" s="134">
        <v>102.74</v>
      </c>
      <c r="O180" s="134">
        <v>104.31</v>
      </c>
      <c r="P180" s="135">
        <v>106.93</v>
      </c>
      <c r="Q180" s="135">
        <v>110.03</v>
      </c>
      <c r="R180" s="135">
        <v>114.98</v>
      </c>
      <c r="S180" s="135">
        <v>119.46</v>
      </c>
      <c r="T180" s="135">
        <v>124.84</v>
      </c>
      <c r="U180" s="135">
        <v>124.84</v>
      </c>
      <c r="V180" s="135">
        <v>124.84</v>
      </c>
      <c r="W180" s="135">
        <v>129.84</v>
      </c>
      <c r="X180" s="135">
        <v>132.41999999999999</v>
      </c>
      <c r="Y180" s="135">
        <v>135.05000000000001</v>
      </c>
      <c r="Z180" s="135">
        <v>140.05000000000001</v>
      </c>
      <c r="AA180" s="135">
        <v>145.05000000000001</v>
      </c>
      <c r="AB180" s="135">
        <v>150.05000000000001</v>
      </c>
      <c r="AC180" s="135">
        <v>155.05000000000001</v>
      </c>
      <c r="AD180" s="135">
        <v>160.05000000000001</v>
      </c>
      <c r="AE180" s="135">
        <v>165.05</v>
      </c>
      <c r="AF180" s="135">
        <v>170.05</v>
      </c>
      <c r="AG180" s="134">
        <v>175.13</v>
      </c>
      <c r="AH180" s="134">
        <v>180.37</v>
      </c>
      <c r="AI180" s="121"/>
    </row>
    <row r="181" spans="1:35" x14ac:dyDescent="0.15">
      <c r="A181" s="126" t="s">
        <v>703</v>
      </c>
      <c r="B181" s="126" t="s">
        <v>704</v>
      </c>
      <c r="C181" s="126" t="s">
        <v>705</v>
      </c>
      <c r="D181" s="126" t="s">
        <v>94</v>
      </c>
      <c r="E181" s="126" t="s">
        <v>76</v>
      </c>
      <c r="F181" s="134">
        <v>86.31</v>
      </c>
      <c r="G181" s="134">
        <v>90.27</v>
      </c>
      <c r="H181" s="134">
        <v>95.04</v>
      </c>
      <c r="I181" s="134">
        <v>99.27</v>
      </c>
      <c r="J181" s="134">
        <v>102.42</v>
      </c>
      <c r="K181" s="134">
        <v>105.39</v>
      </c>
      <c r="L181" s="134">
        <v>110.61</v>
      </c>
      <c r="M181" s="134">
        <v>120.24</v>
      </c>
      <c r="N181" s="134">
        <v>123.3</v>
      </c>
      <c r="O181" s="134">
        <v>126.28</v>
      </c>
      <c r="P181" s="135">
        <v>128.69999999999999</v>
      </c>
      <c r="Q181" s="135">
        <v>132.57</v>
      </c>
      <c r="R181" s="135">
        <v>136.53</v>
      </c>
      <c r="S181" s="135">
        <v>140.22</v>
      </c>
      <c r="T181" s="135">
        <v>140.22</v>
      </c>
      <c r="U181" s="135">
        <v>140.22</v>
      </c>
      <c r="V181" s="135">
        <v>140.22</v>
      </c>
      <c r="W181" s="135">
        <v>140.22</v>
      </c>
      <c r="X181" s="135">
        <v>140.22</v>
      </c>
      <c r="Y181" s="135">
        <v>140.22</v>
      </c>
      <c r="Z181" s="135">
        <v>145.22</v>
      </c>
      <c r="AA181" s="135">
        <v>150.22</v>
      </c>
      <c r="AB181" s="135">
        <v>155.22</v>
      </c>
      <c r="AC181" s="135">
        <v>160.22</v>
      </c>
      <c r="AD181" s="135">
        <v>165.22</v>
      </c>
      <c r="AE181" s="135">
        <v>170.22</v>
      </c>
      <c r="AF181" s="135">
        <v>175.22</v>
      </c>
      <c r="AG181" s="134">
        <v>180.46</v>
      </c>
      <c r="AH181" s="134">
        <v>185.86</v>
      </c>
      <c r="AI181" s="121"/>
    </row>
    <row r="182" spans="1:35" x14ac:dyDescent="0.15">
      <c r="A182" s="126" t="s">
        <v>706</v>
      </c>
      <c r="B182" s="126" t="s">
        <v>707</v>
      </c>
      <c r="C182" s="126" t="s">
        <v>708</v>
      </c>
      <c r="D182" s="126" t="s">
        <v>94</v>
      </c>
      <c r="E182" s="126" t="s">
        <v>76</v>
      </c>
      <c r="F182" s="134">
        <v>78.12</v>
      </c>
      <c r="G182" s="134">
        <v>83.79</v>
      </c>
      <c r="H182" s="134">
        <v>89.91</v>
      </c>
      <c r="I182" s="134">
        <v>93.69</v>
      </c>
      <c r="J182" s="134">
        <v>99.99</v>
      </c>
      <c r="K182" s="134">
        <v>106.02</v>
      </c>
      <c r="L182" s="134">
        <v>131.94</v>
      </c>
      <c r="M182" s="134">
        <v>180.09</v>
      </c>
      <c r="N182" s="134">
        <v>195.45</v>
      </c>
      <c r="O182" s="134">
        <v>203.16</v>
      </c>
      <c r="P182" s="135">
        <v>209.25</v>
      </c>
      <c r="Q182" s="135">
        <v>217.44</v>
      </c>
      <c r="R182" s="135">
        <v>225.9</v>
      </c>
      <c r="S182" s="135">
        <v>234.72</v>
      </c>
      <c r="T182" s="135">
        <v>241.56</v>
      </c>
      <c r="U182" s="135">
        <v>241.56</v>
      </c>
      <c r="V182" s="135">
        <v>241.56</v>
      </c>
      <c r="W182" s="135">
        <v>245.61</v>
      </c>
      <c r="X182" s="135">
        <v>245.61</v>
      </c>
      <c r="Y182" s="135">
        <v>245.61</v>
      </c>
      <c r="Z182" s="135">
        <v>250.47</v>
      </c>
      <c r="AA182" s="135">
        <v>255.42</v>
      </c>
      <c r="AB182" s="135">
        <v>260.45999999999998</v>
      </c>
      <c r="AC182" s="135">
        <v>260.45999999999998</v>
      </c>
      <c r="AD182" s="135">
        <v>260.45999999999998</v>
      </c>
      <c r="AE182" s="135">
        <v>260.45999999999998</v>
      </c>
      <c r="AF182" s="135">
        <v>260.45999999999998</v>
      </c>
      <c r="AG182" s="134">
        <v>255.24</v>
      </c>
      <c r="AH182" s="134">
        <v>254.79</v>
      </c>
      <c r="AI182" s="121"/>
    </row>
    <row r="183" spans="1:35" x14ac:dyDescent="0.15">
      <c r="A183" s="126" t="s">
        <v>709</v>
      </c>
      <c r="B183" s="126" t="s">
        <v>710</v>
      </c>
      <c r="C183" s="126" t="s">
        <v>711</v>
      </c>
      <c r="D183" s="126" t="s">
        <v>94</v>
      </c>
      <c r="E183" s="126" t="s">
        <v>76</v>
      </c>
      <c r="F183" s="134">
        <v>109.26</v>
      </c>
      <c r="G183" s="134">
        <v>109.05</v>
      </c>
      <c r="H183" s="134">
        <v>116.51</v>
      </c>
      <c r="I183" s="134">
        <v>116.38</v>
      </c>
      <c r="J183" s="134">
        <v>127.24</v>
      </c>
      <c r="K183" s="134">
        <v>134.72</v>
      </c>
      <c r="L183" s="134">
        <v>146.94</v>
      </c>
      <c r="M183" s="134">
        <v>160.33000000000001</v>
      </c>
      <c r="N183" s="134">
        <v>190.31</v>
      </c>
      <c r="O183" s="134">
        <v>199.65</v>
      </c>
      <c r="P183" s="135">
        <v>209.62</v>
      </c>
      <c r="Q183" s="135">
        <v>217.94</v>
      </c>
      <c r="R183" s="135">
        <v>228.18</v>
      </c>
      <c r="S183" s="135">
        <v>238.94</v>
      </c>
      <c r="T183" s="135">
        <v>245.87</v>
      </c>
      <c r="U183" s="135">
        <v>245.86</v>
      </c>
      <c r="V183" s="135">
        <v>245.86</v>
      </c>
      <c r="W183" s="135">
        <v>245.86</v>
      </c>
      <c r="X183" s="135">
        <v>243.37</v>
      </c>
      <c r="Y183" s="135">
        <v>241.22</v>
      </c>
      <c r="Z183" s="135">
        <v>246.02</v>
      </c>
      <c r="AA183" s="135">
        <v>250.91</v>
      </c>
      <c r="AB183" s="135">
        <v>258.39</v>
      </c>
      <c r="AC183" s="135">
        <v>263.33999999999997</v>
      </c>
      <c r="AD183" s="135">
        <v>268.37</v>
      </c>
      <c r="AE183" s="135">
        <v>273.72000000000003</v>
      </c>
      <c r="AF183" s="135">
        <v>279.08999999999997</v>
      </c>
      <c r="AG183" s="134">
        <v>287.37</v>
      </c>
      <c r="AH183" s="134">
        <v>295.95999999999998</v>
      </c>
      <c r="AI183" s="121"/>
    </row>
    <row r="184" spans="1:35" ht="17" x14ac:dyDescent="0.15">
      <c r="A184" s="126" t="s">
        <v>712</v>
      </c>
      <c r="B184" s="126" t="s">
        <v>713</v>
      </c>
      <c r="C184" s="126" t="s">
        <v>714</v>
      </c>
      <c r="D184" s="126" t="s">
        <v>194</v>
      </c>
      <c r="E184" s="126" t="s">
        <v>76</v>
      </c>
      <c r="F184" s="134">
        <v>35.35</v>
      </c>
      <c r="G184" s="134">
        <v>46.15</v>
      </c>
      <c r="H184" s="134">
        <v>64.77</v>
      </c>
      <c r="I184" s="134">
        <v>50</v>
      </c>
      <c r="J184" s="134">
        <v>70</v>
      </c>
      <c r="K184" s="134">
        <v>86.4</v>
      </c>
      <c r="L184" s="134">
        <v>96.39</v>
      </c>
      <c r="M184" s="134">
        <v>106.38</v>
      </c>
      <c r="N184" s="134">
        <v>111.7</v>
      </c>
      <c r="O184" s="134">
        <v>116.63</v>
      </c>
      <c r="P184" s="135">
        <v>120.96</v>
      </c>
      <c r="Q184" s="135">
        <v>124.47</v>
      </c>
      <c r="R184" s="135">
        <v>128.94999999999999</v>
      </c>
      <c r="S184" s="135">
        <v>133.46</v>
      </c>
      <c r="T184" s="135">
        <v>137.43</v>
      </c>
      <c r="U184" s="135">
        <v>137.43</v>
      </c>
      <c r="V184" s="135">
        <v>137.43</v>
      </c>
      <c r="W184" s="135">
        <v>137.43</v>
      </c>
      <c r="X184" s="135">
        <v>137.43</v>
      </c>
      <c r="Y184" s="135">
        <v>137.43</v>
      </c>
      <c r="Z184" s="135">
        <v>137.43</v>
      </c>
      <c r="AA184" s="135">
        <v>142.38</v>
      </c>
      <c r="AB184" s="135">
        <v>147.33000000000001</v>
      </c>
      <c r="AC184" s="135" t="s">
        <v>52</v>
      </c>
      <c r="AD184" s="135" t="s">
        <v>52</v>
      </c>
      <c r="AE184" s="135" t="s">
        <v>52</v>
      </c>
      <c r="AF184" s="135" t="s">
        <v>52</v>
      </c>
      <c r="AG184" s="134" t="s">
        <v>52</v>
      </c>
      <c r="AH184" s="134" t="s">
        <v>52</v>
      </c>
      <c r="AI184" s="121"/>
    </row>
    <row r="185" spans="1:35" x14ac:dyDescent="0.15">
      <c r="A185" s="126" t="s">
        <v>715</v>
      </c>
      <c r="B185" s="126" t="s">
        <v>716</v>
      </c>
      <c r="C185" s="126" t="s">
        <v>717</v>
      </c>
      <c r="D185" s="126" t="s">
        <v>94</v>
      </c>
      <c r="E185" s="126" t="s">
        <v>76</v>
      </c>
      <c r="F185" s="134">
        <v>101.42</v>
      </c>
      <c r="G185" s="134">
        <v>104.23</v>
      </c>
      <c r="H185" s="134">
        <v>110.18</v>
      </c>
      <c r="I185" s="134">
        <v>112.92</v>
      </c>
      <c r="J185" s="134">
        <v>121.66</v>
      </c>
      <c r="K185" s="134">
        <v>127.74</v>
      </c>
      <c r="L185" s="134">
        <v>134.72</v>
      </c>
      <c r="M185" s="134">
        <v>140.75</v>
      </c>
      <c r="N185" s="134">
        <v>144.28</v>
      </c>
      <c r="O185" s="134">
        <v>148.61000000000001</v>
      </c>
      <c r="P185" s="135">
        <v>149.19</v>
      </c>
      <c r="Q185" s="135">
        <v>151.88</v>
      </c>
      <c r="R185" s="135">
        <v>155.26</v>
      </c>
      <c r="S185" s="135">
        <v>159.16999999999999</v>
      </c>
      <c r="T185" s="135">
        <v>162.47999999999999</v>
      </c>
      <c r="U185" s="135">
        <v>162.29</v>
      </c>
      <c r="V185" s="135">
        <v>162.29</v>
      </c>
      <c r="W185" s="135">
        <v>162.29</v>
      </c>
      <c r="X185" s="135">
        <v>162.29</v>
      </c>
      <c r="Y185" s="135">
        <v>162.29</v>
      </c>
      <c r="Z185" s="135">
        <v>165.52</v>
      </c>
      <c r="AA185" s="135">
        <v>168.83</v>
      </c>
      <c r="AB185" s="135">
        <v>173.83</v>
      </c>
      <c r="AC185" s="135">
        <v>179.03</v>
      </c>
      <c r="AD185" s="135">
        <v>184.03</v>
      </c>
      <c r="AE185" s="135">
        <v>189.03</v>
      </c>
      <c r="AF185" s="135">
        <v>194.03</v>
      </c>
      <c r="AG185" s="134">
        <v>199.83</v>
      </c>
      <c r="AH185" s="134">
        <v>205.8</v>
      </c>
      <c r="AI185" s="121"/>
    </row>
    <row r="186" spans="1:35" x14ac:dyDescent="0.15">
      <c r="A186" s="126" t="s">
        <v>718</v>
      </c>
      <c r="B186" s="126" t="s">
        <v>719</v>
      </c>
      <c r="C186" s="126" t="s">
        <v>720</v>
      </c>
      <c r="D186" s="126" t="s">
        <v>94</v>
      </c>
      <c r="E186" s="126" t="s">
        <v>76</v>
      </c>
      <c r="F186" s="134">
        <v>85.2</v>
      </c>
      <c r="G186" s="134">
        <v>90.95</v>
      </c>
      <c r="H186" s="134">
        <v>95.17</v>
      </c>
      <c r="I186" s="134">
        <v>95.19</v>
      </c>
      <c r="J186" s="134">
        <v>98.04</v>
      </c>
      <c r="K186" s="134">
        <v>101.46</v>
      </c>
      <c r="L186" s="134">
        <v>121.74</v>
      </c>
      <c r="M186" s="134">
        <v>126.61</v>
      </c>
      <c r="N186" s="134">
        <v>139.19999999999999</v>
      </c>
      <c r="O186" s="134">
        <v>146.47999999999999</v>
      </c>
      <c r="P186" s="135">
        <v>153.38999999999999</v>
      </c>
      <c r="Q186" s="135">
        <v>160.97999999999999</v>
      </c>
      <c r="R186" s="135">
        <v>169.01</v>
      </c>
      <c r="S186" s="135">
        <v>177.44</v>
      </c>
      <c r="T186" s="135">
        <v>186.29</v>
      </c>
      <c r="U186" s="135">
        <v>186.29</v>
      </c>
      <c r="V186" s="135">
        <v>186.29</v>
      </c>
      <c r="W186" s="135">
        <v>185.92</v>
      </c>
      <c r="X186" s="135">
        <v>185.9</v>
      </c>
      <c r="Y186" s="135">
        <v>185.79</v>
      </c>
      <c r="Z186" s="135">
        <v>190.77</v>
      </c>
      <c r="AA186" s="135">
        <v>195.76</v>
      </c>
      <c r="AB186" s="135">
        <v>201.61</v>
      </c>
      <c r="AC186" s="135">
        <v>206.6</v>
      </c>
      <c r="AD186" s="135">
        <v>210.71</v>
      </c>
      <c r="AE186" s="135">
        <v>214.91</v>
      </c>
      <c r="AF186" s="135">
        <v>219.19</v>
      </c>
      <c r="AG186" s="134">
        <v>218.89</v>
      </c>
      <c r="AH186" s="134">
        <v>225.43</v>
      </c>
      <c r="AI186" s="121"/>
    </row>
    <row r="187" spans="1:35" x14ac:dyDescent="0.15">
      <c r="A187" s="126" t="s">
        <v>721</v>
      </c>
      <c r="B187" s="126" t="s">
        <v>722</v>
      </c>
      <c r="C187" s="126" t="s">
        <v>723</v>
      </c>
      <c r="D187" s="126" t="s">
        <v>94</v>
      </c>
      <c r="E187" s="126" t="s">
        <v>74</v>
      </c>
      <c r="F187" s="134">
        <v>710.25</v>
      </c>
      <c r="G187" s="134">
        <v>781.21</v>
      </c>
      <c r="H187" s="134">
        <v>832.07</v>
      </c>
      <c r="I187" s="134">
        <v>868.94</v>
      </c>
      <c r="J187" s="134">
        <v>908.04</v>
      </c>
      <c r="K187" s="134">
        <v>950.7</v>
      </c>
      <c r="L187" s="134">
        <v>1012.5</v>
      </c>
      <c r="M187" s="134">
        <v>1112.1300000000001</v>
      </c>
      <c r="N187" s="134">
        <v>1167.6300000000001</v>
      </c>
      <c r="O187" s="134">
        <v>1224.06</v>
      </c>
      <c r="P187" s="135">
        <v>1278.83</v>
      </c>
      <c r="Q187" s="135">
        <v>1323.58</v>
      </c>
      <c r="R187" s="135">
        <v>1375.16</v>
      </c>
      <c r="S187" s="135">
        <v>1416.28</v>
      </c>
      <c r="T187" s="135">
        <v>1443.2</v>
      </c>
      <c r="U187" s="135">
        <v>1443.2</v>
      </c>
      <c r="V187" s="135">
        <v>1443.2</v>
      </c>
      <c r="W187" s="135">
        <v>1443.2</v>
      </c>
      <c r="X187" s="135">
        <v>1443.2</v>
      </c>
      <c r="Y187" s="135">
        <v>1471.34</v>
      </c>
      <c r="Z187" s="135">
        <v>1530.03</v>
      </c>
      <c r="AA187" s="135">
        <v>1606.41</v>
      </c>
      <c r="AB187" s="135">
        <v>1686.63</v>
      </c>
      <c r="AC187" s="135">
        <v>1753.92</v>
      </c>
      <c r="AD187" s="135">
        <v>1823.91</v>
      </c>
      <c r="AE187" s="135">
        <v>1914.92</v>
      </c>
      <c r="AF187" s="135">
        <v>1972.17</v>
      </c>
      <c r="AG187" s="134">
        <v>2070.54</v>
      </c>
      <c r="AH187" s="134">
        <v>2173.77</v>
      </c>
      <c r="AI187" s="121"/>
    </row>
    <row r="188" spans="1:35" x14ac:dyDescent="0.15">
      <c r="A188" s="126" t="s">
        <v>724</v>
      </c>
      <c r="B188" s="126" t="s">
        <v>725</v>
      </c>
      <c r="C188" s="126" t="s">
        <v>726</v>
      </c>
      <c r="D188" s="126" t="s">
        <v>94</v>
      </c>
      <c r="E188" s="126" t="s">
        <v>76</v>
      </c>
      <c r="F188" s="134">
        <v>80.459999999999994</v>
      </c>
      <c r="G188" s="134">
        <v>85.14</v>
      </c>
      <c r="H188" s="134">
        <v>89.37</v>
      </c>
      <c r="I188" s="134">
        <v>92.88</v>
      </c>
      <c r="J188" s="134">
        <v>96.13</v>
      </c>
      <c r="K188" s="134">
        <v>99.54</v>
      </c>
      <c r="L188" s="134">
        <v>109.26</v>
      </c>
      <c r="M188" s="134">
        <v>113.04</v>
      </c>
      <c r="N188" s="134">
        <v>121.41</v>
      </c>
      <c r="O188" s="134">
        <v>127.37</v>
      </c>
      <c r="P188" s="135">
        <v>131.18</v>
      </c>
      <c r="Q188" s="135">
        <v>135.12</v>
      </c>
      <c r="R188" s="135">
        <v>139.16999999999999</v>
      </c>
      <c r="S188" s="135">
        <v>142.57</v>
      </c>
      <c r="T188" s="135">
        <v>145.41999999999999</v>
      </c>
      <c r="U188" s="135">
        <v>145.41999999999999</v>
      </c>
      <c r="V188" s="135">
        <v>150.36000000000001</v>
      </c>
      <c r="W188" s="135">
        <v>153.07</v>
      </c>
      <c r="X188" s="135">
        <v>153.07</v>
      </c>
      <c r="Y188" s="135">
        <v>153.07</v>
      </c>
      <c r="Z188" s="135">
        <v>153.07</v>
      </c>
      <c r="AA188" s="135">
        <v>158.07</v>
      </c>
      <c r="AB188" s="135">
        <v>163.07</v>
      </c>
      <c r="AC188" s="135">
        <v>163.07</v>
      </c>
      <c r="AD188" s="135">
        <v>168.07</v>
      </c>
      <c r="AE188" s="135">
        <v>173.07</v>
      </c>
      <c r="AF188" s="135">
        <v>178.07</v>
      </c>
      <c r="AG188" s="134">
        <v>183.38</v>
      </c>
      <c r="AH188" s="134">
        <v>188.86</v>
      </c>
      <c r="AI188" s="121"/>
    </row>
    <row r="189" spans="1:35" ht="17" x14ac:dyDescent="0.15">
      <c r="A189" s="126" t="s">
        <v>727</v>
      </c>
      <c r="B189" s="126" t="s">
        <v>52</v>
      </c>
      <c r="C189" s="126" t="s">
        <v>728</v>
      </c>
      <c r="D189" s="126" t="s">
        <v>194</v>
      </c>
      <c r="E189" s="126" t="s">
        <v>76</v>
      </c>
      <c r="F189" s="134" t="s">
        <v>52</v>
      </c>
      <c r="G189" s="134" t="s">
        <v>52</v>
      </c>
      <c r="H189" s="134" t="s">
        <v>52</v>
      </c>
      <c r="I189" s="134" t="s">
        <v>52</v>
      </c>
      <c r="J189" s="134" t="s">
        <v>52</v>
      </c>
      <c r="K189" s="134" t="s">
        <v>52</v>
      </c>
      <c r="L189" s="134" t="s">
        <v>52</v>
      </c>
      <c r="M189" s="134" t="s">
        <v>52</v>
      </c>
      <c r="N189" s="134" t="s">
        <v>52</v>
      </c>
      <c r="O189" s="134" t="s">
        <v>52</v>
      </c>
      <c r="P189" s="135" t="s">
        <v>52</v>
      </c>
      <c r="Q189" s="135" t="s">
        <v>52</v>
      </c>
      <c r="R189" s="135" t="s">
        <v>52</v>
      </c>
      <c r="S189" s="135" t="s">
        <v>52</v>
      </c>
      <c r="T189" s="135" t="s">
        <v>52</v>
      </c>
      <c r="U189" s="135" t="s">
        <v>52</v>
      </c>
      <c r="V189" s="135" t="s">
        <v>52</v>
      </c>
      <c r="W189" s="135" t="s">
        <v>52</v>
      </c>
      <c r="X189" s="135" t="s">
        <v>52</v>
      </c>
      <c r="Y189" s="135" t="s">
        <v>52</v>
      </c>
      <c r="Z189" s="135" t="s">
        <v>52</v>
      </c>
      <c r="AA189" s="135" t="s">
        <v>52</v>
      </c>
      <c r="AB189" s="135" t="s">
        <v>52</v>
      </c>
      <c r="AC189" s="135" t="s">
        <v>52</v>
      </c>
      <c r="AD189" s="135" t="s">
        <v>52</v>
      </c>
      <c r="AE189" s="135" t="s">
        <v>52</v>
      </c>
      <c r="AF189" s="135" t="s">
        <v>52</v>
      </c>
      <c r="AG189" s="134" t="s">
        <v>52</v>
      </c>
      <c r="AH189" s="134" t="s">
        <v>52</v>
      </c>
      <c r="AI189" s="121"/>
    </row>
    <row r="190" spans="1:35" ht="17" x14ac:dyDescent="0.15">
      <c r="A190" s="126" t="s">
        <v>729</v>
      </c>
      <c r="B190" s="126" t="s">
        <v>52</v>
      </c>
      <c r="C190" s="126" t="s">
        <v>730</v>
      </c>
      <c r="D190" s="126" t="s">
        <v>194</v>
      </c>
      <c r="E190" s="126" t="s">
        <v>76</v>
      </c>
      <c r="F190" s="134" t="s">
        <v>52</v>
      </c>
      <c r="G190" s="134" t="s">
        <v>52</v>
      </c>
      <c r="H190" s="134" t="s">
        <v>52</v>
      </c>
      <c r="I190" s="134" t="s">
        <v>52</v>
      </c>
      <c r="J190" s="134" t="s">
        <v>52</v>
      </c>
      <c r="K190" s="134" t="s">
        <v>52</v>
      </c>
      <c r="L190" s="134" t="s">
        <v>52</v>
      </c>
      <c r="M190" s="134" t="s">
        <v>52</v>
      </c>
      <c r="N190" s="134" t="s">
        <v>52</v>
      </c>
      <c r="O190" s="134" t="s">
        <v>52</v>
      </c>
      <c r="P190" s="135" t="s">
        <v>52</v>
      </c>
      <c r="Q190" s="135" t="s">
        <v>52</v>
      </c>
      <c r="R190" s="135" t="s">
        <v>52</v>
      </c>
      <c r="S190" s="135" t="s">
        <v>52</v>
      </c>
      <c r="T190" s="135" t="s">
        <v>52</v>
      </c>
      <c r="U190" s="135" t="s">
        <v>52</v>
      </c>
      <c r="V190" s="135" t="s">
        <v>52</v>
      </c>
      <c r="W190" s="135" t="s">
        <v>52</v>
      </c>
      <c r="X190" s="135" t="s">
        <v>52</v>
      </c>
      <c r="Y190" s="135" t="s">
        <v>52</v>
      </c>
      <c r="Z190" s="135" t="s">
        <v>52</v>
      </c>
      <c r="AA190" s="135" t="s">
        <v>52</v>
      </c>
      <c r="AB190" s="135" t="s">
        <v>52</v>
      </c>
      <c r="AC190" s="135" t="s">
        <v>52</v>
      </c>
      <c r="AD190" s="135" t="s">
        <v>52</v>
      </c>
      <c r="AE190" s="135" t="s">
        <v>52</v>
      </c>
      <c r="AF190" s="135" t="s">
        <v>52</v>
      </c>
      <c r="AG190" s="134" t="s">
        <v>52</v>
      </c>
      <c r="AH190" s="134" t="s">
        <v>52</v>
      </c>
      <c r="AI190" s="121"/>
    </row>
    <row r="191" spans="1:35" x14ac:dyDescent="0.15">
      <c r="A191" s="126" t="s">
        <v>731</v>
      </c>
      <c r="B191" s="126" t="s">
        <v>732</v>
      </c>
      <c r="C191" s="126" t="s">
        <v>733</v>
      </c>
      <c r="D191" s="126" t="s">
        <v>94</v>
      </c>
      <c r="E191" s="126" t="s">
        <v>76</v>
      </c>
      <c r="F191" s="134">
        <v>69.349999999999994</v>
      </c>
      <c r="G191" s="134">
        <v>89.19</v>
      </c>
      <c r="H191" s="134">
        <v>103.56</v>
      </c>
      <c r="I191" s="134">
        <v>112.31</v>
      </c>
      <c r="J191" s="134">
        <v>115.09</v>
      </c>
      <c r="K191" s="134">
        <v>123.1</v>
      </c>
      <c r="L191" s="134">
        <v>132.29</v>
      </c>
      <c r="M191" s="134">
        <v>138.24</v>
      </c>
      <c r="N191" s="134">
        <v>149.19999999999999</v>
      </c>
      <c r="O191" s="134">
        <v>153.69999999999999</v>
      </c>
      <c r="P191" s="135">
        <v>158.29</v>
      </c>
      <c r="Q191" s="135">
        <v>163.05000000000001</v>
      </c>
      <c r="R191" s="135">
        <v>169.41</v>
      </c>
      <c r="S191" s="135">
        <v>176.01</v>
      </c>
      <c r="T191" s="135">
        <v>180.42</v>
      </c>
      <c r="U191" s="135">
        <v>180.42</v>
      </c>
      <c r="V191" s="135">
        <v>180.42</v>
      </c>
      <c r="W191" s="135">
        <v>180.42</v>
      </c>
      <c r="X191" s="135">
        <v>180.42</v>
      </c>
      <c r="Y191" s="135">
        <v>180.42</v>
      </c>
      <c r="Z191" s="135">
        <v>185.42</v>
      </c>
      <c r="AA191" s="135">
        <v>190.42</v>
      </c>
      <c r="AB191" s="135">
        <v>196.13</v>
      </c>
      <c r="AC191" s="135">
        <v>201.99</v>
      </c>
      <c r="AD191" s="135">
        <v>206.99</v>
      </c>
      <c r="AE191" s="135">
        <v>211.99</v>
      </c>
      <c r="AF191" s="135">
        <v>216.99</v>
      </c>
      <c r="AG191" s="134">
        <v>223.48</v>
      </c>
      <c r="AH191" s="134">
        <v>230.16</v>
      </c>
      <c r="AI191" s="121"/>
    </row>
    <row r="192" spans="1:35" x14ac:dyDescent="0.15">
      <c r="A192" s="126" t="s">
        <v>734</v>
      </c>
      <c r="B192" s="16" t="s">
        <v>735</v>
      </c>
      <c r="C192" s="126" t="s">
        <v>736</v>
      </c>
      <c r="D192" s="126" t="s">
        <v>94</v>
      </c>
      <c r="E192" s="126" t="s">
        <v>82</v>
      </c>
      <c r="F192" s="134">
        <v>458.63</v>
      </c>
      <c r="G192" s="134">
        <v>485.53</v>
      </c>
      <c r="H192" s="134">
        <v>537.16</v>
      </c>
      <c r="I192" s="134">
        <v>577.42999999999995</v>
      </c>
      <c r="J192" s="134">
        <v>634.14</v>
      </c>
      <c r="K192" s="134">
        <v>680.73</v>
      </c>
      <c r="L192" s="134">
        <v>746.27</v>
      </c>
      <c r="M192" s="134">
        <v>843.81</v>
      </c>
      <c r="N192" s="134">
        <v>888.76</v>
      </c>
      <c r="O192" s="134">
        <v>923</v>
      </c>
      <c r="P192" s="135">
        <v>955.23</v>
      </c>
      <c r="Q192" s="135">
        <v>988.02</v>
      </c>
      <c r="R192" s="135">
        <v>1036.3699999999999</v>
      </c>
      <c r="S192" s="135">
        <v>1065.94</v>
      </c>
      <c r="T192" s="135">
        <v>1090.5</v>
      </c>
      <c r="U192" s="135">
        <v>1090.5</v>
      </c>
      <c r="V192" s="135">
        <v>1090.5</v>
      </c>
      <c r="W192" s="135">
        <v>1090.5</v>
      </c>
      <c r="X192" s="135">
        <v>1090.5</v>
      </c>
      <c r="Y192" s="135">
        <v>1090.5</v>
      </c>
      <c r="Z192" s="135">
        <v>1134.01</v>
      </c>
      <c r="AA192" s="135">
        <v>1179.26</v>
      </c>
      <c r="AB192" s="135">
        <v>1232.21</v>
      </c>
      <c r="AC192" s="135">
        <v>1293.7</v>
      </c>
      <c r="AD192" s="135">
        <v>1345.32</v>
      </c>
      <c r="AE192" s="135">
        <v>1409.22</v>
      </c>
      <c r="AF192" s="135">
        <v>1451.36</v>
      </c>
      <c r="AG192" s="134">
        <v>1523.78</v>
      </c>
      <c r="AH192" s="134">
        <v>1599.82</v>
      </c>
      <c r="AI192" s="121"/>
    </row>
    <row r="193" spans="1:35" x14ac:dyDescent="0.15">
      <c r="A193" s="126" t="s">
        <v>737</v>
      </c>
      <c r="B193" s="126" t="s">
        <v>738</v>
      </c>
      <c r="C193" s="126" t="s">
        <v>739</v>
      </c>
      <c r="D193" s="126" t="s">
        <v>94</v>
      </c>
      <c r="E193" s="126" t="s">
        <v>86</v>
      </c>
      <c r="F193" s="134">
        <v>44.96</v>
      </c>
      <c r="G193" s="134">
        <v>51.17</v>
      </c>
      <c r="H193" s="134">
        <v>57.74</v>
      </c>
      <c r="I193" s="134">
        <v>68.900000000000006</v>
      </c>
      <c r="J193" s="134">
        <v>77.98</v>
      </c>
      <c r="K193" s="139">
        <v>82.05</v>
      </c>
      <c r="L193" s="134">
        <v>94.01</v>
      </c>
      <c r="M193" s="134">
        <v>142.59</v>
      </c>
      <c r="N193" s="134">
        <v>156.71</v>
      </c>
      <c r="O193" s="134">
        <v>162.9</v>
      </c>
      <c r="P193" s="135">
        <v>170.96</v>
      </c>
      <c r="Q193" s="135">
        <v>179.49</v>
      </c>
      <c r="R193" s="135">
        <v>188.45</v>
      </c>
      <c r="S193" s="135">
        <v>193.99</v>
      </c>
      <c r="T193" s="135">
        <v>199.69</v>
      </c>
      <c r="U193" s="135">
        <v>199.69</v>
      </c>
      <c r="V193" s="135">
        <v>199.69</v>
      </c>
      <c r="W193" s="135">
        <v>203.68</v>
      </c>
      <c r="X193" s="135">
        <v>207.73</v>
      </c>
      <c r="Y193" s="135">
        <v>207.73</v>
      </c>
      <c r="Z193" s="135">
        <v>210.31</v>
      </c>
      <c r="AA193" s="135">
        <v>214.49</v>
      </c>
      <c r="AB193" s="135">
        <v>226.49</v>
      </c>
      <c r="AC193" s="135">
        <v>250.49</v>
      </c>
      <c r="AD193" s="135">
        <v>257.25</v>
      </c>
      <c r="AE193" s="135">
        <v>270.08</v>
      </c>
      <c r="AF193" s="135">
        <v>280.08</v>
      </c>
      <c r="AG193" s="134">
        <v>295.08</v>
      </c>
      <c r="AH193" s="134">
        <v>308.08</v>
      </c>
      <c r="AI193" s="121"/>
    </row>
    <row r="194" spans="1:35" x14ac:dyDescent="0.15">
      <c r="A194" s="126" t="s">
        <v>740</v>
      </c>
      <c r="B194" s="126" t="s">
        <v>741</v>
      </c>
      <c r="C194" s="126" t="s">
        <v>742</v>
      </c>
      <c r="D194" s="126" t="s">
        <v>94</v>
      </c>
      <c r="E194" s="126" t="s">
        <v>76</v>
      </c>
      <c r="F194" s="134">
        <v>108.85</v>
      </c>
      <c r="G194" s="134">
        <v>102.8</v>
      </c>
      <c r="H194" s="134">
        <v>111.7</v>
      </c>
      <c r="I194" s="134">
        <v>122.65</v>
      </c>
      <c r="J194" s="134">
        <v>128</v>
      </c>
      <c r="K194" s="134">
        <v>140.72</v>
      </c>
      <c r="L194" s="134">
        <v>149</v>
      </c>
      <c r="M194" s="134">
        <v>156.30000000000001</v>
      </c>
      <c r="N194" s="134">
        <v>174.33</v>
      </c>
      <c r="O194" s="134">
        <v>178.92</v>
      </c>
      <c r="P194" s="135">
        <v>183.3</v>
      </c>
      <c r="Q194" s="135">
        <v>190.63</v>
      </c>
      <c r="R194" s="135">
        <v>197.87</v>
      </c>
      <c r="S194" s="135">
        <v>202.81</v>
      </c>
      <c r="T194" s="135">
        <v>202.81</v>
      </c>
      <c r="U194" s="135">
        <v>202.81</v>
      </c>
      <c r="V194" s="135">
        <v>202.81</v>
      </c>
      <c r="W194" s="135">
        <v>202.81</v>
      </c>
      <c r="X194" s="135">
        <v>202.81</v>
      </c>
      <c r="Y194" s="135">
        <v>202.81</v>
      </c>
      <c r="Z194" s="135">
        <v>207.81</v>
      </c>
      <c r="AA194" s="135">
        <v>212.81</v>
      </c>
      <c r="AB194" s="135">
        <v>219.19</v>
      </c>
      <c r="AC194" s="135">
        <v>225.75</v>
      </c>
      <c r="AD194" s="135">
        <v>230.75</v>
      </c>
      <c r="AE194" s="135">
        <v>235.75</v>
      </c>
      <c r="AF194" s="135">
        <v>240.75</v>
      </c>
      <c r="AG194" s="134">
        <v>247.95</v>
      </c>
      <c r="AH194" s="134">
        <v>255.37</v>
      </c>
      <c r="AI194" s="121"/>
    </row>
    <row r="195" spans="1:35" x14ac:dyDescent="0.15">
      <c r="A195" s="126" t="s">
        <v>743</v>
      </c>
      <c r="B195" s="126" t="s">
        <v>744</v>
      </c>
      <c r="C195" s="126" t="s">
        <v>745</v>
      </c>
      <c r="D195" s="126" t="s">
        <v>94</v>
      </c>
      <c r="E195" s="126" t="s">
        <v>76</v>
      </c>
      <c r="F195" s="134">
        <v>45.81</v>
      </c>
      <c r="G195" s="134">
        <v>51.01</v>
      </c>
      <c r="H195" s="134">
        <v>71.16</v>
      </c>
      <c r="I195" s="134">
        <v>74.010000000000005</v>
      </c>
      <c r="J195" s="134">
        <v>83.04</v>
      </c>
      <c r="K195" s="134">
        <v>89.23</v>
      </c>
      <c r="L195" s="134">
        <v>111.09</v>
      </c>
      <c r="M195" s="134">
        <v>121.31</v>
      </c>
      <c r="N195" s="134">
        <v>127.25</v>
      </c>
      <c r="O195" s="134">
        <v>133.47</v>
      </c>
      <c r="P195" s="135">
        <v>140.04</v>
      </c>
      <c r="Q195" s="135">
        <v>146.88</v>
      </c>
      <c r="R195" s="135">
        <v>154.08000000000001</v>
      </c>
      <c r="S195" s="135">
        <v>161.63</v>
      </c>
      <c r="T195" s="135">
        <v>165.69</v>
      </c>
      <c r="U195" s="135">
        <v>165.69</v>
      </c>
      <c r="V195" s="135">
        <v>171.45</v>
      </c>
      <c r="W195" s="135">
        <v>174.78</v>
      </c>
      <c r="X195" s="135">
        <v>178.2</v>
      </c>
      <c r="Y195" s="135">
        <v>181.71</v>
      </c>
      <c r="Z195" s="135">
        <v>186.66</v>
      </c>
      <c r="AA195" s="135">
        <v>191.61</v>
      </c>
      <c r="AB195" s="135">
        <v>197.28</v>
      </c>
      <c r="AC195" s="135">
        <v>203.13</v>
      </c>
      <c r="AD195" s="135">
        <v>208.08</v>
      </c>
      <c r="AE195" s="135">
        <v>213.03</v>
      </c>
      <c r="AF195" s="135">
        <v>217.98</v>
      </c>
      <c r="AG195" s="134">
        <v>224.46</v>
      </c>
      <c r="AH195" s="134">
        <v>231.03</v>
      </c>
      <c r="AI195" s="121"/>
    </row>
    <row r="196" spans="1:35" ht="17" x14ac:dyDescent="0.15">
      <c r="A196" s="126" t="s">
        <v>746</v>
      </c>
      <c r="B196" s="126" t="s">
        <v>52</v>
      </c>
      <c r="C196" s="126" t="s">
        <v>747</v>
      </c>
      <c r="D196" s="126" t="s">
        <v>194</v>
      </c>
      <c r="E196" s="126" t="s">
        <v>76</v>
      </c>
      <c r="F196" s="134" t="s">
        <v>52</v>
      </c>
      <c r="G196" s="134" t="s">
        <v>52</v>
      </c>
      <c r="H196" s="134" t="s">
        <v>52</v>
      </c>
      <c r="I196" s="134" t="s">
        <v>52</v>
      </c>
      <c r="J196" s="134" t="s">
        <v>52</v>
      </c>
      <c r="K196" s="134" t="s">
        <v>52</v>
      </c>
      <c r="L196" s="134" t="s">
        <v>52</v>
      </c>
      <c r="M196" s="134" t="s">
        <v>52</v>
      </c>
      <c r="N196" s="134" t="s">
        <v>52</v>
      </c>
      <c r="O196" s="134" t="s">
        <v>52</v>
      </c>
      <c r="P196" s="135" t="s">
        <v>52</v>
      </c>
      <c r="Q196" s="135" t="s">
        <v>52</v>
      </c>
      <c r="R196" s="135" t="s">
        <v>52</v>
      </c>
      <c r="S196" s="135" t="s">
        <v>52</v>
      </c>
      <c r="T196" s="135" t="s">
        <v>52</v>
      </c>
      <c r="U196" s="135" t="s">
        <v>52</v>
      </c>
      <c r="V196" s="135" t="s">
        <v>52</v>
      </c>
      <c r="W196" s="135" t="s">
        <v>52</v>
      </c>
      <c r="X196" s="135" t="s">
        <v>52</v>
      </c>
      <c r="Y196" s="135" t="s">
        <v>52</v>
      </c>
      <c r="Z196" s="135" t="s">
        <v>52</v>
      </c>
      <c r="AA196" s="135" t="s">
        <v>52</v>
      </c>
      <c r="AB196" s="135" t="s">
        <v>52</v>
      </c>
      <c r="AC196" s="135" t="s">
        <v>52</v>
      </c>
      <c r="AD196" s="135" t="s">
        <v>52</v>
      </c>
      <c r="AE196" s="135" t="s">
        <v>52</v>
      </c>
      <c r="AF196" s="135" t="s">
        <v>52</v>
      </c>
      <c r="AG196" s="134" t="s">
        <v>52</v>
      </c>
      <c r="AH196" s="134" t="s">
        <v>52</v>
      </c>
      <c r="AI196" s="121"/>
    </row>
    <row r="197" spans="1:35" x14ac:dyDescent="0.15">
      <c r="A197" s="126" t="s">
        <v>748</v>
      </c>
      <c r="B197" s="126" t="s">
        <v>749</v>
      </c>
      <c r="C197" s="126" t="s">
        <v>750</v>
      </c>
      <c r="D197" s="126" t="s">
        <v>94</v>
      </c>
      <c r="E197" s="126" t="s">
        <v>76</v>
      </c>
      <c r="F197" s="134">
        <v>63.94</v>
      </c>
      <c r="G197" s="134">
        <v>75.209999999999994</v>
      </c>
      <c r="H197" s="134">
        <v>79.25</v>
      </c>
      <c r="I197" s="134">
        <v>94.46</v>
      </c>
      <c r="J197" s="134">
        <v>94.46</v>
      </c>
      <c r="K197" s="134">
        <v>100.98</v>
      </c>
      <c r="L197" s="134">
        <v>103.5</v>
      </c>
      <c r="M197" s="134">
        <v>109.61</v>
      </c>
      <c r="N197" s="134">
        <v>116.73</v>
      </c>
      <c r="O197" s="134">
        <v>122.52</v>
      </c>
      <c r="P197" s="135">
        <v>128.05000000000001</v>
      </c>
      <c r="Q197" s="135">
        <v>133.68</v>
      </c>
      <c r="R197" s="135">
        <v>137.56</v>
      </c>
      <c r="S197" s="135">
        <v>143.75</v>
      </c>
      <c r="T197" s="135">
        <v>146.47999999999999</v>
      </c>
      <c r="U197" s="135">
        <v>146.47999999999999</v>
      </c>
      <c r="V197" s="135">
        <v>146.47999999999999</v>
      </c>
      <c r="W197" s="135">
        <v>146.47999999999999</v>
      </c>
      <c r="X197" s="135">
        <v>146.47999999999999</v>
      </c>
      <c r="Y197" s="135">
        <v>146.47999999999999</v>
      </c>
      <c r="Z197" s="135">
        <v>146.47999999999999</v>
      </c>
      <c r="AA197" s="135">
        <v>151.47999999999999</v>
      </c>
      <c r="AB197" s="135">
        <v>156.47999999999999</v>
      </c>
      <c r="AC197" s="135">
        <v>161.47999999999999</v>
      </c>
      <c r="AD197" s="135">
        <v>166.48</v>
      </c>
      <c r="AE197" s="135">
        <v>171.48</v>
      </c>
      <c r="AF197" s="135">
        <v>176.48</v>
      </c>
      <c r="AG197" s="134">
        <v>181.48</v>
      </c>
      <c r="AH197" s="134">
        <v>186.9</v>
      </c>
      <c r="AI197" s="121"/>
    </row>
    <row r="198" spans="1:35" x14ac:dyDescent="0.15">
      <c r="A198" s="126" t="s">
        <v>751</v>
      </c>
      <c r="B198" s="126" t="s">
        <v>752</v>
      </c>
      <c r="C198" s="126" t="s">
        <v>91</v>
      </c>
      <c r="D198" s="126" t="s">
        <v>94</v>
      </c>
      <c r="E198" s="126" t="s">
        <v>90</v>
      </c>
      <c r="F198" s="134" t="s">
        <v>52</v>
      </c>
      <c r="G198" s="134" t="s">
        <v>52</v>
      </c>
      <c r="H198" s="134" t="s">
        <v>52</v>
      </c>
      <c r="I198" s="134" t="s">
        <v>52</v>
      </c>
      <c r="J198" s="134">
        <v>122.98</v>
      </c>
      <c r="K198" s="134">
        <v>150.88</v>
      </c>
      <c r="L198" s="134">
        <v>173.88</v>
      </c>
      <c r="M198" s="134">
        <v>224.4</v>
      </c>
      <c r="N198" s="134">
        <v>241.33</v>
      </c>
      <c r="O198" s="134">
        <v>254.62</v>
      </c>
      <c r="P198" s="135">
        <v>288.61</v>
      </c>
      <c r="Q198" s="135">
        <v>303.88</v>
      </c>
      <c r="R198" s="135">
        <v>309.82</v>
      </c>
      <c r="S198" s="135">
        <v>309.82</v>
      </c>
      <c r="T198" s="135">
        <v>309.82</v>
      </c>
      <c r="U198" s="135">
        <v>309.82</v>
      </c>
      <c r="V198" s="135">
        <v>306.72000000000003</v>
      </c>
      <c r="W198" s="135">
        <v>303</v>
      </c>
      <c r="X198" s="135">
        <v>299</v>
      </c>
      <c r="Y198" s="135">
        <v>295</v>
      </c>
      <c r="Z198" s="135">
        <v>276</v>
      </c>
      <c r="AA198" s="135">
        <v>280.02000388416502</v>
      </c>
      <c r="AB198" s="135">
        <v>294.23</v>
      </c>
      <c r="AC198" s="135">
        <v>320.51</v>
      </c>
      <c r="AD198" s="135">
        <v>332.07</v>
      </c>
      <c r="AE198" s="135">
        <v>363.66</v>
      </c>
      <c r="AF198" s="135">
        <v>395.59</v>
      </c>
      <c r="AG198" s="134">
        <v>434.14</v>
      </c>
      <c r="AH198" s="134">
        <v>471.4</v>
      </c>
      <c r="AI198" s="121"/>
    </row>
    <row r="199" spans="1:35" ht="17" x14ac:dyDescent="0.2">
      <c r="A199" s="105" t="s">
        <v>753</v>
      </c>
      <c r="B199" s="105" t="s">
        <v>52</v>
      </c>
      <c r="C199" s="126" t="s">
        <v>754</v>
      </c>
      <c r="D199" s="126" t="s">
        <v>94</v>
      </c>
      <c r="E199" s="126" t="s">
        <v>86</v>
      </c>
      <c r="F199" s="134" t="s">
        <v>52</v>
      </c>
      <c r="G199" s="134" t="s">
        <v>52</v>
      </c>
      <c r="H199" s="134" t="s">
        <v>52</v>
      </c>
      <c r="I199" s="134" t="s">
        <v>52</v>
      </c>
      <c r="J199" s="134" t="s">
        <v>52</v>
      </c>
      <c r="K199" s="134" t="s">
        <v>52</v>
      </c>
      <c r="L199" s="134" t="s">
        <v>52</v>
      </c>
      <c r="M199" s="134" t="s">
        <v>52</v>
      </c>
      <c r="N199" s="134" t="s">
        <v>52</v>
      </c>
      <c r="O199" s="134" t="s">
        <v>52</v>
      </c>
      <c r="P199" s="135" t="s">
        <v>52</v>
      </c>
      <c r="Q199" s="134" t="s">
        <v>52</v>
      </c>
      <c r="R199" s="134" t="s">
        <v>52</v>
      </c>
      <c r="S199" s="134" t="s">
        <v>52</v>
      </c>
      <c r="T199" s="134" t="s">
        <v>52</v>
      </c>
      <c r="U199" s="134" t="s">
        <v>52</v>
      </c>
      <c r="V199" s="134" t="s">
        <v>52</v>
      </c>
      <c r="W199" s="134" t="s">
        <v>52</v>
      </c>
      <c r="X199" s="134" t="s">
        <v>52</v>
      </c>
      <c r="Y199" s="134" t="s">
        <v>52</v>
      </c>
      <c r="Z199" s="134" t="s">
        <v>52</v>
      </c>
      <c r="AA199" s="135" t="s">
        <v>52</v>
      </c>
      <c r="AB199" s="135">
        <v>174.3</v>
      </c>
      <c r="AC199" s="135">
        <v>198.3</v>
      </c>
      <c r="AD199" s="135">
        <v>208.3</v>
      </c>
      <c r="AE199" s="135">
        <v>218.3</v>
      </c>
      <c r="AF199" s="135">
        <v>228.3</v>
      </c>
      <c r="AG199" s="134">
        <v>243.3</v>
      </c>
      <c r="AH199" s="134">
        <v>256.3</v>
      </c>
      <c r="AI199" s="121"/>
    </row>
    <row r="200" spans="1:35" ht="17" x14ac:dyDescent="0.2">
      <c r="A200" s="105" t="s">
        <v>755</v>
      </c>
      <c r="B200" s="105" t="s">
        <v>52</v>
      </c>
      <c r="C200" s="126" t="s">
        <v>756</v>
      </c>
      <c r="D200" s="126" t="s">
        <v>94</v>
      </c>
      <c r="E200" s="126" t="s">
        <v>80</v>
      </c>
      <c r="F200" s="134" t="s">
        <v>52</v>
      </c>
      <c r="G200" s="134" t="s">
        <v>52</v>
      </c>
      <c r="H200" s="134" t="s">
        <v>52</v>
      </c>
      <c r="I200" s="134" t="s">
        <v>52</v>
      </c>
      <c r="J200" s="134" t="s">
        <v>52</v>
      </c>
      <c r="K200" s="134" t="s">
        <v>52</v>
      </c>
      <c r="L200" s="134" t="s">
        <v>52</v>
      </c>
      <c r="M200" s="134" t="s">
        <v>52</v>
      </c>
      <c r="N200" s="134" t="s">
        <v>52</v>
      </c>
      <c r="O200" s="134" t="s">
        <v>52</v>
      </c>
      <c r="P200" s="135" t="s">
        <v>52</v>
      </c>
      <c r="Q200" s="134" t="s">
        <v>52</v>
      </c>
      <c r="R200" s="134" t="s">
        <v>52</v>
      </c>
      <c r="S200" s="134" t="s">
        <v>52</v>
      </c>
      <c r="T200" s="134" t="s">
        <v>52</v>
      </c>
      <c r="U200" s="134" t="s">
        <v>52</v>
      </c>
      <c r="V200" s="134" t="s">
        <v>52</v>
      </c>
      <c r="W200" s="134" t="s">
        <v>52</v>
      </c>
      <c r="X200" s="134" t="s">
        <v>52</v>
      </c>
      <c r="Y200" s="134" t="s">
        <v>52</v>
      </c>
      <c r="Z200" s="134" t="s">
        <v>52</v>
      </c>
      <c r="AA200" s="135" t="s">
        <v>52</v>
      </c>
      <c r="AB200" s="135">
        <v>67.95</v>
      </c>
      <c r="AC200" s="135">
        <v>76.95</v>
      </c>
      <c r="AD200" s="135">
        <v>90.95</v>
      </c>
      <c r="AE200" s="135">
        <v>90.95</v>
      </c>
      <c r="AF200" s="135">
        <v>102.95</v>
      </c>
      <c r="AG200" s="134">
        <v>107.95</v>
      </c>
      <c r="AH200" s="134">
        <v>112.95</v>
      </c>
      <c r="AI200" s="121"/>
    </row>
    <row r="201" spans="1:35" ht="17" x14ac:dyDescent="0.15">
      <c r="A201" s="126" t="s">
        <v>757</v>
      </c>
      <c r="B201" s="126" t="s">
        <v>758</v>
      </c>
      <c r="C201" s="126" t="s">
        <v>759</v>
      </c>
      <c r="D201" s="126" t="s">
        <v>194</v>
      </c>
      <c r="E201" s="126" t="s">
        <v>84</v>
      </c>
      <c r="F201" s="134">
        <v>25.09</v>
      </c>
      <c r="G201" s="134">
        <v>26.58</v>
      </c>
      <c r="H201" s="134">
        <v>27.29</v>
      </c>
      <c r="I201" s="134">
        <v>28.92</v>
      </c>
      <c r="J201" s="134">
        <v>29.79</v>
      </c>
      <c r="K201" s="134">
        <v>30.96</v>
      </c>
      <c r="L201" s="134">
        <v>32.49</v>
      </c>
      <c r="M201" s="134">
        <v>39.96</v>
      </c>
      <c r="N201" s="134">
        <v>42.66</v>
      </c>
      <c r="O201" s="134">
        <v>44.73</v>
      </c>
      <c r="P201" s="135">
        <v>46.38</v>
      </c>
      <c r="Q201" s="135">
        <v>48</v>
      </c>
      <c r="R201" s="135">
        <v>49.68</v>
      </c>
      <c r="S201" s="135">
        <v>51.37</v>
      </c>
      <c r="T201" s="135">
        <v>52.65</v>
      </c>
      <c r="U201" s="135">
        <v>52.65</v>
      </c>
      <c r="V201" s="135">
        <v>52.65</v>
      </c>
      <c r="W201" s="135">
        <v>57.64</v>
      </c>
      <c r="X201" s="135">
        <v>57.64</v>
      </c>
      <c r="Y201" s="135">
        <v>57.64</v>
      </c>
      <c r="Z201" s="135">
        <v>58.78</v>
      </c>
      <c r="AA201" s="135">
        <v>59.95</v>
      </c>
      <c r="AB201" s="135" t="s">
        <v>52</v>
      </c>
      <c r="AC201" s="135" t="s">
        <v>52</v>
      </c>
      <c r="AD201" s="135" t="s">
        <v>52</v>
      </c>
      <c r="AE201" s="135" t="s">
        <v>52</v>
      </c>
      <c r="AF201" s="135" t="s">
        <v>52</v>
      </c>
      <c r="AG201" s="134" t="s">
        <v>52</v>
      </c>
      <c r="AH201" s="134" t="s">
        <v>52</v>
      </c>
      <c r="AI201" s="121"/>
    </row>
    <row r="202" spans="1:35" ht="17" x14ac:dyDescent="0.15">
      <c r="A202" s="126" t="s">
        <v>760</v>
      </c>
      <c r="B202" s="126" t="s">
        <v>761</v>
      </c>
      <c r="C202" s="126" t="s">
        <v>762</v>
      </c>
      <c r="D202" s="126" t="s">
        <v>194</v>
      </c>
      <c r="E202" s="126" t="s">
        <v>86</v>
      </c>
      <c r="F202" s="134">
        <v>45.86</v>
      </c>
      <c r="G202" s="134">
        <v>54.1</v>
      </c>
      <c r="H202" s="134">
        <v>56.28</v>
      </c>
      <c r="I202" s="134">
        <v>60.22</v>
      </c>
      <c r="J202" s="134">
        <v>62.72</v>
      </c>
      <c r="K202" s="134">
        <v>64.66</v>
      </c>
      <c r="L202" s="134">
        <v>68.86</v>
      </c>
      <c r="M202" s="134">
        <v>91.65</v>
      </c>
      <c r="N202" s="134">
        <v>98.52</v>
      </c>
      <c r="O202" s="134">
        <v>105.41</v>
      </c>
      <c r="P202" s="135">
        <v>110.67</v>
      </c>
      <c r="Q202" s="135">
        <v>116.19</v>
      </c>
      <c r="R202" s="135">
        <v>124.9</v>
      </c>
      <c r="S202" s="135">
        <v>134.26</v>
      </c>
      <c r="T202" s="135">
        <v>144.33000000000001</v>
      </c>
      <c r="U202" s="135">
        <v>144.33000000000001</v>
      </c>
      <c r="V202" s="135">
        <v>144.33000000000001</v>
      </c>
      <c r="W202" s="135">
        <v>149.33000000000001</v>
      </c>
      <c r="X202" s="135">
        <v>152.30000000000001</v>
      </c>
      <c r="Y202" s="135">
        <v>152.30000000000001</v>
      </c>
      <c r="Z202" s="135">
        <v>157.30000000000001</v>
      </c>
      <c r="AA202" s="135">
        <v>162.30000000000001</v>
      </c>
      <c r="AB202" s="135" t="s">
        <v>52</v>
      </c>
      <c r="AC202" s="135" t="s">
        <v>52</v>
      </c>
      <c r="AD202" s="135" t="s">
        <v>52</v>
      </c>
      <c r="AE202" s="135" t="s">
        <v>52</v>
      </c>
      <c r="AF202" s="135" t="s">
        <v>52</v>
      </c>
      <c r="AG202" s="134" t="s">
        <v>52</v>
      </c>
      <c r="AH202" s="134" t="s">
        <v>52</v>
      </c>
      <c r="AI202" s="121"/>
    </row>
    <row r="203" spans="1:35" x14ac:dyDescent="0.15">
      <c r="A203" s="126" t="s">
        <v>763</v>
      </c>
      <c r="B203" s="126" t="s">
        <v>764</v>
      </c>
      <c r="C203" s="126" t="s">
        <v>765</v>
      </c>
      <c r="D203" s="126" t="s">
        <v>94</v>
      </c>
      <c r="E203" s="126" t="s">
        <v>401</v>
      </c>
      <c r="F203" s="134">
        <v>674.24</v>
      </c>
      <c r="G203" s="134">
        <v>720.18</v>
      </c>
      <c r="H203" s="134">
        <v>769.74</v>
      </c>
      <c r="I203" s="134">
        <v>763.16</v>
      </c>
      <c r="J203" s="134">
        <v>743.53</v>
      </c>
      <c r="K203" s="134">
        <v>760.37</v>
      </c>
      <c r="L203" s="134">
        <v>779.76</v>
      </c>
      <c r="M203" s="134">
        <v>863.97</v>
      </c>
      <c r="N203" s="134">
        <v>899.37</v>
      </c>
      <c r="O203" s="134">
        <v>925.21</v>
      </c>
      <c r="P203" s="135">
        <v>933.95</v>
      </c>
      <c r="Q203" s="135">
        <v>961.97</v>
      </c>
      <c r="R203" s="135">
        <v>981.03</v>
      </c>
      <c r="S203" s="135">
        <v>981.03</v>
      </c>
      <c r="T203" s="135">
        <v>981.04</v>
      </c>
      <c r="U203" s="135">
        <v>981.04</v>
      </c>
      <c r="V203" s="135">
        <v>981.04</v>
      </c>
      <c r="W203" s="135">
        <v>981.04</v>
      </c>
      <c r="X203" s="135">
        <v>981.04</v>
      </c>
      <c r="Y203" s="135">
        <v>981.04</v>
      </c>
      <c r="Z203" s="135">
        <v>1020.18</v>
      </c>
      <c r="AA203" s="135">
        <v>1071.08</v>
      </c>
      <c r="AB203" s="135">
        <v>1135.23</v>
      </c>
      <c r="AC203" s="135">
        <v>1169.17</v>
      </c>
      <c r="AD203" s="135">
        <v>1215.82</v>
      </c>
      <c r="AE203" s="135">
        <v>1276.48</v>
      </c>
      <c r="AF203" s="135">
        <v>1314.66</v>
      </c>
      <c r="AG203" s="134">
        <v>1380.26</v>
      </c>
      <c r="AH203" s="134">
        <v>1449.13</v>
      </c>
      <c r="AI203" s="121"/>
    </row>
    <row r="204" spans="1:35" x14ac:dyDescent="0.15">
      <c r="A204" s="126" t="s">
        <v>766</v>
      </c>
      <c r="B204" s="126" t="s">
        <v>767</v>
      </c>
      <c r="C204" s="126" t="s">
        <v>768</v>
      </c>
      <c r="D204" s="126" t="s">
        <v>94</v>
      </c>
      <c r="E204" s="126" t="s">
        <v>76</v>
      </c>
      <c r="F204" s="134">
        <v>82.56</v>
      </c>
      <c r="G204" s="134">
        <v>89.38</v>
      </c>
      <c r="H204" s="134">
        <v>95.32</v>
      </c>
      <c r="I204" s="134">
        <v>91.11</v>
      </c>
      <c r="J204" s="134">
        <v>96.24</v>
      </c>
      <c r="K204" s="134">
        <v>103.22</v>
      </c>
      <c r="L204" s="134">
        <v>112.37</v>
      </c>
      <c r="M204" s="134">
        <v>120.64</v>
      </c>
      <c r="N204" s="134">
        <v>124.75</v>
      </c>
      <c r="O204" s="134">
        <v>128.41999999999999</v>
      </c>
      <c r="P204" s="135">
        <v>131.61000000000001</v>
      </c>
      <c r="Q204" s="135">
        <v>134.16999999999999</v>
      </c>
      <c r="R204" s="135">
        <v>138.16999999999999</v>
      </c>
      <c r="S204" s="135">
        <v>141.57</v>
      </c>
      <c r="T204" s="135">
        <v>144.05000000000001</v>
      </c>
      <c r="U204" s="135">
        <v>144.05000000000001</v>
      </c>
      <c r="V204" s="135">
        <v>144.05000000000001</v>
      </c>
      <c r="W204" s="135">
        <v>146.79</v>
      </c>
      <c r="X204" s="135">
        <v>149.58000000000001</v>
      </c>
      <c r="Y204" s="135">
        <v>151.82</v>
      </c>
      <c r="Z204" s="135">
        <v>156.82</v>
      </c>
      <c r="AA204" s="135">
        <v>161.82</v>
      </c>
      <c r="AB204" s="135">
        <v>166.82</v>
      </c>
      <c r="AC204" s="135">
        <v>171.82</v>
      </c>
      <c r="AD204" s="135">
        <v>176.82</v>
      </c>
      <c r="AE204" s="135">
        <v>181.82</v>
      </c>
      <c r="AF204" s="135">
        <v>186.82</v>
      </c>
      <c r="AG204" s="134">
        <v>192.41</v>
      </c>
      <c r="AH204" s="134">
        <v>198.16</v>
      </c>
      <c r="AI204" s="121"/>
    </row>
    <row r="205" spans="1:35" x14ac:dyDescent="0.15">
      <c r="A205" s="126" t="s">
        <v>769</v>
      </c>
      <c r="B205" s="126" t="s">
        <v>770</v>
      </c>
      <c r="C205" s="126" t="s">
        <v>771</v>
      </c>
      <c r="D205" s="126" t="s">
        <v>94</v>
      </c>
      <c r="E205" s="126" t="s">
        <v>401</v>
      </c>
      <c r="F205" s="134">
        <v>766.08</v>
      </c>
      <c r="G205" s="134">
        <v>695.88</v>
      </c>
      <c r="H205" s="134">
        <v>675.99</v>
      </c>
      <c r="I205" s="134">
        <v>669.41</v>
      </c>
      <c r="J205" s="134">
        <v>701.77</v>
      </c>
      <c r="K205" s="134">
        <v>771.95</v>
      </c>
      <c r="L205" s="134">
        <v>849.15</v>
      </c>
      <c r="M205" s="134">
        <v>934.07</v>
      </c>
      <c r="N205" s="134">
        <v>979.84</v>
      </c>
      <c r="O205" s="134">
        <v>998.45</v>
      </c>
      <c r="P205" s="135">
        <v>998.45</v>
      </c>
      <c r="Q205" s="135">
        <v>998.45</v>
      </c>
      <c r="R205" s="135">
        <v>998.45</v>
      </c>
      <c r="S205" s="135">
        <v>998.45</v>
      </c>
      <c r="T205" s="135">
        <v>998.45</v>
      </c>
      <c r="U205" s="135">
        <v>998.45</v>
      </c>
      <c r="V205" s="135">
        <v>998.45</v>
      </c>
      <c r="W205" s="135">
        <v>998.45</v>
      </c>
      <c r="X205" s="135">
        <v>998.45</v>
      </c>
      <c r="Y205" s="135">
        <v>998.45</v>
      </c>
      <c r="Z205" s="135">
        <v>1018.42</v>
      </c>
      <c r="AA205" s="135">
        <v>1048.97</v>
      </c>
      <c r="AB205" s="135">
        <v>1080.44</v>
      </c>
      <c r="AC205" s="135">
        <v>1134.3499999999999</v>
      </c>
      <c r="AD205" s="135">
        <v>1179.6099999999999</v>
      </c>
      <c r="AE205" s="135">
        <v>1238.47</v>
      </c>
      <c r="AF205" s="135">
        <v>1275.5</v>
      </c>
      <c r="AG205" s="134">
        <v>1339.15</v>
      </c>
      <c r="AH205" s="134">
        <v>1405.97</v>
      </c>
      <c r="AI205" s="121"/>
    </row>
    <row r="206" spans="1:35" ht="17" x14ac:dyDescent="0.15">
      <c r="A206" s="129" t="s">
        <v>772</v>
      </c>
      <c r="B206" s="126" t="s">
        <v>52</v>
      </c>
      <c r="C206" s="129" t="s">
        <v>773</v>
      </c>
      <c r="D206" s="126" t="s">
        <v>194</v>
      </c>
      <c r="E206" s="126" t="s">
        <v>76</v>
      </c>
      <c r="F206" s="134" t="s">
        <v>52</v>
      </c>
      <c r="G206" s="134" t="s">
        <v>52</v>
      </c>
      <c r="H206" s="134" t="s">
        <v>52</v>
      </c>
      <c r="I206" s="134" t="s">
        <v>52</v>
      </c>
      <c r="J206" s="134" t="s">
        <v>52</v>
      </c>
      <c r="K206" s="134" t="s">
        <v>52</v>
      </c>
      <c r="L206" s="134" t="s">
        <v>52</v>
      </c>
      <c r="M206" s="134" t="s">
        <v>52</v>
      </c>
      <c r="N206" s="134" t="s">
        <v>52</v>
      </c>
      <c r="O206" s="134" t="s">
        <v>52</v>
      </c>
      <c r="P206" s="135" t="s">
        <v>52</v>
      </c>
      <c r="Q206" s="135" t="s">
        <v>52</v>
      </c>
      <c r="R206" s="135" t="s">
        <v>52</v>
      </c>
      <c r="S206" s="135" t="s">
        <v>52</v>
      </c>
      <c r="T206" s="135" t="s">
        <v>52</v>
      </c>
      <c r="U206" s="135" t="s">
        <v>52</v>
      </c>
      <c r="V206" s="135" t="s">
        <v>52</v>
      </c>
      <c r="W206" s="135" t="s">
        <v>52</v>
      </c>
      <c r="X206" s="135" t="s">
        <v>52</v>
      </c>
      <c r="Y206" s="135" t="s">
        <v>52</v>
      </c>
      <c r="Z206" s="135" t="s">
        <v>52</v>
      </c>
      <c r="AA206" s="135" t="s">
        <v>52</v>
      </c>
      <c r="AB206" s="135" t="s">
        <v>52</v>
      </c>
      <c r="AC206" s="135" t="s">
        <v>52</v>
      </c>
      <c r="AD206" s="135" t="s">
        <v>52</v>
      </c>
      <c r="AE206" s="135" t="s">
        <v>52</v>
      </c>
      <c r="AF206" s="135" t="s">
        <v>52</v>
      </c>
      <c r="AG206" s="134" t="s">
        <v>52</v>
      </c>
      <c r="AH206" s="134" t="s">
        <v>52</v>
      </c>
      <c r="AI206" s="130"/>
    </row>
    <row r="207" spans="1:35" x14ac:dyDescent="0.15">
      <c r="A207" s="126" t="s">
        <v>774</v>
      </c>
      <c r="B207" s="126" t="s">
        <v>775</v>
      </c>
      <c r="C207" s="126" t="s">
        <v>776</v>
      </c>
      <c r="D207" s="126" t="s">
        <v>94</v>
      </c>
      <c r="E207" s="126" t="s">
        <v>78</v>
      </c>
      <c r="F207" s="134" t="s">
        <v>52</v>
      </c>
      <c r="G207" s="134" t="s">
        <v>52</v>
      </c>
      <c r="H207" s="134">
        <v>589.53</v>
      </c>
      <c r="I207" s="134">
        <v>622.53</v>
      </c>
      <c r="J207" s="134">
        <v>675.67</v>
      </c>
      <c r="K207" s="134">
        <v>736.48</v>
      </c>
      <c r="L207" s="134">
        <v>791.72</v>
      </c>
      <c r="M207" s="134">
        <v>921.56</v>
      </c>
      <c r="N207" s="134">
        <v>916.14</v>
      </c>
      <c r="O207" s="134">
        <v>961.05</v>
      </c>
      <c r="P207" s="135">
        <v>1004.28</v>
      </c>
      <c r="Q207" s="135">
        <v>1043.45</v>
      </c>
      <c r="R207" s="135">
        <v>1079.97</v>
      </c>
      <c r="S207" s="135">
        <v>1116.69</v>
      </c>
      <c r="T207" s="135">
        <v>1137.9100000000001</v>
      </c>
      <c r="U207" s="135">
        <v>1137.9100000000001</v>
      </c>
      <c r="V207" s="135">
        <v>1137.9100000000001</v>
      </c>
      <c r="W207" s="135">
        <v>1159.53</v>
      </c>
      <c r="X207" s="135">
        <v>1181.56</v>
      </c>
      <c r="Y207" s="135">
        <v>1204.01</v>
      </c>
      <c r="Z207" s="135">
        <v>1250.97</v>
      </c>
      <c r="AA207" s="135">
        <v>1312.27</v>
      </c>
      <c r="AB207" s="135">
        <v>1377.88</v>
      </c>
      <c r="AC207" s="135">
        <v>1419.08</v>
      </c>
      <c r="AD207" s="135">
        <v>1475.7</v>
      </c>
      <c r="AE207" s="135">
        <v>1549.34</v>
      </c>
      <c r="AF207" s="135">
        <v>1595.67</v>
      </c>
      <c r="AG207" s="134">
        <v>1675.29</v>
      </c>
      <c r="AH207" s="134">
        <v>1758.89</v>
      </c>
      <c r="AI207" s="121"/>
    </row>
    <row r="208" spans="1:35" x14ac:dyDescent="0.15">
      <c r="A208" s="126" t="s">
        <v>777</v>
      </c>
      <c r="B208" s="126" t="s">
        <v>778</v>
      </c>
      <c r="C208" s="126" t="s">
        <v>779</v>
      </c>
      <c r="D208" s="126" t="s">
        <v>194</v>
      </c>
      <c r="E208" s="126" t="s">
        <v>76</v>
      </c>
      <c r="F208" s="134" t="s">
        <v>52</v>
      </c>
      <c r="G208" s="134">
        <v>20</v>
      </c>
      <c r="H208" s="134">
        <v>30</v>
      </c>
      <c r="I208" s="134">
        <v>40</v>
      </c>
      <c r="J208" s="134">
        <v>45</v>
      </c>
      <c r="K208" s="134">
        <v>50</v>
      </c>
      <c r="L208" s="134">
        <v>56</v>
      </c>
      <c r="M208" s="134">
        <v>62</v>
      </c>
      <c r="N208" s="134">
        <v>68</v>
      </c>
      <c r="O208" s="134">
        <v>74.349999999999994</v>
      </c>
      <c r="P208" s="135">
        <v>76.59</v>
      </c>
      <c r="Q208" s="135">
        <v>80.38</v>
      </c>
      <c r="R208" s="135">
        <v>84</v>
      </c>
      <c r="S208" s="135">
        <v>87.3</v>
      </c>
      <c r="T208" s="135">
        <v>89.48</v>
      </c>
      <c r="U208" s="135">
        <v>89.48</v>
      </c>
      <c r="V208" s="135">
        <v>89.48</v>
      </c>
      <c r="W208" s="135">
        <v>89.48</v>
      </c>
      <c r="X208" s="135">
        <v>89.48</v>
      </c>
      <c r="Y208" s="135">
        <v>89.48</v>
      </c>
      <c r="Z208" s="135">
        <v>94.48</v>
      </c>
      <c r="AA208" s="135">
        <v>99.48</v>
      </c>
      <c r="AB208" s="135">
        <v>104.48</v>
      </c>
      <c r="AC208" s="135">
        <v>109.48</v>
      </c>
      <c r="AD208" s="135">
        <v>114.48</v>
      </c>
      <c r="AE208" s="135">
        <v>114.48</v>
      </c>
      <c r="AF208" s="135">
        <v>119.48</v>
      </c>
      <c r="AG208" s="134" t="s">
        <v>52</v>
      </c>
      <c r="AH208" s="134" t="s">
        <v>52</v>
      </c>
      <c r="AI208" s="121"/>
    </row>
    <row r="209" spans="1:35" x14ac:dyDescent="0.15">
      <c r="A209" s="126" t="s">
        <v>780</v>
      </c>
      <c r="B209" s="126" t="s">
        <v>781</v>
      </c>
      <c r="C209" s="126" t="s">
        <v>782</v>
      </c>
      <c r="D209" s="126" t="s">
        <v>94</v>
      </c>
      <c r="E209" s="126" t="s">
        <v>401</v>
      </c>
      <c r="F209" s="134">
        <v>635.95000000000005</v>
      </c>
      <c r="G209" s="134">
        <v>689.26</v>
      </c>
      <c r="H209" s="134">
        <v>676.39</v>
      </c>
      <c r="I209" s="134">
        <v>706.83</v>
      </c>
      <c r="J209" s="134">
        <v>738.58</v>
      </c>
      <c r="K209" s="134">
        <v>772.41</v>
      </c>
      <c r="L209" s="134">
        <v>772.41</v>
      </c>
      <c r="M209" s="134">
        <v>848.49</v>
      </c>
      <c r="N209" s="134">
        <v>890.07</v>
      </c>
      <c r="O209" s="134">
        <v>903.42</v>
      </c>
      <c r="P209" s="135">
        <v>916.97</v>
      </c>
      <c r="Q209" s="135">
        <v>889.45</v>
      </c>
      <c r="R209" s="135">
        <v>862.77</v>
      </c>
      <c r="S209" s="135">
        <v>836.89</v>
      </c>
      <c r="T209" s="135">
        <v>811.78</v>
      </c>
      <c r="U209" s="135">
        <v>811.78</v>
      </c>
      <c r="V209" s="135">
        <v>781.34</v>
      </c>
      <c r="W209" s="135">
        <v>757.9</v>
      </c>
      <c r="X209" s="135">
        <v>735.16</v>
      </c>
      <c r="Y209" s="135">
        <v>727.81</v>
      </c>
      <c r="Z209" s="135">
        <v>727.81</v>
      </c>
      <c r="AA209" s="135">
        <v>727.81</v>
      </c>
      <c r="AB209" s="135">
        <v>727.81</v>
      </c>
      <c r="AC209" s="135">
        <v>762.02</v>
      </c>
      <c r="AD209" s="135">
        <v>792.42</v>
      </c>
      <c r="AE209" s="135">
        <v>831.96</v>
      </c>
      <c r="AF209" s="135">
        <v>831.96</v>
      </c>
      <c r="AG209" s="134">
        <v>871.86</v>
      </c>
      <c r="AH209" s="134">
        <v>915.37</v>
      </c>
      <c r="AI209" s="121"/>
    </row>
    <row r="210" spans="1:35" x14ac:dyDescent="0.15">
      <c r="A210" s="126" t="s">
        <v>783</v>
      </c>
      <c r="B210" s="16" t="s">
        <v>784</v>
      </c>
      <c r="C210" s="126" t="s">
        <v>785</v>
      </c>
      <c r="D210" s="126" t="s">
        <v>94</v>
      </c>
      <c r="E210" s="126" t="s">
        <v>82</v>
      </c>
      <c r="F210" s="134">
        <v>455</v>
      </c>
      <c r="G210" s="134">
        <v>503.91</v>
      </c>
      <c r="H210" s="134">
        <v>557.37</v>
      </c>
      <c r="I210" s="134">
        <v>609.66</v>
      </c>
      <c r="J210" s="134">
        <v>644.85</v>
      </c>
      <c r="K210" s="134">
        <v>680.58</v>
      </c>
      <c r="L210" s="134">
        <v>734.67</v>
      </c>
      <c r="M210" s="134">
        <v>844.56</v>
      </c>
      <c r="N210" s="134">
        <v>840.15</v>
      </c>
      <c r="O210" s="134">
        <v>869.4</v>
      </c>
      <c r="P210" s="135">
        <v>910.62</v>
      </c>
      <c r="Q210" s="135">
        <v>955.62</v>
      </c>
      <c r="R210" s="135">
        <v>999</v>
      </c>
      <c r="S210" s="135">
        <v>1018.17</v>
      </c>
      <c r="T210" s="135">
        <v>1037.8800000000001</v>
      </c>
      <c r="U210" s="135">
        <v>1037.8800000000001</v>
      </c>
      <c r="V210" s="135">
        <v>1037.8800000000001</v>
      </c>
      <c r="W210" s="135">
        <v>1037.8800000000001</v>
      </c>
      <c r="X210" s="135">
        <v>1037.8800000000001</v>
      </c>
      <c r="Y210" s="135">
        <v>1037.8800000000001</v>
      </c>
      <c r="Z210" s="135">
        <v>1079.28</v>
      </c>
      <c r="AA210" s="135">
        <v>1133.0999999999999</v>
      </c>
      <c r="AB210" s="135">
        <v>1200.96</v>
      </c>
      <c r="AC210" s="135">
        <v>1236.8699999999999</v>
      </c>
      <c r="AD210" s="135">
        <v>1286.28</v>
      </c>
      <c r="AE210" s="135">
        <v>1350.45</v>
      </c>
      <c r="AF210" s="135">
        <v>1390.86</v>
      </c>
      <c r="AG210" s="134">
        <v>1460.25</v>
      </c>
      <c r="AH210" s="134">
        <v>1533.24</v>
      </c>
      <c r="AI210" s="121"/>
    </row>
    <row r="211" spans="1:35" ht="17" x14ac:dyDescent="0.15">
      <c r="A211" s="16" t="s">
        <v>786</v>
      </c>
      <c r="B211" s="126" t="s">
        <v>787</v>
      </c>
      <c r="C211" s="16" t="s">
        <v>788</v>
      </c>
      <c r="D211" s="126" t="s">
        <v>194</v>
      </c>
      <c r="E211" s="126" t="s">
        <v>88</v>
      </c>
      <c r="F211" s="134" t="s">
        <v>52</v>
      </c>
      <c r="G211" s="134" t="s">
        <v>52</v>
      </c>
      <c r="H211" s="134" t="s">
        <v>52</v>
      </c>
      <c r="I211" s="134" t="s">
        <v>52</v>
      </c>
      <c r="J211" s="134" t="s">
        <v>52</v>
      </c>
      <c r="K211" s="134" t="s">
        <v>52</v>
      </c>
      <c r="L211" s="134" t="s">
        <v>52</v>
      </c>
      <c r="M211" s="134" t="s">
        <v>52</v>
      </c>
      <c r="N211" s="140">
        <v>51.3</v>
      </c>
      <c r="O211" s="134">
        <v>52.11</v>
      </c>
      <c r="P211" s="135">
        <v>53.64</v>
      </c>
      <c r="Q211" s="135">
        <v>56.07</v>
      </c>
      <c r="R211" s="135">
        <v>58.23</v>
      </c>
      <c r="S211" s="135">
        <v>60.3</v>
      </c>
      <c r="T211" s="135">
        <v>61.38</v>
      </c>
      <c r="U211" s="135">
        <v>61.38</v>
      </c>
      <c r="V211" s="135">
        <v>61.38</v>
      </c>
      <c r="W211" s="135">
        <v>61.38</v>
      </c>
      <c r="X211" s="135">
        <v>61.38</v>
      </c>
      <c r="Y211" s="135">
        <v>61.38</v>
      </c>
      <c r="Z211" s="135">
        <v>62.6</v>
      </c>
      <c r="AA211" s="135">
        <v>63.84</v>
      </c>
      <c r="AB211" s="135">
        <v>65.739999999999995</v>
      </c>
      <c r="AC211" s="135">
        <v>67.709999999999994</v>
      </c>
      <c r="AD211" s="135">
        <v>69.06</v>
      </c>
      <c r="AE211" s="135" t="s">
        <v>52</v>
      </c>
      <c r="AF211" s="135" t="s">
        <v>52</v>
      </c>
      <c r="AG211" s="134" t="s">
        <v>52</v>
      </c>
      <c r="AH211" s="134" t="s">
        <v>52</v>
      </c>
    </row>
    <row r="212" spans="1:35" ht="17" x14ac:dyDescent="0.15">
      <c r="A212" s="16" t="s">
        <v>789</v>
      </c>
      <c r="B212" s="126" t="s">
        <v>790</v>
      </c>
      <c r="C212" s="16" t="s">
        <v>791</v>
      </c>
      <c r="D212" s="126" t="s">
        <v>94</v>
      </c>
      <c r="E212" s="126" t="s">
        <v>88</v>
      </c>
      <c r="F212" s="134" t="s">
        <v>52</v>
      </c>
      <c r="G212" s="134" t="s">
        <v>52</v>
      </c>
      <c r="H212" s="134" t="s">
        <v>52</v>
      </c>
      <c r="I212" s="134" t="s">
        <v>52</v>
      </c>
      <c r="J212" s="134" t="s">
        <v>52</v>
      </c>
      <c r="K212" s="134" t="s">
        <v>52</v>
      </c>
      <c r="L212" s="134" t="s">
        <v>52</v>
      </c>
      <c r="M212" s="134" t="s">
        <v>52</v>
      </c>
      <c r="N212" s="134" t="s">
        <v>52</v>
      </c>
      <c r="O212" s="134" t="s">
        <v>52</v>
      </c>
      <c r="P212" s="134" t="s">
        <v>52</v>
      </c>
      <c r="Q212" s="134" t="s">
        <v>52</v>
      </c>
      <c r="R212" s="134" t="s">
        <v>52</v>
      </c>
      <c r="S212" s="134" t="s">
        <v>52</v>
      </c>
      <c r="T212" s="134" t="s">
        <v>52</v>
      </c>
      <c r="U212" s="134" t="s">
        <v>52</v>
      </c>
      <c r="V212" s="134" t="s">
        <v>52</v>
      </c>
      <c r="W212" s="134" t="s">
        <v>52</v>
      </c>
      <c r="X212" s="134" t="s">
        <v>52</v>
      </c>
      <c r="Y212" s="134" t="s">
        <v>52</v>
      </c>
      <c r="Z212" s="134" t="s">
        <v>52</v>
      </c>
      <c r="AA212" s="134" t="s">
        <v>52</v>
      </c>
      <c r="AB212" s="134" t="s">
        <v>52</v>
      </c>
      <c r="AC212" s="134" t="s">
        <v>52</v>
      </c>
      <c r="AD212" s="135" t="s">
        <v>52</v>
      </c>
      <c r="AE212" s="135">
        <v>70.430000000000007</v>
      </c>
      <c r="AF212" s="135">
        <v>75.430000000000007</v>
      </c>
      <c r="AG212" s="134">
        <v>80.430000000000007</v>
      </c>
      <c r="AH212" s="134">
        <v>82.84</v>
      </c>
    </row>
    <row r="213" spans="1:35" x14ac:dyDescent="0.15">
      <c r="A213" s="126" t="s">
        <v>792</v>
      </c>
      <c r="B213" s="126" t="s">
        <v>793</v>
      </c>
      <c r="C213" s="126" t="s">
        <v>794</v>
      </c>
      <c r="D213" s="126" t="s">
        <v>94</v>
      </c>
      <c r="E213" s="126" t="s">
        <v>86</v>
      </c>
      <c r="F213" s="134">
        <v>45.81</v>
      </c>
      <c r="G213" s="134">
        <v>51.75</v>
      </c>
      <c r="H213" s="134">
        <v>50.13</v>
      </c>
      <c r="I213" s="134">
        <v>53.91</v>
      </c>
      <c r="J213" s="134">
        <v>55.08</v>
      </c>
      <c r="K213" s="139">
        <v>59.04</v>
      </c>
      <c r="L213" s="134">
        <v>75.150000000000006</v>
      </c>
      <c r="M213" s="134">
        <v>97.29</v>
      </c>
      <c r="N213" s="134">
        <v>108.36</v>
      </c>
      <c r="O213" s="134">
        <v>113.76</v>
      </c>
      <c r="P213" s="135">
        <v>119.43</v>
      </c>
      <c r="Q213" s="135">
        <v>125.37</v>
      </c>
      <c r="R213" s="135">
        <v>135.54</v>
      </c>
      <c r="S213" s="135">
        <v>142.11000000000001</v>
      </c>
      <c r="T213" s="135">
        <v>146.25</v>
      </c>
      <c r="U213" s="135">
        <v>146.25</v>
      </c>
      <c r="V213" s="135">
        <v>146.25</v>
      </c>
      <c r="W213" s="135">
        <v>151.25</v>
      </c>
      <c r="X213" s="135">
        <v>154.26</v>
      </c>
      <c r="Y213" s="135">
        <v>157.33000000000001</v>
      </c>
      <c r="Z213" s="135">
        <v>160.46</v>
      </c>
      <c r="AA213" s="135">
        <v>165.46</v>
      </c>
      <c r="AB213" s="135">
        <v>177.46</v>
      </c>
      <c r="AC213" s="135">
        <v>201.46</v>
      </c>
      <c r="AD213" s="135">
        <v>211.46</v>
      </c>
      <c r="AE213" s="135">
        <v>226.46</v>
      </c>
      <c r="AF213" s="135">
        <v>236.46</v>
      </c>
      <c r="AG213" s="134">
        <v>251.46</v>
      </c>
      <c r="AH213" s="134">
        <v>261.45999999999998</v>
      </c>
      <c r="AI213" s="121"/>
    </row>
    <row r="214" spans="1:35" x14ac:dyDescent="0.15">
      <c r="A214" s="126" t="s">
        <v>795</v>
      </c>
      <c r="B214" s="126" t="s">
        <v>796</v>
      </c>
      <c r="C214" s="126" t="s">
        <v>797</v>
      </c>
      <c r="D214" s="126" t="s">
        <v>94</v>
      </c>
      <c r="E214" s="126" t="s">
        <v>76</v>
      </c>
      <c r="F214" s="134">
        <v>72.61</v>
      </c>
      <c r="G214" s="134">
        <v>78.02</v>
      </c>
      <c r="H214" s="134">
        <v>86.3</v>
      </c>
      <c r="I214" s="134">
        <v>94.49</v>
      </c>
      <c r="J214" s="134">
        <v>98.39</v>
      </c>
      <c r="K214" s="134">
        <v>105.61</v>
      </c>
      <c r="L214" s="134">
        <v>122.69</v>
      </c>
      <c r="M214" s="134">
        <v>132.43</v>
      </c>
      <c r="N214" s="134">
        <v>139.97999999999999</v>
      </c>
      <c r="O214" s="134">
        <v>144.6</v>
      </c>
      <c r="P214" s="135">
        <v>150.24</v>
      </c>
      <c r="Q214" s="135">
        <v>152.49</v>
      </c>
      <c r="R214" s="135">
        <v>159.35</v>
      </c>
      <c r="S214" s="135">
        <v>165.65</v>
      </c>
      <c r="T214" s="135">
        <v>169.79</v>
      </c>
      <c r="U214" s="135">
        <v>168.03</v>
      </c>
      <c r="V214" s="135">
        <v>168.03</v>
      </c>
      <c r="W214" s="135">
        <v>168.03</v>
      </c>
      <c r="X214" s="135">
        <v>168.03</v>
      </c>
      <c r="Y214" s="135">
        <v>160.47999999999999</v>
      </c>
      <c r="Z214" s="135">
        <v>160.47999999999999</v>
      </c>
      <c r="AA214" s="135">
        <v>165.48</v>
      </c>
      <c r="AB214" s="135">
        <v>167.97</v>
      </c>
      <c r="AC214" s="135">
        <v>167.97</v>
      </c>
      <c r="AD214" s="135">
        <v>167.97</v>
      </c>
      <c r="AE214" s="135">
        <v>172.97</v>
      </c>
      <c r="AF214" s="135">
        <v>177.97</v>
      </c>
      <c r="AG214" s="134">
        <v>177.97</v>
      </c>
      <c r="AH214" s="134">
        <v>177.97</v>
      </c>
      <c r="AI214" s="121"/>
    </row>
    <row r="215" spans="1:35" x14ac:dyDescent="0.15">
      <c r="A215" s="126" t="s">
        <v>798</v>
      </c>
      <c r="B215" s="126" t="s">
        <v>799</v>
      </c>
      <c r="C215" s="126" t="s">
        <v>800</v>
      </c>
      <c r="D215" s="126" t="s">
        <v>94</v>
      </c>
      <c r="E215" s="126" t="s">
        <v>227</v>
      </c>
      <c r="F215" s="134">
        <v>709.98</v>
      </c>
      <c r="G215" s="134">
        <v>745.54</v>
      </c>
      <c r="H215" s="134">
        <v>759.68</v>
      </c>
      <c r="I215" s="134">
        <v>792.99</v>
      </c>
      <c r="J215" s="134">
        <v>809.02</v>
      </c>
      <c r="K215" s="134">
        <v>809.12</v>
      </c>
      <c r="L215" s="134">
        <v>809.12</v>
      </c>
      <c r="M215" s="134">
        <v>949.6</v>
      </c>
      <c r="N215" s="134">
        <v>1017.97</v>
      </c>
      <c r="O215" s="134">
        <v>1068.26</v>
      </c>
      <c r="P215" s="135">
        <v>1094.98</v>
      </c>
      <c r="Q215" s="135">
        <v>1127.83</v>
      </c>
      <c r="R215" s="135">
        <v>1161.6600000000001</v>
      </c>
      <c r="S215" s="135">
        <v>1184.32</v>
      </c>
      <c r="T215" s="135">
        <v>1184.32</v>
      </c>
      <c r="U215" s="135">
        <v>1184.32</v>
      </c>
      <c r="V215" s="135">
        <v>1184.32</v>
      </c>
      <c r="W215" s="135">
        <v>1184.32</v>
      </c>
      <c r="X215" s="135">
        <v>1184.32</v>
      </c>
      <c r="Y215" s="135">
        <v>1184.32</v>
      </c>
      <c r="Z215" s="135">
        <v>1208.01</v>
      </c>
      <c r="AA215" s="135">
        <v>1244.25</v>
      </c>
      <c r="AB215" s="135">
        <v>1281.57</v>
      </c>
      <c r="AC215" s="135">
        <v>1319.89</v>
      </c>
      <c r="AD215" s="135">
        <v>1372.56</v>
      </c>
      <c r="AE215" s="135">
        <v>1441.04</v>
      </c>
      <c r="AF215" s="135">
        <v>1484.13</v>
      </c>
      <c r="AG215" s="134">
        <v>1558.18</v>
      </c>
      <c r="AH215" s="134">
        <v>1635.92</v>
      </c>
      <c r="AI215" s="121"/>
    </row>
    <row r="216" spans="1:35" x14ac:dyDescent="0.15">
      <c r="A216" s="126" t="s">
        <v>801</v>
      </c>
      <c r="B216" s="126" t="s">
        <v>802</v>
      </c>
      <c r="C216" s="126" t="s">
        <v>803</v>
      </c>
      <c r="D216" s="126" t="s">
        <v>94</v>
      </c>
      <c r="E216" s="126" t="s">
        <v>76</v>
      </c>
      <c r="F216" s="134">
        <v>196.59</v>
      </c>
      <c r="G216" s="134">
        <v>164.83</v>
      </c>
      <c r="H216" s="134">
        <v>199.93</v>
      </c>
      <c r="I216" s="134">
        <v>208.92</v>
      </c>
      <c r="J216" s="134">
        <v>208.92</v>
      </c>
      <c r="K216" s="134">
        <v>215.19</v>
      </c>
      <c r="L216" s="134">
        <v>215.19</v>
      </c>
      <c r="M216" s="134">
        <v>208.73</v>
      </c>
      <c r="N216" s="134">
        <v>216</v>
      </c>
      <c r="O216" s="134">
        <v>224.35</v>
      </c>
      <c r="P216" s="135">
        <v>230.85</v>
      </c>
      <c r="Q216" s="135">
        <v>235.26</v>
      </c>
      <c r="R216" s="135">
        <v>242.1</v>
      </c>
      <c r="S216" s="135">
        <v>251.55</v>
      </c>
      <c r="T216" s="135">
        <v>251.55</v>
      </c>
      <c r="U216" s="135">
        <v>251.55</v>
      </c>
      <c r="V216" s="135">
        <v>251.55</v>
      </c>
      <c r="W216" s="135">
        <v>255.33</v>
      </c>
      <c r="X216" s="135">
        <v>259.13</v>
      </c>
      <c r="Y216" s="135">
        <v>263.02</v>
      </c>
      <c r="Z216" s="135">
        <v>266.97000000000003</v>
      </c>
      <c r="AA216" s="135">
        <v>272.27999999999997</v>
      </c>
      <c r="AB216" s="135">
        <v>272.27999999999997</v>
      </c>
      <c r="AC216" s="135">
        <v>277.73</v>
      </c>
      <c r="AD216" s="135">
        <v>283.26</v>
      </c>
      <c r="AE216" s="135">
        <v>288.89999999999998</v>
      </c>
      <c r="AF216" s="135">
        <v>288.89999999999998</v>
      </c>
      <c r="AG216" s="134">
        <v>288.89999999999998</v>
      </c>
      <c r="AH216" s="134">
        <v>288.89999999999998</v>
      </c>
      <c r="AI216" s="121"/>
    </row>
    <row r="217" spans="1:35" x14ac:dyDescent="0.15">
      <c r="A217" s="126" t="s">
        <v>804</v>
      </c>
      <c r="B217" s="126" t="s">
        <v>805</v>
      </c>
      <c r="C217" s="126" t="s">
        <v>806</v>
      </c>
      <c r="D217" s="126" t="s">
        <v>194</v>
      </c>
      <c r="E217" s="126" t="s">
        <v>76</v>
      </c>
      <c r="F217" s="134">
        <v>125</v>
      </c>
      <c r="G217" s="134">
        <v>127.74</v>
      </c>
      <c r="H217" s="134">
        <v>112.3</v>
      </c>
      <c r="I217" s="134">
        <v>119.2</v>
      </c>
      <c r="J217" s="134">
        <v>129.78</v>
      </c>
      <c r="K217" s="134">
        <v>142.63999999999999</v>
      </c>
      <c r="L217" s="134">
        <v>153.27000000000001</v>
      </c>
      <c r="M217" s="134">
        <v>165.37</v>
      </c>
      <c r="N217" s="134">
        <v>177.72</v>
      </c>
      <c r="O217" s="134">
        <v>186.15</v>
      </c>
      <c r="P217" s="135">
        <v>194.36</v>
      </c>
      <c r="Q217" s="135">
        <v>202.72</v>
      </c>
      <c r="R217" s="135">
        <v>211.23</v>
      </c>
      <c r="S217" s="135">
        <v>219.56</v>
      </c>
      <c r="T217" s="135">
        <v>219.56</v>
      </c>
      <c r="U217" s="135">
        <v>219.56</v>
      </c>
      <c r="V217" s="135">
        <v>219.56</v>
      </c>
      <c r="W217" s="135">
        <v>219.56</v>
      </c>
      <c r="X217" s="135">
        <v>219.56</v>
      </c>
      <c r="Y217" s="135">
        <v>219.56</v>
      </c>
      <c r="Z217" s="135">
        <v>223.93</v>
      </c>
      <c r="AA217" s="135">
        <v>228.93</v>
      </c>
      <c r="AB217" s="135">
        <v>233.93</v>
      </c>
      <c r="AC217" s="135">
        <v>240.92</v>
      </c>
      <c r="AD217" s="135">
        <v>245.92</v>
      </c>
      <c r="AE217" s="135">
        <v>250.92</v>
      </c>
      <c r="AF217" s="135">
        <v>255.92</v>
      </c>
      <c r="AG217" s="134" t="s">
        <v>52</v>
      </c>
      <c r="AH217" s="134" t="s">
        <v>52</v>
      </c>
      <c r="AI217" s="121"/>
    </row>
    <row r="218" spans="1:35" x14ac:dyDescent="0.15">
      <c r="A218" s="126" t="s">
        <v>807</v>
      </c>
      <c r="B218" s="126" t="s">
        <v>808</v>
      </c>
      <c r="C218" s="126" t="s">
        <v>809</v>
      </c>
      <c r="D218" s="126" t="s">
        <v>94</v>
      </c>
      <c r="E218" s="126" t="s">
        <v>227</v>
      </c>
      <c r="F218" s="134">
        <v>509.34</v>
      </c>
      <c r="G218" s="134">
        <v>586.94000000000005</v>
      </c>
      <c r="H218" s="134">
        <v>627.19000000000005</v>
      </c>
      <c r="I218" s="134">
        <v>682.52</v>
      </c>
      <c r="J218" s="134">
        <v>729.65</v>
      </c>
      <c r="K218" s="134">
        <v>788.07</v>
      </c>
      <c r="L218" s="134">
        <v>835.38</v>
      </c>
      <c r="M218" s="134">
        <v>1001.16</v>
      </c>
      <c r="N218" s="134">
        <v>1033.8900000000001</v>
      </c>
      <c r="O218" s="134">
        <v>1041.28</v>
      </c>
      <c r="P218" s="135">
        <v>1067.19</v>
      </c>
      <c r="Q218" s="135">
        <v>1119.5</v>
      </c>
      <c r="R218" s="135">
        <v>1152.55</v>
      </c>
      <c r="S218" s="135">
        <v>1186.55</v>
      </c>
      <c r="T218" s="135">
        <v>1186.55</v>
      </c>
      <c r="U218" s="135">
        <v>1186.55</v>
      </c>
      <c r="V218" s="135">
        <v>1186.55</v>
      </c>
      <c r="W218" s="135">
        <v>1210.28</v>
      </c>
      <c r="X218" s="135">
        <v>1210.28</v>
      </c>
      <c r="Y218" s="135">
        <v>1234.3599999999999</v>
      </c>
      <c r="Z218" s="135">
        <v>1283.6099999999999</v>
      </c>
      <c r="AA218" s="135">
        <v>1347.66</v>
      </c>
      <c r="AB218" s="135">
        <v>1394.69</v>
      </c>
      <c r="AC218" s="135">
        <v>1464.29</v>
      </c>
      <c r="AD218" s="135">
        <v>1522.72</v>
      </c>
      <c r="AE218" s="135">
        <v>1598.7</v>
      </c>
      <c r="AF218" s="135">
        <v>1646.5</v>
      </c>
      <c r="AG218" s="134">
        <v>1728.66</v>
      </c>
      <c r="AH218" s="134">
        <v>1814.92</v>
      </c>
      <c r="AI218" s="121"/>
    </row>
    <row r="219" spans="1:35" x14ac:dyDescent="0.15">
      <c r="A219" s="126" t="s">
        <v>810</v>
      </c>
      <c r="B219" s="126" t="s">
        <v>811</v>
      </c>
      <c r="C219" s="126" t="s">
        <v>812</v>
      </c>
      <c r="D219" s="126" t="s">
        <v>94</v>
      </c>
      <c r="E219" s="126" t="s">
        <v>76</v>
      </c>
      <c r="F219" s="134">
        <v>73.31</v>
      </c>
      <c r="G219" s="134">
        <v>74.12</v>
      </c>
      <c r="H219" s="134">
        <v>87.01</v>
      </c>
      <c r="I219" s="134">
        <v>91.34</v>
      </c>
      <c r="J219" s="134">
        <v>96.56</v>
      </c>
      <c r="K219" s="134">
        <v>103.75</v>
      </c>
      <c r="L219" s="134">
        <v>129.81</v>
      </c>
      <c r="M219" s="134">
        <v>133.15</v>
      </c>
      <c r="N219" s="134">
        <v>136.72</v>
      </c>
      <c r="O219" s="134">
        <v>142.36000000000001</v>
      </c>
      <c r="P219" s="135">
        <v>146.33000000000001</v>
      </c>
      <c r="Q219" s="135">
        <v>153.13999999999999</v>
      </c>
      <c r="R219" s="135">
        <v>160.53</v>
      </c>
      <c r="S219" s="135">
        <v>168.33</v>
      </c>
      <c r="T219" s="135">
        <v>151.84</v>
      </c>
      <c r="U219" s="135">
        <v>151.84</v>
      </c>
      <c r="V219" s="135">
        <v>151.84</v>
      </c>
      <c r="W219" s="135">
        <v>151.84</v>
      </c>
      <c r="X219" s="135">
        <v>151.84</v>
      </c>
      <c r="Y219" s="135">
        <v>151.84</v>
      </c>
      <c r="Z219" s="135">
        <v>156.84</v>
      </c>
      <c r="AA219" s="135">
        <v>161.84</v>
      </c>
      <c r="AB219" s="135">
        <v>166.84</v>
      </c>
      <c r="AC219" s="135">
        <v>171.84</v>
      </c>
      <c r="AD219" s="135">
        <v>176.84</v>
      </c>
      <c r="AE219" s="135">
        <v>181.84</v>
      </c>
      <c r="AF219" s="135">
        <v>186.84</v>
      </c>
      <c r="AG219" s="134">
        <v>192.42</v>
      </c>
      <c r="AH219" s="134">
        <v>198.17</v>
      </c>
      <c r="AI219" s="121"/>
    </row>
    <row r="220" spans="1:35" ht="17" x14ac:dyDescent="0.15">
      <c r="A220" s="129" t="s">
        <v>813</v>
      </c>
      <c r="B220" s="126" t="s">
        <v>52</v>
      </c>
      <c r="C220" s="129" t="s">
        <v>814</v>
      </c>
      <c r="D220" s="126" t="s">
        <v>194</v>
      </c>
      <c r="E220" s="126" t="s">
        <v>76</v>
      </c>
      <c r="F220" s="134" t="s">
        <v>52</v>
      </c>
      <c r="G220" s="134" t="s">
        <v>52</v>
      </c>
      <c r="H220" s="134" t="s">
        <v>52</v>
      </c>
      <c r="I220" s="134" t="s">
        <v>52</v>
      </c>
      <c r="J220" s="134" t="s">
        <v>52</v>
      </c>
      <c r="K220" s="134" t="s">
        <v>52</v>
      </c>
      <c r="L220" s="134" t="s">
        <v>52</v>
      </c>
      <c r="M220" s="134" t="s">
        <v>52</v>
      </c>
      <c r="N220" s="134" t="s">
        <v>52</v>
      </c>
      <c r="O220" s="134" t="s">
        <v>52</v>
      </c>
      <c r="P220" s="134" t="s">
        <v>52</v>
      </c>
      <c r="Q220" s="134" t="s">
        <v>52</v>
      </c>
      <c r="R220" s="134" t="s">
        <v>52</v>
      </c>
      <c r="S220" s="134" t="s">
        <v>52</v>
      </c>
      <c r="T220" s="134" t="s">
        <v>52</v>
      </c>
      <c r="U220" s="134" t="s">
        <v>52</v>
      </c>
      <c r="V220" s="135" t="s">
        <v>52</v>
      </c>
      <c r="W220" s="135" t="s">
        <v>52</v>
      </c>
      <c r="X220" s="135" t="s">
        <v>52</v>
      </c>
      <c r="Y220" s="135" t="s">
        <v>52</v>
      </c>
      <c r="Z220" s="135" t="s">
        <v>52</v>
      </c>
      <c r="AA220" s="135" t="s">
        <v>52</v>
      </c>
      <c r="AB220" s="135" t="s">
        <v>52</v>
      </c>
      <c r="AC220" s="135" t="s">
        <v>52</v>
      </c>
      <c r="AD220" s="135" t="s">
        <v>52</v>
      </c>
      <c r="AE220" s="135" t="s">
        <v>52</v>
      </c>
      <c r="AF220" s="135" t="s">
        <v>52</v>
      </c>
      <c r="AG220" s="134" t="s">
        <v>52</v>
      </c>
      <c r="AH220" s="134" t="s">
        <v>52</v>
      </c>
      <c r="AI220" s="130"/>
    </row>
    <row r="221" spans="1:35" x14ac:dyDescent="0.15">
      <c r="A221" s="126" t="s">
        <v>815</v>
      </c>
      <c r="B221" s="126" t="s">
        <v>816</v>
      </c>
      <c r="C221" s="126" t="s">
        <v>817</v>
      </c>
      <c r="D221" s="126" t="s">
        <v>94</v>
      </c>
      <c r="E221" s="126" t="s">
        <v>78</v>
      </c>
      <c r="F221" s="134">
        <v>790.67</v>
      </c>
      <c r="G221" s="134">
        <v>830.76</v>
      </c>
      <c r="H221" s="134">
        <v>875.93</v>
      </c>
      <c r="I221" s="134">
        <v>914.27</v>
      </c>
      <c r="J221" s="134">
        <v>955.6</v>
      </c>
      <c r="K221" s="134">
        <v>998.7</v>
      </c>
      <c r="L221" s="134">
        <v>1043.69</v>
      </c>
      <c r="M221" s="134">
        <v>1090.71</v>
      </c>
      <c r="N221" s="134">
        <v>1110.92</v>
      </c>
      <c r="O221" s="134">
        <v>1165.3499999999999</v>
      </c>
      <c r="P221" s="135">
        <v>1222.46</v>
      </c>
      <c r="Q221" s="135">
        <v>1282.1500000000001</v>
      </c>
      <c r="R221" s="135">
        <v>1332.15</v>
      </c>
      <c r="S221" s="135">
        <v>1384.1</v>
      </c>
      <c r="T221" s="135">
        <v>1418.7</v>
      </c>
      <c r="U221" s="135">
        <v>1418.7</v>
      </c>
      <c r="V221" s="135">
        <v>1418.7</v>
      </c>
      <c r="W221" s="135">
        <v>1418.7</v>
      </c>
      <c r="X221" s="135">
        <v>1418.7</v>
      </c>
      <c r="Y221" s="135">
        <v>1418.7</v>
      </c>
      <c r="Z221" s="135">
        <v>1474.03</v>
      </c>
      <c r="AA221" s="135">
        <v>1546.26</v>
      </c>
      <c r="AB221" s="135">
        <v>1622.02</v>
      </c>
      <c r="AC221" s="135">
        <v>1685.28</v>
      </c>
      <c r="AD221" s="135">
        <v>1751.01</v>
      </c>
      <c r="AE221" s="135">
        <v>1751.01</v>
      </c>
      <c r="AF221" s="135">
        <v>1836.81</v>
      </c>
      <c r="AG221" s="134">
        <v>1926.81</v>
      </c>
      <c r="AH221" s="134">
        <v>1984.42</v>
      </c>
      <c r="AI221" s="121"/>
    </row>
    <row r="222" spans="1:35" x14ac:dyDescent="0.15">
      <c r="A222" s="126" t="s">
        <v>818</v>
      </c>
      <c r="B222" s="126" t="s">
        <v>819</v>
      </c>
      <c r="C222" s="126" t="s">
        <v>820</v>
      </c>
      <c r="D222" s="126" t="s">
        <v>94</v>
      </c>
      <c r="E222" s="126" t="s">
        <v>76</v>
      </c>
      <c r="F222" s="134">
        <v>113.14</v>
      </c>
      <c r="G222" s="134">
        <v>123.76</v>
      </c>
      <c r="H222" s="134">
        <v>132.28</v>
      </c>
      <c r="I222" s="134">
        <v>138.22999999999999</v>
      </c>
      <c r="J222" s="134">
        <v>144.44999999999999</v>
      </c>
      <c r="K222" s="134">
        <v>153.12</v>
      </c>
      <c r="L222" s="134">
        <v>163.46</v>
      </c>
      <c r="M222" s="134">
        <v>187.98</v>
      </c>
      <c r="N222" s="134">
        <v>196.44</v>
      </c>
      <c r="O222" s="134">
        <v>203.85</v>
      </c>
      <c r="P222" s="135">
        <v>208.75</v>
      </c>
      <c r="Q222" s="135">
        <v>216.06</v>
      </c>
      <c r="R222" s="135">
        <v>223.62</v>
      </c>
      <c r="S222" s="135">
        <v>231.45</v>
      </c>
      <c r="T222" s="135">
        <v>235.85</v>
      </c>
      <c r="U222" s="135">
        <v>235.85</v>
      </c>
      <c r="V222" s="135">
        <v>235.85</v>
      </c>
      <c r="W222" s="135">
        <v>235.85</v>
      </c>
      <c r="X222" s="135">
        <v>235.85</v>
      </c>
      <c r="Y222" s="135">
        <v>240.33</v>
      </c>
      <c r="Z222" s="135">
        <v>245.33</v>
      </c>
      <c r="AA222" s="135">
        <v>250.33</v>
      </c>
      <c r="AB222" s="135">
        <v>257.81</v>
      </c>
      <c r="AC222" s="135">
        <v>265.5</v>
      </c>
      <c r="AD222" s="135">
        <v>270.77999999999997</v>
      </c>
      <c r="AE222" s="135">
        <v>276.17</v>
      </c>
      <c r="AF222" s="135">
        <v>281.67</v>
      </c>
      <c r="AG222" s="134">
        <v>290.08999999999997</v>
      </c>
      <c r="AH222" s="134">
        <v>298.76</v>
      </c>
      <c r="AI222" s="121"/>
    </row>
    <row r="223" spans="1:35" x14ac:dyDescent="0.15">
      <c r="A223" s="126" t="s">
        <v>821</v>
      </c>
      <c r="B223" s="126" t="s">
        <v>822</v>
      </c>
      <c r="C223" s="126" t="s">
        <v>823</v>
      </c>
      <c r="D223" s="126" t="s">
        <v>94</v>
      </c>
      <c r="E223" s="126" t="s">
        <v>76</v>
      </c>
      <c r="F223" s="134">
        <v>113.11</v>
      </c>
      <c r="G223" s="134">
        <v>109.28</v>
      </c>
      <c r="H223" s="134">
        <v>106.73</v>
      </c>
      <c r="I223" s="134">
        <v>111.51</v>
      </c>
      <c r="J223" s="134">
        <v>116.54</v>
      </c>
      <c r="K223" s="134">
        <v>123.2</v>
      </c>
      <c r="L223" s="134">
        <v>131.69</v>
      </c>
      <c r="M223" s="134">
        <v>143.55000000000001</v>
      </c>
      <c r="N223" s="134">
        <v>151.88</v>
      </c>
      <c r="O223" s="134">
        <v>161.77000000000001</v>
      </c>
      <c r="P223" s="135">
        <v>169.38</v>
      </c>
      <c r="Q223" s="135">
        <v>176.9</v>
      </c>
      <c r="R223" s="135">
        <v>185.58</v>
      </c>
      <c r="S223" s="135">
        <v>192.78</v>
      </c>
      <c r="T223" s="135">
        <v>192.78</v>
      </c>
      <c r="U223" s="135">
        <v>192.78</v>
      </c>
      <c r="V223" s="135">
        <v>192.78</v>
      </c>
      <c r="W223" s="135">
        <v>192.78</v>
      </c>
      <c r="X223" s="135">
        <v>192.78</v>
      </c>
      <c r="Y223" s="135">
        <v>192.78</v>
      </c>
      <c r="Z223" s="135">
        <v>192.78</v>
      </c>
      <c r="AA223" s="135">
        <v>192.78</v>
      </c>
      <c r="AB223" s="135">
        <v>198.54</v>
      </c>
      <c r="AC223" s="135">
        <v>204.48</v>
      </c>
      <c r="AD223" s="135">
        <v>209.48</v>
      </c>
      <c r="AE223" s="135">
        <v>214.48</v>
      </c>
      <c r="AF223" s="135">
        <v>219.48</v>
      </c>
      <c r="AG223" s="134">
        <v>226.06</v>
      </c>
      <c r="AH223" s="134">
        <v>232.82</v>
      </c>
      <c r="AI223" s="121"/>
    </row>
    <row r="224" spans="1:35" x14ac:dyDescent="0.15">
      <c r="A224" s="126" t="s">
        <v>824</v>
      </c>
      <c r="B224" s="126" t="s">
        <v>825</v>
      </c>
      <c r="C224" s="126" t="s">
        <v>826</v>
      </c>
      <c r="D224" s="126" t="s">
        <v>94</v>
      </c>
      <c r="E224" s="126" t="s">
        <v>227</v>
      </c>
      <c r="F224" s="134">
        <v>524.65</v>
      </c>
      <c r="G224" s="134">
        <v>572.24</v>
      </c>
      <c r="H224" s="134">
        <v>627.67999999999995</v>
      </c>
      <c r="I224" s="134">
        <v>684.99</v>
      </c>
      <c r="J224" s="134">
        <v>730.02</v>
      </c>
      <c r="K224" s="134">
        <v>808.12</v>
      </c>
      <c r="L224" s="134">
        <v>863.12</v>
      </c>
      <c r="M224" s="134">
        <v>991.6</v>
      </c>
      <c r="N224" s="134">
        <v>1042.67</v>
      </c>
      <c r="O224" s="134">
        <v>1073.3800000000001</v>
      </c>
      <c r="P224" s="135">
        <v>1091.3900000000001</v>
      </c>
      <c r="Q224" s="135">
        <v>1129.1199999999999</v>
      </c>
      <c r="R224" s="135">
        <v>1173.18</v>
      </c>
      <c r="S224" s="135">
        <v>1201.18</v>
      </c>
      <c r="T224" s="135">
        <v>1195.18</v>
      </c>
      <c r="U224" s="135">
        <v>1195.18</v>
      </c>
      <c r="V224" s="135">
        <v>1195.18</v>
      </c>
      <c r="W224" s="135">
        <v>1195.18</v>
      </c>
      <c r="X224" s="135">
        <v>1195.18</v>
      </c>
      <c r="Y224" s="135">
        <v>1219</v>
      </c>
      <c r="Z224" s="135">
        <v>1267.6400000000001</v>
      </c>
      <c r="AA224" s="135">
        <v>1317.71</v>
      </c>
      <c r="AB224" s="135">
        <v>1363.83</v>
      </c>
      <c r="AC224" s="135">
        <v>1408.15</v>
      </c>
      <c r="AD224" s="135">
        <v>1463.77</v>
      </c>
      <c r="AE224" s="135">
        <v>1529.64</v>
      </c>
      <c r="AF224" s="135">
        <v>1575.38</v>
      </c>
      <c r="AG224" s="134">
        <v>1653.99</v>
      </c>
      <c r="AH224" s="134">
        <v>1736.52</v>
      </c>
      <c r="AI224" s="121"/>
    </row>
    <row r="225" spans="1:35" ht="17" x14ac:dyDescent="0.15">
      <c r="A225" s="126" t="s">
        <v>827</v>
      </c>
      <c r="B225" s="126" t="s">
        <v>52</v>
      </c>
      <c r="C225" s="126" t="s">
        <v>828</v>
      </c>
      <c r="D225" s="126" t="s">
        <v>194</v>
      </c>
      <c r="E225" s="126" t="s">
        <v>76</v>
      </c>
      <c r="F225" s="134" t="s">
        <v>52</v>
      </c>
      <c r="G225" s="134" t="s">
        <v>52</v>
      </c>
      <c r="H225" s="134" t="s">
        <v>52</v>
      </c>
      <c r="I225" s="134" t="s">
        <v>52</v>
      </c>
      <c r="J225" s="134" t="s">
        <v>52</v>
      </c>
      <c r="K225" s="134" t="s">
        <v>52</v>
      </c>
      <c r="L225" s="134" t="s">
        <v>52</v>
      </c>
      <c r="M225" s="134" t="s">
        <v>52</v>
      </c>
      <c r="N225" s="134" t="s">
        <v>52</v>
      </c>
      <c r="O225" s="134" t="s">
        <v>52</v>
      </c>
      <c r="P225" s="135" t="s">
        <v>52</v>
      </c>
      <c r="Q225" s="135" t="s">
        <v>52</v>
      </c>
      <c r="R225" s="135" t="s">
        <v>52</v>
      </c>
      <c r="S225" s="135" t="s">
        <v>52</v>
      </c>
      <c r="T225" s="135" t="s">
        <v>52</v>
      </c>
      <c r="U225" s="135" t="s">
        <v>52</v>
      </c>
      <c r="V225" s="135" t="s">
        <v>52</v>
      </c>
      <c r="W225" s="135" t="s">
        <v>52</v>
      </c>
      <c r="X225" s="135" t="s">
        <v>52</v>
      </c>
      <c r="Y225" s="135" t="s">
        <v>52</v>
      </c>
      <c r="Z225" s="135" t="s">
        <v>52</v>
      </c>
      <c r="AA225" s="135" t="s">
        <v>52</v>
      </c>
      <c r="AB225" s="135" t="s">
        <v>52</v>
      </c>
      <c r="AC225" s="135" t="s">
        <v>52</v>
      </c>
      <c r="AD225" s="135" t="s">
        <v>52</v>
      </c>
      <c r="AE225" s="135" t="s">
        <v>52</v>
      </c>
      <c r="AF225" s="135" t="s">
        <v>52</v>
      </c>
      <c r="AG225" s="134" t="s">
        <v>52</v>
      </c>
      <c r="AH225" s="134" t="s">
        <v>52</v>
      </c>
      <c r="AI225" s="121"/>
    </row>
    <row r="226" spans="1:35" x14ac:dyDescent="0.15">
      <c r="A226" s="16" t="s">
        <v>829</v>
      </c>
      <c r="B226" s="126" t="s">
        <v>830</v>
      </c>
      <c r="C226" s="16" t="s">
        <v>831</v>
      </c>
      <c r="D226" s="126" t="s">
        <v>94</v>
      </c>
      <c r="E226" s="126" t="s">
        <v>88</v>
      </c>
      <c r="F226" s="134" t="s">
        <v>52</v>
      </c>
      <c r="G226" s="134" t="s">
        <v>52</v>
      </c>
      <c r="H226" s="134" t="s">
        <v>52</v>
      </c>
      <c r="I226" s="134" t="s">
        <v>52</v>
      </c>
      <c r="J226" s="134" t="s">
        <v>52</v>
      </c>
      <c r="K226" s="134" t="s">
        <v>52</v>
      </c>
      <c r="L226" s="134" t="s">
        <v>52</v>
      </c>
      <c r="M226" s="134" t="s">
        <v>52</v>
      </c>
      <c r="N226" s="140">
        <v>56.48</v>
      </c>
      <c r="O226" s="134">
        <v>59.05</v>
      </c>
      <c r="P226" s="135">
        <v>61.95</v>
      </c>
      <c r="Q226" s="135">
        <v>65.010000000000005</v>
      </c>
      <c r="R226" s="135">
        <v>68.209999999999994</v>
      </c>
      <c r="S226" s="135">
        <v>71.569999999999993</v>
      </c>
      <c r="T226" s="135">
        <v>73.64</v>
      </c>
      <c r="U226" s="135">
        <v>73.64</v>
      </c>
      <c r="V226" s="135">
        <v>73.64</v>
      </c>
      <c r="W226" s="135">
        <v>73.64</v>
      </c>
      <c r="X226" s="135">
        <v>75.06</v>
      </c>
      <c r="Y226" s="135">
        <v>76.5</v>
      </c>
      <c r="Z226" s="135">
        <v>78</v>
      </c>
      <c r="AA226" s="135">
        <v>79.53</v>
      </c>
      <c r="AB226" s="135">
        <v>81.900000000000006</v>
      </c>
      <c r="AC226" s="135">
        <v>84.34</v>
      </c>
      <c r="AD226" s="135">
        <v>85.99</v>
      </c>
      <c r="AE226" s="135">
        <v>87.68</v>
      </c>
      <c r="AF226" s="135">
        <v>89.4</v>
      </c>
      <c r="AG226" s="134">
        <v>94.4</v>
      </c>
      <c r="AH226" s="134">
        <v>97.22</v>
      </c>
    </row>
    <row r="227" spans="1:35" ht="17" x14ac:dyDescent="0.15">
      <c r="A227" s="126" t="s">
        <v>832</v>
      </c>
      <c r="B227" s="126" t="s">
        <v>52</v>
      </c>
      <c r="C227" s="126" t="s">
        <v>833</v>
      </c>
      <c r="D227" s="126" t="s">
        <v>194</v>
      </c>
      <c r="E227" s="126" t="s">
        <v>82</v>
      </c>
      <c r="F227" s="134" t="s">
        <v>52</v>
      </c>
      <c r="G227" s="134" t="s">
        <v>52</v>
      </c>
      <c r="H227" s="134" t="s">
        <v>52</v>
      </c>
      <c r="I227" s="134" t="s">
        <v>52</v>
      </c>
      <c r="J227" s="134" t="s">
        <v>52</v>
      </c>
      <c r="K227" s="134" t="s">
        <v>52</v>
      </c>
      <c r="L227" s="134" t="s">
        <v>52</v>
      </c>
      <c r="M227" s="134" t="s">
        <v>52</v>
      </c>
      <c r="N227" s="134" t="s">
        <v>52</v>
      </c>
      <c r="O227" s="134" t="s">
        <v>52</v>
      </c>
      <c r="P227" s="135" t="s">
        <v>52</v>
      </c>
      <c r="Q227" s="135" t="s">
        <v>52</v>
      </c>
      <c r="R227" s="135" t="s">
        <v>52</v>
      </c>
      <c r="S227" s="135" t="s">
        <v>52</v>
      </c>
      <c r="T227" s="135" t="s">
        <v>52</v>
      </c>
      <c r="U227" s="135" t="s">
        <v>52</v>
      </c>
      <c r="V227" s="135" t="s">
        <v>52</v>
      </c>
      <c r="W227" s="135" t="s">
        <v>52</v>
      </c>
      <c r="X227" s="135" t="s">
        <v>52</v>
      </c>
      <c r="Y227" s="135" t="s">
        <v>52</v>
      </c>
      <c r="Z227" s="135" t="s">
        <v>52</v>
      </c>
      <c r="AA227" s="135" t="s">
        <v>52</v>
      </c>
      <c r="AB227" s="135" t="s">
        <v>52</v>
      </c>
      <c r="AC227" s="135" t="s">
        <v>52</v>
      </c>
      <c r="AD227" s="135" t="s">
        <v>52</v>
      </c>
      <c r="AE227" s="135" t="s">
        <v>52</v>
      </c>
      <c r="AF227" s="135" t="s">
        <v>52</v>
      </c>
      <c r="AG227" s="134" t="s">
        <v>52</v>
      </c>
      <c r="AH227" s="134" t="s">
        <v>52</v>
      </c>
      <c r="AI227" s="121"/>
    </row>
    <row r="228" spans="1:35" x14ac:dyDescent="0.15">
      <c r="A228" s="126" t="s">
        <v>834</v>
      </c>
      <c r="B228" s="16" t="s">
        <v>835</v>
      </c>
      <c r="C228" s="126" t="s">
        <v>836</v>
      </c>
      <c r="D228" s="126" t="s">
        <v>94</v>
      </c>
      <c r="E228" s="126" t="s">
        <v>78</v>
      </c>
      <c r="F228" s="134" t="s">
        <v>52</v>
      </c>
      <c r="G228" s="134" t="s">
        <v>52</v>
      </c>
      <c r="H228" s="134">
        <v>588.32000000000005</v>
      </c>
      <c r="I228" s="134">
        <v>653.66</v>
      </c>
      <c r="J228" s="134">
        <v>677.45</v>
      </c>
      <c r="K228" s="134">
        <v>743.89</v>
      </c>
      <c r="L228" s="134">
        <v>807.12</v>
      </c>
      <c r="M228" s="134">
        <v>924.89</v>
      </c>
      <c r="N228" s="134">
        <v>955.72</v>
      </c>
      <c r="O228" s="134">
        <v>996.94</v>
      </c>
      <c r="P228" s="135">
        <v>1043.8</v>
      </c>
      <c r="Q228" s="135">
        <v>1083.46</v>
      </c>
      <c r="R228" s="135">
        <v>1131.1300000000001</v>
      </c>
      <c r="S228" s="135">
        <v>1175.24</v>
      </c>
      <c r="T228" s="135">
        <v>1205.0899999999999</v>
      </c>
      <c r="U228" s="135">
        <v>1205.0899999999999</v>
      </c>
      <c r="V228" s="135">
        <v>1205.0899999999999</v>
      </c>
      <c r="W228" s="135">
        <v>1227.99</v>
      </c>
      <c r="X228" s="135">
        <v>1251.32</v>
      </c>
      <c r="Y228" s="135">
        <v>1275.0999999999999</v>
      </c>
      <c r="Z228" s="135">
        <v>1324.83</v>
      </c>
      <c r="AA228" s="135">
        <v>1376.5</v>
      </c>
      <c r="AB228" s="135">
        <v>1443.95</v>
      </c>
      <c r="AC228" s="135">
        <v>1514.7</v>
      </c>
      <c r="AD228" s="135">
        <v>1573.77</v>
      </c>
      <c r="AE228" s="135">
        <v>1652.3</v>
      </c>
      <c r="AF228" s="135">
        <v>1701.7</v>
      </c>
      <c r="AG228" s="134">
        <v>1786.61</v>
      </c>
      <c r="AH228" s="134">
        <v>1875.76</v>
      </c>
      <c r="AI228" s="121"/>
    </row>
    <row r="229" spans="1:35" x14ac:dyDescent="0.15">
      <c r="A229" s="126" t="s">
        <v>837</v>
      </c>
      <c r="B229" s="16" t="s">
        <v>838</v>
      </c>
      <c r="C229" s="126" t="s">
        <v>839</v>
      </c>
      <c r="D229" s="126" t="s">
        <v>94</v>
      </c>
      <c r="E229" s="126" t="s">
        <v>82</v>
      </c>
      <c r="F229" s="134">
        <v>450.77</v>
      </c>
      <c r="G229" s="134">
        <v>471.74</v>
      </c>
      <c r="H229" s="134">
        <v>529.41999999999996</v>
      </c>
      <c r="I229" s="134">
        <v>581.4</v>
      </c>
      <c r="J229" s="134">
        <v>619.19000000000005</v>
      </c>
      <c r="K229" s="134">
        <v>656.34</v>
      </c>
      <c r="L229" s="134">
        <v>718.73</v>
      </c>
      <c r="M229" s="134">
        <v>849.74</v>
      </c>
      <c r="N229" s="134">
        <v>894.57</v>
      </c>
      <c r="O229" s="134">
        <v>938.47</v>
      </c>
      <c r="P229" s="135">
        <v>984.95</v>
      </c>
      <c r="Q229" s="135">
        <v>1034.1300000000001</v>
      </c>
      <c r="R229" s="135">
        <v>1081.1199999999999</v>
      </c>
      <c r="S229" s="135">
        <v>1118.83</v>
      </c>
      <c r="T229" s="135">
        <v>1118.83</v>
      </c>
      <c r="U229" s="135">
        <v>1118.83</v>
      </c>
      <c r="V229" s="135">
        <v>1118.83</v>
      </c>
      <c r="W229" s="135">
        <v>1118.83</v>
      </c>
      <c r="X229" s="135">
        <v>1118.83</v>
      </c>
      <c r="Y229" s="135">
        <v>1141.0899999999999</v>
      </c>
      <c r="Z229" s="135">
        <v>1186.6199999999999</v>
      </c>
      <c r="AA229" s="135">
        <v>1245.83</v>
      </c>
      <c r="AB229" s="135">
        <v>1320.46</v>
      </c>
      <c r="AC229" s="135">
        <v>1359.94</v>
      </c>
      <c r="AD229" s="135">
        <v>1414.2</v>
      </c>
      <c r="AE229" s="135">
        <v>1470.63</v>
      </c>
      <c r="AF229" s="135">
        <v>1529.31</v>
      </c>
      <c r="AG229" s="134">
        <v>1605.63</v>
      </c>
      <c r="AH229" s="134">
        <v>1685.75</v>
      </c>
      <c r="AI229" s="121"/>
    </row>
    <row r="230" spans="1:35" x14ac:dyDescent="0.15">
      <c r="A230" s="126" t="s">
        <v>840</v>
      </c>
      <c r="B230" s="126" t="s">
        <v>841</v>
      </c>
      <c r="C230" s="126" t="s">
        <v>842</v>
      </c>
      <c r="D230" s="126" t="s">
        <v>94</v>
      </c>
      <c r="E230" s="126" t="s">
        <v>86</v>
      </c>
      <c r="F230" s="134">
        <v>46.02</v>
      </c>
      <c r="G230" s="134">
        <v>51.51</v>
      </c>
      <c r="H230" s="134">
        <v>58.83</v>
      </c>
      <c r="I230" s="134">
        <v>63.54</v>
      </c>
      <c r="J230" s="134">
        <v>67.989999999999995</v>
      </c>
      <c r="K230" s="139">
        <v>72.39</v>
      </c>
      <c r="L230" s="134">
        <v>81.010000000000005</v>
      </c>
      <c r="M230" s="134">
        <v>98.28</v>
      </c>
      <c r="N230" s="134">
        <v>112.53</v>
      </c>
      <c r="O230" s="134">
        <v>118.09</v>
      </c>
      <c r="P230" s="135">
        <v>123.98</v>
      </c>
      <c r="Q230" s="135">
        <v>130.16999999999999</v>
      </c>
      <c r="R230" s="135">
        <v>136.66999999999999</v>
      </c>
      <c r="S230" s="135">
        <v>142.82</v>
      </c>
      <c r="T230" s="135">
        <v>147.82</v>
      </c>
      <c r="U230" s="135">
        <v>147.82</v>
      </c>
      <c r="V230" s="135">
        <v>147.82</v>
      </c>
      <c r="W230" s="135">
        <v>147.82</v>
      </c>
      <c r="X230" s="135">
        <v>147.82</v>
      </c>
      <c r="Y230" s="135">
        <v>147.82</v>
      </c>
      <c r="Z230" s="135">
        <v>147</v>
      </c>
      <c r="AA230" s="135">
        <v>152</v>
      </c>
      <c r="AB230" s="135">
        <v>164</v>
      </c>
      <c r="AC230" s="135">
        <v>188</v>
      </c>
      <c r="AD230" s="135">
        <v>198</v>
      </c>
      <c r="AE230" s="135">
        <v>213</v>
      </c>
      <c r="AF230" s="135">
        <v>223</v>
      </c>
      <c r="AG230" s="134">
        <v>238</v>
      </c>
      <c r="AH230" s="134">
        <v>251</v>
      </c>
      <c r="AI230" s="121"/>
    </row>
    <row r="231" spans="1:35" x14ac:dyDescent="0.15">
      <c r="A231" s="126" t="s">
        <v>843</v>
      </c>
      <c r="B231" s="126" t="s">
        <v>844</v>
      </c>
      <c r="C231" s="126" t="s">
        <v>845</v>
      </c>
      <c r="D231" s="126" t="s">
        <v>94</v>
      </c>
      <c r="E231" s="126" t="s">
        <v>76</v>
      </c>
      <c r="F231" s="134">
        <v>74.02</v>
      </c>
      <c r="G231" s="134">
        <v>74.510000000000005</v>
      </c>
      <c r="H231" s="134">
        <v>84.35</v>
      </c>
      <c r="I231" s="134">
        <v>87.13</v>
      </c>
      <c r="J231" s="134">
        <v>93.28</v>
      </c>
      <c r="K231" s="134">
        <v>97.14</v>
      </c>
      <c r="L231" s="134">
        <v>101.45</v>
      </c>
      <c r="M231" s="134">
        <v>121.54</v>
      </c>
      <c r="N231" s="134">
        <v>127.4</v>
      </c>
      <c r="O231" s="134">
        <v>133.69999999999999</v>
      </c>
      <c r="P231" s="135">
        <v>140.29</v>
      </c>
      <c r="Q231" s="135">
        <v>147.16</v>
      </c>
      <c r="R231" s="135">
        <v>153.11000000000001</v>
      </c>
      <c r="S231" s="135">
        <v>157.36000000000001</v>
      </c>
      <c r="T231" s="135">
        <v>157.4</v>
      </c>
      <c r="U231" s="135">
        <v>157.36000000000001</v>
      </c>
      <c r="V231" s="135">
        <v>157.34</v>
      </c>
      <c r="W231" s="135">
        <v>157.26</v>
      </c>
      <c r="X231" s="135">
        <v>157.26</v>
      </c>
      <c r="Y231" s="135">
        <v>157.26</v>
      </c>
      <c r="Z231" s="135">
        <v>162.24</v>
      </c>
      <c r="AA231" s="135">
        <v>167.24</v>
      </c>
      <c r="AB231" s="135">
        <v>172.24</v>
      </c>
      <c r="AC231" s="135">
        <v>177.34</v>
      </c>
      <c r="AD231" s="135">
        <v>182.34</v>
      </c>
      <c r="AE231" s="135">
        <v>187.33</v>
      </c>
      <c r="AF231" s="135">
        <v>192.33</v>
      </c>
      <c r="AG231" s="134">
        <v>198.04</v>
      </c>
      <c r="AH231" s="134">
        <v>203.96</v>
      </c>
      <c r="AI231" s="121"/>
    </row>
    <row r="232" spans="1:35" x14ac:dyDescent="0.15">
      <c r="A232" s="126" t="s">
        <v>846</v>
      </c>
      <c r="B232" s="126" t="s">
        <v>847</v>
      </c>
      <c r="C232" s="126" t="s">
        <v>848</v>
      </c>
      <c r="D232" s="126" t="s">
        <v>94</v>
      </c>
      <c r="E232" s="126" t="s">
        <v>76</v>
      </c>
      <c r="F232" s="134">
        <v>92.34</v>
      </c>
      <c r="G232" s="134">
        <v>94.23</v>
      </c>
      <c r="H232" s="134">
        <v>94.77</v>
      </c>
      <c r="I232" s="134">
        <v>99.18</v>
      </c>
      <c r="J232" s="134">
        <v>118.53</v>
      </c>
      <c r="K232" s="134">
        <v>122.13</v>
      </c>
      <c r="L232" s="134">
        <v>128.52000000000001</v>
      </c>
      <c r="M232" s="134">
        <v>140.09</v>
      </c>
      <c r="N232" s="134">
        <v>146.94999999999999</v>
      </c>
      <c r="O232" s="134">
        <v>152.5</v>
      </c>
      <c r="P232" s="135">
        <v>157.72</v>
      </c>
      <c r="Q232" s="135">
        <v>162.76</v>
      </c>
      <c r="R232" s="135">
        <v>167.65</v>
      </c>
      <c r="S232" s="135">
        <v>171.84</v>
      </c>
      <c r="T232" s="135">
        <v>174.42</v>
      </c>
      <c r="U232" s="135">
        <v>174.42</v>
      </c>
      <c r="V232" s="135">
        <v>174.42</v>
      </c>
      <c r="W232" s="135">
        <v>174.42</v>
      </c>
      <c r="X232" s="135">
        <v>174.42</v>
      </c>
      <c r="Y232" s="135">
        <v>174.42</v>
      </c>
      <c r="Z232" s="135">
        <v>177.73</v>
      </c>
      <c r="AA232" s="135">
        <v>181.11</v>
      </c>
      <c r="AB232" s="135">
        <v>186.36</v>
      </c>
      <c r="AC232" s="135">
        <v>191.76</v>
      </c>
      <c r="AD232" s="135">
        <v>195.4</v>
      </c>
      <c r="AE232" s="135">
        <v>200.4</v>
      </c>
      <c r="AF232" s="135">
        <v>205.4</v>
      </c>
      <c r="AG232" s="134">
        <v>211.36</v>
      </c>
      <c r="AH232" s="134">
        <v>217.68</v>
      </c>
      <c r="AI232" s="121"/>
    </row>
    <row r="233" spans="1:35" x14ac:dyDescent="0.15">
      <c r="A233" s="126" t="s">
        <v>849</v>
      </c>
      <c r="B233" s="126" t="s">
        <v>850</v>
      </c>
      <c r="C233" s="126" t="s">
        <v>851</v>
      </c>
      <c r="D233" s="126" t="s">
        <v>94</v>
      </c>
      <c r="E233" s="126" t="s">
        <v>227</v>
      </c>
      <c r="F233" s="134">
        <v>522.97</v>
      </c>
      <c r="G233" s="134">
        <v>545.65</v>
      </c>
      <c r="H233" s="134">
        <v>607.52</v>
      </c>
      <c r="I233" s="134">
        <v>658.65</v>
      </c>
      <c r="J233" s="134">
        <v>701.13</v>
      </c>
      <c r="K233" s="134">
        <v>760.83</v>
      </c>
      <c r="L233" s="134">
        <v>818.57</v>
      </c>
      <c r="M233" s="134">
        <v>929.27</v>
      </c>
      <c r="N233" s="134">
        <v>974.07</v>
      </c>
      <c r="O233" s="134">
        <v>1012.11</v>
      </c>
      <c r="P233" s="135">
        <v>1041.46</v>
      </c>
      <c r="Q233" s="135">
        <v>1080.51</v>
      </c>
      <c r="R233" s="135">
        <v>1112.93</v>
      </c>
      <c r="S233" s="135">
        <v>1112.93</v>
      </c>
      <c r="T233" s="135">
        <v>1112.93</v>
      </c>
      <c r="U233" s="135">
        <v>1112.93</v>
      </c>
      <c r="V233" s="135">
        <v>1112.93</v>
      </c>
      <c r="W233" s="135">
        <v>1112.93</v>
      </c>
      <c r="X233" s="135">
        <v>1112.93</v>
      </c>
      <c r="Y233" s="135">
        <v>1112.93</v>
      </c>
      <c r="Z233" s="135">
        <v>1112.93</v>
      </c>
      <c r="AA233" s="135">
        <v>1112.93</v>
      </c>
      <c r="AB233" s="135">
        <v>1112.93</v>
      </c>
      <c r="AC233" s="135">
        <v>1139.6400000000001</v>
      </c>
      <c r="AD233" s="135">
        <v>1182.94</v>
      </c>
      <c r="AE233" s="135">
        <v>1239.72</v>
      </c>
      <c r="AF233" s="135">
        <v>1263.28</v>
      </c>
      <c r="AG233" s="134">
        <v>1326.32</v>
      </c>
      <c r="AH233" s="134">
        <v>1392.51</v>
      </c>
      <c r="AI233" s="121"/>
    </row>
    <row r="234" spans="1:35" x14ac:dyDescent="0.15">
      <c r="A234" s="126" t="s">
        <v>852</v>
      </c>
      <c r="B234" s="126" t="s">
        <v>853</v>
      </c>
      <c r="C234" s="126" t="s">
        <v>854</v>
      </c>
      <c r="D234" s="126" t="s">
        <v>94</v>
      </c>
      <c r="E234" s="126" t="s">
        <v>76</v>
      </c>
      <c r="F234" s="134">
        <v>44.66</v>
      </c>
      <c r="G234" s="134">
        <v>55.2</v>
      </c>
      <c r="H234" s="134">
        <v>57.21</v>
      </c>
      <c r="I234" s="134">
        <v>59.49</v>
      </c>
      <c r="J234" s="134">
        <v>65.709999999999994</v>
      </c>
      <c r="K234" s="134">
        <v>71.959999999999994</v>
      </c>
      <c r="L234" s="134">
        <v>76.87</v>
      </c>
      <c r="M234" s="134">
        <v>83.23</v>
      </c>
      <c r="N234" s="134">
        <v>91.25</v>
      </c>
      <c r="O234" s="134">
        <v>95.77</v>
      </c>
      <c r="P234" s="135">
        <v>99.1</v>
      </c>
      <c r="Q234" s="135">
        <v>102.32</v>
      </c>
      <c r="R234" s="135">
        <v>107.03</v>
      </c>
      <c r="S234" s="135">
        <v>110.13</v>
      </c>
      <c r="T234" s="135">
        <v>112.35</v>
      </c>
      <c r="U234" s="135">
        <v>112.35</v>
      </c>
      <c r="V234" s="135">
        <v>112.17</v>
      </c>
      <c r="W234" s="135">
        <v>112.09</v>
      </c>
      <c r="X234" s="135">
        <v>112.09</v>
      </c>
      <c r="Y234" s="135">
        <v>112.09</v>
      </c>
      <c r="Z234" s="135">
        <v>117.09</v>
      </c>
      <c r="AA234" s="135">
        <v>122.09</v>
      </c>
      <c r="AB234" s="135">
        <v>127.09</v>
      </c>
      <c r="AC234" s="135">
        <v>132.09</v>
      </c>
      <c r="AD234" s="135">
        <v>134.87</v>
      </c>
      <c r="AE234" s="135">
        <v>139.87</v>
      </c>
      <c r="AF234" s="135">
        <v>144.87</v>
      </c>
      <c r="AG234" s="134">
        <v>149.87</v>
      </c>
      <c r="AH234" s="134">
        <v>154.87</v>
      </c>
      <c r="AI234" s="121"/>
    </row>
    <row r="235" spans="1:35" ht="17" x14ac:dyDescent="0.15">
      <c r="A235" s="126" t="s">
        <v>855</v>
      </c>
      <c r="B235" s="126" t="s">
        <v>52</v>
      </c>
      <c r="C235" s="126" t="s">
        <v>856</v>
      </c>
      <c r="D235" s="126" t="s">
        <v>194</v>
      </c>
      <c r="E235" s="126" t="s">
        <v>76</v>
      </c>
      <c r="F235" s="134" t="s">
        <v>52</v>
      </c>
      <c r="G235" s="134" t="s">
        <v>52</v>
      </c>
      <c r="H235" s="134" t="s">
        <v>52</v>
      </c>
      <c r="I235" s="134" t="s">
        <v>52</v>
      </c>
      <c r="J235" s="134" t="s">
        <v>52</v>
      </c>
      <c r="K235" s="134" t="s">
        <v>52</v>
      </c>
      <c r="L235" s="134" t="s">
        <v>52</v>
      </c>
      <c r="M235" s="134" t="s">
        <v>52</v>
      </c>
      <c r="N235" s="134" t="s">
        <v>52</v>
      </c>
      <c r="O235" s="134" t="s">
        <v>52</v>
      </c>
      <c r="P235" s="135" t="s">
        <v>52</v>
      </c>
      <c r="Q235" s="135" t="s">
        <v>52</v>
      </c>
      <c r="R235" s="135" t="s">
        <v>52</v>
      </c>
      <c r="S235" s="135" t="s">
        <v>52</v>
      </c>
      <c r="T235" s="135" t="s">
        <v>52</v>
      </c>
      <c r="U235" s="135" t="s">
        <v>52</v>
      </c>
      <c r="V235" s="135" t="s">
        <v>52</v>
      </c>
      <c r="W235" s="135" t="s">
        <v>52</v>
      </c>
      <c r="X235" s="135" t="s">
        <v>52</v>
      </c>
      <c r="Y235" s="135" t="s">
        <v>52</v>
      </c>
      <c r="Z235" s="135" t="s">
        <v>52</v>
      </c>
      <c r="AA235" s="135" t="s">
        <v>52</v>
      </c>
      <c r="AB235" s="135" t="s">
        <v>52</v>
      </c>
      <c r="AC235" s="135" t="s">
        <v>52</v>
      </c>
      <c r="AD235" s="135" t="s">
        <v>52</v>
      </c>
      <c r="AE235" s="135" t="s">
        <v>52</v>
      </c>
      <c r="AF235" s="135" t="s">
        <v>52</v>
      </c>
      <c r="AG235" s="134" t="s">
        <v>52</v>
      </c>
      <c r="AH235" s="134" t="s">
        <v>52</v>
      </c>
      <c r="AI235" s="121"/>
    </row>
    <row r="236" spans="1:35" x14ac:dyDescent="0.15">
      <c r="A236" s="126" t="s">
        <v>857</v>
      </c>
      <c r="B236" s="126" t="s">
        <v>858</v>
      </c>
      <c r="C236" s="126" t="s">
        <v>859</v>
      </c>
      <c r="D236" s="126" t="s">
        <v>94</v>
      </c>
      <c r="E236" s="126" t="s">
        <v>76</v>
      </c>
      <c r="F236" s="134">
        <v>75.88</v>
      </c>
      <c r="G236" s="134">
        <v>80.66</v>
      </c>
      <c r="H236" s="134">
        <v>85.15</v>
      </c>
      <c r="I236" s="134">
        <v>85.15</v>
      </c>
      <c r="J236" s="134">
        <v>90.69</v>
      </c>
      <c r="K236" s="134">
        <v>94.65</v>
      </c>
      <c r="L236" s="134">
        <v>102.99</v>
      </c>
      <c r="M236" s="134">
        <v>109.18</v>
      </c>
      <c r="N236" s="134">
        <v>113.44</v>
      </c>
      <c r="O236" s="134">
        <v>118.99</v>
      </c>
      <c r="P236" s="135">
        <v>124.69</v>
      </c>
      <c r="Q236" s="135">
        <v>129.05000000000001</v>
      </c>
      <c r="R236" s="135">
        <v>132.84</v>
      </c>
      <c r="S236" s="135">
        <v>136.88999999999999</v>
      </c>
      <c r="T236" s="135">
        <v>140.09</v>
      </c>
      <c r="U236" s="135">
        <v>140.09</v>
      </c>
      <c r="V236" s="135">
        <v>140.09</v>
      </c>
      <c r="W236" s="135">
        <v>140.03</v>
      </c>
      <c r="X236" s="135">
        <v>140.03</v>
      </c>
      <c r="Y236" s="135">
        <v>140.03</v>
      </c>
      <c r="Z236" s="135">
        <v>141.72</v>
      </c>
      <c r="AA236" s="135">
        <v>145.29</v>
      </c>
      <c r="AB236" s="135">
        <v>150.28</v>
      </c>
      <c r="AC236" s="135">
        <v>154.34</v>
      </c>
      <c r="AD236" s="135">
        <v>157.43</v>
      </c>
      <c r="AE236" s="135">
        <v>162.43</v>
      </c>
      <c r="AF236" s="135">
        <v>167.14</v>
      </c>
      <c r="AG236" s="134">
        <v>172.14</v>
      </c>
      <c r="AH236" s="134">
        <v>177.29</v>
      </c>
      <c r="AI236" s="121"/>
    </row>
    <row r="237" spans="1:35" x14ac:dyDescent="0.15">
      <c r="A237" s="126" t="s">
        <v>860</v>
      </c>
      <c r="B237" s="126" t="s">
        <v>861</v>
      </c>
      <c r="C237" s="126" t="s">
        <v>862</v>
      </c>
      <c r="D237" s="126" t="s">
        <v>94</v>
      </c>
      <c r="E237" s="126" t="s">
        <v>227</v>
      </c>
      <c r="F237" s="134">
        <v>591.33000000000004</v>
      </c>
      <c r="G237" s="134">
        <v>609.25</v>
      </c>
      <c r="H237" s="134">
        <v>633.73</v>
      </c>
      <c r="I237" s="134">
        <v>690.42</v>
      </c>
      <c r="J237" s="134">
        <v>737.17</v>
      </c>
      <c r="K237" s="134">
        <v>803.99</v>
      </c>
      <c r="L237" s="134">
        <v>848.19</v>
      </c>
      <c r="M237" s="134">
        <v>955.63</v>
      </c>
      <c r="N237" s="134">
        <v>1020.84</v>
      </c>
      <c r="O237" s="134">
        <v>1066</v>
      </c>
      <c r="P237" s="135">
        <v>1090.6500000000001</v>
      </c>
      <c r="Q237" s="135">
        <v>1090.6500000000001</v>
      </c>
      <c r="R237" s="135">
        <v>1090.6500000000001</v>
      </c>
      <c r="S237" s="135">
        <v>1090.6500000000001</v>
      </c>
      <c r="T237" s="135">
        <v>1090.6500000000001</v>
      </c>
      <c r="U237" s="135">
        <v>1090.6500000000001</v>
      </c>
      <c r="V237" s="135">
        <v>1090.6500000000001</v>
      </c>
      <c r="W237" s="135">
        <v>1085.2</v>
      </c>
      <c r="X237" s="135">
        <v>1079.77</v>
      </c>
      <c r="Y237" s="135">
        <v>1079.77</v>
      </c>
      <c r="Z237" s="135">
        <v>1079.77</v>
      </c>
      <c r="AA237" s="135">
        <v>1122.8499999999999</v>
      </c>
      <c r="AB237" s="135">
        <v>1167.76</v>
      </c>
      <c r="AC237" s="135">
        <v>1226.03</v>
      </c>
      <c r="AD237" s="135">
        <v>1274.95</v>
      </c>
      <c r="AE237" s="135">
        <v>1338.57</v>
      </c>
      <c r="AF237" s="135">
        <v>1378.59</v>
      </c>
      <c r="AG237" s="134">
        <v>1447.38</v>
      </c>
      <c r="AH237" s="134">
        <v>1519.61</v>
      </c>
      <c r="AI237" s="121"/>
    </row>
    <row r="238" spans="1:35" ht="17" x14ac:dyDescent="0.15">
      <c r="A238" s="126" t="s">
        <v>863</v>
      </c>
      <c r="B238" s="126" t="s">
        <v>52</v>
      </c>
      <c r="C238" s="126" t="s">
        <v>864</v>
      </c>
      <c r="D238" s="126" t="s">
        <v>194</v>
      </c>
      <c r="E238" s="126" t="s">
        <v>76</v>
      </c>
      <c r="F238" s="134" t="s">
        <v>52</v>
      </c>
      <c r="G238" s="134" t="s">
        <v>52</v>
      </c>
      <c r="H238" s="134" t="s">
        <v>52</v>
      </c>
      <c r="I238" s="134" t="s">
        <v>52</v>
      </c>
      <c r="J238" s="134" t="s">
        <v>52</v>
      </c>
      <c r="K238" s="134" t="s">
        <v>52</v>
      </c>
      <c r="L238" s="134" t="s">
        <v>52</v>
      </c>
      <c r="M238" s="134" t="s">
        <v>52</v>
      </c>
      <c r="N238" s="134" t="s">
        <v>52</v>
      </c>
      <c r="O238" s="134" t="s">
        <v>52</v>
      </c>
      <c r="P238" s="135" t="s">
        <v>52</v>
      </c>
      <c r="Q238" s="135" t="s">
        <v>52</v>
      </c>
      <c r="R238" s="135" t="s">
        <v>52</v>
      </c>
      <c r="S238" s="135" t="s">
        <v>52</v>
      </c>
      <c r="T238" s="135" t="s">
        <v>52</v>
      </c>
      <c r="U238" s="135" t="s">
        <v>52</v>
      </c>
      <c r="V238" s="135" t="s">
        <v>52</v>
      </c>
      <c r="W238" s="135" t="s">
        <v>52</v>
      </c>
      <c r="X238" s="135" t="s">
        <v>52</v>
      </c>
      <c r="Y238" s="135" t="s">
        <v>52</v>
      </c>
      <c r="Z238" s="135" t="s">
        <v>52</v>
      </c>
      <c r="AA238" s="135" t="s">
        <v>52</v>
      </c>
      <c r="AB238" s="135" t="s">
        <v>52</v>
      </c>
      <c r="AC238" s="135" t="s">
        <v>52</v>
      </c>
      <c r="AD238" s="135" t="s">
        <v>52</v>
      </c>
      <c r="AE238" s="135" t="s">
        <v>52</v>
      </c>
      <c r="AF238" s="135" t="s">
        <v>52</v>
      </c>
      <c r="AG238" s="134" t="s">
        <v>52</v>
      </c>
      <c r="AH238" s="134" t="s">
        <v>52</v>
      </c>
      <c r="AI238" s="121"/>
    </row>
    <row r="239" spans="1:35" ht="17" x14ac:dyDescent="0.15">
      <c r="A239" s="126" t="s">
        <v>865</v>
      </c>
      <c r="B239" s="126" t="s">
        <v>52</v>
      </c>
      <c r="C239" s="126" t="s">
        <v>866</v>
      </c>
      <c r="D239" s="126" t="s">
        <v>194</v>
      </c>
      <c r="E239" s="126" t="s">
        <v>82</v>
      </c>
      <c r="F239" s="134" t="s">
        <v>52</v>
      </c>
      <c r="G239" s="134" t="s">
        <v>52</v>
      </c>
      <c r="H239" s="134" t="s">
        <v>52</v>
      </c>
      <c r="I239" s="134" t="s">
        <v>52</v>
      </c>
      <c r="J239" s="134" t="s">
        <v>52</v>
      </c>
      <c r="K239" s="134" t="s">
        <v>52</v>
      </c>
      <c r="L239" s="134" t="s">
        <v>52</v>
      </c>
      <c r="M239" s="134" t="s">
        <v>52</v>
      </c>
      <c r="N239" s="134" t="s">
        <v>52</v>
      </c>
      <c r="O239" s="134" t="s">
        <v>52</v>
      </c>
      <c r="P239" s="135" t="s">
        <v>52</v>
      </c>
      <c r="Q239" s="135" t="s">
        <v>52</v>
      </c>
      <c r="R239" s="135" t="s">
        <v>52</v>
      </c>
      <c r="S239" s="135" t="s">
        <v>52</v>
      </c>
      <c r="T239" s="135" t="s">
        <v>52</v>
      </c>
      <c r="U239" s="135" t="s">
        <v>52</v>
      </c>
      <c r="V239" s="135" t="s">
        <v>52</v>
      </c>
      <c r="W239" s="135" t="s">
        <v>52</v>
      </c>
      <c r="X239" s="135" t="s">
        <v>52</v>
      </c>
      <c r="Y239" s="135" t="s">
        <v>52</v>
      </c>
      <c r="Z239" s="135" t="s">
        <v>52</v>
      </c>
      <c r="AA239" s="135" t="s">
        <v>52</v>
      </c>
      <c r="AB239" s="135" t="s">
        <v>52</v>
      </c>
      <c r="AC239" s="135" t="s">
        <v>52</v>
      </c>
      <c r="AD239" s="135" t="s">
        <v>52</v>
      </c>
      <c r="AE239" s="135" t="s">
        <v>52</v>
      </c>
      <c r="AF239" s="135" t="s">
        <v>52</v>
      </c>
      <c r="AG239" s="134" t="s">
        <v>52</v>
      </c>
      <c r="AH239" s="134" t="s">
        <v>52</v>
      </c>
      <c r="AI239" s="121"/>
    </row>
    <row r="240" spans="1:35" x14ac:dyDescent="0.15">
      <c r="A240" s="16" t="s">
        <v>867</v>
      </c>
      <c r="B240" s="126" t="s">
        <v>868</v>
      </c>
      <c r="C240" s="16" t="s">
        <v>869</v>
      </c>
      <c r="D240" s="126" t="s">
        <v>94</v>
      </c>
      <c r="E240" s="126" t="s">
        <v>88</v>
      </c>
      <c r="F240" s="134" t="s">
        <v>52</v>
      </c>
      <c r="G240" s="134" t="s">
        <v>52</v>
      </c>
      <c r="H240" s="134" t="s">
        <v>52</v>
      </c>
      <c r="I240" s="134" t="s">
        <v>52</v>
      </c>
      <c r="J240" s="134" t="s">
        <v>52</v>
      </c>
      <c r="K240" s="134" t="s">
        <v>52</v>
      </c>
      <c r="L240" s="134" t="s">
        <v>52</v>
      </c>
      <c r="M240" s="134" t="s">
        <v>52</v>
      </c>
      <c r="N240" s="140">
        <v>61.23</v>
      </c>
      <c r="O240" s="134">
        <v>63.92</v>
      </c>
      <c r="P240" s="135">
        <v>67.099999999999994</v>
      </c>
      <c r="Q240" s="135">
        <v>70.44</v>
      </c>
      <c r="R240" s="135">
        <v>73.78</v>
      </c>
      <c r="S240" s="135">
        <v>76.66</v>
      </c>
      <c r="T240" s="135">
        <v>77.92</v>
      </c>
      <c r="U240" s="135">
        <v>77.92</v>
      </c>
      <c r="V240" s="135">
        <v>77.92</v>
      </c>
      <c r="W240" s="135">
        <v>77.92</v>
      </c>
      <c r="X240" s="135">
        <v>77.92</v>
      </c>
      <c r="Y240" s="135">
        <v>77.92</v>
      </c>
      <c r="Z240" s="135">
        <v>78.89</v>
      </c>
      <c r="AA240" s="135">
        <v>80.150000000000006</v>
      </c>
      <c r="AB240" s="135">
        <v>82.51</v>
      </c>
      <c r="AC240" s="135">
        <v>84.94</v>
      </c>
      <c r="AD240" s="135">
        <v>86.63</v>
      </c>
      <c r="AE240" s="135">
        <v>88.35</v>
      </c>
      <c r="AF240" s="135">
        <v>90.11</v>
      </c>
      <c r="AG240" s="134">
        <v>95.1</v>
      </c>
      <c r="AH240" s="134">
        <v>97.94</v>
      </c>
    </row>
    <row r="241" spans="1:35" x14ac:dyDescent="0.15">
      <c r="A241" s="126" t="s">
        <v>870</v>
      </c>
      <c r="B241" s="126" t="s">
        <v>871</v>
      </c>
      <c r="C241" s="126" t="s">
        <v>872</v>
      </c>
      <c r="D241" s="126" t="s">
        <v>94</v>
      </c>
      <c r="E241" s="126" t="s">
        <v>86</v>
      </c>
      <c r="F241" s="134">
        <v>45.72</v>
      </c>
      <c r="G241" s="134">
        <v>52.47</v>
      </c>
      <c r="H241" s="134">
        <v>52.47</v>
      </c>
      <c r="I241" s="134">
        <v>54.81</v>
      </c>
      <c r="J241" s="134">
        <v>60.3</v>
      </c>
      <c r="K241" s="139">
        <v>85.77</v>
      </c>
      <c r="L241" s="134">
        <v>95.4</v>
      </c>
      <c r="M241" s="134">
        <v>113.04</v>
      </c>
      <c r="N241" s="134">
        <v>129.96</v>
      </c>
      <c r="O241" s="134">
        <v>135.72</v>
      </c>
      <c r="P241" s="135">
        <v>142.47</v>
      </c>
      <c r="Q241" s="135">
        <v>149.58000000000001</v>
      </c>
      <c r="R241" s="135">
        <v>156.31</v>
      </c>
      <c r="S241" s="135">
        <v>162.41</v>
      </c>
      <c r="T241" s="135">
        <v>166.47</v>
      </c>
      <c r="U241" s="135">
        <v>166.47</v>
      </c>
      <c r="V241" s="135">
        <v>173.12</v>
      </c>
      <c r="W241" s="135">
        <v>173.12</v>
      </c>
      <c r="X241" s="135">
        <v>176.57</v>
      </c>
      <c r="Y241" s="135">
        <v>180.08</v>
      </c>
      <c r="Z241" s="135">
        <v>183.67</v>
      </c>
      <c r="AA241" s="135">
        <v>187.33</v>
      </c>
      <c r="AB241" s="135">
        <v>199.32</v>
      </c>
      <c r="AC241" s="135">
        <v>223.31</v>
      </c>
      <c r="AD241" s="135">
        <v>228.22</v>
      </c>
      <c r="AE241" s="135">
        <v>243.21</v>
      </c>
      <c r="AF241" s="135">
        <v>253.2</v>
      </c>
      <c r="AG241" s="134">
        <v>268.19</v>
      </c>
      <c r="AH241" s="134">
        <v>281.18</v>
      </c>
      <c r="AI241" s="121"/>
    </row>
    <row r="242" spans="1:35" x14ac:dyDescent="0.15">
      <c r="A242" s="126" t="s">
        <v>873</v>
      </c>
      <c r="B242" s="126" t="s">
        <v>874</v>
      </c>
      <c r="C242" s="126" t="s">
        <v>875</v>
      </c>
      <c r="D242" s="126" t="s">
        <v>94</v>
      </c>
      <c r="E242" s="126" t="s">
        <v>76</v>
      </c>
      <c r="F242" s="134">
        <v>9.5</v>
      </c>
      <c r="G242" s="134">
        <v>19.5</v>
      </c>
      <c r="H242" s="134">
        <v>48.69</v>
      </c>
      <c r="I242" s="134">
        <v>73.040000000000006</v>
      </c>
      <c r="J242" s="134">
        <v>76.319999999999993</v>
      </c>
      <c r="K242" s="134">
        <v>79.75</v>
      </c>
      <c r="L242" s="134">
        <v>82.54</v>
      </c>
      <c r="M242" s="134">
        <v>82.54</v>
      </c>
      <c r="N242" s="134">
        <v>94.53</v>
      </c>
      <c r="O242" s="134">
        <v>99.72</v>
      </c>
      <c r="P242" s="135">
        <v>104.69</v>
      </c>
      <c r="Q242" s="135">
        <v>109.91</v>
      </c>
      <c r="R242" s="135">
        <v>115.39</v>
      </c>
      <c r="S242" s="135">
        <v>121.15</v>
      </c>
      <c r="T242" s="135">
        <v>124.17</v>
      </c>
      <c r="U242" s="135">
        <v>124.17</v>
      </c>
      <c r="V242" s="135">
        <v>128.51</v>
      </c>
      <c r="W242" s="135">
        <v>133.18</v>
      </c>
      <c r="X242" s="135">
        <v>133.18</v>
      </c>
      <c r="Y242" s="135">
        <v>133.18</v>
      </c>
      <c r="Z242" s="135">
        <v>133.18</v>
      </c>
      <c r="AA242" s="135">
        <v>135.84</v>
      </c>
      <c r="AB242" s="135">
        <v>138.56</v>
      </c>
      <c r="AC242" s="135">
        <v>142.16999999999999</v>
      </c>
      <c r="AD242" s="135">
        <v>145.87</v>
      </c>
      <c r="AE242" s="135">
        <v>145.86000000000001</v>
      </c>
      <c r="AF242" s="135">
        <v>150.86000000000001</v>
      </c>
      <c r="AG242" s="134">
        <v>155.86000000000001</v>
      </c>
      <c r="AH242" s="134">
        <v>160.86000000000001</v>
      </c>
      <c r="AI242" s="121"/>
    </row>
    <row r="243" spans="1:35" x14ac:dyDescent="0.15">
      <c r="A243" s="126" t="s">
        <v>876</v>
      </c>
      <c r="B243" s="126" t="s">
        <v>877</v>
      </c>
      <c r="C243" s="126" t="s">
        <v>878</v>
      </c>
      <c r="D243" s="126" t="s">
        <v>94</v>
      </c>
      <c r="E243" s="126" t="s">
        <v>76</v>
      </c>
      <c r="F243" s="134">
        <v>148.29</v>
      </c>
      <c r="G243" s="134">
        <v>165.54</v>
      </c>
      <c r="H243" s="134">
        <v>141.68</v>
      </c>
      <c r="I243" s="134">
        <v>151.53</v>
      </c>
      <c r="J243" s="134">
        <v>151.51</v>
      </c>
      <c r="K243" s="134">
        <v>163.41</v>
      </c>
      <c r="L243" s="134">
        <v>167.88</v>
      </c>
      <c r="M243" s="134">
        <v>174.42</v>
      </c>
      <c r="N243" s="134">
        <v>181.22</v>
      </c>
      <c r="O243" s="134">
        <v>190.27</v>
      </c>
      <c r="P243" s="135">
        <v>199.7</v>
      </c>
      <c r="Q243" s="135">
        <v>209.29</v>
      </c>
      <c r="R243" s="135">
        <v>219.65</v>
      </c>
      <c r="S243" s="135">
        <v>230.52</v>
      </c>
      <c r="T243" s="135">
        <v>230.52</v>
      </c>
      <c r="U243" s="135">
        <v>230.52</v>
      </c>
      <c r="V243" s="135">
        <v>230.52</v>
      </c>
      <c r="W243" s="135">
        <v>230.52</v>
      </c>
      <c r="X243" s="135">
        <v>230.52</v>
      </c>
      <c r="Y243" s="135">
        <v>230.52</v>
      </c>
      <c r="Z243" s="135">
        <v>230.52</v>
      </c>
      <c r="AA243" s="135">
        <v>235.52</v>
      </c>
      <c r="AB243" s="135">
        <v>240.52</v>
      </c>
      <c r="AC243" s="135">
        <v>245.52</v>
      </c>
      <c r="AD243" s="135">
        <v>250.52</v>
      </c>
      <c r="AE243" s="135">
        <v>255.53</v>
      </c>
      <c r="AF243" s="135">
        <v>260.64</v>
      </c>
      <c r="AG243" s="134">
        <v>260.64</v>
      </c>
      <c r="AH243" s="134">
        <v>268.43</v>
      </c>
      <c r="AI243" s="121"/>
    </row>
    <row r="244" spans="1:35" x14ac:dyDescent="0.15">
      <c r="A244" s="126" t="s">
        <v>879</v>
      </c>
      <c r="B244" s="126" t="s">
        <v>880</v>
      </c>
      <c r="C244" s="126" t="s">
        <v>881</v>
      </c>
      <c r="D244" s="126" t="s">
        <v>94</v>
      </c>
      <c r="E244" s="126" t="s">
        <v>76</v>
      </c>
      <c r="F244" s="134">
        <v>159.75</v>
      </c>
      <c r="G244" s="134">
        <v>176.67</v>
      </c>
      <c r="H244" s="134">
        <v>176.67</v>
      </c>
      <c r="I244" s="134">
        <v>187.2</v>
      </c>
      <c r="J244" s="134">
        <v>196.56</v>
      </c>
      <c r="K244" s="134">
        <v>208.35</v>
      </c>
      <c r="L244" s="134">
        <v>228.89</v>
      </c>
      <c r="M244" s="134">
        <v>256.14</v>
      </c>
      <c r="N244" s="134">
        <v>268.74</v>
      </c>
      <c r="O244" s="134">
        <v>275.22000000000003</v>
      </c>
      <c r="P244" s="135">
        <v>281.33999999999997</v>
      </c>
      <c r="Q244" s="135">
        <v>289.62</v>
      </c>
      <c r="R244" s="135">
        <v>298.17</v>
      </c>
      <c r="S244" s="135">
        <v>306.89999999999998</v>
      </c>
      <c r="T244" s="135">
        <v>312.83999999999997</v>
      </c>
      <c r="U244" s="135">
        <v>309.69</v>
      </c>
      <c r="V244" s="135">
        <v>309.69</v>
      </c>
      <c r="W244" s="135">
        <v>315.81</v>
      </c>
      <c r="X244" s="135">
        <v>322.11</v>
      </c>
      <c r="Y244" s="135">
        <v>328.32</v>
      </c>
      <c r="Z244" s="135">
        <v>334.8</v>
      </c>
      <c r="AA244" s="135">
        <v>341.46</v>
      </c>
      <c r="AB244" s="135">
        <v>351.63</v>
      </c>
      <c r="AC244" s="135">
        <v>362.16</v>
      </c>
      <c r="AD244" s="135">
        <v>369.36</v>
      </c>
      <c r="AE244" s="135">
        <v>376.74</v>
      </c>
      <c r="AF244" s="135">
        <v>384.21</v>
      </c>
      <c r="AG244" s="134">
        <v>395.64</v>
      </c>
      <c r="AH244" s="134">
        <v>407.43</v>
      </c>
      <c r="AI244" s="121"/>
    </row>
    <row r="245" spans="1:35" x14ac:dyDescent="0.15">
      <c r="A245" s="126" t="s">
        <v>882</v>
      </c>
      <c r="B245" s="126" t="s">
        <v>883</v>
      </c>
      <c r="C245" s="126" t="s">
        <v>884</v>
      </c>
      <c r="D245" s="126" t="s">
        <v>94</v>
      </c>
      <c r="E245" s="126" t="s">
        <v>78</v>
      </c>
      <c r="F245" s="134">
        <v>587.41</v>
      </c>
      <c r="G245" s="134">
        <v>616.41</v>
      </c>
      <c r="H245" s="134">
        <v>670.3</v>
      </c>
      <c r="I245" s="134">
        <v>730.56</v>
      </c>
      <c r="J245" s="134">
        <v>759.02</v>
      </c>
      <c r="K245" s="134">
        <v>790.97</v>
      </c>
      <c r="L245" s="134">
        <v>895.77</v>
      </c>
      <c r="M245" s="134">
        <v>1024</v>
      </c>
      <c r="N245" s="134">
        <v>1074.18</v>
      </c>
      <c r="O245" s="134">
        <v>1120.3800000000001</v>
      </c>
      <c r="P245" s="135">
        <v>1155.28</v>
      </c>
      <c r="Q245" s="135">
        <v>1177.3699999999999</v>
      </c>
      <c r="R245" s="135">
        <v>1215.8</v>
      </c>
      <c r="S245" s="135">
        <v>1258.3499999999999</v>
      </c>
      <c r="T245" s="135">
        <v>1289.8</v>
      </c>
      <c r="U245" s="135">
        <v>1289.8</v>
      </c>
      <c r="V245" s="135">
        <v>1289.8</v>
      </c>
      <c r="W245" s="135">
        <v>1289.8</v>
      </c>
      <c r="X245" s="135">
        <v>1315.47</v>
      </c>
      <c r="Y245" s="135">
        <v>1341.64</v>
      </c>
      <c r="Z245" s="135">
        <v>1395.17</v>
      </c>
      <c r="AA245" s="135">
        <v>1464.86</v>
      </c>
      <c r="AB245" s="135">
        <v>1552.67</v>
      </c>
      <c r="AC245" s="135">
        <v>1599.17</v>
      </c>
      <c r="AD245" s="135">
        <v>1663.05</v>
      </c>
      <c r="AE245" s="135">
        <v>1680.82</v>
      </c>
      <c r="AF245" s="135">
        <v>1731.15</v>
      </c>
      <c r="AG245" s="134">
        <v>1817.61</v>
      </c>
      <c r="AH245" s="134">
        <v>1908.39</v>
      </c>
      <c r="AI245" s="121" t="s">
        <v>46</v>
      </c>
    </row>
    <row r="246" spans="1:35" x14ac:dyDescent="0.15">
      <c r="A246" s="126" t="s">
        <v>885</v>
      </c>
      <c r="B246" s="126" t="s">
        <v>886</v>
      </c>
      <c r="C246" s="126" t="s">
        <v>887</v>
      </c>
      <c r="D246" s="126" t="s">
        <v>94</v>
      </c>
      <c r="E246" s="126" t="s">
        <v>78</v>
      </c>
      <c r="F246" s="134">
        <v>387.05</v>
      </c>
      <c r="G246" s="134">
        <v>402.92</v>
      </c>
      <c r="H246" s="134">
        <v>433.14</v>
      </c>
      <c r="I246" s="134">
        <v>478.31</v>
      </c>
      <c r="J246" s="134">
        <v>507.54</v>
      </c>
      <c r="K246" s="134">
        <v>527.04999999999995</v>
      </c>
      <c r="L246" s="134">
        <v>579.75</v>
      </c>
      <c r="M246" s="134">
        <v>724.62</v>
      </c>
      <c r="N246" s="134">
        <v>779.04</v>
      </c>
      <c r="O246" s="134">
        <v>814.04</v>
      </c>
      <c r="P246" s="135">
        <v>853.99</v>
      </c>
      <c r="Q246" s="135">
        <v>895.84</v>
      </c>
      <c r="R246" s="135">
        <v>939.73</v>
      </c>
      <c r="S246" s="135">
        <v>985.78</v>
      </c>
      <c r="T246" s="135">
        <v>1030.1400000000001</v>
      </c>
      <c r="U246" s="135">
        <v>1030.1400000000001</v>
      </c>
      <c r="V246" s="135">
        <v>1030.1400000000001</v>
      </c>
      <c r="W246" s="135">
        <v>1030.1400000000001</v>
      </c>
      <c r="X246" s="135">
        <v>1050.6400000000001</v>
      </c>
      <c r="Y246" s="135">
        <v>1071.55</v>
      </c>
      <c r="Z246" s="135">
        <v>1114.32</v>
      </c>
      <c r="AA246" s="135">
        <v>1169.9000000000001</v>
      </c>
      <c r="AB246" s="135">
        <v>1239.98</v>
      </c>
      <c r="AC246" s="135">
        <v>1277.06</v>
      </c>
      <c r="AD246" s="135">
        <v>1328.01</v>
      </c>
      <c r="AE246" s="135">
        <v>1394.28</v>
      </c>
      <c r="AF246" s="135">
        <v>1436</v>
      </c>
      <c r="AG246" s="134">
        <v>1507.62</v>
      </c>
      <c r="AH246" s="134">
        <v>1582.85</v>
      </c>
      <c r="AI246" s="121"/>
    </row>
    <row r="247" spans="1:35" x14ac:dyDescent="0.15">
      <c r="A247" s="126" t="s">
        <v>888</v>
      </c>
      <c r="B247" s="126" t="s">
        <v>889</v>
      </c>
      <c r="C247" s="126" t="s">
        <v>890</v>
      </c>
      <c r="D247" s="126" t="s">
        <v>94</v>
      </c>
      <c r="E247" s="126" t="s">
        <v>401</v>
      </c>
      <c r="F247" s="134">
        <v>764.34</v>
      </c>
      <c r="G247" s="134">
        <v>778.26</v>
      </c>
      <c r="H247" s="134">
        <v>798.39</v>
      </c>
      <c r="I247" s="134">
        <v>791.81</v>
      </c>
      <c r="J247" s="134">
        <v>747.18</v>
      </c>
      <c r="K247" s="134">
        <v>726.12</v>
      </c>
      <c r="L247" s="134">
        <v>693.12</v>
      </c>
      <c r="M247" s="134">
        <v>824.81</v>
      </c>
      <c r="N247" s="134">
        <v>866.05</v>
      </c>
      <c r="O247" s="134">
        <v>902.13</v>
      </c>
      <c r="P247" s="135">
        <v>901.99</v>
      </c>
      <c r="Q247" s="135">
        <v>915.52</v>
      </c>
      <c r="R247" s="135">
        <v>938.41</v>
      </c>
      <c r="S247" s="135">
        <v>961.87</v>
      </c>
      <c r="T247" s="135">
        <v>962.01</v>
      </c>
      <c r="U247" s="135">
        <v>962.01</v>
      </c>
      <c r="V247" s="135">
        <v>962.01</v>
      </c>
      <c r="W247" s="135">
        <v>962.04</v>
      </c>
      <c r="X247" s="135">
        <v>962.06</v>
      </c>
      <c r="Y247" s="135">
        <v>981.22</v>
      </c>
      <c r="Z247" s="135">
        <v>1020.37</v>
      </c>
      <c r="AA247" s="135">
        <v>1071.28</v>
      </c>
      <c r="AB247" s="135">
        <v>1135.44</v>
      </c>
      <c r="AC247" s="135">
        <v>1169.3800000000001</v>
      </c>
      <c r="AD247" s="135">
        <v>1216.04</v>
      </c>
      <c r="AE247" s="135">
        <v>1276.72</v>
      </c>
      <c r="AF247" s="135">
        <v>1314.89</v>
      </c>
      <c r="AG247" s="134">
        <v>1380.52</v>
      </c>
      <c r="AH247" s="134">
        <v>1449.41</v>
      </c>
      <c r="AI247" s="121"/>
    </row>
    <row r="248" spans="1:35" ht="17" x14ac:dyDescent="0.15">
      <c r="A248" s="126" t="s">
        <v>891</v>
      </c>
      <c r="B248" s="126" t="s">
        <v>892</v>
      </c>
      <c r="C248" s="126" t="s">
        <v>893</v>
      </c>
      <c r="D248" s="126" t="s">
        <v>194</v>
      </c>
      <c r="E248" s="126" t="s">
        <v>76</v>
      </c>
      <c r="F248" s="134">
        <v>43</v>
      </c>
      <c r="G248" s="134">
        <v>53.04</v>
      </c>
      <c r="H248" s="134">
        <v>68.930000000000007</v>
      </c>
      <c r="I248" s="134">
        <v>75.67</v>
      </c>
      <c r="J248" s="134">
        <v>78.260000000000005</v>
      </c>
      <c r="K248" s="134">
        <v>85.14</v>
      </c>
      <c r="L248" s="134">
        <v>93.38</v>
      </c>
      <c r="M248" s="134">
        <v>106.89</v>
      </c>
      <c r="N248" s="134">
        <v>112.23</v>
      </c>
      <c r="O248" s="134">
        <v>117.84</v>
      </c>
      <c r="P248" s="135">
        <v>123.38</v>
      </c>
      <c r="Q248" s="135">
        <v>129.43</v>
      </c>
      <c r="R248" s="135">
        <v>133.18</v>
      </c>
      <c r="S248" s="135" t="s">
        <v>52</v>
      </c>
      <c r="T248" s="135" t="s">
        <v>52</v>
      </c>
      <c r="U248" s="135" t="s">
        <v>52</v>
      </c>
      <c r="V248" s="135" t="s">
        <v>52</v>
      </c>
      <c r="W248" s="135" t="s">
        <v>52</v>
      </c>
      <c r="X248" s="135" t="s">
        <v>52</v>
      </c>
      <c r="Y248" s="135" t="s">
        <v>52</v>
      </c>
      <c r="Z248" s="135" t="s">
        <v>52</v>
      </c>
      <c r="AA248" s="135" t="s">
        <v>52</v>
      </c>
      <c r="AB248" s="135" t="s">
        <v>52</v>
      </c>
      <c r="AC248" s="135" t="s">
        <v>52</v>
      </c>
      <c r="AD248" s="135" t="s">
        <v>52</v>
      </c>
      <c r="AE248" s="135" t="s">
        <v>52</v>
      </c>
      <c r="AF248" s="135" t="s">
        <v>52</v>
      </c>
      <c r="AG248" s="134" t="s">
        <v>52</v>
      </c>
      <c r="AH248" s="134" t="s">
        <v>52</v>
      </c>
      <c r="AI248" s="121"/>
    </row>
    <row r="249" spans="1:35" x14ac:dyDescent="0.15">
      <c r="A249" s="126" t="s">
        <v>894</v>
      </c>
      <c r="B249" s="126" t="s">
        <v>895</v>
      </c>
      <c r="C249" s="126" t="s">
        <v>896</v>
      </c>
      <c r="D249" s="126" t="s">
        <v>94</v>
      </c>
      <c r="E249" s="126" t="s">
        <v>401</v>
      </c>
      <c r="F249" s="134">
        <v>421.74</v>
      </c>
      <c r="G249" s="134">
        <v>425.28</v>
      </c>
      <c r="H249" s="134">
        <v>428.5</v>
      </c>
      <c r="I249" s="134">
        <v>460.53</v>
      </c>
      <c r="J249" s="134">
        <v>483.56</v>
      </c>
      <c r="K249" s="134">
        <v>546.94000000000005</v>
      </c>
      <c r="L249" s="134">
        <v>597.77</v>
      </c>
      <c r="M249" s="134">
        <v>680.84</v>
      </c>
      <c r="N249" s="134">
        <v>712.7</v>
      </c>
      <c r="O249" s="134">
        <v>737.64</v>
      </c>
      <c r="P249" s="135">
        <v>738.47</v>
      </c>
      <c r="Q249" s="135">
        <v>739.45</v>
      </c>
      <c r="R249" s="135">
        <v>758.08</v>
      </c>
      <c r="S249" s="135">
        <v>782.45</v>
      </c>
      <c r="T249" s="135">
        <v>782.61</v>
      </c>
      <c r="U249" s="135">
        <v>782.58</v>
      </c>
      <c r="V249" s="135">
        <v>782.58</v>
      </c>
      <c r="W249" s="135">
        <v>782.58</v>
      </c>
      <c r="X249" s="135">
        <v>782.58</v>
      </c>
      <c r="Y249" s="135">
        <v>782.58</v>
      </c>
      <c r="Z249" s="135">
        <v>782.58</v>
      </c>
      <c r="AA249" s="135">
        <v>797.92</v>
      </c>
      <c r="AB249" s="135">
        <v>845.18</v>
      </c>
      <c r="AC249" s="135">
        <v>887.34</v>
      </c>
      <c r="AD249" s="135">
        <v>921.94</v>
      </c>
      <c r="AE249" s="135">
        <v>967.32</v>
      </c>
      <c r="AF249" s="135">
        <v>986.61</v>
      </c>
      <c r="AG249" s="134">
        <v>1008.15</v>
      </c>
      <c r="AH249" s="134">
        <v>1058.45</v>
      </c>
      <c r="AI249" s="121"/>
    </row>
    <row r="250" spans="1:35" x14ac:dyDescent="0.15">
      <c r="A250" s="126" t="s">
        <v>897</v>
      </c>
      <c r="B250" s="16" t="s">
        <v>898</v>
      </c>
      <c r="C250" s="126" t="s">
        <v>899</v>
      </c>
      <c r="D250" s="126" t="s">
        <v>94</v>
      </c>
      <c r="E250" s="126" t="s">
        <v>82</v>
      </c>
      <c r="F250" s="134">
        <v>467</v>
      </c>
      <c r="G250" s="134">
        <v>489</v>
      </c>
      <c r="H250" s="134">
        <v>552.77</v>
      </c>
      <c r="I250" s="134">
        <v>602.26</v>
      </c>
      <c r="J250" s="134">
        <v>652.83000000000004</v>
      </c>
      <c r="K250" s="134">
        <v>694.19</v>
      </c>
      <c r="L250" s="134">
        <v>758.07</v>
      </c>
      <c r="M250" s="134">
        <v>852.84</v>
      </c>
      <c r="N250" s="134">
        <v>845.73</v>
      </c>
      <c r="O250" s="134">
        <v>877.05</v>
      </c>
      <c r="P250" s="135">
        <v>918.72</v>
      </c>
      <c r="Q250" s="135">
        <v>964.17</v>
      </c>
      <c r="R250" s="135">
        <v>1001.79</v>
      </c>
      <c r="S250" s="135">
        <v>1026.27</v>
      </c>
      <c r="T250" s="135">
        <v>1047.78</v>
      </c>
      <c r="U250" s="135">
        <v>1047.78</v>
      </c>
      <c r="V250" s="135">
        <v>1047.78</v>
      </c>
      <c r="W250" s="135">
        <v>1047.78</v>
      </c>
      <c r="X250" s="135">
        <v>1068.6600000000001</v>
      </c>
      <c r="Y250" s="135">
        <v>1089.99</v>
      </c>
      <c r="Z250" s="135">
        <v>1133.55</v>
      </c>
      <c r="AA250" s="135">
        <v>1178.82</v>
      </c>
      <c r="AB250" s="135">
        <v>1237.68</v>
      </c>
      <c r="AC250" s="135">
        <v>1299.42</v>
      </c>
      <c r="AD250" s="135">
        <v>1351.26</v>
      </c>
      <c r="AE250" s="135">
        <v>1418.76</v>
      </c>
      <c r="AF250" s="135">
        <v>1461.24</v>
      </c>
      <c r="AG250" s="134">
        <v>1534.23</v>
      </c>
      <c r="AH250" s="134">
        <v>1610.82</v>
      </c>
      <c r="AI250" s="121"/>
    </row>
    <row r="251" spans="1:35" x14ac:dyDescent="0.15">
      <c r="A251" s="16" t="s">
        <v>900</v>
      </c>
      <c r="B251" s="126" t="s">
        <v>901</v>
      </c>
      <c r="C251" s="16" t="s">
        <v>902</v>
      </c>
      <c r="D251" s="126" t="s">
        <v>94</v>
      </c>
      <c r="E251" s="126" t="s">
        <v>88</v>
      </c>
      <c r="F251" s="134" t="s">
        <v>52</v>
      </c>
      <c r="G251" s="134" t="s">
        <v>52</v>
      </c>
      <c r="H251" s="134" t="s">
        <v>52</v>
      </c>
      <c r="I251" s="134" t="s">
        <v>52</v>
      </c>
      <c r="J251" s="134" t="s">
        <v>52</v>
      </c>
      <c r="K251" s="134" t="s">
        <v>52</v>
      </c>
      <c r="L251" s="134" t="s">
        <v>52</v>
      </c>
      <c r="M251" s="134" t="s">
        <v>52</v>
      </c>
      <c r="N251" s="140">
        <v>55.35</v>
      </c>
      <c r="O251" s="134">
        <v>57.15</v>
      </c>
      <c r="P251" s="135">
        <v>59.4</v>
      </c>
      <c r="Q251" s="135">
        <v>61.65</v>
      </c>
      <c r="R251" s="135">
        <v>63.81</v>
      </c>
      <c r="S251" s="135">
        <v>66.06</v>
      </c>
      <c r="T251" s="135">
        <v>67.95</v>
      </c>
      <c r="U251" s="135">
        <v>67.95</v>
      </c>
      <c r="V251" s="135">
        <v>67.95</v>
      </c>
      <c r="W251" s="135">
        <v>67.95</v>
      </c>
      <c r="X251" s="135">
        <v>69.3</v>
      </c>
      <c r="Y251" s="135">
        <v>70.650000000000006</v>
      </c>
      <c r="Z251" s="135">
        <v>72</v>
      </c>
      <c r="AA251" s="135">
        <v>73.349999999999994</v>
      </c>
      <c r="AB251" s="135">
        <v>75.510000000000005</v>
      </c>
      <c r="AC251" s="135">
        <v>77.760000000000005</v>
      </c>
      <c r="AD251" s="135">
        <v>79.290000000000006</v>
      </c>
      <c r="AE251" s="135">
        <v>80.819999999999993</v>
      </c>
      <c r="AF251" s="135">
        <v>82.35</v>
      </c>
      <c r="AG251" s="134">
        <v>87.3</v>
      </c>
      <c r="AH251" s="134">
        <v>89.91</v>
      </c>
    </row>
    <row r="252" spans="1:35" x14ac:dyDescent="0.15">
      <c r="A252" s="126" t="s">
        <v>903</v>
      </c>
      <c r="B252" s="126" t="s">
        <v>904</v>
      </c>
      <c r="C252" s="126" t="s">
        <v>905</v>
      </c>
      <c r="D252" s="126" t="s">
        <v>94</v>
      </c>
      <c r="E252" s="126" t="s">
        <v>86</v>
      </c>
      <c r="F252" s="134">
        <v>45.81</v>
      </c>
      <c r="G252" s="134">
        <v>51.59</v>
      </c>
      <c r="H252" s="134">
        <v>48.41</v>
      </c>
      <c r="I252" s="134">
        <v>52.48</v>
      </c>
      <c r="J252" s="134">
        <v>55.73</v>
      </c>
      <c r="K252" s="139">
        <v>60.26</v>
      </c>
      <c r="L252" s="134">
        <v>73.64</v>
      </c>
      <c r="M252" s="134">
        <v>94.95</v>
      </c>
      <c r="N252" s="134">
        <v>105.66</v>
      </c>
      <c r="O252" s="134">
        <v>110.88</v>
      </c>
      <c r="P252" s="135">
        <v>116.37</v>
      </c>
      <c r="Q252" s="135">
        <v>122.18</v>
      </c>
      <c r="R252" s="135">
        <v>128.25</v>
      </c>
      <c r="S252" s="135">
        <v>134.65</v>
      </c>
      <c r="T252" s="135">
        <v>138.68</v>
      </c>
      <c r="U252" s="135">
        <v>138.68</v>
      </c>
      <c r="V252" s="135">
        <v>138.68</v>
      </c>
      <c r="W252" s="135">
        <v>141.47</v>
      </c>
      <c r="X252" s="135">
        <v>144.28</v>
      </c>
      <c r="Y252" s="135">
        <v>147.15</v>
      </c>
      <c r="Z252" s="135">
        <v>152.15</v>
      </c>
      <c r="AA252" s="135">
        <v>157.15</v>
      </c>
      <c r="AB252" s="135">
        <v>169.15</v>
      </c>
      <c r="AC252" s="135">
        <v>193.15</v>
      </c>
      <c r="AD252" s="135">
        <v>203.15</v>
      </c>
      <c r="AE252" s="135">
        <v>218.15</v>
      </c>
      <c r="AF252" s="135">
        <v>228.15</v>
      </c>
      <c r="AG252" s="134">
        <v>243.15</v>
      </c>
      <c r="AH252" s="134">
        <v>256.14999999999998</v>
      </c>
      <c r="AI252" s="121"/>
    </row>
    <row r="253" spans="1:35" ht="17" x14ac:dyDescent="0.15">
      <c r="A253" s="126" t="s">
        <v>906</v>
      </c>
      <c r="B253" s="126" t="s">
        <v>907</v>
      </c>
      <c r="C253" s="126" t="s">
        <v>908</v>
      </c>
      <c r="D253" s="126" t="s">
        <v>194</v>
      </c>
      <c r="E253" s="126" t="s">
        <v>76</v>
      </c>
      <c r="F253" s="134">
        <v>88.74</v>
      </c>
      <c r="G253" s="134">
        <v>102.81</v>
      </c>
      <c r="H253" s="134">
        <v>110.76</v>
      </c>
      <c r="I253" s="134">
        <v>117.68</v>
      </c>
      <c r="J253" s="134">
        <v>121.23</v>
      </c>
      <c r="K253" s="134">
        <v>137.94999999999999</v>
      </c>
      <c r="L253" s="134">
        <v>144.77000000000001</v>
      </c>
      <c r="M253" s="134">
        <v>151.85</v>
      </c>
      <c r="N253" s="134">
        <v>164.27</v>
      </c>
      <c r="O253" s="134">
        <v>172.03</v>
      </c>
      <c r="P253" s="135">
        <v>177.95</v>
      </c>
      <c r="Q253" s="135">
        <v>182.38</v>
      </c>
      <c r="R253" s="135">
        <v>185.06</v>
      </c>
      <c r="S253" s="135" t="s">
        <v>52</v>
      </c>
      <c r="T253" s="135" t="s">
        <v>52</v>
      </c>
      <c r="U253" s="135" t="s">
        <v>52</v>
      </c>
      <c r="V253" s="135" t="s">
        <v>52</v>
      </c>
      <c r="W253" s="135" t="s">
        <v>52</v>
      </c>
      <c r="X253" s="135" t="s">
        <v>52</v>
      </c>
      <c r="Y253" s="135" t="s">
        <v>52</v>
      </c>
      <c r="Z253" s="135" t="s">
        <v>52</v>
      </c>
      <c r="AA253" s="135" t="s">
        <v>52</v>
      </c>
      <c r="AB253" s="135" t="s">
        <v>52</v>
      </c>
      <c r="AC253" s="135" t="s">
        <v>52</v>
      </c>
      <c r="AD253" s="135" t="s">
        <v>52</v>
      </c>
      <c r="AE253" s="135" t="s">
        <v>52</v>
      </c>
      <c r="AF253" s="135" t="s">
        <v>52</v>
      </c>
      <c r="AG253" s="134" t="s">
        <v>52</v>
      </c>
      <c r="AH253" s="134" t="s">
        <v>52</v>
      </c>
      <c r="AI253" s="121"/>
    </row>
    <row r="254" spans="1:35" ht="17" x14ac:dyDescent="0.15">
      <c r="A254" s="126" t="s">
        <v>909</v>
      </c>
      <c r="B254" s="126" t="s">
        <v>910</v>
      </c>
      <c r="C254" s="126" t="s">
        <v>911</v>
      </c>
      <c r="D254" s="126" t="s">
        <v>194</v>
      </c>
      <c r="E254" s="126" t="s">
        <v>76</v>
      </c>
      <c r="F254" s="134">
        <v>81.25</v>
      </c>
      <c r="G254" s="134">
        <v>98.91</v>
      </c>
      <c r="H254" s="134">
        <v>107.59</v>
      </c>
      <c r="I254" s="134">
        <v>111.46</v>
      </c>
      <c r="J254" s="134">
        <v>114.81</v>
      </c>
      <c r="K254" s="134">
        <v>120.11</v>
      </c>
      <c r="L254" s="134">
        <v>140.19</v>
      </c>
      <c r="M254" s="134">
        <v>144.37</v>
      </c>
      <c r="N254" s="134">
        <v>157.35</v>
      </c>
      <c r="O254" s="134">
        <v>164.8</v>
      </c>
      <c r="P254" s="135">
        <v>172.65</v>
      </c>
      <c r="Q254" s="135">
        <v>180.85</v>
      </c>
      <c r="R254" s="135">
        <v>189.44</v>
      </c>
      <c r="S254" s="135">
        <v>198.44</v>
      </c>
      <c r="T254" s="135">
        <v>205.39</v>
      </c>
      <c r="U254" s="135">
        <v>205.39</v>
      </c>
      <c r="V254" s="135">
        <v>205.39</v>
      </c>
      <c r="W254" s="135">
        <v>205.39</v>
      </c>
      <c r="X254" s="135">
        <v>205.39</v>
      </c>
      <c r="Y254" s="135">
        <v>205.39</v>
      </c>
      <c r="Z254" s="135">
        <v>205.39</v>
      </c>
      <c r="AA254" s="135">
        <v>205.39</v>
      </c>
      <c r="AB254" s="135">
        <v>205.39</v>
      </c>
      <c r="AC254" s="135">
        <v>205.39</v>
      </c>
      <c r="AD254" s="135">
        <v>205.39</v>
      </c>
      <c r="AE254" s="135" t="s">
        <v>52</v>
      </c>
      <c r="AF254" s="135" t="s">
        <v>52</v>
      </c>
      <c r="AG254" s="134" t="s">
        <v>52</v>
      </c>
      <c r="AH254" s="134" t="s">
        <v>52</v>
      </c>
      <c r="AI254" s="121"/>
    </row>
    <row r="255" spans="1:35" x14ac:dyDescent="0.15">
      <c r="A255" s="126" t="s">
        <v>912</v>
      </c>
      <c r="B255" s="126" t="s">
        <v>913</v>
      </c>
      <c r="C255" s="126" t="s">
        <v>914</v>
      </c>
      <c r="D255" s="126" t="s">
        <v>94</v>
      </c>
      <c r="E255" s="126" t="s">
        <v>76</v>
      </c>
      <c r="F255" s="134">
        <v>65.66</v>
      </c>
      <c r="G255" s="134">
        <v>75.209999999999994</v>
      </c>
      <c r="H255" s="134">
        <v>82.31</v>
      </c>
      <c r="I255" s="134">
        <v>85.15</v>
      </c>
      <c r="J255" s="134">
        <v>90.48</v>
      </c>
      <c r="K255" s="134">
        <v>95.89</v>
      </c>
      <c r="L255" s="134">
        <v>105.64</v>
      </c>
      <c r="M255" s="134">
        <v>109.27</v>
      </c>
      <c r="N255" s="134">
        <v>113.95</v>
      </c>
      <c r="O255" s="134">
        <v>115.98</v>
      </c>
      <c r="P255" s="135">
        <v>114.43</v>
      </c>
      <c r="Q255" s="135">
        <v>114.85</v>
      </c>
      <c r="R255" s="135">
        <v>116.84</v>
      </c>
      <c r="S255" s="135">
        <v>120.39</v>
      </c>
      <c r="T255" s="135">
        <v>123.86</v>
      </c>
      <c r="U255" s="135">
        <v>122.88</v>
      </c>
      <c r="V255" s="135">
        <v>122.72</v>
      </c>
      <c r="W255" s="135">
        <v>122.45</v>
      </c>
      <c r="X255" s="135">
        <v>122.45</v>
      </c>
      <c r="Y255" s="135">
        <v>122.45</v>
      </c>
      <c r="Z255" s="135">
        <v>125.18</v>
      </c>
      <c r="AA255" s="135">
        <v>129.79</v>
      </c>
      <c r="AB255" s="135">
        <v>134.65</v>
      </c>
      <c r="AC255" s="135">
        <v>139.51</v>
      </c>
      <c r="AD255" s="135">
        <v>144.33000000000001</v>
      </c>
      <c r="AE255" s="135">
        <v>149.32</v>
      </c>
      <c r="AF255" s="135">
        <v>154.16</v>
      </c>
      <c r="AG255" s="134">
        <v>159.15</v>
      </c>
      <c r="AH255" s="134">
        <v>164.14</v>
      </c>
      <c r="AI255" s="121"/>
    </row>
    <row r="256" spans="1:35" ht="17" x14ac:dyDescent="0.15">
      <c r="A256" s="129" t="s">
        <v>915</v>
      </c>
      <c r="B256" s="126" t="s">
        <v>52</v>
      </c>
      <c r="C256" s="126" t="s">
        <v>916</v>
      </c>
      <c r="D256" s="126" t="s">
        <v>194</v>
      </c>
      <c r="E256" s="126" t="s">
        <v>76</v>
      </c>
      <c r="F256" s="134" t="s">
        <v>52</v>
      </c>
      <c r="G256" s="134" t="s">
        <v>52</v>
      </c>
      <c r="H256" s="134" t="s">
        <v>52</v>
      </c>
      <c r="I256" s="134" t="s">
        <v>52</v>
      </c>
      <c r="J256" s="134" t="s">
        <v>52</v>
      </c>
      <c r="K256" s="134" t="s">
        <v>52</v>
      </c>
      <c r="L256" s="134" t="s">
        <v>52</v>
      </c>
      <c r="M256" s="134" t="s">
        <v>52</v>
      </c>
      <c r="N256" s="134" t="s">
        <v>52</v>
      </c>
      <c r="O256" s="134" t="s">
        <v>52</v>
      </c>
      <c r="P256" s="134" t="s">
        <v>52</v>
      </c>
      <c r="Q256" s="134" t="s">
        <v>52</v>
      </c>
      <c r="R256" s="134" t="s">
        <v>52</v>
      </c>
      <c r="S256" s="134" t="s">
        <v>52</v>
      </c>
      <c r="T256" s="134" t="s">
        <v>52</v>
      </c>
      <c r="U256" s="134" t="s">
        <v>52</v>
      </c>
      <c r="V256" s="135" t="s">
        <v>52</v>
      </c>
      <c r="W256" s="135" t="s">
        <v>52</v>
      </c>
      <c r="X256" s="135" t="s">
        <v>52</v>
      </c>
      <c r="Y256" s="135" t="s">
        <v>52</v>
      </c>
      <c r="Z256" s="135" t="s">
        <v>52</v>
      </c>
      <c r="AA256" s="135" t="s">
        <v>52</v>
      </c>
      <c r="AB256" s="135" t="s">
        <v>52</v>
      </c>
      <c r="AC256" s="135" t="s">
        <v>52</v>
      </c>
      <c r="AD256" s="135" t="s">
        <v>52</v>
      </c>
      <c r="AE256" s="135" t="s">
        <v>52</v>
      </c>
      <c r="AF256" s="135" t="s">
        <v>52</v>
      </c>
      <c r="AG256" s="134" t="s">
        <v>52</v>
      </c>
      <c r="AH256" s="134" t="s">
        <v>52</v>
      </c>
      <c r="AI256" s="130"/>
    </row>
    <row r="257" spans="1:35" x14ac:dyDescent="0.15">
      <c r="A257" s="126" t="s">
        <v>917</v>
      </c>
      <c r="B257" s="126" t="s">
        <v>918</v>
      </c>
      <c r="C257" s="126" t="s">
        <v>919</v>
      </c>
      <c r="D257" s="126" t="s">
        <v>94</v>
      </c>
      <c r="E257" s="126" t="s">
        <v>78</v>
      </c>
      <c r="F257" s="134">
        <v>609.57000000000005</v>
      </c>
      <c r="G257" s="134">
        <v>630.54</v>
      </c>
      <c r="H257" s="134">
        <v>704.32</v>
      </c>
      <c r="I257" s="134">
        <v>739.33</v>
      </c>
      <c r="J257" s="134">
        <v>733.84</v>
      </c>
      <c r="K257" s="134">
        <v>806.55</v>
      </c>
      <c r="L257" s="134">
        <v>842.84</v>
      </c>
      <c r="M257" s="134">
        <v>922.91</v>
      </c>
      <c r="N257" s="134">
        <v>902.45</v>
      </c>
      <c r="O257" s="134">
        <v>943.06</v>
      </c>
      <c r="P257" s="135">
        <v>986.25</v>
      </c>
      <c r="Q257" s="135">
        <v>1023.73</v>
      </c>
      <c r="R257" s="135">
        <v>1062.6300000000001</v>
      </c>
      <c r="S257" s="135">
        <v>1096.6300000000001</v>
      </c>
      <c r="T257" s="135">
        <v>1096.6300000000001</v>
      </c>
      <c r="U257" s="135">
        <v>1096.6300000000001</v>
      </c>
      <c r="V257" s="135">
        <v>1096.6300000000001</v>
      </c>
      <c r="W257" s="135">
        <v>1118.01</v>
      </c>
      <c r="X257" s="135">
        <v>1139.81</v>
      </c>
      <c r="Y257" s="135">
        <v>1162.02</v>
      </c>
      <c r="Z257" s="135">
        <v>1207.9000000000001</v>
      </c>
      <c r="AA257" s="135">
        <v>1268.17</v>
      </c>
      <c r="AB257" s="135">
        <v>1331.45</v>
      </c>
      <c r="AC257" s="135">
        <v>1371.26</v>
      </c>
      <c r="AD257" s="135">
        <v>1425.97</v>
      </c>
      <c r="AE257" s="135">
        <v>1497.13</v>
      </c>
      <c r="AF257" s="135">
        <v>1541.89</v>
      </c>
      <c r="AG257" s="134">
        <v>1618.83</v>
      </c>
      <c r="AH257" s="134">
        <v>1699.61</v>
      </c>
      <c r="AI257" s="121"/>
    </row>
    <row r="258" spans="1:35" x14ac:dyDescent="0.15">
      <c r="A258" s="126" t="s">
        <v>920</v>
      </c>
      <c r="B258" s="126" t="s">
        <v>921</v>
      </c>
      <c r="C258" s="126" t="s">
        <v>922</v>
      </c>
      <c r="D258" s="126" t="s">
        <v>94</v>
      </c>
      <c r="E258" s="126" t="s">
        <v>227</v>
      </c>
      <c r="F258" s="134">
        <v>526.01</v>
      </c>
      <c r="G258" s="134">
        <v>559.04999999999995</v>
      </c>
      <c r="H258" s="134">
        <v>608.41</v>
      </c>
      <c r="I258" s="134">
        <v>688.95</v>
      </c>
      <c r="J258" s="134">
        <v>740.59</v>
      </c>
      <c r="K258" s="134">
        <v>796.16</v>
      </c>
      <c r="L258" s="134">
        <v>886.06</v>
      </c>
      <c r="M258" s="134">
        <v>997.72</v>
      </c>
      <c r="N258" s="134">
        <v>1067.3599999999999</v>
      </c>
      <c r="O258" s="134">
        <v>1120.72</v>
      </c>
      <c r="P258" s="135">
        <v>1160.76</v>
      </c>
      <c r="Q258" s="135">
        <v>1218.6300000000001</v>
      </c>
      <c r="R258" s="135">
        <v>1270.26</v>
      </c>
      <c r="S258" s="135">
        <v>1320.96</v>
      </c>
      <c r="T258" s="135">
        <v>1352.72</v>
      </c>
      <c r="U258" s="135">
        <v>1352.72</v>
      </c>
      <c r="V258" s="135">
        <v>1352.72</v>
      </c>
      <c r="W258" s="135">
        <v>1379.65</v>
      </c>
      <c r="X258" s="135">
        <v>1379.65</v>
      </c>
      <c r="Y258" s="135">
        <v>1379.65</v>
      </c>
      <c r="Z258" s="135">
        <v>1407.24</v>
      </c>
      <c r="AA258" s="135">
        <v>1477.46</v>
      </c>
      <c r="AB258" s="135">
        <v>1477.46</v>
      </c>
      <c r="AC258" s="135">
        <v>1551.19</v>
      </c>
      <c r="AD258" s="135">
        <v>1613.08</v>
      </c>
      <c r="AE258" s="135">
        <v>1693.57</v>
      </c>
      <c r="AF258" s="135">
        <v>1727.27</v>
      </c>
      <c r="AG258" s="134">
        <v>1813.46</v>
      </c>
      <c r="AH258" s="134">
        <v>1903.95</v>
      </c>
      <c r="AI258" s="121"/>
    </row>
    <row r="259" spans="1:35" ht="17" x14ac:dyDescent="0.15">
      <c r="A259" s="126" t="s">
        <v>923</v>
      </c>
      <c r="B259" s="126" t="s">
        <v>52</v>
      </c>
      <c r="C259" s="126" t="s">
        <v>924</v>
      </c>
      <c r="D259" s="126" t="s">
        <v>194</v>
      </c>
      <c r="E259" s="126" t="s">
        <v>76</v>
      </c>
      <c r="F259" s="134" t="s">
        <v>52</v>
      </c>
      <c r="G259" s="134" t="s">
        <v>52</v>
      </c>
      <c r="H259" s="134" t="s">
        <v>52</v>
      </c>
      <c r="I259" s="134" t="s">
        <v>52</v>
      </c>
      <c r="J259" s="134" t="s">
        <v>52</v>
      </c>
      <c r="K259" s="134" t="s">
        <v>52</v>
      </c>
      <c r="L259" s="134" t="s">
        <v>52</v>
      </c>
      <c r="M259" s="134" t="s">
        <v>52</v>
      </c>
      <c r="N259" s="134" t="s">
        <v>52</v>
      </c>
      <c r="O259" s="134" t="s">
        <v>52</v>
      </c>
      <c r="P259" s="135" t="s">
        <v>52</v>
      </c>
      <c r="Q259" s="135" t="s">
        <v>52</v>
      </c>
      <c r="R259" s="135" t="s">
        <v>52</v>
      </c>
      <c r="S259" s="135" t="s">
        <v>52</v>
      </c>
      <c r="T259" s="135" t="s">
        <v>52</v>
      </c>
      <c r="U259" s="135" t="s">
        <v>52</v>
      </c>
      <c r="V259" s="135" t="s">
        <v>52</v>
      </c>
      <c r="W259" s="135" t="s">
        <v>52</v>
      </c>
      <c r="X259" s="135" t="s">
        <v>52</v>
      </c>
      <c r="Y259" s="135" t="s">
        <v>52</v>
      </c>
      <c r="Z259" s="135" t="s">
        <v>52</v>
      </c>
      <c r="AA259" s="135" t="s">
        <v>52</v>
      </c>
      <c r="AB259" s="135" t="s">
        <v>52</v>
      </c>
      <c r="AC259" s="135" t="s">
        <v>52</v>
      </c>
      <c r="AD259" s="135" t="s">
        <v>52</v>
      </c>
      <c r="AE259" s="135" t="s">
        <v>52</v>
      </c>
      <c r="AF259" s="135" t="s">
        <v>52</v>
      </c>
      <c r="AG259" s="134" t="s">
        <v>52</v>
      </c>
      <c r="AH259" s="134" t="s">
        <v>52</v>
      </c>
      <c r="AI259" s="121"/>
    </row>
    <row r="260" spans="1:35" x14ac:dyDescent="0.15">
      <c r="A260" s="126" t="s">
        <v>925</v>
      </c>
      <c r="B260" s="126" t="s">
        <v>926</v>
      </c>
      <c r="C260" s="126" t="s">
        <v>927</v>
      </c>
      <c r="D260" s="126" t="s">
        <v>94</v>
      </c>
      <c r="E260" s="126" t="s">
        <v>74</v>
      </c>
      <c r="F260" s="134">
        <v>693.21</v>
      </c>
      <c r="G260" s="134">
        <v>723.75</v>
      </c>
      <c r="H260" s="134">
        <v>767.47</v>
      </c>
      <c r="I260" s="134">
        <v>788.92</v>
      </c>
      <c r="J260" s="134">
        <v>823.86</v>
      </c>
      <c r="K260" s="134">
        <v>857.78</v>
      </c>
      <c r="L260" s="134">
        <v>898.49</v>
      </c>
      <c r="M260" s="134">
        <v>958.99</v>
      </c>
      <c r="N260" s="134">
        <v>987.28</v>
      </c>
      <c r="O260" s="134">
        <v>1036.1300000000001</v>
      </c>
      <c r="P260" s="135">
        <v>1087.93</v>
      </c>
      <c r="Q260" s="135">
        <v>1120.54</v>
      </c>
      <c r="R260" s="135">
        <v>1154.27</v>
      </c>
      <c r="S260" s="135">
        <v>1194.67</v>
      </c>
      <c r="T260" s="135">
        <v>1218.56</v>
      </c>
      <c r="U260" s="135">
        <v>1218.55</v>
      </c>
      <c r="V260" s="135">
        <v>1218.55</v>
      </c>
      <c r="W260" s="135">
        <v>1242.9100000000001</v>
      </c>
      <c r="X260" s="135">
        <v>1242.9100000000001</v>
      </c>
      <c r="Y260" s="135">
        <v>1267.1500000000001</v>
      </c>
      <c r="Z260" s="135">
        <v>1317.2</v>
      </c>
      <c r="AA260" s="135">
        <v>1382.93</v>
      </c>
      <c r="AB260" s="135">
        <v>1465.74</v>
      </c>
      <c r="AC260" s="135">
        <v>1509.56</v>
      </c>
      <c r="AD260" s="135">
        <v>1569.8</v>
      </c>
      <c r="AE260" s="135">
        <v>1648.13</v>
      </c>
      <c r="AF260" s="135">
        <v>1697.41</v>
      </c>
      <c r="AG260" s="134">
        <v>1782.11</v>
      </c>
      <c r="AH260" s="134">
        <v>1871.04</v>
      </c>
      <c r="AI260" s="121"/>
    </row>
    <row r="261" spans="1:35" x14ac:dyDescent="0.15">
      <c r="A261" s="126" t="s">
        <v>928</v>
      </c>
      <c r="B261" s="126" t="s">
        <v>929</v>
      </c>
      <c r="C261" s="126" t="s">
        <v>930</v>
      </c>
      <c r="D261" s="126" t="s">
        <v>94</v>
      </c>
      <c r="E261" s="126" t="s">
        <v>74</v>
      </c>
      <c r="F261" s="134">
        <v>682.31</v>
      </c>
      <c r="G261" s="134">
        <v>740.45</v>
      </c>
      <c r="H261" s="134">
        <v>797.7</v>
      </c>
      <c r="I261" s="134">
        <v>833.6</v>
      </c>
      <c r="J261" s="134">
        <v>866.93</v>
      </c>
      <c r="K261" s="134">
        <v>896.63</v>
      </c>
      <c r="L261" s="134">
        <v>920.27</v>
      </c>
      <c r="M261" s="134">
        <v>942.75</v>
      </c>
      <c r="N261" s="134">
        <v>966.33</v>
      </c>
      <c r="O261" s="134">
        <v>1004.98</v>
      </c>
      <c r="P261" s="135">
        <v>1045.19</v>
      </c>
      <c r="Q261" s="135">
        <v>1086.77</v>
      </c>
      <c r="R261" s="135">
        <v>1130.24</v>
      </c>
      <c r="S261" s="135">
        <v>1186.75</v>
      </c>
      <c r="T261" s="135">
        <v>1246.08</v>
      </c>
      <c r="U261" s="135">
        <v>1246.08</v>
      </c>
      <c r="V261" s="135">
        <v>1246.08</v>
      </c>
      <c r="W261" s="135">
        <v>1246.08</v>
      </c>
      <c r="X261" s="135">
        <v>1246.08</v>
      </c>
      <c r="Y261" s="135">
        <v>1246.08</v>
      </c>
      <c r="Z261" s="135">
        <v>1295.8</v>
      </c>
      <c r="AA261" s="135">
        <v>1360.46</v>
      </c>
      <c r="AB261" s="135">
        <v>1441.95</v>
      </c>
      <c r="AC261" s="135">
        <v>1485.08</v>
      </c>
      <c r="AD261" s="135">
        <v>1544.31</v>
      </c>
      <c r="AE261" s="135">
        <v>1621.37</v>
      </c>
      <c r="AF261" s="135">
        <v>1669.85</v>
      </c>
      <c r="AG261" s="134">
        <v>1753.18</v>
      </c>
      <c r="AH261" s="134">
        <v>1840.66</v>
      </c>
      <c r="AI261" s="121"/>
    </row>
    <row r="262" spans="1:35" x14ac:dyDescent="0.15">
      <c r="A262" s="126" t="s">
        <v>931</v>
      </c>
      <c r="B262" s="126" t="s">
        <v>932</v>
      </c>
      <c r="C262" s="126" t="s">
        <v>933</v>
      </c>
      <c r="D262" s="126" t="s">
        <v>94</v>
      </c>
      <c r="E262" s="126" t="s">
        <v>401</v>
      </c>
      <c r="F262" s="134">
        <v>575.95000000000005</v>
      </c>
      <c r="G262" s="134">
        <v>554.26</v>
      </c>
      <c r="H262" s="134">
        <v>533.39</v>
      </c>
      <c r="I262" s="134">
        <v>521.80999999999995</v>
      </c>
      <c r="J262" s="134">
        <v>516.17999999999995</v>
      </c>
      <c r="K262" s="134">
        <v>590.12</v>
      </c>
      <c r="L262" s="134">
        <v>636.12</v>
      </c>
      <c r="M262" s="134">
        <v>770.6</v>
      </c>
      <c r="N262" s="134">
        <v>809.09</v>
      </c>
      <c r="O262" s="134">
        <v>841.34</v>
      </c>
      <c r="P262" s="135">
        <v>841.34</v>
      </c>
      <c r="Q262" s="135">
        <v>883.35</v>
      </c>
      <c r="R262" s="135">
        <v>925.29</v>
      </c>
      <c r="S262" s="135">
        <v>925.29</v>
      </c>
      <c r="T262" s="135">
        <v>925.29</v>
      </c>
      <c r="U262" s="135">
        <v>925.29</v>
      </c>
      <c r="V262" s="135">
        <v>925.29</v>
      </c>
      <c r="W262" s="135">
        <v>925.29</v>
      </c>
      <c r="X262" s="135">
        <v>925.29</v>
      </c>
      <c r="Y262" s="135">
        <v>943.7</v>
      </c>
      <c r="Z262" s="135">
        <v>981.35</v>
      </c>
      <c r="AA262" s="135">
        <v>1030.32</v>
      </c>
      <c r="AB262" s="135">
        <v>1092.04</v>
      </c>
      <c r="AC262" s="135">
        <v>1124.69</v>
      </c>
      <c r="AD262" s="135">
        <v>1169.57</v>
      </c>
      <c r="AE262" s="135">
        <v>1227.93</v>
      </c>
      <c r="AF262" s="135">
        <v>1264.6500000000001</v>
      </c>
      <c r="AG262" s="134">
        <v>1327.76</v>
      </c>
      <c r="AH262" s="134">
        <v>1394.01</v>
      </c>
      <c r="AI262" s="121"/>
    </row>
    <row r="263" spans="1:35" x14ac:dyDescent="0.15">
      <c r="A263" s="126" t="s">
        <v>934</v>
      </c>
      <c r="B263" s="16" t="s">
        <v>935</v>
      </c>
      <c r="C263" s="126" t="s">
        <v>936</v>
      </c>
      <c r="D263" s="126" t="s">
        <v>94</v>
      </c>
      <c r="E263" s="126" t="s">
        <v>82</v>
      </c>
      <c r="F263" s="134">
        <v>557</v>
      </c>
      <c r="G263" s="134">
        <v>588</v>
      </c>
      <c r="H263" s="134">
        <v>673.36</v>
      </c>
      <c r="I263" s="134">
        <v>730.65</v>
      </c>
      <c r="J263" s="134">
        <v>768.35</v>
      </c>
      <c r="K263" s="134">
        <v>795.18</v>
      </c>
      <c r="L263" s="134">
        <v>856.58</v>
      </c>
      <c r="M263" s="134">
        <v>937.62</v>
      </c>
      <c r="N263" s="134">
        <v>927.11</v>
      </c>
      <c r="O263" s="134">
        <v>950.29</v>
      </c>
      <c r="P263" s="135">
        <v>996.85</v>
      </c>
      <c r="Q263" s="135">
        <v>1046.2</v>
      </c>
      <c r="R263" s="135">
        <v>1077.06</v>
      </c>
      <c r="S263" s="135">
        <v>1108.3</v>
      </c>
      <c r="T263" s="135">
        <v>1108.3</v>
      </c>
      <c r="U263" s="135">
        <v>1108.3</v>
      </c>
      <c r="V263" s="135">
        <v>1108.3</v>
      </c>
      <c r="W263" s="135">
        <v>1086.1300000000001</v>
      </c>
      <c r="X263" s="135">
        <v>1107.74</v>
      </c>
      <c r="Y263" s="135">
        <v>1129.78</v>
      </c>
      <c r="Z263" s="135">
        <v>1174.8599999999999</v>
      </c>
      <c r="AA263" s="135">
        <v>1221.74</v>
      </c>
      <c r="AB263" s="135">
        <v>1294.92</v>
      </c>
      <c r="AC263" s="135">
        <v>1346.59</v>
      </c>
      <c r="AD263" s="135">
        <v>1400.32</v>
      </c>
      <c r="AE263" s="135">
        <v>1456.19</v>
      </c>
      <c r="AF263" s="135">
        <v>1514.29</v>
      </c>
      <c r="AG263" s="134">
        <v>1574.71</v>
      </c>
      <c r="AH263" s="134">
        <v>1653.29</v>
      </c>
      <c r="AI263" s="121"/>
    </row>
    <row r="264" spans="1:35" x14ac:dyDescent="0.15">
      <c r="A264" s="16" t="s">
        <v>937</v>
      </c>
      <c r="B264" s="126" t="s">
        <v>938</v>
      </c>
      <c r="C264" s="16" t="s">
        <v>939</v>
      </c>
      <c r="D264" s="126" t="s">
        <v>94</v>
      </c>
      <c r="E264" s="126" t="s">
        <v>88</v>
      </c>
      <c r="F264" s="134" t="s">
        <v>52</v>
      </c>
      <c r="G264" s="134" t="s">
        <v>52</v>
      </c>
      <c r="H264" s="134" t="s">
        <v>52</v>
      </c>
      <c r="I264" s="134" t="s">
        <v>52</v>
      </c>
      <c r="J264" s="134" t="s">
        <v>52</v>
      </c>
      <c r="K264" s="134" t="s">
        <v>52</v>
      </c>
      <c r="L264" s="134" t="s">
        <v>52</v>
      </c>
      <c r="M264" s="134" t="s">
        <v>52</v>
      </c>
      <c r="N264" s="140">
        <v>49.64</v>
      </c>
      <c r="O264" s="134">
        <v>52.1</v>
      </c>
      <c r="P264" s="135">
        <v>54.71</v>
      </c>
      <c r="Q264" s="135">
        <v>57.44</v>
      </c>
      <c r="R264" s="135">
        <v>60.16</v>
      </c>
      <c r="S264" s="135">
        <v>62.41</v>
      </c>
      <c r="T264" s="135">
        <v>63.65</v>
      </c>
      <c r="U264" s="135">
        <v>63.65</v>
      </c>
      <c r="V264" s="135">
        <v>63.65</v>
      </c>
      <c r="W264" s="135">
        <v>63.65</v>
      </c>
      <c r="X264" s="135">
        <v>63.65</v>
      </c>
      <c r="Y264" s="135">
        <v>64.86</v>
      </c>
      <c r="Z264" s="135">
        <v>65.5</v>
      </c>
      <c r="AA264" s="135">
        <v>65.5</v>
      </c>
      <c r="AB264" s="135">
        <v>67.459999999999994</v>
      </c>
      <c r="AC264" s="135">
        <v>69.48</v>
      </c>
      <c r="AD264" s="135">
        <v>70.86</v>
      </c>
      <c r="AE264" s="135">
        <v>72.27</v>
      </c>
      <c r="AF264" s="135">
        <v>77.27</v>
      </c>
      <c r="AG264" s="134">
        <v>82.27</v>
      </c>
      <c r="AH264" s="134">
        <v>84.73</v>
      </c>
    </row>
    <row r="265" spans="1:35" x14ac:dyDescent="0.15">
      <c r="A265" s="126" t="s">
        <v>940</v>
      </c>
      <c r="B265" s="126" t="s">
        <v>941</v>
      </c>
      <c r="C265" s="126" t="s">
        <v>942</v>
      </c>
      <c r="D265" s="126" t="s">
        <v>94</v>
      </c>
      <c r="E265" s="126" t="s">
        <v>86</v>
      </c>
      <c r="F265" s="134">
        <v>45.71</v>
      </c>
      <c r="G265" s="134">
        <v>53.25</v>
      </c>
      <c r="H265" s="134">
        <v>53.41</v>
      </c>
      <c r="I265" s="134">
        <v>57.69</v>
      </c>
      <c r="J265" s="134">
        <v>62.6</v>
      </c>
      <c r="K265" s="139">
        <v>67.89</v>
      </c>
      <c r="L265" s="134">
        <v>73.86</v>
      </c>
      <c r="M265" s="134">
        <v>87.57</v>
      </c>
      <c r="N265" s="134">
        <v>100.7</v>
      </c>
      <c r="O265" s="134">
        <v>107.72</v>
      </c>
      <c r="P265" s="135">
        <v>113.09</v>
      </c>
      <c r="Q265" s="135">
        <v>125.95</v>
      </c>
      <c r="R265" s="135">
        <v>135.96</v>
      </c>
      <c r="S265" s="135">
        <v>142.08000000000001</v>
      </c>
      <c r="T265" s="135">
        <v>146.27000000000001</v>
      </c>
      <c r="U265" s="135">
        <v>146.27000000000001</v>
      </c>
      <c r="V265" s="135">
        <v>149.93</v>
      </c>
      <c r="W265" s="135">
        <v>152.91999999999999</v>
      </c>
      <c r="X265" s="135">
        <v>155.96</v>
      </c>
      <c r="Y265" s="135">
        <v>159.06</v>
      </c>
      <c r="Z265" s="135">
        <v>162.22</v>
      </c>
      <c r="AA265" s="135">
        <v>165.45</v>
      </c>
      <c r="AB265" s="135">
        <v>177.45</v>
      </c>
      <c r="AC265" s="135">
        <v>201.45</v>
      </c>
      <c r="AD265" s="135">
        <v>211.45</v>
      </c>
      <c r="AE265" s="135">
        <v>226.45</v>
      </c>
      <c r="AF265" s="135">
        <v>236.45</v>
      </c>
      <c r="AG265" s="134">
        <v>251.45</v>
      </c>
      <c r="AH265" s="134">
        <v>263.39999999999998</v>
      </c>
      <c r="AI265" s="121"/>
    </row>
    <row r="266" spans="1:35" x14ac:dyDescent="0.15">
      <c r="A266" s="126" t="s">
        <v>943</v>
      </c>
      <c r="B266" s="126" t="s">
        <v>944</v>
      </c>
      <c r="C266" s="126" t="s">
        <v>945</v>
      </c>
      <c r="D266" s="126" t="s">
        <v>94</v>
      </c>
      <c r="E266" s="126" t="s">
        <v>76</v>
      </c>
      <c r="F266" s="134">
        <v>82.62</v>
      </c>
      <c r="G266" s="134">
        <v>86.23</v>
      </c>
      <c r="H266" s="134">
        <v>91.42</v>
      </c>
      <c r="I266" s="134">
        <v>91.4</v>
      </c>
      <c r="J266" s="134">
        <v>104.91</v>
      </c>
      <c r="K266" s="134">
        <v>111.23</v>
      </c>
      <c r="L266" s="134">
        <v>128.47</v>
      </c>
      <c r="M266" s="134">
        <v>136.6</v>
      </c>
      <c r="N266" s="134">
        <v>149.22999999999999</v>
      </c>
      <c r="O266" s="134">
        <v>156.59</v>
      </c>
      <c r="P266" s="135">
        <v>163.76</v>
      </c>
      <c r="Q266" s="135">
        <v>170.36</v>
      </c>
      <c r="R266" s="135">
        <v>178.17</v>
      </c>
      <c r="S266" s="135">
        <v>185.31</v>
      </c>
      <c r="T266" s="135">
        <v>192.25</v>
      </c>
      <c r="U266" s="135">
        <v>192.25</v>
      </c>
      <c r="V266" s="135">
        <v>192.25</v>
      </c>
      <c r="W266" s="135">
        <v>196.08</v>
      </c>
      <c r="X266" s="135">
        <v>199.99</v>
      </c>
      <c r="Y266" s="135">
        <v>203.97</v>
      </c>
      <c r="Z266" s="135">
        <v>208.97</v>
      </c>
      <c r="AA266" s="135">
        <v>213.97</v>
      </c>
      <c r="AB266" s="135">
        <v>220.36</v>
      </c>
      <c r="AC266" s="135">
        <v>226.95</v>
      </c>
      <c r="AD266" s="135">
        <v>231.95</v>
      </c>
      <c r="AE266" s="135">
        <v>236.95</v>
      </c>
      <c r="AF266" s="135">
        <v>241.95</v>
      </c>
      <c r="AG266" s="134">
        <v>249.18</v>
      </c>
      <c r="AH266" s="134">
        <v>256.63</v>
      </c>
      <c r="AI266" s="121"/>
    </row>
    <row r="267" spans="1:35" ht="17" x14ac:dyDescent="0.15">
      <c r="A267" s="126" t="s">
        <v>946</v>
      </c>
      <c r="B267" s="126" t="s">
        <v>52</v>
      </c>
      <c r="C267" s="126" t="s">
        <v>947</v>
      </c>
      <c r="D267" s="126" t="s">
        <v>194</v>
      </c>
      <c r="E267" s="126" t="s">
        <v>76</v>
      </c>
      <c r="F267" s="134" t="s">
        <v>52</v>
      </c>
      <c r="G267" s="134" t="s">
        <v>52</v>
      </c>
      <c r="H267" s="134" t="s">
        <v>52</v>
      </c>
      <c r="I267" s="134" t="s">
        <v>52</v>
      </c>
      <c r="J267" s="134" t="s">
        <v>52</v>
      </c>
      <c r="K267" s="134" t="s">
        <v>52</v>
      </c>
      <c r="L267" s="134" t="s">
        <v>52</v>
      </c>
      <c r="M267" s="134" t="s">
        <v>52</v>
      </c>
      <c r="N267" s="134" t="s">
        <v>52</v>
      </c>
      <c r="O267" s="134" t="s">
        <v>52</v>
      </c>
      <c r="P267" s="135" t="s">
        <v>52</v>
      </c>
      <c r="Q267" s="135" t="s">
        <v>52</v>
      </c>
      <c r="R267" s="135" t="s">
        <v>52</v>
      </c>
      <c r="S267" s="135" t="s">
        <v>52</v>
      </c>
      <c r="T267" s="135" t="s">
        <v>52</v>
      </c>
      <c r="U267" s="135" t="s">
        <v>52</v>
      </c>
      <c r="V267" s="135" t="s">
        <v>52</v>
      </c>
      <c r="W267" s="135" t="s">
        <v>52</v>
      </c>
      <c r="X267" s="135" t="s">
        <v>52</v>
      </c>
      <c r="Y267" s="135" t="s">
        <v>52</v>
      </c>
      <c r="Z267" s="135" t="s">
        <v>52</v>
      </c>
      <c r="AA267" s="135" t="s">
        <v>52</v>
      </c>
      <c r="AB267" s="135" t="s">
        <v>52</v>
      </c>
      <c r="AC267" s="135" t="s">
        <v>52</v>
      </c>
      <c r="AD267" s="135" t="s">
        <v>52</v>
      </c>
      <c r="AE267" s="135" t="s">
        <v>52</v>
      </c>
      <c r="AF267" s="135" t="s">
        <v>52</v>
      </c>
      <c r="AG267" s="134" t="s">
        <v>52</v>
      </c>
      <c r="AH267" s="134" t="s">
        <v>52</v>
      </c>
      <c r="AI267" s="121"/>
    </row>
    <row r="268" spans="1:35" x14ac:dyDescent="0.15">
      <c r="A268" s="126" t="s">
        <v>948</v>
      </c>
      <c r="B268" s="126" t="s">
        <v>949</v>
      </c>
      <c r="C268" s="126" t="s">
        <v>950</v>
      </c>
      <c r="D268" s="126" t="s">
        <v>94</v>
      </c>
      <c r="E268" s="126" t="s">
        <v>74</v>
      </c>
      <c r="F268" s="134">
        <v>569.97</v>
      </c>
      <c r="G268" s="134">
        <v>598.14</v>
      </c>
      <c r="H268" s="134">
        <v>657.19</v>
      </c>
      <c r="I268" s="134">
        <v>687</v>
      </c>
      <c r="J268" s="134">
        <v>717.82</v>
      </c>
      <c r="K268" s="134">
        <v>753</v>
      </c>
      <c r="L268" s="134">
        <v>790.23</v>
      </c>
      <c r="M268" s="134">
        <v>853.04</v>
      </c>
      <c r="N268" s="134">
        <v>891.8</v>
      </c>
      <c r="O268" s="134">
        <v>929.74</v>
      </c>
      <c r="P268" s="135">
        <v>971.99</v>
      </c>
      <c r="Q268" s="135">
        <v>1016.16</v>
      </c>
      <c r="R268" s="135">
        <v>1064.3699999999999</v>
      </c>
      <c r="S268" s="135">
        <v>1095.6099999999999</v>
      </c>
      <c r="T268" s="135">
        <v>1123.49</v>
      </c>
      <c r="U268" s="135">
        <v>1123.49</v>
      </c>
      <c r="V268" s="135">
        <v>1123.49</v>
      </c>
      <c r="W268" s="135">
        <v>1123.49</v>
      </c>
      <c r="X268" s="135">
        <v>1145.8900000000001</v>
      </c>
      <c r="Y268" s="135">
        <v>1168.8</v>
      </c>
      <c r="Z268" s="135">
        <v>1215.54</v>
      </c>
      <c r="AA268" s="135">
        <v>1276.2</v>
      </c>
      <c r="AB268" s="135">
        <v>1339.89</v>
      </c>
      <c r="AC268" s="135">
        <v>1393.36</v>
      </c>
      <c r="AD268" s="135">
        <v>1449</v>
      </c>
      <c r="AE268" s="135">
        <v>1521.29</v>
      </c>
      <c r="AF268" s="135">
        <v>1566.76</v>
      </c>
      <c r="AG268" s="134">
        <v>1644.93</v>
      </c>
      <c r="AH268" s="134">
        <v>1726.84</v>
      </c>
      <c r="AI268" s="121"/>
    </row>
    <row r="269" spans="1:35" ht="17" x14ac:dyDescent="0.15">
      <c r="A269" s="129" t="s">
        <v>951</v>
      </c>
      <c r="B269" s="126" t="s">
        <v>52</v>
      </c>
      <c r="C269" s="129" t="s">
        <v>952</v>
      </c>
      <c r="D269" s="126" t="s">
        <v>194</v>
      </c>
      <c r="E269" s="126" t="s">
        <v>76</v>
      </c>
      <c r="F269" s="134" t="s">
        <v>52</v>
      </c>
      <c r="G269" s="134" t="s">
        <v>52</v>
      </c>
      <c r="H269" s="134" t="s">
        <v>52</v>
      </c>
      <c r="I269" s="134" t="s">
        <v>52</v>
      </c>
      <c r="J269" s="134" t="s">
        <v>52</v>
      </c>
      <c r="K269" s="134" t="s">
        <v>52</v>
      </c>
      <c r="L269" s="134" t="s">
        <v>52</v>
      </c>
      <c r="M269" s="134" t="s">
        <v>52</v>
      </c>
      <c r="N269" s="134" t="s">
        <v>52</v>
      </c>
      <c r="O269" s="134" t="s">
        <v>52</v>
      </c>
      <c r="P269" s="135" t="s">
        <v>52</v>
      </c>
      <c r="Q269" s="135" t="s">
        <v>52</v>
      </c>
      <c r="R269" s="135" t="s">
        <v>52</v>
      </c>
      <c r="S269" s="135" t="s">
        <v>52</v>
      </c>
      <c r="T269" s="135" t="s">
        <v>52</v>
      </c>
      <c r="U269" s="135" t="s">
        <v>52</v>
      </c>
      <c r="V269" s="135" t="s">
        <v>52</v>
      </c>
      <c r="W269" s="135" t="s">
        <v>52</v>
      </c>
      <c r="X269" s="135" t="s">
        <v>52</v>
      </c>
      <c r="Y269" s="135" t="s">
        <v>52</v>
      </c>
      <c r="Z269" s="135" t="s">
        <v>52</v>
      </c>
      <c r="AA269" s="135" t="s">
        <v>52</v>
      </c>
      <c r="AB269" s="135" t="s">
        <v>52</v>
      </c>
      <c r="AC269" s="135" t="s">
        <v>52</v>
      </c>
      <c r="AD269" s="135" t="s">
        <v>52</v>
      </c>
      <c r="AE269" s="135" t="s">
        <v>52</v>
      </c>
      <c r="AF269" s="135" t="s">
        <v>52</v>
      </c>
      <c r="AG269" s="134" t="s">
        <v>52</v>
      </c>
      <c r="AH269" s="134" t="s">
        <v>52</v>
      </c>
      <c r="AI269" s="130"/>
    </row>
    <row r="270" spans="1:35" x14ac:dyDescent="0.15">
      <c r="A270" s="126" t="s">
        <v>953</v>
      </c>
      <c r="B270" s="126" t="s">
        <v>954</v>
      </c>
      <c r="C270" s="126" t="s">
        <v>955</v>
      </c>
      <c r="D270" s="126" t="s">
        <v>94</v>
      </c>
      <c r="E270" s="126" t="s">
        <v>78</v>
      </c>
      <c r="F270" s="134" t="s">
        <v>52</v>
      </c>
      <c r="G270" s="134">
        <v>558.16</v>
      </c>
      <c r="H270" s="134">
        <v>703.4</v>
      </c>
      <c r="I270" s="134">
        <v>728.01</v>
      </c>
      <c r="J270" s="134">
        <v>805.68</v>
      </c>
      <c r="K270" s="134">
        <v>845.16</v>
      </c>
      <c r="L270" s="134">
        <v>889.95</v>
      </c>
      <c r="M270" s="134">
        <v>937.12</v>
      </c>
      <c r="N270" s="134">
        <v>982.75</v>
      </c>
      <c r="O270" s="134">
        <v>1007.31</v>
      </c>
      <c r="P270" s="135">
        <v>1033.9100000000001</v>
      </c>
      <c r="Q270" s="135">
        <v>1061.21</v>
      </c>
      <c r="R270" s="135">
        <v>1113.74</v>
      </c>
      <c r="S270" s="135">
        <v>1163.6500000000001</v>
      </c>
      <c r="T270" s="135">
        <v>1186.22</v>
      </c>
      <c r="U270" s="135">
        <v>1186.22</v>
      </c>
      <c r="V270" s="135">
        <v>1227.45</v>
      </c>
      <c r="W270" s="135">
        <v>1251.6500000000001</v>
      </c>
      <c r="X270" s="135">
        <v>1276.55</v>
      </c>
      <c r="Y270" s="135">
        <v>1301.95</v>
      </c>
      <c r="Z270" s="135">
        <v>1354.01</v>
      </c>
      <c r="AA270" s="135">
        <v>1421.69</v>
      </c>
      <c r="AB270" s="135">
        <v>1506.98</v>
      </c>
      <c r="AC270" s="135">
        <v>1552.17</v>
      </c>
      <c r="AD270" s="135">
        <v>1614.23</v>
      </c>
      <c r="AE270" s="135">
        <v>1694.92</v>
      </c>
      <c r="AF270" s="135">
        <v>1745.74</v>
      </c>
      <c r="AG270" s="134">
        <v>1833</v>
      </c>
      <c r="AH270" s="134">
        <v>1924.63</v>
      </c>
      <c r="AI270" s="121"/>
    </row>
    <row r="271" spans="1:35" x14ac:dyDescent="0.15">
      <c r="A271" s="126" t="s">
        <v>956</v>
      </c>
      <c r="B271" s="16" t="s">
        <v>957</v>
      </c>
      <c r="C271" s="126" t="s">
        <v>958</v>
      </c>
      <c r="D271" s="126" t="s">
        <v>94</v>
      </c>
      <c r="E271" s="126" t="s">
        <v>82</v>
      </c>
      <c r="F271" s="134">
        <v>483</v>
      </c>
      <c r="G271" s="134">
        <v>550.6</v>
      </c>
      <c r="H271" s="134">
        <v>595.09</v>
      </c>
      <c r="I271" s="134">
        <v>628.71</v>
      </c>
      <c r="J271" s="134">
        <v>672.09</v>
      </c>
      <c r="K271" s="134">
        <v>712.01</v>
      </c>
      <c r="L271" s="134">
        <v>775.38</v>
      </c>
      <c r="M271" s="134">
        <v>847.5</v>
      </c>
      <c r="N271" s="134">
        <v>866.99</v>
      </c>
      <c r="O271" s="134">
        <v>890.4</v>
      </c>
      <c r="P271" s="135">
        <v>930.47</v>
      </c>
      <c r="Q271" s="135">
        <v>970.02</v>
      </c>
      <c r="R271" s="135">
        <v>1007.85</v>
      </c>
      <c r="S271" s="135">
        <v>1037.07</v>
      </c>
      <c r="T271" s="135">
        <v>1063</v>
      </c>
      <c r="U271" s="135">
        <v>1063</v>
      </c>
      <c r="V271" s="135">
        <v>1063</v>
      </c>
      <c r="W271" s="135">
        <v>1063</v>
      </c>
      <c r="X271" s="135">
        <v>1063</v>
      </c>
      <c r="Y271" s="135">
        <v>1084.1500000000001</v>
      </c>
      <c r="Z271" s="135">
        <v>1127.4000000000001</v>
      </c>
      <c r="AA271" s="135">
        <v>1172.3800000000001</v>
      </c>
      <c r="AB271" s="135">
        <v>1242.5999999999999</v>
      </c>
      <c r="AC271" s="135">
        <v>1292.18</v>
      </c>
      <c r="AD271" s="135">
        <v>1343.73</v>
      </c>
      <c r="AE271" s="135">
        <v>1410.78</v>
      </c>
      <c r="AF271" s="135">
        <v>1452.96</v>
      </c>
      <c r="AG271" s="134">
        <v>1525.46</v>
      </c>
      <c r="AH271" s="134">
        <v>1601.58</v>
      </c>
      <c r="AI271" s="121"/>
    </row>
    <row r="272" spans="1:35" x14ac:dyDescent="0.15">
      <c r="A272" s="16" t="s">
        <v>959</v>
      </c>
      <c r="B272" s="126" t="s">
        <v>960</v>
      </c>
      <c r="C272" s="16" t="s">
        <v>961</v>
      </c>
      <c r="D272" s="126" t="s">
        <v>94</v>
      </c>
      <c r="E272" s="126" t="s">
        <v>88</v>
      </c>
      <c r="F272" s="134" t="s">
        <v>52</v>
      </c>
      <c r="G272" s="134" t="s">
        <v>52</v>
      </c>
      <c r="H272" s="134" t="s">
        <v>52</v>
      </c>
      <c r="I272" s="134" t="s">
        <v>52</v>
      </c>
      <c r="J272" s="134" t="s">
        <v>52</v>
      </c>
      <c r="K272" s="134" t="s">
        <v>52</v>
      </c>
      <c r="L272" s="134" t="s">
        <v>52</v>
      </c>
      <c r="M272" s="134" t="s">
        <v>52</v>
      </c>
      <c r="N272" s="140">
        <v>41.08</v>
      </c>
      <c r="O272" s="134">
        <v>43.11</v>
      </c>
      <c r="P272" s="135">
        <v>45.23</v>
      </c>
      <c r="Q272" s="135">
        <v>47.48</v>
      </c>
      <c r="R272" s="135">
        <v>49.83</v>
      </c>
      <c r="S272" s="135">
        <v>51.82</v>
      </c>
      <c r="T272" s="135">
        <v>53.38</v>
      </c>
      <c r="U272" s="135">
        <v>53.38</v>
      </c>
      <c r="V272" s="135">
        <v>53.38</v>
      </c>
      <c r="W272" s="135">
        <v>58.38</v>
      </c>
      <c r="X272" s="135">
        <v>59.25</v>
      </c>
      <c r="Y272" s="135">
        <v>60.43</v>
      </c>
      <c r="Z272" s="135">
        <v>61.62</v>
      </c>
      <c r="AA272" s="135">
        <v>62.84</v>
      </c>
      <c r="AB272" s="135">
        <v>64.709999999999994</v>
      </c>
      <c r="AC272" s="135">
        <v>66.64</v>
      </c>
      <c r="AD272" s="135">
        <v>67.959999999999994</v>
      </c>
      <c r="AE272" s="135">
        <v>69.290000000000006</v>
      </c>
      <c r="AF272" s="135">
        <v>74.290000000000006</v>
      </c>
      <c r="AG272" s="134">
        <v>79.290000000000006</v>
      </c>
      <c r="AH272" s="134">
        <v>81.650000000000006</v>
      </c>
    </row>
    <row r="273" spans="1:35" x14ac:dyDescent="0.15">
      <c r="A273" s="126" t="s">
        <v>962</v>
      </c>
      <c r="B273" s="126" t="s">
        <v>963</v>
      </c>
      <c r="C273" s="126" t="s">
        <v>964</v>
      </c>
      <c r="D273" s="126" t="s">
        <v>94</v>
      </c>
      <c r="E273" s="126" t="s">
        <v>86</v>
      </c>
      <c r="F273" s="134">
        <v>45.32</v>
      </c>
      <c r="G273" s="134">
        <v>52.26</v>
      </c>
      <c r="H273" s="134">
        <v>61.21</v>
      </c>
      <c r="I273" s="134">
        <v>63.79</v>
      </c>
      <c r="J273" s="134">
        <v>67.8</v>
      </c>
      <c r="K273" s="139">
        <v>75.52</v>
      </c>
      <c r="L273" s="134">
        <v>95.21</v>
      </c>
      <c r="M273" s="134">
        <v>104.77</v>
      </c>
      <c r="N273" s="134">
        <v>120.11</v>
      </c>
      <c r="O273" s="134">
        <v>126.04</v>
      </c>
      <c r="P273" s="135">
        <v>132.33000000000001</v>
      </c>
      <c r="Q273" s="135">
        <v>138.96</v>
      </c>
      <c r="R273" s="135">
        <v>160.4</v>
      </c>
      <c r="S273" s="135">
        <v>165.21</v>
      </c>
      <c r="T273" s="135">
        <v>169.63</v>
      </c>
      <c r="U273" s="135">
        <v>169.63</v>
      </c>
      <c r="V273" s="135">
        <v>173.87</v>
      </c>
      <c r="W273" s="135">
        <v>173.87</v>
      </c>
      <c r="X273" s="135">
        <v>176.48</v>
      </c>
      <c r="Y273" s="135">
        <v>180</v>
      </c>
      <c r="Z273" s="135">
        <v>183.58</v>
      </c>
      <c r="AA273" s="135">
        <v>187.23</v>
      </c>
      <c r="AB273" s="135">
        <v>199.23</v>
      </c>
      <c r="AC273" s="135">
        <v>223.23</v>
      </c>
      <c r="AD273" s="135">
        <v>233.23</v>
      </c>
      <c r="AE273" s="135">
        <v>248.23</v>
      </c>
      <c r="AF273" s="135">
        <v>258.23</v>
      </c>
      <c r="AG273" s="134">
        <v>273.23</v>
      </c>
      <c r="AH273" s="134">
        <v>286.23</v>
      </c>
      <c r="AI273" s="121"/>
    </row>
    <row r="274" spans="1:35" ht="17" x14ac:dyDescent="0.15">
      <c r="A274" s="126" t="s">
        <v>965</v>
      </c>
      <c r="B274" s="126" t="s">
        <v>52</v>
      </c>
      <c r="C274" s="126" t="s">
        <v>966</v>
      </c>
      <c r="D274" s="126" t="s">
        <v>194</v>
      </c>
      <c r="E274" s="126" t="s">
        <v>76</v>
      </c>
      <c r="F274" s="134" t="s">
        <v>52</v>
      </c>
      <c r="G274" s="134" t="s">
        <v>52</v>
      </c>
      <c r="H274" s="134" t="s">
        <v>52</v>
      </c>
      <c r="I274" s="134" t="s">
        <v>52</v>
      </c>
      <c r="J274" s="134" t="s">
        <v>52</v>
      </c>
      <c r="K274" s="134" t="s">
        <v>52</v>
      </c>
      <c r="L274" s="134" t="s">
        <v>52</v>
      </c>
      <c r="M274" s="134" t="s">
        <v>52</v>
      </c>
      <c r="N274" s="134" t="s">
        <v>52</v>
      </c>
      <c r="O274" s="134" t="s">
        <v>52</v>
      </c>
      <c r="P274" s="135" t="s">
        <v>52</v>
      </c>
      <c r="Q274" s="135" t="s">
        <v>52</v>
      </c>
      <c r="R274" s="135" t="s">
        <v>52</v>
      </c>
      <c r="S274" s="135" t="s">
        <v>52</v>
      </c>
      <c r="T274" s="135" t="s">
        <v>52</v>
      </c>
      <c r="U274" s="135" t="s">
        <v>52</v>
      </c>
      <c r="V274" s="135" t="s">
        <v>52</v>
      </c>
      <c r="W274" s="135" t="s">
        <v>52</v>
      </c>
      <c r="X274" s="135" t="s">
        <v>52</v>
      </c>
      <c r="Y274" s="135" t="s">
        <v>52</v>
      </c>
      <c r="Z274" s="135" t="s">
        <v>52</v>
      </c>
      <c r="AA274" s="135" t="s">
        <v>52</v>
      </c>
      <c r="AB274" s="135" t="s">
        <v>52</v>
      </c>
      <c r="AC274" s="135" t="s">
        <v>52</v>
      </c>
      <c r="AD274" s="135" t="s">
        <v>52</v>
      </c>
      <c r="AE274" s="135" t="s">
        <v>52</v>
      </c>
      <c r="AF274" s="135" t="s">
        <v>52</v>
      </c>
      <c r="AG274" s="134" t="s">
        <v>52</v>
      </c>
      <c r="AH274" s="134" t="s">
        <v>52</v>
      </c>
      <c r="AI274" s="121"/>
    </row>
    <row r="275" spans="1:35" x14ac:dyDescent="0.15">
      <c r="A275" s="126" t="s">
        <v>967</v>
      </c>
      <c r="B275" s="126" t="s">
        <v>968</v>
      </c>
      <c r="C275" s="126" t="s">
        <v>969</v>
      </c>
      <c r="D275" s="126" t="s">
        <v>94</v>
      </c>
      <c r="E275" s="126" t="s">
        <v>76</v>
      </c>
      <c r="F275" s="134">
        <v>75.569999999999993</v>
      </c>
      <c r="G275" s="134">
        <v>78.47</v>
      </c>
      <c r="H275" s="134">
        <v>98.81</v>
      </c>
      <c r="I275" s="134">
        <v>98.97</v>
      </c>
      <c r="J275" s="134">
        <v>108.62</v>
      </c>
      <c r="K275" s="134">
        <v>115.21</v>
      </c>
      <c r="L275" s="134">
        <v>131.34</v>
      </c>
      <c r="M275" s="134">
        <v>143.49</v>
      </c>
      <c r="N275" s="134">
        <v>153.9</v>
      </c>
      <c r="O275" s="134">
        <v>159.9</v>
      </c>
      <c r="P275" s="135">
        <v>166.84</v>
      </c>
      <c r="Q275" s="135">
        <v>174.09</v>
      </c>
      <c r="R275" s="135">
        <v>182.35</v>
      </c>
      <c r="S275" s="135">
        <v>187.72</v>
      </c>
      <c r="T275" s="135">
        <v>192.48</v>
      </c>
      <c r="U275" s="135">
        <v>192.48</v>
      </c>
      <c r="V275" s="135">
        <v>192.48</v>
      </c>
      <c r="W275" s="135">
        <v>192.48</v>
      </c>
      <c r="X275" s="135">
        <v>192.48</v>
      </c>
      <c r="Y275" s="135">
        <v>189.61</v>
      </c>
      <c r="Z275" s="135">
        <v>190.61</v>
      </c>
      <c r="AA275" s="135">
        <v>195.05</v>
      </c>
      <c r="AB275" s="135">
        <v>200.84</v>
      </c>
      <c r="AC275" s="135">
        <v>204.53</v>
      </c>
      <c r="AD275" s="135">
        <v>209.53</v>
      </c>
      <c r="AE275" s="135">
        <v>214.53</v>
      </c>
      <c r="AF275" s="135">
        <v>219.53</v>
      </c>
      <c r="AG275" s="134">
        <v>221.55</v>
      </c>
      <c r="AH275" s="134">
        <v>228.17</v>
      </c>
      <c r="AI275" s="121"/>
    </row>
    <row r="276" spans="1:35" x14ac:dyDescent="0.15">
      <c r="A276" s="126" t="s">
        <v>970</v>
      </c>
      <c r="B276" s="126" t="s">
        <v>971</v>
      </c>
      <c r="C276" s="126" t="s">
        <v>972</v>
      </c>
      <c r="D276" s="126" t="s">
        <v>94</v>
      </c>
      <c r="E276" s="126" t="s">
        <v>401</v>
      </c>
      <c r="F276" s="134">
        <v>540.4</v>
      </c>
      <c r="G276" s="134">
        <v>556.97</v>
      </c>
      <c r="H276" s="134">
        <v>569.84</v>
      </c>
      <c r="I276" s="134">
        <v>607.67999999999995</v>
      </c>
      <c r="J276" s="134">
        <v>658.43</v>
      </c>
      <c r="K276" s="134">
        <v>725.89</v>
      </c>
      <c r="L276" s="134">
        <v>783.5</v>
      </c>
      <c r="M276" s="134">
        <v>857.15</v>
      </c>
      <c r="N276" s="134">
        <v>899.96</v>
      </c>
      <c r="O276" s="134">
        <v>944.1</v>
      </c>
      <c r="P276" s="135">
        <v>967.7</v>
      </c>
      <c r="Q276" s="135">
        <v>991.89</v>
      </c>
      <c r="R276" s="135">
        <v>1016.69</v>
      </c>
      <c r="S276" s="135">
        <v>1042.1099999999999</v>
      </c>
      <c r="T276" s="135">
        <v>1042.1099999999999</v>
      </c>
      <c r="U276" s="135">
        <v>1042.1099999999999</v>
      </c>
      <c r="V276" s="135">
        <v>1042.1099999999999</v>
      </c>
      <c r="W276" s="135">
        <v>1060.3499999999999</v>
      </c>
      <c r="X276" s="135">
        <v>1060.3499999999999</v>
      </c>
      <c r="Y276" s="135">
        <v>1060.3499999999999</v>
      </c>
      <c r="Z276" s="135">
        <v>1102.6600000000001</v>
      </c>
      <c r="AA276" s="135">
        <v>1157.68</v>
      </c>
      <c r="AB276" s="135">
        <v>1203.8699999999999</v>
      </c>
      <c r="AC276" s="135">
        <v>1263.94</v>
      </c>
      <c r="AD276" s="135">
        <v>1314.37</v>
      </c>
      <c r="AE276" s="135">
        <v>1379.96</v>
      </c>
      <c r="AF276" s="135">
        <v>1421.22</v>
      </c>
      <c r="AG276" s="134">
        <v>1492.13</v>
      </c>
      <c r="AH276" s="134">
        <v>1566.58</v>
      </c>
      <c r="AI276" s="121"/>
    </row>
    <row r="277" spans="1:35" x14ac:dyDescent="0.15">
      <c r="A277" s="126" t="s">
        <v>973</v>
      </c>
      <c r="B277" s="126" t="s">
        <v>974</v>
      </c>
      <c r="C277" s="126" t="s">
        <v>975</v>
      </c>
      <c r="D277" s="126" t="s">
        <v>94</v>
      </c>
      <c r="E277" s="126" t="s">
        <v>76</v>
      </c>
      <c r="F277" s="134">
        <v>72.73</v>
      </c>
      <c r="G277" s="134">
        <v>74.95</v>
      </c>
      <c r="H277" s="134">
        <v>84.7</v>
      </c>
      <c r="I277" s="134">
        <v>88.1</v>
      </c>
      <c r="J277" s="134">
        <v>90.74</v>
      </c>
      <c r="K277" s="134">
        <v>97.09</v>
      </c>
      <c r="L277" s="134">
        <v>102.67</v>
      </c>
      <c r="M277" s="134">
        <v>105.75</v>
      </c>
      <c r="N277" s="134">
        <v>112.87</v>
      </c>
      <c r="O277" s="134">
        <v>117.71</v>
      </c>
      <c r="P277" s="135">
        <v>123.02</v>
      </c>
      <c r="Q277" s="135">
        <v>127.82</v>
      </c>
      <c r="R277" s="135">
        <v>133.57</v>
      </c>
      <c r="S277" s="135">
        <v>137.44</v>
      </c>
      <c r="T277" s="135">
        <v>141.56</v>
      </c>
      <c r="U277" s="135">
        <v>141.56</v>
      </c>
      <c r="V277" s="135">
        <v>146.37</v>
      </c>
      <c r="W277" s="135">
        <v>149.01</v>
      </c>
      <c r="X277" s="135">
        <v>151.97</v>
      </c>
      <c r="Y277" s="135">
        <v>154.99</v>
      </c>
      <c r="Z277" s="135">
        <v>159.99</v>
      </c>
      <c r="AA277" s="135">
        <v>164.99</v>
      </c>
      <c r="AB277" s="135">
        <v>169.99</v>
      </c>
      <c r="AC277" s="135">
        <v>175.07</v>
      </c>
      <c r="AD277" s="135">
        <v>180.07</v>
      </c>
      <c r="AE277" s="135">
        <v>185.07</v>
      </c>
      <c r="AF277" s="135">
        <v>187.85</v>
      </c>
      <c r="AG277" s="134">
        <v>187.85</v>
      </c>
      <c r="AH277" s="134">
        <v>192.85</v>
      </c>
      <c r="AI277" s="121"/>
    </row>
    <row r="278" spans="1:35" x14ac:dyDescent="0.15">
      <c r="A278" s="126" t="s">
        <v>976</v>
      </c>
      <c r="B278" s="126" t="s">
        <v>977</v>
      </c>
      <c r="C278" s="126" t="s">
        <v>978</v>
      </c>
      <c r="D278" s="126" t="s">
        <v>94</v>
      </c>
      <c r="E278" s="126" t="s">
        <v>76</v>
      </c>
      <c r="F278" s="134">
        <v>88.62</v>
      </c>
      <c r="G278" s="134">
        <v>94.62</v>
      </c>
      <c r="H278" s="134">
        <v>113.43</v>
      </c>
      <c r="I278" s="134">
        <v>118.53</v>
      </c>
      <c r="J278" s="134">
        <v>130.32</v>
      </c>
      <c r="K278" s="134">
        <v>138.78</v>
      </c>
      <c r="L278" s="134">
        <v>155.43</v>
      </c>
      <c r="M278" s="134">
        <v>170.82</v>
      </c>
      <c r="N278" s="134">
        <v>183.6</v>
      </c>
      <c r="O278" s="134">
        <v>192.68</v>
      </c>
      <c r="P278" s="135">
        <v>202.23</v>
      </c>
      <c r="Q278" s="135">
        <v>212.22</v>
      </c>
      <c r="R278" s="135">
        <v>221.76</v>
      </c>
      <c r="S278" s="135">
        <v>230.49</v>
      </c>
      <c r="T278" s="135">
        <v>236.25</v>
      </c>
      <c r="U278" s="135">
        <v>236.25</v>
      </c>
      <c r="V278" s="135">
        <v>236.25</v>
      </c>
      <c r="W278" s="135">
        <v>240.75</v>
      </c>
      <c r="X278" s="135">
        <v>245.07</v>
      </c>
      <c r="Y278" s="135">
        <v>249.75</v>
      </c>
      <c r="Z278" s="135">
        <v>254.52</v>
      </c>
      <c r="AA278" s="135">
        <v>259.38</v>
      </c>
      <c r="AB278" s="135">
        <v>267.02999999999997</v>
      </c>
      <c r="AC278" s="135">
        <v>274.86</v>
      </c>
      <c r="AD278" s="135">
        <v>280.08</v>
      </c>
      <c r="AE278" s="135">
        <v>285.39</v>
      </c>
      <c r="AF278" s="135">
        <v>290.79000000000002</v>
      </c>
      <c r="AG278" s="134">
        <v>299.25</v>
      </c>
      <c r="AH278" s="134">
        <v>307.98</v>
      </c>
      <c r="AI278" s="121"/>
    </row>
    <row r="279" spans="1:35" x14ac:dyDescent="0.15">
      <c r="A279" s="126" t="s">
        <v>979</v>
      </c>
      <c r="B279" s="16" t="s">
        <v>980</v>
      </c>
      <c r="C279" s="126" t="s">
        <v>981</v>
      </c>
      <c r="D279" s="126" t="s">
        <v>94</v>
      </c>
      <c r="E279" s="126" t="s">
        <v>82</v>
      </c>
      <c r="F279" s="134">
        <v>469.59</v>
      </c>
      <c r="G279" s="134">
        <v>492.36</v>
      </c>
      <c r="H279" s="134">
        <v>557.88</v>
      </c>
      <c r="I279" s="134">
        <v>600.15</v>
      </c>
      <c r="J279" s="134">
        <v>635.04</v>
      </c>
      <c r="K279" s="134">
        <v>672.39</v>
      </c>
      <c r="L279" s="134">
        <v>738.99</v>
      </c>
      <c r="M279" s="134">
        <v>810</v>
      </c>
      <c r="N279" s="134">
        <v>857.79</v>
      </c>
      <c r="O279" s="134">
        <v>899.82</v>
      </c>
      <c r="P279" s="135">
        <v>944.73</v>
      </c>
      <c r="Q279" s="135">
        <v>987.21</v>
      </c>
      <c r="R279" s="135">
        <v>1021.77</v>
      </c>
      <c r="S279" s="135">
        <v>1039.68</v>
      </c>
      <c r="T279" s="135">
        <v>1065.69</v>
      </c>
      <c r="U279" s="135">
        <v>1065.69</v>
      </c>
      <c r="V279" s="135">
        <v>1065.69</v>
      </c>
      <c r="W279" s="135">
        <v>1065.69</v>
      </c>
      <c r="X279" s="135">
        <v>1065.69</v>
      </c>
      <c r="Y279" s="135">
        <v>1085.94</v>
      </c>
      <c r="Z279" s="135">
        <v>1128.83</v>
      </c>
      <c r="AA279" s="135">
        <v>1173.42</v>
      </c>
      <c r="AB279" s="135">
        <v>1231.47</v>
      </c>
      <c r="AC279" s="135">
        <v>1292.4000000000001</v>
      </c>
      <c r="AD279" s="135">
        <v>1337.58</v>
      </c>
      <c r="AE279" s="135">
        <v>1364.16</v>
      </c>
      <c r="AF279" s="135">
        <v>1432.17</v>
      </c>
      <c r="AG279" s="134">
        <v>1503.63</v>
      </c>
      <c r="AH279" s="134">
        <v>1578.69</v>
      </c>
      <c r="AI279" s="121"/>
    </row>
    <row r="280" spans="1:35" x14ac:dyDescent="0.15">
      <c r="A280" s="126" t="s">
        <v>982</v>
      </c>
      <c r="B280" s="126" t="s">
        <v>983</v>
      </c>
      <c r="C280" s="126" t="s">
        <v>984</v>
      </c>
      <c r="D280" s="126" t="s">
        <v>94</v>
      </c>
      <c r="E280" s="126" t="s">
        <v>86</v>
      </c>
      <c r="F280" s="134">
        <v>66.959999999999994</v>
      </c>
      <c r="G280" s="134">
        <v>69.03</v>
      </c>
      <c r="H280" s="134">
        <v>78.930000000000007</v>
      </c>
      <c r="I280" s="134">
        <v>81.99</v>
      </c>
      <c r="J280" s="134">
        <v>86.49</v>
      </c>
      <c r="K280" s="139">
        <v>90.36</v>
      </c>
      <c r="L280" s="134">
        <v>94.86</v>
      </c>
      <c r="M280" s="134">
        <v>104.4</v>
      </c>
      <c r="N280" s="134">
        <v>112.23</v>
      </c>
      <c r="O280" s="134">
        <v>119.43</v>
      </c>
      <c r="P280" s="135">
        <v>125.37</v>
      </c>
      <c r="Q280" s="135">
        <v>131.58000000000001</v>
      </c>
      <c r="R280" s="135">
        <v>165.78</v>
      </c>
      <c r="S280" s="135">
        <v>174.06</v>
      </c>
      <c r="T280" s="135">
        <v>179.28</v>
      </c>
      <c r="U280" s="135">
        <v>179.28</v>
      </c>
      <c r="V280" s="135">
        <v>186.39</v>
      </c>
      <c r="W280" s="135">
        <v>190.08</v>
      </c>
      <c r="X280" s="135">
        <v>193.86</v>
      </c>
      <c r="Y280" s="135">
        <v>197.64</v>
      </c>
      <c r="Z280" s="135">
        <v>201.51</v>
      </c>
      <c r="AA280" s="135">
        <v>205.47</v>
      </c>
      <c r="AB280" s="135">
        <v>217.44</v>
      </c>
      <c r="AC280" s="135">
        <v>241.38</v>
      </c>
      <c r="AD280" s="135">
        <v>251.37</v>
      </c>
      <c r="AE280" s="135">
        <v>266.31</v>
      </c>
      <c r="AF280" s="135">
        <v>276.3</v>
      </c>
      <c r="AG280" s="134">
        <v>291.24</v>
      </c>
      <c r="AH280" s="134">
        <v>304.2</v>
      </c>
      <c r="AI280" s="121"/>
    </row>
    <row r="281" spans="1:35" x14ac:dyDescent="0.15">
      <c r="A281" s="126" t="s">
        <v>985</v>
      </c>
      <c r="B281" s="126" t="s">
        <v>986</v>
      </c>
      <c r="C281" s="126" t="s">
        <v>987</v>
      </c>
      <c r="D281" s="126" t="s">
        <v>94</v>
      </c>
      <c r="E281" s="126" t="s">
        <v>74</v>
      </c>
      <c r="F281" s="134">
        <v>914.73</v>
      </c>
      <c r="G281" s="134">
        <v>1009.4</v>
      </c>
      <c r="H281" s="134">
        <v>1063.56</v>
      </c>
      <c r="I281" s="134">
        <v>1056.27</v>
      </c>
      <c r="J281" s="134">
        <v>1051.83</v>
      </c>
      <c r="K281" s="134">
        <v>1047</v>
      </c>
      <c r="L281" s="134">
        <v>999.75</v>
      </c>
      <c r="M281" s="134">
        <v>1029.74</v>
      </c>
      <c r="N281" s="134">
        <v>1060.6300000000001</v>
      </c>
      <c r="O281" s="134">
        <v>1112.48</v>
      </c>
      <c r="P281" s="135">
        <v>1151.31</v>
      </c>
      <c r="Q281" s="135">
        <v>1193.9100000000001</v>
      </c>
      <c r="R281" s="135">
        <v>1252.4100000000001</v>
      </c>
      <c r="S281" s="135">
        <v>1308.1400000000001</v>
      </c>
      <c r="T281" s="135">
        <v>1308.1400000000001</v>
      </c>
      <c r="U281" s="135">
        <v>1308.1400000000001</v>
      </c>
      <c r="V281" s="135">
        <v>1308.1400000000001</v>
      </c>
      <c r="W281" s="135">
        <v>1331.03</v>
      </c>
      <c r="X281" s="135">
        <v>1357.52</v>
      </c>
      <c r="Y281" s="135">
        <v>1384.53</v>
      </c>
      <c r="Z281" s="135">
        <v>1439.77</v>
      </c>
      <c r="AA281" s="135">
        <v>1511.61</v>
      </c>
      <c r="AB281" s="135">
        <v>1602.16</v>
      </c>
      <c r="AC281" s="135">
        <v>1650.06</v>
      </c>
      <c r="AD281" s="135">
        <v>1715.9</v>
      </c>
      <c r="AE281" s="135">
        <v>1801.52</v>
      </c>
      <c r="AF281" s="135">
        <v>1855.39</v>
      </c>
      <c r="AG281" s="134">
        <v>1947.97</v>
      </c>
      <c r="AH281" s="134">
        <v>2045.17</v>
      </c>
      <c r="AI281" s="121"/>
    </row>
    <row r="282" spans="1:35" ht="17" x14ac:dyDescent="0.15">
      <c r="A282" s="126" t="s">
        <v>988</v>
      </c>
      <c r="B282" s="126" t="s">
        <v>989</v>
      </c>
      <c r="C282" s="126" t="s">
        <v>990</v>
      </c>
      <c r="D282" s="126" t="s">
        <v>94</v>
      </c>
      <c r="E282" s="126" t="s">
        <v>80</v>
      </c>
      <c r="F282" s="134" t="s">
        <v>52</v>
      </c>
      <c r="G282" s="134" t="s">
        <v>52</v>
      </c>
      <c r="H282" s="134" t="s">
        <v>52</v>
      </c>
      <c r="I282" s="134" t="s">
        <v>52</v>
      </c>
      <c r="J282" s="134" t="s">
        <v>52</v>
      </c>
      <c r="K282" s="134" t="s">
        <v>52</v>
      </c>
      <c r="L282" s="134" t="s">
        <v>52</v>
      </c>
      <c r="M282" s="134" t="s">
        <v>52</v>
      </c>
      <c r="N282" s="134" t="s">
        <v>52</v>
      </c>
      <c r="O282" s="134" t="s">
        <v>52</v>
      </c>
      <c r="P282" s="135" t="s">
        <v>52</v>
      </c>
      <c r="Q282" s="135" t="s">
        <v>52</v>
      </c>
      <c r="R282" s="135" t="s">
        <v>52</v>
      </c>
      <c r="S282" s="135" t="s">
        <v>52</v>
      </c>
      <c r="T282" s="135" t="s">
        <v>52</v>
      </c>
      <c r="U282" s="135" t="s">
        <v>52</v>
      </c>
      <c r="V282" s="135" t="s">
        <v>52</v>
      </c>
      <c r="W282" s="135" t="s">
        <v>52</v>
      </c>
      <c r="X282" s="135" t="s">
        <v>52</v>
      </c>
      <c r="Y282" s="135" t="s">
        <v>52</v>
      </c>
      <c r="Z282" s="135" t="s">
        <v>52</v>
      </c>
      <c r="AA282" s="135" t="s">
        <v>52</v>
      </c>
      <c r="AB282" s="135" t="s">
        <v>52</v>
      </c>
      <c r="AC282" s="135">
        <v>19</v>
      </c>
      <c r="AD282" s="135">
        <v>19</v>
      </c>
      <c r="AE282" s="135">
        <v>19</v>
      </c>
      <c r="AF282" s="135">
        <v>19</v>
      </c>
      <c r="AG282" s="134">
        <v>19</v>
      </c>
      <c r="AH282" s="134">
        <v>19</v>
      </c>
      <c r="AI282" s="121"/>
    </row>
    <row r="283" spans="1:35" ht="17" x14ac:dyDescent="0.15">
      <c r="A283" s="129" t="s">
        <v>991</v>
      </c>
      <c r="B283" s="126" t="s">
        <v>52</v>
      </c>
      <c r="C283" s="129" t="s">
        <v>992</v>
      </c>
      <c r="D283" s="126" t="s">
        <v>194</v>
      </c>
      <c r="E283" s="126" t="s">
        <v>76</v>
      </c>
      <c r="F283" s="134" t="s">
        <v>52</v>
      </c>
      <c r="G283" s="134" t="s">
        <v>52</v>
      </c>
      <c r="H283" s="134" t="s">
        <v>52</v>
      </c>
      <c r="I283" s="134" t="s">
        <v>52</v>
      </c>
      <c r="J283" s="134" t="s">
        <v>52</v>
      </c>
      <c r="K283" s="134" t="s">
        <v>52</v>
      </c>
      <c r="L283" s="134" t="s">
        <v>52</v>
      </c>
      <c r="M283" s="134" t="s">
        <v>52</v>
      </c>
      <c r="N283" s="134" t="s">
        <v>52</v>
      </c>
      <c r="O283" s="134" t="s">
        <v>52</v>
      </c>
      <c r="P283" s="135" t="s">
        <v>52</v>
      </c>
      <c r="Q283" s="135" t="s">
        <v>52</v>
      </c>
      <c r="R283" s="135" t="s">
        <v>52</v>
      </c>
      <c r="S283" s="135" t="s">
        <v>52</v>
      </c>
      <c r="T283" s="135" t="s">
        <v>52</v>
      </c>
      <c r="U283" s="135" t="s">
        <v>52</v>
      </c>
      <c r="V283" s="135" t="s">
        <v>52</v>
      </c>
      <c r="W283" s="135" t="s">
        <v>52</v>
      </c>
      <c r="X283" s="135" t="s">
        <v>52</v>
      </c>
      <c r="Y283" s="135" t="s">
        <v>52</v>
      </c>
      <c r="Z283" s="135" t="s">
        <v>52</v>
      </c>
      <c r="AA283" s="135" t="s">
        <v>52</v>
      </c>
      <c r="AB283" s="135" t="s">
        <v>52</v>
      </c>
      <c r="AC283" s="135" t="s">
        <v>52</v>
      </c>
      <c r="AD283" s="135" t="s">
        <v>52</v>
      </c>
      <c r="AE283" s="135" t="s">
        <v>52</v>
      </c>
      <c r="AF283" s="135" t="s">
        <v>52</v>
      </c>
      <c r="AG283" s="134" t="s">
        <v>52</v>
      </c>
      <c r="AH283" s="134" t="s">
        <v>52</v>
      </c>
      <c r="AI283" s="130"/>
    </row>
    <row r="284" spans="1:35" x14ac:dyDescent="0.15">
      <c r="A284" s="126" t="s">
        <v>993</v>
      </c>
      <c r="B284" s="126" t="s">
        <v>994</v>
      </c>
      <c r="C284" s="126" t="s">
        <v>995</v>
      </c>
      <c r="D284" s="126" t="s">
        <v>94</v>
      </c>
      <c r="E284" s="126" t="s">
        <v>78</v>
      </c>
      <c r="F284" s="134" t="s">
        <v>52</v>
      </c>
      <c r="G284" s="134">
        <v>549.76</v>
      </c>
      <c r="H284" s="134">
        <v>598.14</v>
      </c>
      <c r="I284" s="134">
        <v>645.45000000000005</v>
      </c>
      <c r="J284" s="134">
        <v>693.83</v>
      </c>
      <c r="K284" s="134">
        <v>734.88</v>
      </c>
      <c r="L284" s="134">
        <v>843.27</v>
      </c>
      <c r="M284" s="134">
        <v>896.43</v>
      </c>
      <c r="N284" s="134">
        <v>896.43</v>
      </c>
      <c r="O284" s="134">
        <v>940.71</v>
      </c>
      <c r="P284" s="135">
        <v>987.18</v>
      </c>
      <c r="Q284" s="135">
        <v>1034.8800000000001</v>
      </c>
      <c r="R284" s="135">
        <v>1079.17</v>
      </c>
      <c r="S284" s="135">
        <v>1122.1199999999999</v>
      </c>
      <c r="T284" s="135">
        <v>1143.8900000000001</v>
      </c>
      <c r="U284" s="135">
        <v>1143.8900000000001</v>
      </c>
      <c r="V284" s="135">
        <v>1183.24</v>
      </c>
      <c r="W284" s="135">
        <v>1206.9000000000001</v>
      </c>
      <c r="X284" s="135">
        <v>1225</v>
      </c>
      <c r="Y284" s="135">
        <v>1243.3800000000001</v>
      </c>
      <c r="Z284" s="135">
        <v>1292.49</v>
      </c>
      <c r="AA284" s="135">
        <v>1355.98</v>
      </c>
      <c r="AB284" s="135">
        <v>1435.3</v>
      </c>
      <c r="AC284" s="135">
        <v>1478.22</v>
      </c>
      <c r="AD284" s="135">
        <v>1537.2</v>
      </c>
      <c r="AE284" s="135">
        <v>1613.91</v>
      </c>
      <c r="AF284" s="135">
        <v>1662.17</v>
      </c>
      <c r="AG284" s="134">
        <v>1745.1</v>
      </c>
      <c r="AH284" s="134">
        <v>1832.19</v>
      </c>
      <c r="AI284" s="121"/>
    </row>
    <row r="285" spans="1:35" ht="17" x14ac:dyDescent="0.15">
      <c r="A285" s="126" t="s">
        <v>996</v>
      </c>
      <c r="B285" s="126" t="s">
        <v>997</v>
      </c>
      <c r="C285" s="126" t="s">
        <v>998</v>
      </c>
      <c r="D285" s="126" t="s">
        <v>194</v>
      </c>
      <c r="E285" s="126" t="s">
        <v>76</v>
      </c>
      <c r="F285" s="134">
        <v>79.25</v>
      </c>
      <c r="G285" s="134">
        <v>88.85</v>
      </c>
      <c r="H285" s="134">
        <v>95.24</v>
      </c>
      <c r="I285" s="134">
        <v>98.95</v>
      </c>
      <c r="J285" s="134">
        <v>103.8</v>
      </c>
      <c r="K285" s="134">
        <v>113.61</v>
      </c>
      <c r="L285" s="134">
        <v>117.45</v>
      </c>
      <c r="M285" s="134">
        <v>129.06</v>
      </c>
      <c r="N285" s="134">
        <v>139.91999999999999</v>
      </c>
      <c r="O285" s="134">
        <v>146.1</v>
      </c>
      <c r="P285" s="135">
        <v>151.47999999999999</v>
      </c>
      <c r="Q285" s="135">
        <v>155.12</v>
      </c>
      <c r="R285" s="135">
        <v>158.84</v>
      </c>
      <c r="S285" s="135" t="s">
        <v>52</v>
      </c>
      <c r="T285" s="135" t="s">
        <v>52</v>
      </c>
      <c r="U285" s="135" t="s">
        <v>52</v>
      </c>
      <c r="V285" s="135" t="s">
        <v>52</v>
      </c>
      <c r="W285" s="135" t="s">
        <v>52</v>
      </c>
      <c r="X285" s="135" t="s">
        <v>52</v>
      </c>
      <c r="Y285" s="135" t="s">
        <v>52</v>
      </c>
      <c r="Z285" s="135" t="s">
        <v>52</v>
      </c>
      <c r="AA285" s="135" t="s">
        <v>52</v>
      </c>
      <c r="AB285" s="135" t="s">
        <v>52</v>
      </c>
      <c r="AC285" s="135" t="s">
        <v>52</v>
      </c>
      <c r="AD285" s="135" t="s">
        <v>52</v>
      </c>
      <c r="AE285" s="135" t="s">
        <v>52</v>
      </c>
      <c r="AF285" s="135" t="s">
        <v>52</v>
      </c>
      <c r="AG285" s="134" t="s">
        <v>52</v>
      </c>
      <c r="AH285" s="134" t="s">
        <v>52</v>
      </c>
      <c r="AI285" s="121"/>
    </row>
    <row r="286" spans="1:35" x14ac:dyDescent="0.15">
      <c r="A286" s="126" t="s">
        <v>999</v>
      </c>
      <c r="B286" s="126" t="s">
        <v>1000</v>
      </c>
      <c r="C286" s="126" t="s">
        <v>1001</v>
      </c>
      <c r="D286" s="126" t="s">
        <v>94</v>
      </c>
      <c r="E286" s="126" t="s">
        <v>76</v>
      </c>
      <c r="F286" s="134">
        <v>115.13</v>
      </c>
      <c r="G286" s="134">
        <v>124.35</v>
      </c>
      <c r="H286" s="134">
        <v>129.35</v>
      </c>
      <c r="I286" s="134">
        <v>134.26</v>
      </c>
      <c r="J286" s="134">
        <v>140.30000000000001</v>
      </c>
      <c r="K286" s="134">
        <v>146.62</v>
      </c>
      <c r="L286" s="134">
        <v>157.97999999999999</v>
      </c>
      <c r="M286" s="134">
        <v>171.88</v>
      </c>
      <c r="N286" s="134">
        <v>178.59</v>
      </c>
      <c r="O286" s="134">
        <v>187.38</v>
      </c>
      <c r="P286" s="135">
        <v>195.84</v>
      </c>
      <c r="Q286" s="135">
        <v>201.78</v>
      </c>
      <c r="R286" s="135">
        <v>207.72</v>
      </c>
      <c r="S286" s="135">
        <v>216.99</v>
      </c>
      <c r="T286" s="135">
        <v>222.39</v>
      </c>
      <c r="U286" s="135">
        <v>222.39</v>
      </c>
      <c r="V286" s="135">
        <v>222.39</v>
      </c>
      <c r="W286" s="135">
        <v>226.62</v>
      </c>
      <c r="X286" s="135">
        <v>231.12</v>
      </c>
      <c r="Y286" s="135">
        <v>235.71</v>
      </c>
      <c r="Z286" s="135">
        <v>240.66</v>
      </c>
      <c r="AA286" s="135">
        <v>245.61</v>
      </c>
      <c r="AB286" s="135">
        <v>252.9</v>
      </c>
      <c r="AC286" s="135">
        <v>260.45999999999998</v>
      </c>
      <c r="AD286" s="135">
        <v>265.58999999999997</v>
      </c>
      <c r="AE286" s="135">
        <v>270.89999999999998</v>
      </c>
      <c r="AF286" s="135">
        <v>276.3</v>
      </c>
      <c r="AG286" s="134">
        <v>284.49</v>
      </c>
      <c r="AH286" s="134">
        <v>292.95</v>
      </c>
      <c r="AI286" s="121"/>
    </row>
    <row r="287" spans="1:35" x14ac:dyDescent="0.15">
      <c r="A287" s="126" t="s">
        <v>1002</v>
      </c>
      <c r="B287" s="126" t="s">
        <v>1003</v>
      </c>
      <c r="C287" s="126" t="s">
        <v>1004</v>
      </c>
      <c r="D287" s="126" t="s">
        <v>94</v>
      </c>
      <c r="E287" s="126" t="s">
        <v>76</v>
      </c>
      <c r="F287" s="134">
        <v>54</v>
      </c>
      <c r="G287" s="134">
        <v>58.5</v>
      </c>
      <c r="H287" s="134">
        <v>72</v>
      </c>
      <c r="I287" s="134">
        <v>76</v>
      </c>
      <c r="J287" s="134">
        <v>81</v>
      </c>
      <c r="K287" s="134">
        <v>87.75</v>
      </c>
      <c r="L287" s="134">
        <v>108</v>
      </c>
      <c r="M287" s="134">
        <v>121.5</v>
      </c>
      <c r="N287" s="134">
        <v>137.6</v>
      </c>
      <c r="O287" s="134">
        <v>144.46</v>
      </c>
      <c r="P287" s="135">
        <v>151.66</v>
      </c>
      <c r="Q287" s="135">
        <v>157</v>
      </c>
      <c r="R287" s="135">
        <v>164</v>
      </c>
      <c r="S287" s="135">
        <v>166.46</v>
      </c>
      <c r="T287" s="135">
        <v>169.66</v>
      </c>
      <c r="U287" s="135">
        <v>169.66</v>
      </c>
      <c r="V287" s="135">
        <v>169.66</v>
      </c>
      <c r="W287" s="135">
        <v>173.04</v>
      </c>
      <c r="X287" s="135">
        <v>176.24</v>
      </c>
      <c r="Y287" s="135">
        <v>178.88</v>
      </c>
      <c r="Z287" s="135">
        <v>182.37</v>
      </c>
      <c r="AA287" s="135">
        <v>187.37</v>
      </c>
      <c r="AB287" s="135">
        <v>192.97</v>
      </c>
      <c r="AC287" s="135">
        <v>197.4</v>
      </c>
      <c r="AD287" s="135">
        <v>202.4</v>
      </c>
      <c r="AE287" s="135">
        <v>207.4</v>
      </c>
      <c r="AF287" s="135">
        <v>212.4</v>
      </c>
      <c r="AG287" s="134">
        <v>218.75</v>
      </c>
      <c r="AH287" s="134">
        <v>225.27</v>
      </c>
      <c r="AI287" s="121"/>
    </row>
    <row r="288" spans="1:35" x14ac:dyDescent="0.15">
      <c r="A288" s="126" t="s">
        <v>1005</v>
      </c>
      <c r="B288" s="126" t="s">
        <v>1006</v>
      </c>
      <c r="C288" s="126" t="s">
        <v>1007</v>
      </c>
      <c r="D288" s="126" t="s">
        <v>94</v>
      </c>
      <c r="E288" s="126" t="s">
        <v>76</v>
      </c>
      <c r="F288" s="134" t="s">
        <v>52</v>
      </c>
      <c r="G288" s="134" t="s">
        <v>52</v>
      </c>
      <c r="H288" s="134">
        <v>72.25</v>
      </c>
      <c r="I288" s="134">
        <v>76.819999999999993</v>
      </c>
      <c r="J288" s="134">
        <v>82.78</v>
      </c>
      <c r="K288" s="134">
        <v>103.37</v>
      </c>
      <c r="L288" s="134">
        <v>110.64</v>
      </c>
      <c r="M288" s="134">
        <v>114.83</v>
      </c>
      <c r="N288" s="134">
        <v>110.02</v>
      </c>
      <c r="O288" s="134">
        <v>114.32</v>
      </c>
      <c r="P288" s="135">
        <v>116.6</v>
      </c>
      <c r="Q288" s="135">
        <v>120</v>
      </c>
      <c r="R288" s="135">
        <v>125.4</v>
      </c>
      <c r="S288" s="135">
        <v>129.1</v>
      </c>
      <c r="T288" s="135">
        <v>132.33000000000001</v>
      </c>
      <c r="U288" s="135">
        <v>132.33000000000001</v>
      </c>
      <c r="V288" s="135">
        <v>132.33000000000001</v>
      </c>
      <c r="W288" s="135">
        <v>134.97999999999999</v>
      </c>
      <c r="X288" s="135">
        <v>137.6</v>
      </c>
      <c r="Y288" s="135">
        <v>137.6</v>
      </c>
      <c r="Z288" s="135">
        <v>142.6</v>
      </c>
      <c r="AA288" s="135">
        <v>147.6</v>
      </c>
      <c r="AB288" s="135">
        <v>152.6</v>
      </c>
      <c r="AC288" s="135">
        <v>157.6</v>
      </c>
      <c r="AD288" s="135">
        <v>162.6</v>
      </c>
      <c r="AE288" s="135">
        <v>167.6</v>
      </c>
      <c r="AF288" s="135">
        <v>172.6</v>
      </c>
      <c r="AG288" s="134">
        <v>177.6</v>
      </c>
      <c r="AH288" s="134">
        <v>182.6</v>
      </c>
      <c r="AI288" s="121"/>
    </row>
    <row r="289" spans="1:35" x14ac:dyDescent="0.15">
      <c r="A289" s="126" t="s">
        <v>1008</v>
      </c>
      <c r="B289" s="126" t="s">
        <v>1009</v>
      </c>
      <c r="C289" s="126" t="s">
        <v>1010</v>
      </c>
      <c r="D289" s="126" t="s">
        <v>94</v>
      </c>
      <c r="E289" s="126" t="s">
        <v>74</v>
      </c>
      <c r="F289" s="134">
        <v>767.41</v>
      </c>
      <c r="G289" s="134">
        <v>817.3</v>
      </c>
      <c r="H289" s="134">
        <v>865.92</v>
      </c>
      <c r="I289" s="134">
        <v>898.14</v>
      </c>
      <c r="J289" s="134">
        <v>913.53</v>
      </c>
      <c r="K289" s="134">
        <v>931.8</v>
      </c>
      <c r="L289" s="134">
        <v>950.44</v>
      </c>
      <c r="M289" s="134">
        <v>974.2</v>
      </c>
      <c r="N289" s="134">
        <v>991.98</v>
      </c>
      <c r="O289" s="134">
        <v>1016.78</v>
      </c>
      <c r="P289" s="135">
        <v>1042.2</v>
      </c>
      <c r="Q289" s="135">
        <v>1070.3399999999999</v>
      </c>
      <c r="R289" s="135">
        <v>1097.0999999999999</v>
      </c>
      <c r="S289" s="135">
        <v>1130.01</v>
      </c>
      <c r="T289" s="135">
        <v>1130.01</v>
      </c>
      <c r="U289" s="135">
        <v>1130.01</v>
      </c>
      <c r="V289" s="135">
        <v>1130.01</v>
      </c>
      <c r="W289" s="135">
        <v>1172.27</v>
      </c>
      <c r="X289" s="135">
        <v>1172.27</v>
      </c>
      <c r="Y289" s="135">
        <v>1172.27</v>
      </c>
      <c r="Z289" s="135">
        <v>1219.04</v>
      </c>
      <c r="AA289" s="135">
        <v>1279.8699999999999</v>
      </c>
      <c r="AB289" s="135">
        <v>1324.54</v>
      </c>
      <c r="AC289" s="135">
        <v>1370.77</v>
      </c>
      <c r="AD289" s="135">
        <v>1425.46</v>
      </c>
      <c r="AE289" s="135">
        <v>1496.59</v>
      </c>
      <c r="AF289" s="135">
        <v>1541.34</v>
      </c>
      <c r="AG289" s="134">
        <v>1618.25</v>
      </c>
      <c r="AH289" s="134">
        <v>1699</v>
      </c>
      <c r="AI289" s="121"/>
    </row>
    <row r="290" spans="1:35" x14ac:dyDescent="0.15">
      <c r="A290" s="126" t="s">
        <v>1011</v>
      </c>
      <c r="B290" s="126" t="s">
        <v>1012</v>
      </c>
      <c r="C290" s="126" t="s">
        <v>1013</v>
      </c>
      <c r="D290" s="126" t="s">
        <v>94</v>
      </c>
      <c r="E290" s="126" t="s">
        <v>76</v>
      </c>
      <c r="F290" s="134">
        <v>67.849999999999994</v>
      </c>
      <c r="G290" s="134">
        <v>99.88</v>
      </c>
      <c r="H290" s="134">
        <v>99.71</v>
      </c>
      <c r="I290" s="134">
        <v>124.01</v>
      </c>
      <c r="J290" s="134">
        <v>132.84</v>
      </c>
      <c r="K290" s="134">
        <v>146.04</v>
      </c>
      <c r="L290" s="134">
        <v>153.76</v>
      </c>
      <c r="M290" s="134">
        <v>159.75</v>
      </c>
      <c r="N290" s="134">
        <v>164.21</v>
      </c>
      <c r="O290" s="134">
        <v>167.31</v>
      </c>
      <c r="P290" s="135">
        <v>167.87</v>
      </c>
      <c r="Q290" s="135">
        <v>167.9</v>
      </c>
      <c r="R290" s="135">
        <v>174.96</v>
      </c>
      <c r="S290" s="135">
        <v>180.21</v>
      </c>
      <c r="T290" s="135">
        <v>184.72</v>
      </c>
      <c r="U290" s="135">
        <v>184.72</v>
      </c>
      <c r="V290" s="135">
        <v>184.72</v>
      </c>
      <c r="W290" s="135">
        <v>184.72</v>
      </c>
      <c r="X290" s="135">
        <v>184.72</v>
      </c>
      <c r="Y290" s="135">
        <v>184.72</v>
      </c>
      <c r="Z290" s="135">
        <v>184.72</v>
      </c>
      <c r="AA290" s="135">
        <v>184.72</v>
      </c>
      <c r="AB290" s="135">
        <v>184.72</v>
      </c>
      <c r="AC290" s="135">
        <v>184.72</v>
      </c>
      <c r="AD290" s="135">
        <v>189.72</v>
      </c>
      <c r="AE290" s="135">
        <v>194.72</v>
      </c>
      <c r="AF290" s="135">
        <v>194.72</v>
      </c>
      <c r="AG290" s="134">
        <v>194.72</v>
      </c>
      <c r="AH290" s="134">
        <v>200.54</v>
      </c>
      <c r="AI290" s="121"/>
    </row>
    <row r="291" spans="1:35" ht="17" x14ac:dyDescent="0.15">
      <c r="A291" s="126" t="s">
        <v>1014</v>
      </c>
      <c r="B291" s="126" t="s">
        <v>52</v>
      </c>
      <c r="C291" s="126" t="s">
        <v>1015</v>
      </c>
      <c r="D291" s="126" t="s">
        <v>194</v>
      </c>
      <c r="E291" s="126" t="s">
        <v>76</v>
      </c>
      <c r="F291" s="134" t="s">
        <v>52</v>
      </c>
      <c r="G291" s="134" t="s">
        <v>52</v>
      </c>
      <c r="H291" s="134" t="s">
        <v>52</v>
      </c>
      <c r="I291" s="134" t="s">
        <v>52</v>
      </c>
      <c r="J291" s="134" t="s">
        <v>52</v>
      </c>
      <c r="K291" s="134" t="s">
        <v>52</v>
      </c>
      <c r="L291" s="134" t="s">
        <v>52</v>
      </c>
      <c r="M291" s="134" t="s">
        <v>52</v>
      </c>
      <c r="N291" s="134" t="s">
        <v>52</v>
      </c>
      <c r="O291" s="134" t="s">
        <v>52</v>
      </c>
      <c r="P291" s="135" t="s">
        <v>52</v>
      </c>
      <c r="Q291" s="135" t="s">
        <v>52</v>
      </c>
      <c r="R291" s="135" t="s">
        <v>52</v>
      </c>
      <c r="S291" s="135" t="s">
        <v>52</v>
      </c>
      <c r="T291" s="135" t="s">
        <v>52</v>
      </c>
      <c r="U291" s="135" t="s">
        <v>52</v>
      </c>
      <c r="V291" s="135" t="s">
        <v>52</v>
      </c>
      <c r="W291" s="135" t="s">
        <v>52</v>
      </c>
      <c r="X291" s="135" t="s">
        <v>52</v>
      </c>
      <c r="Y291" s="135" t="s">
        <v>52</v>
      </c>
      <c r="Z291" s="135" t="s">
        <v>52</v>
      </c>
      <c r="AA291" s="135" t="s">
        <v>52</v>
      </c>
      <c r="AB291" s="135" t="s">
        <v>52</v>
      </c>
      <c r="AC291" s="135" t="s">
        <v>52</v>
      </c>
      <c r="AD291" s="135" t="s">
        <v>52</v>
      </c>
      <c r="AE291" s="135" t="s">
        <v>52</v>
      </c>
      <c r="AF291" s="135" t="s">
        <v>52</v>
      </c>
      <c r="AG291" s="134" t="s">
        <v>52</v>
      </c>
      <c r="AH291" s="134" t="s">
        <v>52</v>
      </c>
      <c r="AI291" s="121"/>
    </row>
    <row r="292" spans="1:35" x14ac:dyDescent="0.15">
      <c r="A292" s="126" t="s">
        <v>1016</v>
      </c>
      <c r="B292" s="126" t="s">
        <v>1017</v>
      </c>
      <c r="C292" s="126" t="s">
        <v>1018</v>
      </c>
      <c r="D292" s="126" t="s">
        <v>94</v>
      </c>
      <c r="E292" s="126" t="s">
        <v>78</v>
      </c>
      <c r="F292" s="134" t="s">
        <v>52</v>
      </c>
      <c r="G292" s="134" t="s">
        <v>52</v>
      </c>
      <c r="H292" s="134">
        <v>585.79999999999995</v>
      </c>
      <c r="I292" s="134">
        <v>616.71</v>
      </c>
      <c r="J292" s="134">
        <v>645.24</v>
      </c>
      <c r="K292" s="134">
        <v>684.76</v>
      </c>
      <c r="L292" s="134">
        <v>743.74</v>
      </c>
      <c r="M292" s="134">
        <v>824.49</v>
      </c>
      <c r="N292" s="134">
        <v>851.22</v>
      </c>
      <c r="O292" s="134">
        <v>899.73</v>
      </c>
      <c r="P292" s="135">
        <v>949.23</v>
      </c>
      <c r="Q292" s="135">
        <v>991.89</v>
      </c>
      <c r="R292" s="135">
        <v>1041.48</v>
      </c>
      <c r="S292" s="135">
        <v>1092.33</v>
      </c>
      <c r="T292" s="135">
        <v>1119.1500000000001</v>
      </c>
      <c r="U292" s="135">
        <v>1119.1500000000001</v>
      </c>
      <c r="V292" s="135">
        <v>1119.1500000000001</v>
      </c>
      <c r="W292" s="135">
        <v>1141.47</v>
      </c>
      <c r="X292" s="135">
        <v>1164.24</v>
      </c>
      <c r="Y292" s="135">
        <v>1187.46</v>
      </c>
      <c r="Z292" s="135">
        <v>1234.8900000000001</v>
      </c>
      <c r="AA292" s="135">
        <v>1296.56</v>
      </c>
      <c r="AB292" s="135">
        <v>1374.28</v>
      </c>
      <c r="AC292" s="135">
        <v>1415.43</v>
      </c>
      <c r="AD292" s="135">
        <v>1471.96</v>
      </c>
      <c r="AE292" s="135">
        <v>1545.47</v>
      </c>
      <c r="AF292" s="135">
        <v>1591.74</v>
      </c>
      <c r="AG292" s="134">
        <v>1671.23</v>
      </c>
      <c r="AH292" s="134">
        <v>1754.69</v>
      </c>
      <c r="AI292" s="121"/>
    </row>
    <row r="293" spans="1:35" x14ac:dyDescent="0.15">
      <c r="A293" s="126" t="s">
        <v>1019</v>
      </c>
      <c r="B293" s="126" t="s">
        <v>1020</v>
      </c>
      <c r="C293" s="126" t="s">
        <v>1021</v>
      </c>
      <c r="D293" s="126" t="s">
        <v>94</v>
      </c>
      <c r="E293" s="126" t="s">
        <v>76</v>
      </c>
      <c r="F293" s="134">
        <v>77.790000000000006</v>
      </c>
      <c r="G293" s="134">
        <v>88.76</v>
      </c>
      <c r="H293" s="134">
        <v>91.02</v>
      </c>
      <c r="I293" s="134">
        <v>94.78</v>
      </c>
      <c r="J293" s="134">
        <v>99.08</v>
      </c>
      <c r="K293" s="134">
        <v>105.87</v>
      </c>
      <c r="L293" s="134">
        <v>123</v>
      </c>
      <c r="M293" s="134">
        <v>131.41</v>
      </c>
      <c r="N293" s="134">
        <v>140.12</v>
      </c>
      <c r="O293" s="134">
        <v>147.03</v>
      </c>
      <c r="P293" s="135">
        <v>153.94</v>
      </c>
      <c r="Q293" s="135">
        <v>161.47999999999999</v>
      </c>
      <c r="R293" s="135">
        <v>168.75</v>
      </c>
      <c r="S293" s="135">
        <v>173.53</v>
      </c>
      <c r="T293" s="135">
        <v>178.61</v>
      </c>
      <c r="U293" s="135">
        <v>178.61</v>
      </c>
      <c r="V293" s="135">
        <v>178.38</v>
      </c>
      <c r="W293" s="135">
        <v>177.74</v>
      </c>
      <c r="X293" s="135">
        <v>177.66399999999999</v>
      </c>
      <c r="Y293" s="135">
        <v>181.04</v>
      </c>
      <c r="Z293" s="135">
        <v>186.04</v>
      </c>
      <c r="AA293" s="135">
        <v>191.04</v>
      </c>
      <c r="AB293" s="135">
        <v>196.76</v>
      </c>
      <c r="AC293" s="135">
        <v>202.64</v>
      </c>
      <c r="AD293" s="135">
        <v>207.64</v>
      </c>
      <c r="AE293" s="135">
        <v>212.64</v>
      </c>
      <c r="AF293" s="135">
        <v>217.64</v>
      </c>
      <c r="AG293" s="134">
        <v>224.14</v>
      </c>
      <c r="AH293" s="134">
        <v>230.85</v>
      </c>
      <c r="AI293" s="121"/>
    </row>
    <row r="294" spans="1:35" x14ac:dyDescent="0.15">
      <c r="A294" s="126" t="s">
        <v>1022</v>
      </c>
      <c r="B294" s="126" t="s">
        <v>1023</v>
      </c>
      <c r="C294" s="126" t="s">
        <v>1024</v>
      </c>
      <c r="D294" s="126" t="s">
        <v>194</v>
      </c>
      <c r="E294" s="126" t="s">
        <v>76</v>
      </c>
      <c r="F294" s="134">
        <v>84.89</v>
      </c>
      <c r="G294" s="134">
        <v>83.81</v>
      </c>
      <c r="H294" s="134">
        <v>91.53</v>
      </c>
      <c r="I294" s="134">
        <v>95.62</v>
      </c>
      <c r="J294" s="134">
        <v>99.88</v>
      </c>
      <c r="K294" s="134">
        <v>103.4</v>
      </c>
      <c r="L294" s="134">
        <v>113.76</v>
      </c>
      <c r="M294" s="134">
        <v>117.63</v>
      </c>
      <c r="N294" s="134">
        <v>122.16</v>
      </c>
      <c r="O294" s="134">
        <v>125.81</v>
      </c>
      <c r="P294" s="135">
        <v>129.44</v>
      </c>
      <c r="Q294" s="135">
        <v>136.96</v>
      </c>
      <c r="R294" s="135">
        <v>141.62</v>
      </c>
      <c r="S294" s="135">
        <v>145.93</v>
      </c>
      <c r="T294" s="135">
        <v>148.58000000000001</v>
      </c>
      <c r="U294" s="135">
        <v>148.32</v>
      </c>
      <c r="V294" s="135">
        <v>148.25</v>
      </c>
      <c r="W294" s="135">
        <v>147.94</v>
      </c>
      <c r="X294" s="135">
        <v>147.77000000000001</v>
      </c>
      <c r="Y294" s="135">
        <v>147.26</v>
      </c>
      <c r="Z294" s="135">
        <v>151.52000000000001</v>
      </c>
      <c r="AA294" s="135">
        <v>154.44999999999999</v>
      </c>
      <c r="AB294" s="135">
        <v>159.44999999999999</v>
      </c>
      <c r="AC294" s="135">
        <v>163.49</v>
      </c>
      <c r="AD294" s="135">
        <v>168.48</v>
      </c>
      <c r="AE294" s="135">
        <v>173.48</v>
      </c>
      <c r="AF294" s="135">
        <v>178.48</v>
      </c>
      <c r="AG294" s="134" t="s">
        <v>52</v>
      </c>
      <c r="AH294" s="134" t="s">
        <v>52</v>
      </c>
      <c r="AI294" s="121"/>
    </row>
    <row r="295" spans="1:35" x14ac:dyDescent="0.15">
      <c r="A295" s="126" t="s">
        <v>1025</v>
      </c>
      <c r="B295" s="126" t="s">
        <v>1026</v>
      </c>
      <c r="C295" s="126" t="s">
        <v>1027</v>
      </c>
      <c r="D295" s="126" t="s">
        <v>94</v>
      </c>
      <c r="E295" s="126" t="s">
        <v>84</v>
      </c>
      <c r="F295" s="134">
        <v>33.86</v>
      </c>
      <c r="G295" s="134">
        <v>34.4</v>
      </c>
      <c r="H295" s="134">
        <v>36.200000000000003</v>
      </c>
      <c r="I295" s="134">
        <v>37.83</v>
      </c>
      <c r="J295" s="134">
        <v>38.4</v>
      </c>
      <c r="K295" s="134">
        <v>39.17</v>
      </c>
      <c r="L295" s="134">
        <v>41.88</v>
      </c>
      <c r="M295" s="134">
        <v>49.59</v>
      </c>
      <c r="N295" s="134">
        <v>52</v>
      </c>
      <c r="O295" s="134">
        <v>53.88</v>
      </c>
      <c r="P295" s="135">
        <v>55.82</v>
      </c>
      <c r="Q295" s="135">
        <v>57.75</v>
      </c>
      <c r="R295" s="135">
        <v>60.06</v>
      </c>
      <c r="S295" s="135">
        <v>62.37</v>
      </c>
      <c r="T295" s="135">
        <v>64.77</v>
      </c>
      <c r="U295" s="135">
        <v>64.77</v>
      </c>
      <c r="V295" s="135">
        <v>67.36</v>
      </c>
      <c r="W295" s="135">
        <v>68.7</v>
      </c>
      <c r="X295" s="135">
        <v>70.069999999999993</v>
      </c>
      <c r="Y295" s="135">
        <v>71.47</v>
      </c>
      <c r="Z295" s="135">
        <v>72.89</v>
      </c>
      <c r="AA295" s="135">
        <v>74.34</v>
      </c>
      <c r="AB295" s="135">
        <v>76.56</v>
      </c>
      <c r="AC295" s="135">
        <v>78.84</v>
      </c>
      <c r="AD295" s="135">
        <v>80.400000000000006</v>
      </c>
      <c r="AE295" s="135">
        <v>82</v>
      </c>
      <c r="AF295" s="135">
        <v>83.61</v>
      </c>
      <c r="AG295" s="134">
        <v>88.61</v>
      </c>
      <c r="AH295" s="134">
        <v>91.25</v>
      </c>
      <c r="AI295" s="121"/>
    </row>
    <row r="296" spans="1:35" x14ac:dyDescent="0.15">
      <c r="A296" s="126" t="s">
        <v>1028</v>
      </c>
      <c r="B296" s="126" t="s">
        <v>1029</v>
      </c>
      <c r="C296" s="126" t="s">
        <v>1030</v>
      </c>
      <c r="D296" s="126" t="s">
        <v>94</v>
      </c>
      <c r="E296" s="126" t="s">
        <v>86</v>
      </c>
      <c r="F296" s="134">
        <v>57.87</v>
      </c>
      <c r="G296" s="134">
        <v>66.87</v>
      </c>
      <c r="H296" s="134">
        <v>71.78</v>
      </c>
      <c r="I296" s="134">
        <v>77.44</v>
      </c>
      <c r="J296" s="134">
        <v>81.31</v>
      </c>
      <c r="K296" s="134">
        <v>85.37</v>
      </c>
      <c r="L296" s="134">
        <v>94.76</v>
      </c>
      <c r="M296" s="134">
        <v>101.54</v>
      </c>
      <c r="N296" s="134">
        <v>110.17</v>
      </c>
      <c r="O296" s="134">
        <v>115.68</v>
      </c>
      <c r="P296" s="135">
        <v>121.46</v>
      </c>
      <c r="Q296" s="135">
        <v>127.53</v>
      </c>
      <c r="R296" s="135">
        <v>133.91</v>
      </c>
      <c r="S296" s="135">
        <v>140.61000000000001</v>
      </c>
      <c r="T296" s="135">
        <v>146.22999999999999</v>
      </c>
      <c r="U296" s="135">
        <v>146.22999999999999</v>
      </c>
      <c r="V296" s="135">
        <v>150.62</v>
      </c>
      <c r="W296" s="135">
        <v>153.63</v>
      </c>
      <c r="X296" s="135">
        <v>156.63</v>
      </c>
      <c r="Y296" s="135">
        <v>159.68</v>
      </c>
      <c r="Z296" s="135">
        <v>162.80000000000001</v>
      </c>
      <c r="AA296" s="135">
        <v>165.97</v>
      </c>
      <c r="AB296" s="135">
        <v>177.97</v>
      </c>
      <c r="AC296" s="135">
        <v>201.97</v>
      </c>
      <c r="AD296" s="135">
        <v>211.97</v>
      </c>
      <c r="AE296" s="135">
        <v>226.97</v>
      </c>
      <c r="AF296" s="135">
        <v>236.97</v>
      </c>
      <c r="AG296" s="134">
        <v>251.97</v>
      </c>
      <c r="AH296" s="134">
        <v>264.97000000000003</v>
      </c>
      <c r="AI296" s="121"/>
    </row>
    <row r="297" spans="1:35" x14ac:dyDescent="0.15">
      <c r="A297" s="126" t="s">
        <v>1031</v>
      </c>
      <c r="B297" s="126" t="s">
        <v>1032</v>
      </c>
      <c r="C297" s="126" t="s">
        <v>1033</v>
      </c>
      <c r="D297" s="126" t="s">
        <v>94</v>
      </c>
      <c r="E297" s="126" t="s">
        <v>227</v>
      </c>
      <c r="F297" s="134">
        <v>576.29999999999995</v>
      </c>
      <c r="G297" s="134">
        <v>615.74</v>
      </c>
      <c r="H297" s="134">
        <v>653.32000000000005</v>
      </c>
      <c r="I297" s="134">
        <v>681.54</v>
      </c>
      <c r="J297" s="134">
        <v>743.71</v>
      </c>
      <c r="K297" s="134">
        <v>801.11</v>
      </c>
      <c r="L297" s="134">
        <v>844.02</v>
      </c>
      <c r="M297" s="134">
        <v>919.17</v>
      </c>
      <c r="N297" s="134">
        <v>968.11</v>
      </c>
      <c r="O297" s="134">
        <v>992.48</v>
      </c>
      <c r="P297" s="135">
        <v>1017.26</v>
      </c>
      <c r="Q297" s="135">
        <v>1053.8</v>
      </c>
      <c r="R297" s="135">
        <v>1094.8800000000001</v>
      </c>
      <c r="S297" s="135">
        <v>1122.3399999999999</v>
      </c>
      <c r="T297" s="135">
        <v>1106.57</v>
      </c>
      <c r="U297" s="135">
        <v>1106.57</v>
      </c>
      <c r="V297" s="135">
        <v>1106.56</v>
      </c>
      <c r="W297" s="135">
        <v>1106.56</v>
      </c>
      <c r="X297" s="135">
        <v>1106.56</v>
      </c>
      <c r="Y297" s="135">
        <v>1106.45</v>
      </c>
      <c r="Z297" s="135">
        <v>1106.45</v>
      </c>
      <c r="AA297" s="135">
        <v>1139.71</v>
      </c>
      <c r="AB297" s="135">
        <v>1173.83</v>
      </c>
      <c r="AC297" s="135">
        <v>1232.3900000000001</v>
      </c>
      <c r="AD297" s="135">
        <v>1281.56</v>
      </c>
      <c r="AE297" s="135">
        <v>1345.48</v>
      </c>
      <c r="AF297" s="135">
        <v>1385.84</v>
      </c>
      <c r="AG297" s="134">
        <v>1455.13</v>
      </c>
      <c r="AH297" s="134">
        <v>1527.88</v>
      </c>
      <c r="AI297" s="121"/>
    </row>
    <row r="298" spans="1:35" ht="17" x14ac:dyDescent="0.15">
      <c r="A298" s="126" t="s">
        <v>1034</v>
      </c>
      <c r="B298" s="126" t="s">
        <v>1035</v>
      </c>
      <c r="C298" s="126" t="s">
        <v>1036</v>
      </c>
      <c r="D298" s="126" t="s">
        <v>194</v>
      </c>
      <c r="E298" s="126" t="s">
        <v>76</v>
      </c>
      <c r="F298" s="134">
        <v>32.68</v>
      </c>
      <c r="G298" s="134">
        <v>37.130000000000003</v>
      </c>
      <c r="H298" s="134">
        <v>57.56</v>
      </c>
      <c r="I298" s="134">
        <v>60.05</v>
      </c>
      <c r="J298" s="134">
        <v>72.819999999999993</v>
      </c>
      <c r="K298" s="134">
        <v>76.13</v>
      </c>
      <c r="L298" s="134">
        <v>79.55</v>
      </c>
      <c r="M298" s="134">
        <v>83.16</v>
      </c>
      <c r="N298" s="134">
        <v>90.18</v>
      </c>
      <c r="O298" s="134">
        <v>95.15</v>
      </c>
      <c r="P298" s="135">
        <v>99.84</v>
      </c>
      <c r="Q298" s="135">
        <v>104.73</v>
      </c>
      <c r="R298" s="135">
        <v>109.23</v>
      </c>
      <c r="S298" s="135" t="s">
        <v>52</v>
      </c>
      <c r="T298" s="135" t="s">
        <v>52</v>
      </c>
      <c r="U298" s="135" t="s">
        <v>52</v>
      </c>
      <c r="V298" s="135" t="s">
        <v>52</v>
      </c>
      <c r="W298" s="135" t="s">
        <v>52</v>
      </c>
      <c r="X298" s="135" t="s">
        <v>52</v>
      </c>
      <c r="Y298" s="135" t="s">
        <v>52</v>
      </c>
      <c r="Z298" s="135" t="s">
        <v>52</v>
      </c>
      <c r="AA298" s="135" t="s">
        <v>52</v>
      </c>
      <c r="AB298" s="135" t="s">
        <v>52</v>
      </c>
      <c r="AC298" s="135" t="s">
        <v>52</v>
      </c>
      <c r="AD298" s="135" t="s">
        <v>52</v>
      </c>
      <c r="AE298" s="135" t="s">
        <v>52</v>
      </c>
      <c r="AF298" s="135" t="s">
        <v>52</v>
      </c>
      <c r="AG298" s="134" t="s">
        <v>52</v>
      </c>
      <c r="AH298" s="134" t="s">
        <v>52</v>
      </c>
      <c r="AI298" s="121"/>
    </row>
    <row r="299" spans="1:35" x14ac:dyDescent="0.15">
      <c r="A299" s="126" t="s">
        <v>1037</v>
      </c>
      <c r="B299" s="126" t="s">
        <v>1038</v>
      </c>
      <c r="C299" s="126" t="s">
        <v>1039</v>
      </c>
      <c r="D299" s="126" t="s">
        <v>94</v>
      </c>
      <c r="E299" s="126" t="s">
        <v>76</v>
      </c>
      <c r="F299" s="134">
        <v>75.34</v>
      </c>
      <c r="G299" s="134">
        <v>100.81</v>
      </c>
      <c r="H299" s="134">
        <v>102.96</v>
      </c>
      <c r="I299" s="134">
        <v>108.35</v>
      </c>
      <c r="J299" s="134">
        <v>113.66</v>
      </c>
      <c r="K299" s="134">
        <v>119.22</v>
      </c>
      <c r="L299" s="134">
        <v>130.06</v>
      </c>
      <c r="M299" s="134">
        <v>144.68</v>
      </c>
      <c r="N299" s="134">
        <v>148.01</v>
      </c>
      <c r="O299" s="134">
        <v>154.05000000000001</v>
      </c>
      <c r="P299" s="135">
        <v>160.22999999999999</v>
      </c>
      <c r="Q299" s="135">
        <v>167.6</v>
      </c>
      <c r="R299" s="135">
        <v>175.08</v>
      </c>
      <c r="S299" s="135">
        <v>179.46</v>
      </c>
      <c r="T299" s="135">
        <v>182.15</v>
      </c>
      <c r="U299" s="135">
        <v>182.15</v>
      </c>
      <c r="V299" s="135">
        <v>182.15</v>
      </c>
      <c r="W299" s="135">
        <v>182.15</v>
      </c>
      <c r="X299" s="135">
        <v>182.15</v>
      </c>
      <c r="Y299" s="135">
        <v>182.15</v>
      </c>
      <c r="Z299" s="135">
        <v>187.15</v>
      </c>
      <c r="AA299" s="135">
        <v>192.15</v>
      </c>
      <c r="AB299" s="135">
        <v>197.91</v>
      </c>
      <c r="AC299" s="135">
        <v>203.84</v>
      </c>
      <c r="AD299" s="135">
        <v>208.84</v>
      </c>
      <c r="AE299" s="135">
        <v>213.84</v>
      </c>
      <c r="AF299" s="135">
        <v>218.84</v>
      </c>
      <c r="AG299" s="134">
        <v>225.4</v>
      </c>
      <c r="AH299" s="134">
        <v>232.16</v>
      </c>
      <c r="AI299" s="121"/>
    </row>
    <row r="300" spans="1:35" x14ac:dyDescent="0.15">
      <c r="A300" s="126" t="s">
        <v>1040</v>
      </c>
      <c r="B300" s="126" t="s">
        <v>1041</v>
      </c>
      <c r="C300" s="126" t="s">
        <v>1042</v>
      </c>
      <c r="D300" s="126" t="s">
        <v>94</v>
      </c>
      <c r="E300" s="126" t="s">
        <v>76</v>
      </c>
      <c r="F300" s="134">
        <v>70.7</v>
      </c>
      <c r="G300" s="134">
        <v>81.98</v>
      </c>
      <c r="H300" s="134">
        <v>85.12</v>
      </c>
      <c r="I300" s="134">
        <v>87.66</v>
      </c>
      <c r="J300" s="134">
        <v>91.59</v>
      </c>
      <c r="K300" s="134">
        <v>95.26</v>
      </c>
      <c r="L300" s="134">
        <v>107.44</v>
      </c>
      <c r="M300" s="134">
        <v>115.47</v>
      </c>
      <c r="N300" s="134">
        <v>122.39</v>
      </c>
      <c r="O300" s="134">
        <v>127.9</v>
      </c>
      <c r="P300" s="135">
        <v>132.38999999999999</v>
      </c>
      <c r="Q300" s="135">
        <v>136.36000000000001</v>
      </c>
      <c r="R300" s="135">
        <v>142.5</v>
      </c>
      <c r="S300" s="135">
        <v>147.49</v>
      </c>
      <c r="T300" s="135">
        <v>151.18</v>
      </c>
      <c r="U300" s="135">
        <v>151.18</v>
      </c>
      <c r="V300" s="135">
        <v>151.18</v>
      </c>
      <c r="W300" s="135">
        <v>151.18</v>
      </c>
      <c r="X300" s="135">
        <v>153.78</v>
      </c>
      <c r="Y300" s="135">
        <v>156.38999999999999</v>
      </c>
      <c r="Z300" s="135">
        <v>159.36000000000001</v>
      </c>
      <c r="AA300" s="135">
        <v>161.97</v>
      </c>
      <c r="AB300" s="135">
        <v>162.78</v>
      </c>
      <c r="AC300" s="135">
        <v>166.04</v>
      </c>
      <c r="AD300" s="135">
        <v>168.79</v>
      </c>
      <c r="AE300" s="135">
        <v>171.59</v>
      </c>
      <c r="AF300" s="135">
        <v>171.59</v>
      </c>
      <c r="AG300" s="134">
        <v>171.59</v>
      </c>
      <c r="AH300" s="134">
        <v>175.03</v>
      </c>
      <c r="AI300" s="121"/>
    </row>
    <row r="301" spans="1:35" x14ac:dyDescent="0.15">
      <c r="A301" s="126" t="s">
        <v>1043</v>
      </c>
      <c r="B301" s="126" t="s">
        <v>1044</v>
      </c>
      <c r="C301" s="126" t="s">
        <v>1045</v>
      </c>
      <c r="D301" s="126" t="s">
        <v>94</v>
      </c>
      <c r="E301" s="126" t="s">
        <v>76</v>
      </c>
      <c r="F301" s="134">
        <v>75.150000000000006</v>
      </c>
      <c r="G301" s="134">
        <v>78.209999999999994</v>
      </c>
      <c r="H301" s="134">
        <v>88.75</v>
      </c>
      <c r="I301" s="134">
        <v>92.7</v>
      </c>
      <c r="J301" s="134">
        <v>93.69</v>
      </c>
      <c r="K301" s="134">
        <v>96.75</v>
      </c>
      <c r="L301" s="134">
        <v>104.49</v>
      </c>
      <c r="M301" s="134">
        <v>113.76</v>
      </c>
      <c r="N301" s="134">
        <v>118.98</v>
      </c>
      <c r="O301" s="134">
        <v>124.92</v>
      </c>
      <c r="P301" s="135">
        <v>130.94999999999999</v>
      </c>
      <c r="Q301" s="135">
        <v>134.91</v>
      </c>
      <c r="R301" s="135">
        <v>140.94</v>
      </c>
      <c r="S301" s="135">
        <v>145.88999999999999</v>
      </c>
      <c r="T301" s="135">
        <v>149.58000000000001</v>
      </c>
      <c r="U301" s="135">
        <v>149.58000000000001</v>
      </c>
      <c r="V301" s="135">
        <v>149.58000000000001</v>
      </c>
      <c r="W301" s="135">
        <v>149.58000000000001</v>
      </c>
      <c r="X301" s="135">
        <v>149.58000000000001</v>
      </c>
      <c r="Y301" s="135">
        <v>149.58000000000001</v>
      </c>
      <c r="Z301" s="135">
        <v>152.55000000000001</v>
      </c>
      <c r="AA301" s="135">
        <v>155.61000000000001</v>
      </c>
      <c r="AB301" s="135">
        <v>160.56</v>
      </c>
      <c r="AC301" s="135">
        <v>165.51</v>
      </c>
      <c r="AD301" s="135">
        <v>170.46</v>
      </c>
      <c r="AE301" s="135">
        <v>175.41</v>
      </c>
      <c r="AF301" s="135">
        <v>180.36</v>
      </c>
      <c r="AG301" s="134">
        <v>185.31</v>
      </c>
      <c r="AH301" s="134">
        <v>190.8</v>
      </c>
      <c r="AI301" s="121"/>
    </row>
    <row r="302" spans="1:35" ht="17" x14ac:dyDescent="0.15">
      <c r="A302" s="129" t="s">
        <v>1046</v>
      </c>
      <c r="B302" s="126" t="s">
        <v>52</v>
      </c>
      <c r="C302" s="129" t="s">
        <v>1047</v>
      </c>
      <c r="D302" s="126" t="s">
        <v>194</v>
      </c>
      <c r="E302" s="126" t="s">
        <v>76</v>
      </c>
      <c r="F302" s="134" t="s">
        <v>52</v>
      </c>
      <c r="G302" s="134" t="s">
        <v>52</v>
      </c>
      <c r="H302" s="134" t="s">
        <v>52</v>
      </c>
      <c r="I302" s="134" t="s">
        <v>52</v>
      </c>
      <c r="J302" s="134" t="s">
        <v>52</v>
      </c>
      <c r="K302" s="134" t="s">
        <v>52</v>
      </c>
      <c r="L302" s="134" t="s">
        <v>52</v>
      </c>
      <c r="M302" s="134" t="s">
        <v>52</v>
      </c>
      <c r="N302" s="134" t="s">
        <v>52</v>
      </c>
      <c r="O302" s="134" t="s">
        <v>52</v>
      </c>
      <c r="P302" s="135" t="s">
        <v>52</v>
      </c>
      <c r="Q302" s="135" t="s">
        <v>52</v>
      </c>
      <c r="R302" s="135" t="s">
        <v>52</v>
      </c>
      <c r="S302" s="135" t="s">
        <v>52</v>
      </c>
      <c r="T302" s="135" t="s">
        <v>52</v>
      </c>
      <c r="U302" s="135" t="s">
        <v>52</v>
      </c>
      <c r="V302" s="135" t="s">
        <v>52</v>
      </c>
      <c r="W302" s="135" t="s">
        <v>52</v>
      </c>
      <c r="X302" s="135" t="s">
        <v>52</v>
      </c>
      <c r="Y302" s="135" t="s">
        <v>52</v>
      </c>
      <c r="Z302" s="135" t="s">
        <v>52</v>
      </c>
      <c r="AA302" s="135" t="s">
        <v>52</v>
      </c>
      <c r="AB302" s="135" t="s">
        <v>52</v>
      </c>
      <c r="AC302" s="135" t="s">
        <v>52</v>
      </c>
      <c r="AD302" s="135" t="s">
        <v>52</v>
      </c>
      <c r="AE302" s="135" t="s">
        <v>52</v>
      </c>
      <c r="AF302" s="135" t="s">
        <v>52</v>
      </c>
      <c r="AG302" s="134" t="s">
        <v>52</v>
      </c>
      <c r="AH302" s="134" t="s">
        <v>52</v>
      </c>
      <c r="AI302" s="130"/>
    </row>
    <row r="303" spans="1:35" x14ac:dyDescent="0.15">
      <c r="A303" s="126" t="s">
        <v>1048</v>
      </c>
      <c r="B303" s="126" t="s">
        <v>1049</v>
      </c>
      <c r="C303" s="126" t="s">
        <v>1050</v>
      </c>
      <c r="D303" s="126" t="s">
        <v>94</v>
      </c>
      <c r="E303" s="126" t="s">
        <v>78</v>
      </c>
      <c r="F303" s="134">
        <v>593.42999999999995</v>
      </c>
      <c r="G303" s="134">
        <v>656.97</v>
      </c>
      <c r="H303" s="134">
        <v>692.08</v>
      </c>
      <c r="I303" s="134">
        <v>743.26</v>
      </c>
      <c r="J303" s="134">
        <v>776.74</v>
      </c>
      <c r="K303" s="134">
        <v>810.51</v>
      </c>
      <c r="L303" s="134">
        <v>857.08</v>
      </c>
      <c r="M303" s="134">
        <v>965.35</v>
      </c>
      <c r="N303" s="134">
        <v>987.35</v>
      </c>
      <c r="O303" s="134">
        <v>1034.69</v>
      </c>
      <c r="P303" s="135">
        <v>1083.19</v>
      </c>
      <c r="Q303" s="135">
        <v>1122.3900000000001</v>
      </c>
      <c r="R303" s="135">
        <v>1177.44</v>
      </c>
      <c r="S303" s="135">
        <v>1230.97</v>
      </c>
      <c r="T303" s="135">
        <v>1261.69</v>
      </c>
      <c r="U303" s="135">
        <v>1261.69</v>
      </c>
      <c r="V303" s="135">
        <v>1305.17</v>
      </c>
      <c r="W303" s="135">
        <v>1330.78</v>
      </c>
      <c r="X303" s="135">
        <v>1355.03</v>
      </c>
      <c r="Y303" s="135">
        <v>1380.12</v>
      </c>
      <c r="Z303" s="135">
        <v>1435.1</v>
      </c>
      <c r="AA303" s="135">
        <v>1491.93</v>
      </c>
      <c r="AB303" s="135">
        <v>1566.4</v>
      </c>
      <c r="AC303" s="135">
        <v>1644.51</v>
      </c>
      <c r="AD303" s="135">
        <v>1710.13</v>
      </c>
      <c r="AE303" s="135">
        <v>1757.11</v>
      </c>
      <c r="AF303" s="135">
        <v>1809.67</v>
      </c>
      <c r="AG303" s="134">
        <v>1881.86</v>
      </c>
      <c r="AH303" s="134">
        <v>1975.76</v>
      </c>
      <c r="AI303" s="121"/>
    </row>
    <row r="304" spans="1:35" ht="17" x14ac:dyDescent="0.15">
      <c r="A304" s="129" t="s">
        <v>1051</v>
      </c>
      <c r="B304" s="126" t="s">
        <v>52</v>
      </c>
      <c r="C304" s="129" t="s">
        <v>1052</v>
      </c>
      <c r="D304" s="126" t="s">
        <v>194</v>
      </c>
      <c r="E304" s="126" t="s">
        <v>76</v>
      </c>
      <c r="F304" s="134" t="s">
        <v>52</v>
      </c>
      <c r="G304" s="134" t="s">
        <v>52</v>
      </c>
      <c r="H304" s="134" t="s">
        <v>52</v>
      </c>
      <c r="I304" s="134" t="s">
        <v>52</v>
      </c>
      <c r="J304" s="134" t="s">
        <v>52</v>
      </c>
      <c r="K304" s="134" t="s">
        <v>52</v>
      </c>
      <c r="L304" s="134" t="s">
        <v>52</v>
      </c>
      <c r="M304" s="134" t="s">
        <v>52</v>
      </c>
      <c r="N304" s="134" t="s">
        <v>52</v>
      </c>
      <c r="O304" s="134" t="s">
        <v>52</v>
      </c>
      <c r="P304" s="135" t="s">
        <v>52</v>
      </c>
      <c r="Q304" s="135" t="s">
        <v>52</v>
      </c>
      <c r="R304" s="135" t="s">
        <v>52</v>
      </c>
      <c r="S304" s="135" t="s">
        <v>52</v>
      </c>
      <c r="T304" s="135" t="s">
        <v>52</v>
      </c>
      <c r="U304" s="135" t="s">
        <v>52</v>
      </c>
      <c r="V304" s="135" t="s">
        <v>52</v>
      </c>
      <c r="W304" s="135" t="s">
        <v>52</v>
      </c>
      <c r="X304" s="135" t="s">
        <v>52</v>
      </c>
      <c r="Y304" s="135" t="s">
        <v>52</v>
      </c>
      <c r="Z304" s="135" t="s">
        <v>52</v>
      </c>
      <c r="AA304" s="135" t="s">
        <v>52</v>
      </c>
      <c r="AB304" s="135" t="s">
        <v>52</v>
      </c>
      <c r="AC304" s="135" t="s">
        <v>52</v>
      </c>
      <c r="AD304" s="135" t="s">
        <v>52</v>
      </c>
      <c r="AE304" s="135" t="s">
        <v>52</v>
      </c>
      <c r="AF304" s="135" t="s">
        <v>52</v>
      </c>
      <c r="AG304" s="134" t="s">
        <v>52</v>
      </c>
      <c r="AH304" s="134" t="s">
        <v>52</v>
      </c>
      <c r="AI304" s="130"/>
    </row>
    <row r="305" spans="1:35" x14ac:dyDescent="0.15">
      <c r="A305" s="126" t="s">
        <v>1053</v>
      </c>
      <c r="B305" s="126" t="s">
        <v>1054</v>
      </c>
      <c r="C305" s="126" t="s">
        <v>1055</v>
      </c>
      <c r="D305" s="126" t="s">
        <v>94</v>
      </c>
      <c r="E305" s="126" t="s">
        <v>78</v>
      </c>
      <c r="F305" s="134" t="s">
        <v>52</v>
      </c>
      <c r="G305" s="134">
        <v>561.17999999999995</v>
      </c>
      <c r="H305" s="134">
        <v>600.57000000000005</v>
      </c>
      <c r="I305" s="134">
        <v>662.63</v>
      </c>
      <c r="J305" s="134">
        <v>697.42</v>
      </c>
      <c r="K305" s="134">
        <v>747.34</v>
      </c>
      <c r="L305" s="134">
        <v>799.14</v>
      </c>
      <c r="M305" s="134">
        <v>871.22</v>
      </c>
      <c r="N305" s="134">
        <v>894.82</v>
      </c>
      <c r="O305" s="134">
        <v>935.08</v>
      </c>
      <c r="P305" s="135">
        <v>981.37</v>
      </c>
      <c r="Q305" s="135">
        <v>1016.7</v>
      </c>
      <c r="R305" s="135">
        <v>1056.3499999999999</v>
      </c>
      <c r="S305" s="135">
        <v>1094.3800000000001</v>
      </c>
      <c r="T305" s="135">
        <v>1116.27</v>
      </c>
      <c r="U305" s="135">
        <v>1116.27</v>
      </c>
      <c r="V305" s="135">
        <v>1116.27</v>
      </c>
      <c r="W305" s="135">
        <v>1138.04</v>
      </c>
      <c r="X305" s="135">
        <v>1138.04</v>
      </c>
      <c r="Y305" s="135">
        <v>1160.23</v>
      </c>
      <c r="Z305" s="135">
        <v>1206.05</v>
      </c>
      <c r="AA305" s="135">
        <v>1265.74</v>
      </c>
      <c r="AB305" s="135">
        <v>1341.55</v>
      </c>
      <c r="AC305" s="135">
        <v>1381.65</v>
      </c>
      <c r="AD305" s="135">
        <v>1429.86</v>
      </c>
      <c r="AE305" s="135">
        <v>1465.59</v>
      </c>
      <c r="AF305" s="135">
        <v>1520.55</v>
      </c>
      <c r="AG305" s="134">
        <v>1596.43</v>
      </c>
      <c r="AH305" s="134">
        <v>1676.08</v>
      </c>
      <c r="AI305" s="121"/>
    </row>
    <row r="306" spans="1:35" x14ac:dyDescent="0.15">
      <c r="A306" s="126" t="s">
        <v>1056</v>
      </c>
      <c r="B306" s="126" t="s">
        <v>1057</v>
      </c>
      <c r="C306" s="126" t="s">
        <v>1058</v>
      </c>
      <c r="D306" s="126" t="s">
        <v>94</v>
      </c>
      <c r="E306" s="126" t="s">
        <v>76</v>
      </c>
      <c r="F306" s="134">
        <v>63.68</v>
      </c>
      <c r="G306" s="134">
        <v>65.7</v>
      </c>
      <c r="H306" s="134">
        <v>77.31</v>
      </c>
      <c r="I306" s="134">
        <v>82.17</v>
      </c>
      <c r="J306" s="134">
        <v>87.84</v>
      </c>
      <c r="K306" s="134">
        <v>95.67</v>
      </c>
      <c r="L306" s="134">
        <v>104.13</v>
      </c>
      <c r="M306" s="134">
        <v>119.34</v>
      </c>
      <c r="N306" s="134">
        <v>125.37</v>
      </c>
      <c r="O306" s="134">
        <v>129.32</v>
      </c>
      <c r="P306" s="135">
        <v>135.18</v>
      </c>
      <c r="Q306" s="135">
        <v>140.4</v>
      </c>
      <c r="R306" s="135">
        <v>144.54</v>
      </c>
      <c r="S306" s="135">
        <v>151.65</v>
      </c>
      <c r="T306" s="135">
        <v>151.65</v>
      </c>
      <c r="U306" s="135">
        <v>151.65</v>
      </c>
      <c r="V306" s="135">
        <v>151.65</v>
      </c>
      <c r="W306" s="135">
        <v>154.53</v>
      </c>
      <c r="X306" s="135">
        <v>157.47</v>
      </c>
      <c r="Y306" s="135">
        <v>160.52000000000001</v>
      </c>
      <c r="Z306" s="135">
        <v>163.65</v>
      </c>
      <c r="AA306" s="135">
        <v>168.56</v>
      </c>
      <c r="AB306" s="135">
        <v>173.45</v>
      </c>
      <c r="AC306" s="135">
        <v>178.56</v>
      </c>
      <c r="AD306" s="135">
        <v>183.51</v>
      </c>
      <c r="AE306" s="135">
        <v>188.46</v>
      </c>
      <c r="AF306" s="135">
        <v>193.41</v>
      </c>
      <c r="AG306" s="134">
        <v>199.19</v>
      </c>
      <c r="AH306" s="134">
        <v>205.15</v>
      </c>
      <c r="AI306" s="121"/>
    </row>
    <row r="307" spans="1:35" x14ac:dyDescent="0.15">
      <c r="A307" s="126" t="s">
        <v>1059</v>
      </c>
      <c r="B307" s="126" t="s">
        <v>1060</v>
      </c>
      <c r="C307" s="126" t="s">
        <v>1061</v>
      </c>
      <c r="D307" s="126" t="s">
        <v>94</v>
      </c>
      <c r="E307" s="126" t="s">
        <v>76</v>
      </c>
      <c r="F307" s="134">
        <v>79.45</v>
      </c>
      <c r="G307" s="134">
        <v>91.58</v>
      </c>
      <c r="H307" s="134">
        <v>102.64</v>
      </c>
      <c r="I307" s="134">
        <v>102.5</v>
      </c>
      <c r="J307" s="134">
        <v>102.28</v>
      </c>
      <c r="K307" s="134">
        <v>110.24</v>
      </c>
      <c r="L307" s="134">
        <v>120.6</v>
      </c>
      <c r="M307" s="134">
        <v>124.82</v>
      </c>
      <c r="N307" s="134">
        <v>130.94</v>
      </c>
      <c r="O307" s="134">
        <v>137.21</v>
      </c>
      <c r="P307" s="135">
        <v>140.99</v>
      </c>
      <c r="Q307" s="135">
        <v>143.66999999999999</v>
      </c>
      <c r="R307" s="135">
        <v>148.69999999999999</v>
      </c>
      <c r="S307" s="135">
        <v>152.71</v>
      </c>
      <c r="T307" s="135">
        <v>155.76</v>
      </c>
      <c r="U307" s="135">
        <v>155.76</v>
      </c>
      <c r="V307" s="135">
        <v>155.76</v>
      </c>
      <c r="W307" s="135">
        <v>155.76</v>
      </c>
      <c r="X307" s="135">
        <v>155.76</v>
      </c>
      <c r="Y307" s="135">
        <v>155.76</v>
      </c>
      <c r="Z307" s="135">
        <v>158.36000000000001</v>
      </c>
      <c r="AA307" s="135">
        <v>163.36000000000001</v>
      </c>
      <c r="AB307" s="135">
        <v>168.36</v>
      </c>
      <c r="AC307" s="135">
        <v>173.36</v>
      </c>
      <c r="AD307" s="135">
        <v>178.36</v>
      </c>
      <c r="AE307" s="135">
        <v>183.36</v>
      </c>
      <c r="AF307" s="135">
        <v>188.36</v>
      </c>
      <c r="AG307" s="134">
        <v>193.99</v>
      </c>
      <c r="AH307" s="134">
        <v>199.79</v>
      </c>
      <c r="AI307" s="121"/>
    </row>
    <row r="308" spans="1:35" x14ac:dyDescent="0.15">
      <c r="A308" s="126" t="s">
        <v>1062</v>
      </c>
      <c r="B308" s="126" t="s">
        <v>1063</v>
      </c>
      <c r="C308" s="126" t="s">
        <v>1064</v>
      </c>
      <c r="D308" s="126" t="s">
        <v>94</v>
      </c>
      <c r="E308" s="126" t="s">
        <v>76</v>
      </c>
      <c r="F308" s="134">
        <v>98.39</v>
      </c>
      <c r="G308" s="134">
        <v>106.64</v>
      </c>
      <c r="H308" s="134">
        <v>113.39</v>
      </c>
      <c r="I308" s="134">
        <v>113.39</v>
      </c>
      <c r="J308" s="134">
        <v>119.06</v>
      </c>
      <c r="K308" s="134">
        <v>123.76</v>
      </c>
      <c r="L308" s="134">
        <v>133.02000000000001</v>
      </c>
      <c r="M308" s="134">
        <v>139.37</v>
      </c>
      <c r="N308" s="134">
        <v>144.85</v>
      </c>
      <c r="O308" s="134">
        <v>147.47</v>
      </c>
      <c r="P308" s="135">
        <v>154.41</v>
      </c>
      <c r="Q308" s="135">
        <v>157.49</v>
      </c>
      <c r="R308" s="135">
        <v>163.47999999999999</v>
      </c>
      <c r="S308" s="135">
        <v>163.47999999999999</v>
      </c>
      <c r="T308" s="135">
        <v>165.12</v>
      </c>
      <c r="U308" s="135">
        <v>160.72999999999999</v>
      </c>
      <c r="V308" s="135">
        <v>160.72999999999999</v>
      </c>
      <c r="W308" s="135">
        <v>160.72999999999999</v>
      </c>
      <c r="X308" s="135">
        <v>160.72999999999999</v>
      </c>
      <c r="Y308" s="135">
        <v>160.72999999999999</v>
      </c>
      <c r="Z308" s="135">
        <v>163.85</v>
      </c>
      <c r="AA308" s="135">
        <v>167.03</v>
      </c>
      <c r="AB308" s="135">
        <v>170.27</v>
      </c>
      <c r="AC308" s="135">
        <v>173.57</v>
      </c>
      <c r="AD308" s="135">
        <v>178.57</v>
      </c>
      <c r="AE308" s="135">
        <v>182.03</v>
      </c>
      <c r="AF308" s="135">
        <v>185.56</v>
      </c>
      <c r="AG308" s="134">
        <v>189.16</v>
      </c>
      <c r="AH308" s="134">
        <v>194.82</v>
      </c>
      <c r="AI308" s="121"/>
    </row>
    <row r="309" spans="1:35" ht="17" x14ac:dyDescent="0.15">
      <c r="A309" s="126" t="s">
        <v>1065</v>
      </c>
      <c r="B309" s="126" t="s">
        <v>52</v>
      </c>
      <c r="C309" s="126" t="s">
        <v>1066</v>
      </c>
      <c r="D309" s="126" t="s">
        <v>194</v>
      </c>
      <c r="E309" s="126" t="s">
        <v>76</v>
      </c>
      <c r="F309" s="134" t="s">
        <v>52</v>
      </c>
      <c r="G309" s="134" t="s">
        <v>52</v>
      </c>
      <c r="H309" s="134" t="s">
        <v>52</v>
      </c>
      <c r="I309" s="134" t="s">
        <v>52</v>
      </c>
      <c r="J309" s="134" t="s">
        <v>52</v>
      </c>
      <c r="K309" s="134" t="s">
        <v>52</v>
      </c>
      <c r="L309" s="134" t="s">
        <v>52</v>
      </c>
      <c r="M309" s="134" t="s">
        <v>52</v>
      </c>
      <c r="N309" s="134" t="s">
        <v>52</v>
      </c>
      <c r="O309" s="134" t="s">
        <v>52</v>
      </c>
      <c r="P309" s="135" t="s">
        <v>52</v>
      </c>
      <c r="Q309" s="135" t="s">
        <v>52</v>
      </c>
      <c r="R309" s="135" t="s">
        <v>52</v>
      </c>
      <c r="S309" s="135" t="s">
        <v>52</v>
      </c>
      <c r="T309" s="135" t="s">
        <v>52</v>
      </c>
      <c r="U309" s="135" t="s">
        <v>52</v>
      </c>
      <c r="V309" s="135" t="s">
        <v>52</v>
      </c>
      <c r="W309" s="135" t="s">
        <v>52</v>
      </c>
      <c r="X309" s="135" t="s">
        <v>52</v>
      </c>
      <c r="Y309" s="135" t="s">
        <v>52</v>
      </c>
      <c r="Z309" s="135" t="s">
        <v>52</v>
      </c>
      <c r="AA309" s="135" t="s">
        <v>52</v>
      </c>
      <c r="AB309" s="135" t="s">
        <v>52</v>
      </c>
      <c r="AC309" s="135" t="s">
        <v>52</v>
      </c>
      <c r="AD309" s="135" t="s">
        <v>52</v>
      </c>
      <c r="AE309" s="135" t="s">
        <v>52</v>
      </c>
      <c r="AF309" s="135" t="s">
        <v>52</v>
      </c>
      <c r="AG309" s="134" t="s">
        <v>52</v>
      </c>
      <c r="AH309" s="134" t="s">
        <v>52</v>
      </c>
      <c r="AI309" s="121"/>
    </row>
    <row r="310" spans="1:35" x14ac:dyDescent="0.15">
      <c r="A310" s="126" t="s">
        <v>1067</v>
      </c>
      <c r="B310" s="126" t="s">
        <v>1068</v>
      </c>
      <c r="C310" s="126" t="s">
        <v>1069</v>
      </c>
      <c r="D310" s="126" t="s">
        <v>94</v>
      </c>
      <c r="E310" s="126" t="s">
        <v>74</v>
      </c>
      <c r="F310" s="134">
        <v>702.57</v>
      </c>
      <c r="G310" s="134">
        <v>751.8</v>
      </c>
      <c r="H310" s="134">
        <v>828.96</v>
      </c>
      <c r="I310" s="134">
        <v>887.73</v>
      </c>
      <c r="J310" s="134">
        <v>907.17</v>
      </c>
      <c r="K310" s="134">
        <v>943.22</v>
      </c>
      <c r="L310" s="134">
        <v>1015.61</v>
      </c>
      <c r="M310" s="134">
        <v>1116.9000000000001</v>
      </c>
      <c r="N310" s="134">
        <v>1172.07</v>
      </c>
      <c r="O310" s="134">
        <v>1191.9000000000001</v>
      </c>
      <c r="P310" s="135">
        <v>1216.33</v>
      </c>
      <c r="Q310" s="135">
        <v>1249.1600000000001</v>
      </c>
      <c r="R310" s="135">
        <v>1297.8900000000001</v>
      </c>
      <c r="S310" s="135">
        <v>1335.07</v>
      </c>
      <c r="T310" s="135">
        <v>1354.42</v>
      </c>
      <c r="U310" s="135">
        <v>1354.42</v>
      </c>
      <c r="V310" s="135">
        <v>1354.42</v>
      </c>
      <c r="W310" s="135">
        <v>1354.42</v>
      </c>
      <c r="X310" s="135">
        <v>1354.42</v>
      </c>
      <c r="Y310" s="135">
        <v>1380.82</v>
      </c>
      <c r="Z310" s="135">
        <v>1435.35</v>
      </c>
      <c r="AA310" s="135">
        <v>1506.39</v>
      </c>
      <c r="AB310" s="135">
        <v>1580.94</v>
      </c>
      <c r="AC310" s="135">
        <v>1643.37</v>
      </c>
      <c r="AD310" s="135">
        <v>1708.27</v>
      </c>
      <c r="AE310" s="135">
        <v>1792.81</v>
      </c>
      <c r="AF310" s="135">
        <v>1845.68</v>
      </c>
      <c r="AG310" s="134">
        <v>1919.32</v>
      </c>
      <c r="AH310" s="134">
        <v>2015.1</v>
      </c>
      <c r="AI310" s="121"/>
    </row>
    <row r="311" spans="1:35" x14ac:dyDescent="0.15">
      <c r="A311" s="126" t="s">
        <v>1070</v>
      </c>
      <c r="B311" s="126" t="s">
        <v>1071</v>
      </c>
      <c r="C311" s="126" t="s">
        <v>1072</v>
      </c>
      <c r="D311" s="126" t="s">
        <v>94</v>
      </c>
      <c r="E311" s="126" t="s">
        <v>76</v>
      </c>
      <c r="F311" s="134">
        <v>88.63</v>
      </c>
      <c r="G311" s="134">
        <v>103.92</v>
      </c>
      <c r="H311" s="134">
        <v>107.9</v>
      </c>
      <c r="I311" s="134">
        <v>112.74</v>
      </c>
      <c r="J311" s="134">
        <v>118.06</v>
      </c>
      <c r="K311" s="134">
        <v>124.34</v>
      </c>
      <c r="L311" s="134">
        <v>131.18</v>
      </c>
      <c r="M311" s="134">
        <v>141.01</v>
      </c>
      <c r="N311" s="134">
        <v>146.66</v>
      </c>
      <c r="O311" s="134">
        <v>153.99</v>
      </c>
      <c r="P311" s="135">
        <v>161.56</v>
      </c>
      <c r="Q311" s="135">
        <v>165.92</v>
      </c>
      <c r="R311" s="135">
        <v>170.07</v>
      </c>
      <c r="S311" s="135">
        <v>174.32</v>
      </c>
      <c r="T311" s="135">
        <v>176.93</v>
      </c>
      <c r="U311" s="135">
        <v>176.93</v>
      </c>
      <c r="V311" s="135">
        <v>176.93</v>
      </c>
      <c r="W311" s="135">
        <v>176.93</v>
      </c>
      <c r="X311" s="135">
        <v>176.93</v>
      </c>
      <c r="Y311" s="135">
        <v>176.93</v>
      </c>
      <c r="Z311" s="135">
        <v>180.45</v>
      </c>
      <c r="AA311" s="135">
        <v>185.45</v>
      </c>
      <c r="AB311" s="135">
        <v>190.45</v>
      </c>
      <c r="AC311" s="135">
        <v>196.14</v>
      </c>
      <c r="AD311" s="135">
        <v>201.14</v>
      </c>
      <c r="AE311" s="135">
        <v>206.14</v>
      </c>
      <c r="AF311" s="135">
        <v>210.24</v>
      </c>
      <c r="AG311" s="134">
        <v>214.42</v>
      </c>
      <c r="AH311" s="134">
        <v>218.69</v>
      </c>
      <c r="AI311" s="121"/>
    </row>
    <row r="312" spans="1:35" x14ac:dyDescent="0.15">
      <c r="A312" s="126" t="s">
        <v>1073</v>
      </c>
      <c r="B312" s="126" t="s">
        <v>1074</v>
      </c>
      <c r="C312" s="126" t="s">
        <v>1075</v>
      </c>
      <c r="D312" s="126" t="s">
        <v>94</v>
      </c>
      <c r="E312" s="126" t="s">
        <v>227</v>
      </c>
      <c r="F312" s="134">
        <v>523.65</v>
      </c>
      <c r="G312" s="134">
        <v>566.24</v>
      </c>
      <c r="H312" s="134">
        <v>583.17999999999995</v>
      </c>
      <c r="I312" s="134">
        <v>599.41999999999996</v>
      </c>
      <c r="J312" s="134">
        <v>645.15</v>
      </c>
      <c r="K312" s="134">
        <v>676.78</v>
      </c>
      <c r="L312" s="134">
        <v>710.62</v>
      </c>
      <c r="M312" s="134">
        <v>780.26</v>
      </c>
      <c r="N312" s="134">
        <v>817.71</v>
      </c>
      <c r="O312" s="134">
        <v>857.29</v>
      </c>
      <c r="P312" s="135">
        <v>873.91</v>
      </c>
      <c r="Q312" s="135">
        <v>915.86</v>
      </c>
      <c r="R312" s="135">
        <v>945.63</v>
      </c>
      <c r="S312" s="135">
        <v>945.63</v>
      </c>
      <c r="T312" s="135">
        <v>945.63</v>
      </c>
      <c r="U312" s="135">
        <v>945.63</v>
      </c>
      <c r="V312" s="135">
        <v>945.63</v>
      </c>
      <c r="W312" s="135">
        <v>945.63</v>
      </c>
      <c r="X312" s="135">
        <v>945.63</v>
      </c>
      <c r="Y312" s="135">
        <v>945.63</v>
      </c>
      <c r="Z312" s="135">
        <v>964.54</v>
      </c>
      <c r="AA312" s="135">
        <v>964.54</v>
      </c>
      <c r="AB312" s="135">
        <v>964.54</v>
      </c>
      <c r="AC312" s="135">
        <v>1010.87</v>
      </c>
      <c r="AD312" s="135">
        <v>1051.21</v>
      </c>
      <c r="AE312" s="135">
        <v>1103.67</v>
      </c>
      <c r="AF312" s="135">
        <v>1136.67</v>
      </c>
      <c r="AG312" s="134">
        <v>1193.3900000000001</v>
      </c>
      <c r="AH312" s="134">
        <v>1252.94</v>
      </c>
      <c r="AI312" s="121"/>
    </row>
    <row r="313" spans="1:35" x14ac:dyDescent="0.15">
      <c r="A313" s="126" t="s">
        <v>1076</v>
      </c>
      <c r="B313" s="16" t="s">
        <v>1077</v>
      </c>
      <c r="C313" s="126" t="s">
        <v>1078</v>
      </c>
      <c r="D313" s="126" t="s">
        <v>94</v>
      </c>
      <c r="E313" s="126" t="s">
        <v>82</v>
      </c>
      <c r="F313" s="134">
        <v>465.84</v>
      </c>
      <c r="G313" s="134">
        <v>482.22</v>
      </c>
      <c r="H313" s="134">
        <v>557.73</v>
      </c>
      <c r="I313" s="134">
        <v>612.17999999999995</v>
      </c>
      <c r="J313" s="134">
        <v>650.42999999999995</v>
      </c>
      <c r="K313" s="134">
        <v>691.11</v>
      </c>
      <c r="L313" s="134">
        <v>758.52</v>
      </c>
      <c r="M313" s="134">
        <v>879.12</v>
      </c>
      <c r="N313" s="134">
        <v>929.7</v>
      </c>
      <c r="O313" s="134">
        <v>956.7</v>
      </c>
      <c r="P313" s="135">
        <v>1004.4</v>
      </c>
      <c r="Q313" s="135">
        <v>1052.0999999999999</v>
      </c>
      <c r="R313" s="135">
        <v>1091.52</v>
      </c>
      <c r="S313" s="135">
        <v>1123.74</v>
      </c>
      <c r="T313" s="135">
        <v>1145.07</v>
      </c>
      <c r="U313" s="135">
        <v>1145.07</v>
      </c>
      <c r="V313" s="135">
        <v>1145.07</v>
      </c>
      <c r="W313" s="135">
        <v>1145.07</v>
      </c>
      <c r="X313" s="135">
        <v>1145.07</v>
      </c>
      <c r="Y313" s="135">
        <v>1145.07</v>
      </c>
      <c r="Z313" s="135">
        <v>1190.79</v>
      </c>
      <c r="AA313" s="135">
        <v>1247.94</v>
      </c>
      <c r="AB313" s="135">
        <v>1322.73</v>
      </c>
      <c r="AC313" s="135">
        <v>1362.24</v>
      </c>
      <c r="AD313" s="135">
        <v>1416.51</v>
      </c>
      <c r="AE313" s="135">
        <v>1472.94</v>
      </c>
      <c r="AF313" s="135">
        <v>1516.95</v>
      </c>
      <c r="AG313" s="134">
        <v>1592.64</v>
      </c>
      <c r="AH313" s="134">
        <v>1672.11</v>
      </c>
      <c r="AI313" s="121"/>
    </row>
    <row r="314" spans="1:35" x14ac:dyDescent="0.15">
      <c r="A314" s="126" t="s">
        <v>1079</v>
      </c>
      <c r="B314" s="126" t="s">
        <v>1080</v>
      </c>
      <c r="C314" s="126" t="s">
        <v>1081</v>
      </c>
      <c r="D314" s="126" t="s">
        <v>94</v>
      </c>
      <c r="E314" s="126" t="s">
        <v>86</v>
      </c>
      <c r="F314" s="134">
        <v>44.82</v>
      </c>
      <c r="G314" s="134">
        <v>50.58</v>
      </c>
      <c r="H314" s="134">
        <v>53.64</v>
      </c>
      <c r="I314" s="134">
        <v>64.349999999999994</v>
      </c>
      <c r="J314" s="134">
        <v>72.09</v>
      </c>
      <c r="K314" s="139">
        <v>83.61</v>
      </c>
      <c r="L314" s="134">
        <v>100.35</v>
      </c>
      <c r="M314" s="134">
        <v>121.95</v>
      </c>
      <c r="N314" s="134">
        <v>138.69</v>
      </c>
      <c r="O314" s="134">
        <v>145.53</v>
      </c>
      <c r="P314" s="135">
        <v>154.16999999999999</v>
      </c>
      <c r="Q314" s="135">
        <v>164.88</v>
      </c>
      <c r="R314" s="135">
        <v>178.56</v>
      </c>
      <c r="S314" s="135">
        <v>185.58</v>
      </c>
      <c r="T314" s="135">
        <v>191.16</v>
      </c>
      <c r="U314" s="135">
        <v>191.16</v>
      </c>
      <c r="V314" s="135">
        <v>196.92</v>
      </c>
      <c r="W314" s="135">
        <v>200.79</v>
      </c>
      <c r="X314" s="135">
        <v>204.75</v>
      </c>
      <c r="Y314" s="135">
        <v>208.8</v>
      </c>
      <c r="Z314" s="135">
        <v>212.94</v>
      </c>
      <c r="AA314" s="135">
        <v>217.17</v>
      </c>
      <c r="AB314" s="135">
        <v>229.14</v>
      </c>
      <c r="AC314" s="135">
        <v>253.08</v>
      </c>
      <c r="AD314" s="135">
        <v>263.07</v>
      </c>
      <c r="AE314" s="135">
        <v>278.01</v>
      </c>
      <c r="AF314" s="135">
        <v>288</v>
      </c>
      <c r="AG314" s="134">
        <v>302.94</v>
      </c>
      <c r="AH314" s="134">
        <v>315.89999999999998</v>
      </c>
      <c r="AI314" s="121"/>
    </row>
    <row r="315" spans="1:35" ht="17" x14ac:dyDescent="0.15">
      <c r="A315" s="126" t="s">
        <v>97</v>
      </c>
      <c r="B315" s="126" t="s">
        <v>52</v>
      </c>
      <c r="C315" s="126" t="s">
        <v>1082</v>
      </c>
      <c r="D315" s="126" t="s">
        <v>194</v>
      </c>
      <c r="E315" s="126" t="s">
        <v>76</v>
      </c>
      <c r="F315" s="134" t="s">
        <v>52</v>
      </c>
      <c r="G315" s="134" t="s">
        <v>52</v>
      </c>
      <c r="H315" s="134" t="s">
        <v>52</v>
      </c>
      <c r="I315" s="134" t="s">
        <v>52</v>
      </c>
      <c r="J315" s="134" t="s">
        <v>52</v>
      </c>
      <c r="K315" s="134" t="s">
        <v>52</v>
      </c>
      <c r="L315" s="134" t="s">
        <v>52</v>
      </c>
      <c r="M315" s="134" t="s">
        <v>52</v>
      </c>
      <c r="N315" s="134" t="s">
        <v>52</v>
      </c>
      <c r="O315" s="134" t="s">
        <v>52</v>
      </c>
      <c r="P315" s="135" t="s">
        <v>52</v>
      </c>
      <c r="Q315" s="135" t="s">
        <v>52</v>
      </c>
      <c r="R315" s="135" t="s">
        <v>52</v>
      </c>
      <c r="S315" s="135" t="s">
        <v>52</v>
      </c>
      <c r="T315" s="135" t="s">
        <v>52</v>
      </c>
      <c r="U315" s="135" t="s">
        <v>52</v>
      </c>
      <c r="V315" s="135" t="s">
        <v>52</v>
      </c>
      <c r="W315" s="135" t="s">
        <v>52</v>
      </c>
      <c r="X315" s="135" t="s">
        <v>52</v>
      </c>
      <c r="Y315" s="135" t="s">
        <v>52</v>
      </c>
      <c r="Z315" s="135" t="s">
        <v>52</v>
      </c>
      <c r="AA315" s="135" t="s">
        <v>52</v>
      </c>
      <c r="AB315" s="135" t="s">
        <v>52</v>
      </c>
      <c r="AC315" s="135" t="s">
        <v>52</v>
      </c>
      <c r="AD315" s="135" t="s">
        <v>52</v>
      </c>
      <c r="AE315" s="135" t="s">
        <v>52</v>
      </c>
      <c r="AF315" s="135" t="s">
        <v>52</v>
      </c>
      <c r="AG315" s="134" t="s">
        <v>52</v>
      </c>
      <c r="AH315" s="134" t="s">
        <v>52</v>
      </c>
      <c r="AI315" s="121"/>
    </row>
    <row r="316" spans="1:35" ht="17" x14ac:dyDescent="0.15">
      <c r="A316" s="126" t="s">
        <v>1083</v>
      </c>
      <c r="B316" s="126" t="s">
        <v>1084</v>
      </c>
      <c r="C316" s="126" t="s">
        <v>1085</v>
      </c>
      <c r="D316" s="126" t="s">
        <v>194</v>
      </c>
      <c r="E316" s="126" t="s">
        <v>76</v>
      </c>
      <c r="F316" s="134">
        <v>74.400000000000006</v>
      </c>
      <c r="G316" s="134">
        <v>87.98</v>
      </c>
      <c r="H316" s="134">
        <v>97.23</v>
      </c>
      <c r="I316" s="134">
        <v>101.07</v>
      </c>
      <c r="J316" s="134">
        <v>105.47</v>
      </c>
      <c r="K316" s="134">
        <v>108.39</v>
      </c>
      <c r="L316" s="134">
        <v>116.95</v>
      </c>
      <c r="M316" s="134">
        <v>126.03</v>
      </c>
      <c r="N316" s="134">
        <v>134.61000000000001</v>
      </c>
      <c r="O316" s="134">
        <v>140.69</v>
      </c>
      <c r="P316" s="135">
        <v>147</v>
      </c>
      <c r="Q316" s="135">
        <v>154.06</v>
      </c>
      <c r="R316" s="135">
        <v>158.68</v>
      </c>
      <c r="S316" s="135" t="s">
        <v>52</v>
      </c>
      <c r="T316" s="135" t="s">
        <v>52</v>
      </c>
      <c r="U316" s="135" t="s">
        <v>52</v>
      </c>
      <c r="V316" s="135" t="s">
        <v>52</v>
      </c>
      <c r="W316" s="135" t="s">
        <v>52</v>
      </c>
      <c r="X316" s="135" t="s">
        <v>52</v>
      </c>
      <c r="Y316" s="135" t="s">
        <v>52</v>
      </c>
      <c r="Z316" s="135" t="s">
        <v>52</v>
      </c>
      <c r="AA316" s="135" t="s">
        <v>52</v>
      </c>
      <c r="AB316" s="135" t="s">
        <v>52</v>
      </c>
      <c r="AC316" s="135" t="s">
        <v>52</v>
      </c>
      <c r="AD316" s="135" t="s">
        <v>52</v>
      </c>
      <c r="AE316" s="135" t="s">
        <v>52</v>
      </c>
      <c r="AF316" s="135" t="s">
        <v>52</v>
      </c>
      <c r="AG316" s="134" t="s">
        <v>52</v>
      </c>
      <c r="AH316" s="134" t="s">
        <v>52</v>
      </c>
      <c r="AI316" s="121"/>
    </row>
    <row r="317" spans="1:35" x14ac:dyDescent="0.15">
      <c r="A317" s="126" t="s">
        <v>1086</v>
      </c>
      <c r="B317" s="126" t="s">
        <v>1087</v>
      </c>
      <c r="C317" s="126" t="s">
        <v>1088</v>
      </c>
      <c r="D317" s="126" t="s">
        <v>94</v>
      </c>
      <c r="E317" s="126" t="s">
        <v>76</v>
      </c>
      <c r="F317" s="134">
        <v>69.83</v>
      </c>
      <c r="G317" s="134">
        <v>83.72</v>
      </c>
      <c r="H317" s="134">
        <v>98.8</v>
      </c>
      <c r="I317" s="134">
        <v>103.23</v>
      </c>
      <c r="J317" s="134">
        <v>107.86</v>
      </c>
      <c r="K317" s="134">
        <v>110.54</v>
      </c>
      <c r="L317" s="134">
        <v>119.28</v>
      </c>
      <c r="M317" s="134">
        <v>129.78</v>
      </c>
      <c r="N317" s="134">
        <v>136.01</v>
      </c>
      <c r="O317" s="134">
        <v>140.79</v>
      </c>
      <c r="P317" s="135">
        <v>147.1</v>
      </c>
      <c r="Q317" s="135">
        <v>150.77000000000001</v>
      </c>
      <c r="R317" s="135">
        <v>156.65</v>
      </c>
      <c r="S317" s="135">
        <v>160.57</v>
      </c>
      <c r="T317" s="135">
        <v>164.58</v>
      </c>
      <c r="U317" s="135">
        <v>164.58</v>
      </c>
      <c r="V317" s="135">
        <v>164.58</v>
      </c>
      <c r="W317" s="135">
        <v>164.58</v>
      </c>
      <c r="X317" s="135">
        <v>164.58</v>
      </c>
      <c r="Y317" s="135">
        <v>164.58</v>
      </c>
      <c r="Z317" s="135">
        <v>167.86</v>
      </c>
      <c r="AA317" s="135">
        <v>172.86</v>
      </c>
      <c r="AB317" s="135">
        <v>178.02</v>
      </c>
      <c r="AC317" s="135">
        <v>183.35</v>
      </c>
      <c r="AD317" s="135">
        <v>188.35</v>
      </c>
      <c r="AE317" s="135">
        <v>193.35</v>
      </c>
      <c r="AF317" s="135">
        <v>198.35</v>
      </c>
      <c r="AG317" s="134">
        <v>204.28</v>
      </c>
      <c r="AH317" s="134">
        <v>210.39</v>
      </c>
      <c r="AI317" s="121"/>
    </row>
    <row r="318" spans="1:35" ht="17" x14ac:dyDescent="0.15">
      <c r="A318" s="126" t="s">
        <v>1089</v>
      </c>
      <c r="B318" s="126" t="s">
        <v>1090</v>
      </c>
      <c r="C318" s="126" t="s">
        <v>1091</v>
      </c>
      <c r="D318" s="126" t="s">
        <v>194</v>
      </c>
      <c r="E318" s="126" t="s">
        <v>76</v>
      </c>
      <c r="F318" s="134">
        <v>39</v>
      </c>
      <c r="G318" s="134">
        <v>51</v>
      </c>
      <c r="H318" s="134">
        <v>50.5</v>
      </c>
      <c r="I318" s="134">
        <v>49</v>
      </c>
      <c r="J318" s="134">
        <v>49</v>
      </c>
      <c r="K318" s="134">
        <v>56.61</v>
      </c>
      <c r="L318" s="134">
        <v>61.97</v>
      </c>
      <c r="M318" s="134">
        <v>72.39</v>
      </c>
      <c r="N318" s="134">
        <v>79.5</v>
      </c>
      <c r="O318" s="134">
        <v>83.84</v>
      </c>
      <c r="P318" s="135">
        <v>88</v>
      </c>
      <c r="Q318" s="135">
        <v>92.4</v>
      </c>
      <c r="R318" s="135">
        <v>97.02</v>
      </c>
      <c r="S318" s="135">
        <v>101.75</v>
      </c>
      <c r="T318" s="135">
        <v>104.78</v>
      </c>
      <c r="U318" s="135">
        <v>104.78</v>
      </c>
      <c r="V318" s="135">
        <v>104.78</v>
      </c>
      <c r="W318" s="135">
        <v>109.78</v>
      </c>
      <c r="X318" s="135">
        <v>111.96</v>
      </c>
      <c r="Y318" s="135">
        <v>111.96</v>
      </c>
      <c r="Z318" s="135">
        <v>116.96</v>
      </c>
      <c r="AA318" s="135">
        <v>121.96</v>
      </c>
      <c r="AB318" s="135">
        <v>126.96</v>
      </c>
      <c r="AC318" s="135" t="s">
        <v>52</v>
      </c>
      <c r="AD318" s="135" t="s">
        <v>52</v>
      </c>
      <c r="AE318" s="135" t="s">
        <v>52</v>
      </c>
      <c r="AF318" s="135" t="s">
        <v>52</v>
      </c>
      <c r="AG318" s="134" t="s">
        <v>52</v>
      </c>
      <c r="AH318" s="134" t="s">
        <v>52</v>
      </c>
      <c r="AI318" s="121"/>
    </row>
    <row r="319" spans="1:35" x14ac:dyDescent="0.15">
      <c r="A319" s="126" t="s">
        <v>1092</v>
      </c>
      <c r="B319" s="126" t="s">
        <v>1093</v>
      </c>
      <c r="C319" s="126" t="s">
        <v>1094</v>
      </c>
      <c r="D319" s="126" t="s">
        <v>94</v>
      </c>
      <c r="E319" s="126" t="s">
        <v>76</v>
      </c>
      <c r="F319" s="134">
        <v>82.94</v>
      </c>
      <c r="G319" s="134">
        <v>88.33</v>
      </c>
      <c r="H319" s="134">
        <v>99.34</v>
      </c>
      <c r="I319" s="134">
        <v>105.71</v>
      </c>
      <c r="J319" s="134">
        <v>116.17</v>
      </c>
      <c r="K319" s="134">
        <v>120.31</v>
      </c>
      <c r="L319" s="134">
        <v>129.80000000000001</v>
      </c>
      <c r="M319" s="134">
        <v>133.1</v>
      </c>
      <c r="N319" s="134">
        <v>137.07</v>
      </c>
      <c r="O319" s="134">
        <v>143.22999999999999</v>
      </c>
      <c r="P319" s="135">
        <v>149.58000000000001</v>
      </c>
      <c r="Q319" s="135">
        <v>155.41</v>
      </c>
      <c r="R319" s="135">
        <v>161.47</v>
      </c>
      <c r="S319" s="135">
        <v>166.15</v>
      </c>
      <c r="T319" s="135">
        <v>170.97</v>
      </c>
      <c r="U319" s="135">
        <v>170.97</v>
      </c>
      <c r="V319" s="135">
        <v>170.97</v>
      </c>
      <c r="W319" s="135">
        <v>174.37</v>
      </c>
      <c r="X319" s="135">
        <v>174.37</v>
      </c>
      <c r="Y319" s="135">
        <v>174.37</v>
      </c>
      <c r="Z319" s="135">
        <v>177.77</v>
      </c>
      <c r="AA319" s="135">
        <v>182.75</v>
      </c>
      <c r="AB319" s="135">
        <v>186.39</v>
      </c>
      <c r="AC319" s="135">
        <v>189.65</v>
      </c>
      <c r="AD319" s="135">
        <v>189.65</v>
      </c>
      <c r="AE319" s="135">
        <v>193.35</v>
      </c>
      <c r="AF319" s="135">
        <v>198.34</v>
      </c>
      <c r="AG319" s="134">
        <v>204.27</v>
      </c>
      <c r="AH319" s="134">
        <v>210.38</v>
      </c>
      <c r="AI319" s="121"/>
    </row>
    <row r="320" spans="1:35" x14ac:dyDescent="0.15">
      <c r="A320" s="126" t="s">
        <v>1095</v>
      </c>
      <c r="B320" s="126" t="s">
        <v>1096</v>
      </c>
      <c r="C320" s="126" t="s">
        <v>1097</v>
      </c>
      <c r="D320" s="126" t="s">
        <v>94</v>
      </c>
      <c r="E320" s="126" t="s">
        <v>78</v>
      </c>
      <c r="F320" s="134">
        <v>682.96</v>
      </c>
      <c r="G320" s="134">
        <v>728.69</v>
      </c>
      <c r="H320" s="134">
        <v>767.36</v>
      </c>
      <c r="I320" s="134">
        <v>801.01</v>
      </c>
      <c r="J320" s="134">
        <v>847.91</v>
      </c>
      <c r="K320" s="134">
        <v>889.02</v>
      </c>
      <c r="L320" s="134">
        <v>964.6</v>
      </c>
      <c r="M320" s="134">
        <v>1050.43</v>
      </c>
      <c r="N320" s="134">
        <v>1062.4100000000001</v>
      </c>
      <c r="O320" s="134">
        <v>1113.4100000000001</v>
      </c>
      <c r="P320" s="135">
        <v>1143.44</v>
      </c>
      <c r="Q320" s="135">
        <v>1175.47</v>
      </c>
      <c r="R320" s="135">
        <v>1208.3800000000001</v>
      </c>
      <c r="S320" s="135">
        <v>1247.6600000000001</v>
      </c>
      <c r="T320" s="135">
        <v>1247.68</v>
      </c>
      <c r="U320" s="135">
        <v>1247.68</v>
      </c>
      <c r="V320" s="135">
        <v>1247.68</v>
      </c>
      <c r="W320" s="135">
        <v>1247.6500000000001</v>
      </c>
      <c r="X320" s="135">
        <v>1271.3499999999999</v>
      </c>
      <c r="Y320" s="135">
        <v>1296.53</v>
      </c>
      <c r="Z320" s="135">
        <v>1348.14</v>
      </c>
      <c r="AA320" s="135">
        <v>1415.26</v>
      </c>
      <c r="AB320" s="135">
        <v>1485.73</v>
      </c>
      <c r="AC320" s="135">
        <v>1529.99</v>
      </c>
      <c r="AD320" s="135">
        <v>1590.85</v>
      </c>
      <c r="AE320" s="135">
        <v>1670.09</v>
      </c>
      <c r="AF320" s="135">
        <v>1719.83</v>
      </c>
      <c r="AG320" s="134">
        <v>1788.27</v>
      </c>
      <c r="AH320" s="134">
        <v>1877.32</v>
      </c>
      <c r="AI320" s="121"/>
    </row>
    <row r="321" spans="1:35" x14ac:dyDescent="0.15">
      <c r="A321" s="126" t="s">
        <v>1098</v>
      </c>
      <c r="B321" s="126" t="s">
        <v>1099</v>
      </c>
      <c r="C321" s="126" t="s">
        <v>1100</v>
      </c>
      <c r="D321" s="126" t="s">
        <v>94</v>
      </c>
      <c r="E321" s="126" t="s">
        <v>76</v>
      </c>
      <c r="F321" s="134">
        <v>79.36</v>
      </c>
      <c r="G321" s="134">
        <v>92.94</v>
      </c>
      <c r="H321" s="134">
        <v>105.12</v>
      </c>
      <c r="I321" s="134">
        <v>109.95</v>
      </c>
      <c r="J321" s="134">
        <v>111.87</v>
      </c>
      <c r="K321" s="134">
        <v>120.26</v>
      </c>
      <c r="L321" s="134">
        <v>132.29</v>
      </c>
      <c r="M321" s="134">
        <v>150.75</v>
      </c>
      <c r="N321" s="134">
        <v>155.38999999999999</v>
      </c>
      <c r="O321" s="134">
        <v>162.71</v>
      </c>
      <c r="P321" s="135">
        <v>170.05</v>
      </c>
      <c r="Q321" s="135">
        <v>178.38</v>
      </c>
      <c r="R321" s="135">
        <v>186.41</v>
      </c>
      <c r="S321" s="135">
        <v>193.68</v>
      </c>
      <c r="T321" s="135">
        <v>196.59</v>
      </c>
      <c r="U321" s="135">
        <v>196.59</v>
      </c>
      <c r="V321" s="135">
        <v>196.58</v>
      </c>
      <c r="W321" s="135">
        <v>200.32</v>
      </c>
      <c r="X321" s="135">
        <v>204.13</v>
      </c>
      <c r="Y321" s="135">
        <v>208.01</v>
      </c>
      <c r="Z321" s="135">
        <v>211.96</v>
      </c>
      <c r="AA321" s="135">
        <v>216.96</v>
      </c>
      <c r="AB321" s="135">
        <v>223.45</v>
      </c>
      <c r="AC321" s="135">
        <v>230.13</v>
      </c>
      <c r="AD321" s="135">
        <v>235.13</v>
      </c>
      <c r="AE321" s="135">
        <v>240.13</v>
      </c>
      <c r="AF321" s="135">
        <v>245.13</v>
      </c>
      <c r="AG321" s="134">
        <v>252.46</v>
      </c>
      <c r="AH321" s="134">
        <v>260.01</v>
      </c>
      <c r="AI321" s="121"/>
    </row>
    <row r="322" spans="1:35" x14ac:dyDescent="0.15">
      <c r="A322" s="126" t="s">
        <v>1101</v>
      </c>
      <c r="B322" s="126" t="s">
        <v>1102</v>
      </c>
      <c r="C322" s="126" t="s">
        <v>1103</v>
      </c>
      <c r="D322" s="126" t="s">
        <v>94</v>
      </c>
      <c r="E322" s="126" t="s">
        <v>76</v>
      </c>
      <c r="F322" s="134">
        <v>67.98</v>
      </c>
      <c r="G322" s="134">
        <v>73.08</v>
      </c>
      <c r="H322" s="134">
        <v>79.2</v>
      </c>
      <c r="I322" s="134">
        <v>82.61</v>
      </c>
      <c r="J322" s="134">
        <v>89.08</v>
      </c>
      <c r="K322" s="134">
        <v>95.39</v>
      </c>
      <c r="L322" s="134">
        <v>104.07</v>
      </c>
      <c r="M322" s="134">
        <v>108.89</v>
      </c>
      <c r="N322" s="134">
        <v>115.09</v>
      </c>
      <c r="O322" s="134">
        <v>119.74</v>
      </c>
      <c r="P322" s="135">
        <v>124.25</v>
      </c>
      <c r="Q322" s="135">
        <v>126.87</v>
      </c>
      <c r="R322" s="135">
        <v>132.46</v>
      </c>
      <c r="S322" s="135">
        <v>136.77000000000001</v>
      </c>
      <c r="T322" s="135">
        <v>139.59</v>
      </c>
      <c r="U322" s="135">
        <v>139.43</v>
      </c>
      <c r="V322" s="135">
        <v>139.38999999999999</v>
      </c>
      <c r="W322" s="135">
        <v>144.1</v>
      </c>
      <c r="X322" s="135">
        <v>146.94</v>
      </c>
      <c r="Y322" s="135">
        <v>149.35</v>
      </c>
      <c r="Z322" s="135">
        <v>154.29</v>
      </c>
      <c r="AA322" s="135">
        <v>154.80000000000001</v>
      </c>
      <c r="AB322" s="135">
        <v>159.75</v>
      </c>
      <c r="AC322" s="135">
        <v>164.7</v>
      </c>
      <c r="AD322" s="135">
        <v>169.65</v>
      </c>
      <c r="AE322" s="135">
        <v>174.6</v>
      </c>
      <c r="AF322" s="135">
        <v>179.55</v>
      </c>
      <c r="AG322" s="134">
        <v>184.5</v>
      </c>
      <c r="AH322" s="134">
        <v>189.45</v>
      </c>
      <c r="AI322" s="121"/>
    </row>
    <row r="323" spans="1:35" x14ac:dyDescent="0.15">
      <c r="A323" s="126" t="s">
        <v>1104</v>
      </c>
      <c r="B323" s="126" t="s">
        <v>1105</v>
      </c>
      <c r="C323" s="126" t="s">
        <v>1106</v>
      </c>
      <c r="D323" s="126" t="s">
        <v>94</v>
      </c>
      <c r="E323" s="126" t="s">
        <v>78</v>
      </c>
      <c r="F323" s="134">
        <v>828.99</v>
      </c>
      <c r="G323" s="134">
        <v>868.32</v>
      </c>
      <c r="H323" s="134">
        <v>909.54</v>
      </c>
      <c r="I323" s="134">
        <v>929.16</v>
      </c>
      <c r="J323" s="134">
        <v>952.08</v>
      </c>
      <c r="K323" s="134">
        <v>970.1</v>
      </c>
      <c r="L323" s="134">
        <v>1007.92</v>
      </c>
      <c r="M323" s="134">
        <v>1026.06</v>
      </c>
      <c r="N323" s="134">
        <v>1028</v>
      </c>
      <c r="O323" s="134">
        <v>1075.26</v>
      </c>
      <c r="P323" s="135">
        <v>1125.8</v>
      </c>
      <c r="Q323" s="135">
        <v>1157.3399999999999</v>
      </c>
      <c r="R323" s="135">
        <v>1202.4000000000001</v>
      </c>
      <c r="S323" s="135">
        <v>1248.19</v>
      </c>
      <c r="T323" s="135">
        <v>1284.8800000000001</v>
      </c>
      <c r="U323" s="135">
        <v>1284.8800000000001</v>
      </c>
      <c r="V323" s="135">
        <v>1284.8800000000001</v>
      </c>
      <c r="W323" s="135">
        <v>1284.0899999999999</v>
      </c>
      <c r="X323" s="135">
        <v>1284.03</v>
      </c>
      <c r="Y323" s="135">
        <v>1284.03</v>
      </c>
      <c r="Z323" s="135">
        <v>1309.7</v>
      </c>
      <c r="AA323" s="135">
        <v>1361.75</v>
      </c>
      <c r="AB323" s="135">
        <v>1429.46</v>
      </c>
      <c r="AC323" s="135">
        <v>1471</v>
      </c>
      <c r="AD323" s="135">
        <v>1528.18</v>
      </c>
      <c r="AE323" s="135">
        <v>1581.13</v>
      </c>
      <c r="AF323" s="135">
        <v>1626.64</v>
      </c>
      <c r="AG323" s="134">
        <v>1654.96</v>
      </c>
      <c r="AH323" s="134">
        <v>1716.65</v>
      </c>
      <c r="AI323" s="121"/>
    </row>
    <row r="324" spans="1:35" x14ac:dyDescent="0.15">
      <c r="A324" s="126" t="s">
        <v>1107</v>
      </c>
      <c r="B324" s="126" t="s">
        <v>1108</v>
      </c>
      <c r="C324" s="126" t="s">
        <v>1109</v>
      </c>
      <c r="D324" s="126" t="s">
        <v>94</v>
      </c>
      <c r="E324" s="126" t="s">
        <v>76</v>
      </c>
      <c r="F324" s="134">
        <v>62.47</v>
      </c>
      <c r="G324" s="134">
        <v>71.86</v>
      </c>
      <c r="H324" s="134">
        <v>79.650000000000006</v>
      </c>
      <c r="I324" s="134">
        <v>82.8</v>
      </c>
      <c r="J324" s="134">
        <v>87.12</v>
      </c>
      <c r="K324" s="134">
        <v>91.62</v>
      </c>
      <c r="L324" s="134">
        <v>99.99</v>
      </c>
      <c r="M324" s="134">
        <v>106.65</v>
      </c>
      <c r="N324" s="134">
        <v>115.11</v>
      </c>
      <c r="O324" s="134">
        <v>118.43</v>
      </c>
      <c r="P324" s="135">
        <v>122.58</v>
      </c>
      <c r="Q324" s="135">
        <v>125.64</v>
      </c>
      <c r="R324" s="135">
        <v>130.59</v>
      </c>
      <c r="S324" s="135">
        <v>135.09</v>
      </c>
      <c r="T324" s="135">
        <v>138.87</v>
      </c>
      <c r="U324" s="135">
        <v>138.87</v>
      </c>
      <c r="V324" s="135">
        <v>138.87</v>
      </c>
      <c r="W324" s="135">
        <v>138.87</v>
      </c>
      <c r="X324" s="135">
        <v>138.87</v>
      </c>
      <c r="Y324" s="135">
        <v>138.87</v>
      </c>
      <c r="Z324" s="135">
        <v>138.87</v>
      </c>
      <c r="AA324" s="135">
        <v>138.87</v>
      </c>
      <c r="AB324" s="135">
        <v>143.82</v>
      </c>
      <c r="AC324" s="135">
        <v>148.77000000000001</v>
      </c>
      <c r="AD324" s="135">
        <v>153.72</v>
      </c>
      <c r="AE324" s="135">
        <v>153.72</v>
      </c>
      <c r="AF324" s="135">
        <v>158.66999999999999</v>
      </c>
      <c r="AG324" s="134">
        <v>163.62</v>
      </c>
      <c r="AH324" s="134">
        <v>168.57</v>
      </c>
      <c r="AI324" s="121"/>
    </row>
    <row r="325" spans="1:35" ht="17" x14ac:dyDescent="0.15">
      <c r="A325" s="126" t="s">
        <v>1110</v>
      </c>
      <c r="B325" s="126" t="s">
        <v>1111</v>
      </c>
      <c r="C325" s="126" t="s">
        <v>1112</v>
      </c>
      <c r="D325" s="126" t="s">
        <v>94</v>
      </c>
      <c r="E325" s="126" t="s">
        <v>78</v>
      </c>
      <c r="F325" s="134" t="s">
        <v>52</v>
      </c>
      <c r="G325" s="134" t="s">
        <v>52</v>
      </c>
      <c r="H325" s="134" t="s">
        <v>52</v>
      </c>
      <c r="I325" s="134" t="s">
        <v>52</v>
      </c>
      <c r="J325" s="134" t="s">
        <v>52</v>
      </c>
      <c r="K325" s="134" t="s">
        <v>52</v>
      </c>
      <c r="L325" s="134" t="s">
        <v>52</v>
      </c>
      <c r="M325" s="134" t="s">
        <v>52</v>
      </c>
      <c r="N325" s="134" t="s">
        <v>52</v>
      </c>
      <c r="O325" s="134" t="s">
        <v>52</v>
      </c>
      <c r="P325" s="134" t="s">
        <v>52</v>
      </c>
      <c r="Q325" s="134" t="s">
        <v>52</v>
      </c>
      <c r="R325" s="134" t="s">
        <v>52</v>
      </c>
      <c r="S325" s="134" t="s">
        <v>52</v>
      </c>
      <c r="T325" s="134" t="s">
        <v>52</v>
      </c>
      <c r="U325" s="134" t="s">
        <v>52</v>
      </c>
      <c r="V325" s="134" t="s">
        <v>52</v>
      </c>
      <c r="W325" s="134" t="s">
        <v>52</v>
      </c>
      <c r="X325" s="134" t="s">
        <v>52</v>
      </c>
      <c r="Y325" s="134" t="s">
        <v>52</v>
      </c>
      <c r="Z325" s="134" t="s">
        <v>52</v>
      </c>
      <c r="AA325" s="134" t="s">
        <v>52</v>
      </c>
      <c r="AB325" s="134" t="s">
        <v>52</v>
      </c>
      <c r="AC325" s="134" t="s">
        <v>52</v>
      </c>
      <c r="AD325" s="135" t="s">
        <v>52</v>
      </c>
      <c r="AE325" s="135">
        <v>1532.9</v>
      </c>
      <c r="AF325" s="135">
        <v>1578.73</v>
      </c>
      <c r="AG325" s="134">
        <v>1657.51</v>
      </c>
      <c r="AH325" s="134">
        <v>1740.22</v>
      </c>
      <c r="AI325" s="121"/>
    </row>
    <row r="326" spans="1:35" ht="17" x14ac:dyDescent="0.15">
      <c r="A326" s="126" t="s">
        <v>1113</v>
      </c>
      <c r="B326" s="126" t="s">
        <v>1114</v>
      </c>
      <c r="C326" s="126" t="s">
        <v>1115</v>
      </c>
      <c r="D326" s="126" t="s">
        <v>94</v>
      </c>
      <c r="E326" s="126" t="s">
        <v>80</v>
      </c>
      <c r="F326" s="134" t="s">
        <v>52</v>
      </c>
      <c r="G326" s="134" t="s">
        <v>52</v>
      </c>
      <c r="H326" s="134" t="s">
        <v>52</v>
      </c>
      <c r="I326" s="134" t="s">
        <v>52</v>
      </c>
      <c r="J326" s="134" t="s">
        <v>52</v>
      </c>
      <c r="K326" s="134" t="s">
        <v>52</v>
      </c>
      <c r="L326" s="134" t="s">
        <v>52</v>
      </c>
      <c r="M326" s="134" t="s">
        <v>52</v>
      </c>
      <c r="N326" s="134" t="s">
        <v>52</v>
      </c>
      <c r="O326" s="134" t="s">
        <v>52</v>
      </c>
      <c r="P326" s="134" t="s">
        <v>52</v>
      </c>
      <c r="Q326" s="134" t="s">
        <v>52</v>
      </c>
      <c r="R326" s="134" t="s">
        <v>52</v>
      </c>
      <c r="S326" s="134" t="s">
        <v>52</v>
      </c>
      <c r="T326" s="134" t="s">
        <v>52</v>
      </c>
      <c r="U326" s="134" t="s">
        <v>52</v>
      </c>
      <c r="V326" s="134" t="s">
        <v>52</v>
      </c>
      <c r="W326" s="134" t="s">
        <v>52</v>
      </c>
      <c r="X326" s="134" t="s">
        <v>52</v>
      </c>
      <c r="Y326" s="134" t="s">
        <v>52</v>
      </c>
      <c r="Z326" s="134" t="s">
        <v>52</v>
      </c>
      <c r="AA326" s="134" t="s">
        <v>52</v>
      </c>
      <c r="AB326" s="134" t="s">
        <v>52</v>
      </c>
      <c r="AC326" s="134" t="s">
        <v>52</v>
      </c>
      <c r="AD326" s="135" t="s">
        <v>52</v>
      </c>
      <c r="AE326" s="135" t="s">
        <v>52</v>
      </c>
      <c r="AF326" s="135" t="s">
        <v>52</v>
      </c>
      <c r="AG326" s="134">
        <v>0</v>
      </c>
      <c r="AH326" s="134">
        <v>0</v>
      </c>
      <c r="AI326" s="121"/>
    </row>
    <row r="327" spans="1:35" ht="17" x14ac:dyDescent="0.15">
      <c r="A327" s="126" t="s">
        <v>1116</v>
      </c>
      <c r="B327" s="126" t="s">
        <v>1117</v>
      </c>
      <c r="C327" s="126" t="s">
        <v>1118</v>
      </c>
      <c r="D327" s="126" t="s">
        <v>194</v>
      </c>
      <c r="E327" s="126" t="s">
        <v>76</v>
      </c>
      <c r="F327" s="134">
        <v>85.28</v>
      </c>
      <c r="G327" s="134">
        <v>94.61</v>
      </c>
      <c r="H327" s="134">
        <v>98.14</v>
      </c>
      <c r="I327" s="134">
        <v>102.31</v>
      </c>
      <c r="J327" s="134">
        <v>104.33</v>
      </c>
      <c r="K327" s="134">
        <v>106.94</v>
      </c>
      <c r="L327" s="134">
        <v>112.29</v>
      </c>
      <c r="M327" s="134">
        <v>119.03</v>
      </c>
      <c r="N327" s="134">
        <v>124.98</v>
      </c>
      <c r="O327" s="134">
        <v>131.22999999999999</v>
      </c>
      <c r="P327" s="135">
        <v>134.51</v>
      </c>
      <c r="Q327" s="135">
        <v>137.87</v>
      </c>
      <c r="R327" s="135">
        <v>137.87</v>
      </c>
      <c r="S327" s="135" t="s">
        <v>52</v>
      </c>
      <c r="T327" s="135" t="s">
        <v>52</v>
      </c>
      <c r="U327" s="135" t="s">
        <v>52</v>
      </c>
      <c r="V327" s="135" t="s">
        <v>52</v>
      </c>
      <c r="W327" s="135" t="s">
        <v>52</v>
      </c>
      <c r="X327" s="135" t="s">
        <v>52</v>
      </c>
      <c r="Y327" s="135" t="s">
        <v>52</v>
      </c>
      <c r="Z327" s="135" t="s">
        <v>52</v>
      </c>
      <c r="AA327" s="135" t="s">
        <v>52</v>
      </c>
      <c r="AB327" s="135" t="s">
        <v>52</v>
      </c>
      <c r="AC327" s="135" t="s">
        <v>52</v>
      </c>
      <c r="AD327" s="135" t="s">
        <v>52</v>
      </c>
      <c r="AE327" s="135" t="s">
        <v>52</v>
      </c>
      <c r="AF327" s="135" t="s">
        <v>52</v>
      </c>
      <c r="AG327" s="134" t="s">
        <v>52</v>
      </c>
      <c r="AH327" s="134" t="s">
        <v>52</v>
      </c>
      <c r="AI327" s="121"/>
    </row>
    <row r="328" spans="1:35" x14ac:dyDescent="0.15">
      <c r="A328" s="126" t="s">
        <v>1119</v>
      </c>
      <c r="B328" s="126" t="s">
        <v>1120</v>
      </c>
      <c r="C328" s="126" t="s">
        <v>1121</v>
      </c>
      <c r="D328" s="126" t="s">
        <v>94</v>
      </c>
      <c r="E328" s="126" t="s">
        <v>78</v>
      </c>
      <c r="F328" s="134">
        <v>555.39</v>
      </c>
      <c r="G328" s="134">
        <v>558.67999999999995</v>
      </c>
      <c r="H328" s="134">
        <v>611.78</v>
      </c>
      <c r="I328" s="134">
        <v>660.34</v>
      </c>
      <c r="J328" s="134">
        <v>690.17</v>
      </c>
      <c r="K328" s="134">
        <v>721.23</v>
      </c>
      <c r="L328" s="134">
        <v>807.76</v>
      </c>
      <c r="M328" s="134">
        <v>934.72</v>
      </c>
      <c r="N328" s="134">
        <v>956.74</v>
      </c>
      <c r="O328" s="134">
        <v>999.79</v>
      </c>
      <c r="P328" s="135">
        <v>1048.8</v>
      </c>
      <c r="Q328" s="135">
        <v>1080.26</v>
      </c>
      <c r="R328" s="135">
        <v>1100.78</v>
      </c>
      <c r="S328" s="135">
        <v>1128.3</v>
      </c>
      <c r="T328" s="135">
        <v>1150.8699999999999</v>
      </c>
      <c r="U328" s="135">
        <v>1150.8699999999999</v>
      </c>
      <c r="V328" s="135">
        <v>1147.93</v>
      </c>
      <c r="W328" s="135">
        <v>1164.8800000000001</v>
      </c>
      <c r="X328" s="135">
        <v>1164.8399999999999</v>
      </c>
      <c r="Y328" s="135">
        <v>1164.8399999999999</v>
      </c>
      <c r="Z328" s="135">
        <v>1208.4000000000001</v>
      </c>
      <c r="AA328" s="135">
        <v>1265.81</v>
      </c>
      <c r="AB328" s="135">
        <v>1341.61</v>
      </c>
      <c r="AC328" s="135">
        <v>1378.5</v>
      </c>
      <c r="AD328" s="135">
        <v>1433.5</v>
      </c>
      <c r="AE328" s="135">
        <v>1505.04</v>
      </c>
      <c r="AF328" s="135">
        <v>1550.03</v>
      </c>
      <c r="AG328" s="134">
        <v>1627.38</v>
      </c>
      <c r="AH328" s="134">
        <v>1708.5</v>
      </c>
      <c r="AI328" s="121"/>
    </row>
    <row r="329" spans="1:35" x14ac:dyDescent="0.15">
      <c r="A329" s="126" t="s">
        <v>1122</v>
      </c>
      <c r="B329" s="126" t="s">
        <v>1123</v>
      </c>
      <c r="C329" s="126" t="s">
        <v>1124</v>
      </c>
      <c r="D329" s="126" t="s">
        <v>94</v>
      </c>
      <c r="E329" s="126" t="s">
        <v>74</v>
      </c>
      <c r="F329" s="134">
        <v>717.62</v>
      </c>
      <c r="G329" s="134">
        <v>730.71</v>
      </c>
      <c r="H329" s="134">
        <v>769.37</v>
      </c>
      <c r="I329" s="134">
        <v>815.17</v>
      </c>
      <c r="J329" s="134">
        <v>868.6</v>
      </c>
      <c r="K329" s="134">
        <v>903.54</v>
      </c>
      <c r="L329" s="134">
        <v>966.93</v>
      </c>
      <c r="M329" s="134">
        <v>1047.78</v>
      </c>
      <c r="N329" s="134">
        <v>1098.51</v>
      </c>
      <c r="O329" s="134">
        <v>1124.1500000000001</v>
      </c>
      <c r="P329" s="135">
        <v>1179.32</v>
      </c>
      <c r="Q329" s="135">
        <v>1222.3399999999999</v>
      </c>
      <c r="R329" s="135">
        <v>1264.8499999999999</v>
      </c>
      <c r="S329" s="135">
        <v>1296.28</v>
      </c>
      <c r="T329" s="135">
        <v>1328.06</v>
      </c>
      <c r="U329" s="135">
        <v>1328.06</v>
      </c>
      <c r="V329" s="135">
        <v>1328.06</v>
      </c>
      <c r="W329" s="135">
        <v>1328.04</v>
      </c>
      <c r="X329" s="135">
        <v>1328.04</v>
      </c>
      <c r="Y329" s="135">
        <v>1328.04</v>
      </c>
      <c r="Z329" s="135">
        <v>1381.14</v>
      </c>
      <c r="AA329" s="135">
        <v>1450.17</v>
      </c>
      <c r="AB329" s="135">
        <v>1522.53</v>
      </c>
      <c r="AC329" s="135">
        <v>1568.05</v>
      </c>
      <c r="AD329" s="135">
        <v>1630.61</v>
      </c>
      <c r="AE329" s="135">
        <v>1711.98</v>
      </c>
      <c r="AF329" s="135">
        <v>1763.17</v>
      </c>
      <c r="AG329" s="134">
        <v>1851.15</v>
      </c>
      <c r="AH329" s="134">
        <v>1943.52</v>
      </c>
      <c r="AI329" s="121"/>
    </row>
    <row r="330" spans="1:35" x14ac:dyDescent="0.15">
      <c r="A330" s="126" t="s">
        <v>1125</v>
      </c>
      <c r="B330" s="126" t="s">
        <v>1126</v>
      </c>
      <c r="C330" s="126" t="s">
        <v>1127</v>
      </c>
      <c r="D330" s="126" t="s">
        <v>94</v>
      </c>
      <c r="E330" s="126" t="s">
        <v>76</v>
      </c>
      <c r="F330" s="134">
        <v>124.33</v>
      </c>
      <c r="G330" s="134">
        <v>131.87</v>
      </c>
      <c r="H330" s="134">
        <v>129.27000000000001</v>
      </c>
      <c r="I330" s="134">
        <v>133.56</v>
      </c>
      <c r="J330" s="134">
        <v>145.59</v>
      </c>
      <c r="K330" s="134">
        <v>155.05000000000001</v>
      </c>
      <c r="L330" s="134">
        <v>169.78</v>
      </c>
      <c r="M330" s="134">
        <v>177.44</v>
      </c>
      <c r="N330" s="134">
        <v>182.41</v>
      </c>
      <c r="O330" s="134">
        <v>188.78</v>
      </c>
      <c r="P330" s="135">
        <v>192.94</v>
      </c>
      <c r="Q330" s="135">
        <v>192.94</v>
      </c>
      <c r="R330" s="135">
        <v>200.47</v>
      </c>
      <c r="S330" s="135">
        <v>204.48</v>
      </c>
      <c r="T330" s="135">
        <v>209.39</v>
      </c>
      <c r="U330" s="135">
        <v>207.3</v>
      </c>
      <c r="V330" s="135">
        <v>207.3</v>
      </c>
      <c r="W330" s="135">
        <v>207.3</v>
      </c>
      <c r="X330" s="135">
        <v>207.3</v>
      </c>
      <c r="Y330" s="135">
        <v>207.3</v>
      </c>
      <c r="Z330" s="135">
        <v>207.3</v>
      </c>
      <c r="AA330" s="135">
        <v>207.3</v>
      </c>
      <c r="AB330" s="135">
        <v>207.3</v>
      </c>
      <c r="AC330" s="135">
        <v>207.3</v>
      </c>
      <c r="AD330" s="135">
        <v>212.3</v>
      </c>
      <c r="AE330" s="135">
        <v>217.3</v>
      </c>
      <c r="AF330" s="135">
        <v>222.3</v>
      </c>
      <c r="AG330" s="134">
        <v>228.86</v>
      </c>
      <c r="AH330" s="134">
        <v>235.7</v>
      </c>
      <c r="AI330" s="121"/>
    </row>
    <row r="331" spans="1:35" x14ac:dyDescent="0.15">
      <c r="A331" s="126" t="s">
        <v>1128</v>
      </c>
      <c r="B331" s="126" t="s">
        <v>1129</v>
      </c>
      <c r="C331" s="126" t="s">
        <v>1130</v>
      </c>
      <c r="D331" s="126" t="s">
        <v>94</v>
      </c>
      <c r="E331" s="126" t="s">
        <v>76</v>
      </c>
      <c r="F331" s="134">
        <v>84.6</v>
      </c>
      <c r="G331" s="134">
        <v>89.6</v>
      </c>
      <c r="H331" s="134">
        <v>104</v>
      </c>
      <c r="I331" s="134">
        <v>110.13</v>
      </c>
      <c r="J331" s="134">
        <v>117.08</v>
      </c>
      <c r="K331" s="134">
        <v>123.73</v>
      </c>
      <c r="L331" s="134">
        <v>134.87</v>
      </c>
      <c r="M331" s="134">
        <v>144.87</v>
      </c>
      <c r="N331" s="134">
        <v>151.78</v>
      </c>
      <c r="O331" s="134">
        <v>158.54</v>
      </c>
      <c r="P331" s="135">
        <v>165.64</v>
      </c>
      <c r="Q331" s="135">
        <v>173.23</v>
      </c>
      <c r="R331" s="135">
        <v>176.78</v>
      </c>
      <c r="S331" s="135">
        <v>180.3</v>
      </c>
      <c r="T331" s="135">
        <v>180.35</v>
      </c>
      <c r="U331" s="135">
        <v>179.31</v>
      </c>
      <c r="V331" s="135">
        <v>179.31</v>
      </c>
      <c r="W331" s="135">
        <v>178.78</v>
      </c>
      <c r="X331" s="135">
        <v>178.67</v>
      </c>
      <c r="Y331" s="135">
        <v>172.67</v>
      </c>
      <c r="Z331" s="135">
        <v>172.57</v>
      </c>
      <c r="AA331" s="135">
        <v>172.51</v>
      </c>
      <c r="AB331" s="135">
        <v>172.68</v>
      </c>
      <c r="AC331" s="135">
        <v>172.72</v>
      </c>
      <c r="AD331" s="135">
        <v>173.46</v>
      </c>
      <c r="AE331" s="135">
        <v>173.64</v>
      </c>
      <c r="AF331" s="135">
        <v>174.76</v>
      </c>
      <c r="AG331" s="134">
        <v>174.68</v>
      </c>
      <c r="AH331" s="134">
        <v>179.04</v>
      </c>
      <c r="AI331" s="121"/>
    </row>
    <row r="332" spans="1:35" ht="17" x14ac:dyDescent="0.15">
      <c r="A332" s="126" t="s">
        <v>1131</v>
      </c>
      <c r="B332" s="126" t="s">
        <v>1132</v>
      </c>
      <c r="C332" s="126" t="s">
        <v>1133</v>
      </c>
      <c r="D332" s="126" t="s">
        <v>194</v>
      </c>
      <c r="E332" s="126" t="s">
        <v>76</v>
      </c>
      <c r="F332" s="134">
        <v>76.180000000000007</v>
      </c>
      <c r="G332" s="134">
        <v>76.180000000000007</v>
      </c>
      <c r="H332" s="134">
        <v>80.75</v>
      </c>
      <c r="I332" s="134">
        <v>81.56</v>
      </c>
      <c r="J332" s="134">
        <v>88.49</v>
      </c>
      <c r="K332" s="134">
        <v>93.89</v>
      </c>
      <c r="L332" s="134">
        <v>102.81</v>
      </c>
      <c r="M332" s="134">
        <v>106.67</v>
      </c>
      <c r="N332" s="134">
        <v>113.52</v>
      </c>
      <c r="O332" s="134">
        <v>117.79</v>
      </c>
      <c r="P332" s="135">
        <v>121.79</v>
      </c>
      <c r="Q332" s="135">
        <v>127.88</v>
      </c>
      <c r="R332" s="135">
        <v>129.93</v>
      </c>
      <c r="S332" s="135" t="s">
        <v>52</v>
      </c>
      <c r="T332" s="135" t="s">
        <v>52</v>
      </c>
      <c r="U332" s="135" t="s">
        <v>52</v>
      </c>
      <c r="V332" s="135" t="s">
        <v>52</v>
      </c>
      <c r="W332" s="135" t="s">
        <v>52</v>
      </c>
      <c r="X332" s="135" t="s">
        <v>52</v>
      </c>
      <c r="Y332" s="135" t="s">
        <v>52</v>
      </c>
      <c r="Z332" s="135" t="s">
        <v>52</v>
      </c>
      <c r="AA332" s="135" t="s">
        <v>52</v>
      </c>
      <c r="AB332" s="135" t="s">
        <v>52</v>
      </c>
      <c r="AC332" s="135" t="s">
        <v>52</v>
      </c>
      <c r="AD332" s="135" t="s">
        <v>52</v>
      </c>
      <c r="AE332" s="135" t="s">
        <v>52</v>
      </c>
      <c r="AF332" s="135" t="s">
        <v>52</v>
      </c>
      <c r="AG332" s="134" t="s">
        <v>52</v>
      </c>
      <c r="AH332" s="134" t="s">
        <v>52</v>
      </c>
      <c r="AI332" s="121"/>
    </row>
    <row r="333" spans="1:35" x14ac:dyDescent="0.15">
      <c r="A333" s="126" t="s">
        <v>1134</v>
      </c>
      <c r="B333" s="16" t="s">
        <v>1135</v>
      </c>
      <c r="C333" s="126" t="s">
        <v>1136</v>
      </c>
      <c r="D333" s="126" t="s">
        <v>194</v>
      </c>
      <c r="E333" s="126" t="s">
        <v>82</v>
      </c>
      <c r="F333" s="134">
        <v>452.18</v>
      </c>
      <c r="G333" s="134">
        <v>473.68</v>
      </c>
      <c r="H333" s="134">
        <v>537.25</v>
      </c>
      <c r="I333" s="134">
        <v>588.82000000000005</v>
      </c>
      <c r="J333" s="134">
        <v>618.85</v>
      </c>
      <c r="K333" s="134">
        <v>667.74</v>
      </c>
      <c r="L333" s="134">
        <v>732.85</v>
      </c>
      <c r="M333" s="134">
        <v>817.13</v>
      </c>
      <c r="N333" s="134">
        <v>817.09</v>
      </c>
      <c r="O333" s="134">
        <v>857.45</v>
      </c>
      <c r="P333" s="135">
        <v>899.47</v>
      </c>
      <c r="Q333" s="135">
        <v>943.54</v>
      </c>
      <c r="R333" s="135">
        <v>988.36</v>
      </c>
      <c r="S333" s="135">
        <v>1027.3</v>
      </c>
      <c r="T333" s="135">
        <v>1057.48</v>
      </c>
      <c r="U333" s="135">
        <v>1057.48</v>
      </c>
      <c r="V333" s="135">
        <v>1057.48</v>
      </c>
      <c r="W333" s="135">
        <v>1057.48</v>
      </c>
      <c r="X333" s="135">
        <v>1078.52</v>
      </c>
      <c r="Y333" s="135">
        <v>1099.98</v>
      </c>
      <c r="Z333" s="135">
        <v>1143.8599999999999</v>
      </c>
      <c r="AA333" s="135">
        <v>1189.5</v>
      </c>
      <c r="AB333" s="135">
        <v>1248.8499999999999</v>
      </c>
      <c r="AC333" s="135">
        <v>1311.16</v>
      </c>
      <c r="AD333" s="135">
        <v>1363.47</v>
      </c>
      <c r="AE333" s="135">
        <v>1411.05</v>
      </c>
      <c r="AF333" s="135">
        <v>1467.35</v>
      </c>
      <c r="AG333" s="134" t="s">
        <v>52</v>
      </c>
      <c r="AH333" s="134" t="s">
        <v>52</v>
      </c>
      <c r="AI333" s="121"/>
    </row>
    <row r="334" spans="1:35" s="115" customFormat="1" ht="15.5" customHeight="1" x14ac:dyDescent="0.15">
      <c r="A334" s="133" t="s">
        <v>1137</v>
      </c>
      <c r="B334" s="17" t="s">
        <v>1138</v>
      </c>
      <c r="C334" s="133" t="s">
        <v>1139</v>
      </c>
      <c r="D334" s="133" t="s">
        <v>94</v>
      </c>
      <c r="E334" s="133" t="s">
        <v>78</v>
      </c>
      <c r="F334" s="134" t="s">
        <v>52</v>
      </c>
      <c r="G334" s="134" t="s">
        <v>52</v>
      </c>
      <c r="H334" s="134" t="s">
        <v>52</v>
      </c>
      <c r="I334" s="134" t="s">
        <v>52</v>
      </c>
      <c r="J334" s="134" t="s">
        <v>52</v>
      </c>
      <c r="K334" s="134" t="s">
        <v>52</v>
      </c>
      <c r="L334" s="134" t="s">
        <v>52</v>
      </c>
      <c r="M334" s="134" t="s">
        <v>52</v>
      </c>
      <c r="N334" s="134" t="s">
        <v>52</v>
      </c>
      <c r="O334" s="134" t="s">
        <v>52</v>
      </c>
      <c r="P334" s="134" t="s">
        <v>52</v>
      </c>
      <c r="Q334" s="134" t="s">
        <v>52</v>
      </c>
      <c r="R334" s="134" t="s">
        <v>52</v>
      </c>
      <c r="S334" s="135" t="s">
        <v>52</v>
      </c>
      <c r="T334" s="135" t="s">
        <v>52</v>
      </c>
      <c r="U334" s="135" t="s">
        <v>52</v>
      </c>
      <c r="V334" s="135" t="s">
        <v>52</v>
      </c>
      <c r="W334" s="135" t="s">
        <v>52</v>
      </c>
      <c r="X334" s="135" t="s">
        <v>52</v>
      </c>
      <c r="Y334" s="135" t="s">
        <v>52</v>
      </c>
      <c r="Z334" s="135" t="s">
        <v>52</v>
      </c>
      <c r="AA334" s="135" t="s">
        <v>52</v>
      </c>
      <c r="AB334" s="135" t="s">
        <v>52</v>
      </c>
      <c r="AC334" s="135" t="s">
        <v>52</v>
      </c>
      <c r="AD334" s="135" t="s">
        <v>52</v>
      </c>
      <c r="AE334" s="135" t="s">
        <v>52</v>
      </c>
      <c r="AF334" s="135" t="s">
        <v>52</v>
      </c>
      <c r="AG334" s="134">
        <v>1759.96</v>
      </c>
      <c r="AH334" s="134">
        <v>1847.62</v>
      </c>
      <c r="AI334" s="141"/>
    </row>
    <row r="335" spans="1:35" x14ac:dyDescent="0.15">
      <c r="A335" s="16" t="s">
        <v>1140</v>
      </c>
      <c r="B335" s="126" t="s">
        <v>1141</v>
      </c>
      <c r="C335" s="16" t="s">
        <v>1142</v>
      </c>
      <c r="D335" s="126" t="s">
        <v>94</v>
      </c>
      <c r="E335" s="126" t="s">
        <v>88</v>
      </c>
      <c r="F335" s="134" t="s">
        <v>52</v>
      </c>
      <c r="G335" s="134" t="s">
        <v>52</v>
      </c>
      <c r="H335" s="134" t="s">
        <v>52</v>
      </c>
      <c r="I335" s="134" t="s">
        <v>52</v>
      </c>
      <c r="J335" s="134" t="s">
        <v>52</v>
      </c>
      <c r="K335" s="134" t="s">
        <v>52</v>
      </c>
      <c r="L335" s="134" t="s">
        <v>52</v>
      </c>
      <c r="M335" s="134" t="s">
        <v>52</v>
      </c>
      <c r="N335" s="140">
        <v>50.54</v>
      </c>
      <c r="O335" s="134">
        <v>52.58</v>
      </c>
      <c r="P335" s="135">
        <v>53.94</v>
      </c>
      <c r="Q335" s="135">
        <v>56.04</v>
      </c>
      <c r="R335" s="135">
        <v>58.56</v>
      </c>
      <c r="S335" s="135">
        <v>60.89</v>
      </c>
      <c r="T335" s="135">
        <v>62.1</v>
      </c>
      <c r="U335" s="135">
        <v>62.1</v>
      </c>
      <c r="V335" s="135">
        <v>62.1</v>
      </c>
      <c r="W335" s="135">
        <v>62.1</v>
      </c>
      <c r="X335" s="135">
        <v>63.33</v>
      </c>
      <c r="Y335" s="135">
        <v>64.59</v>
      </c>
      <c r="Z335" s="135">
        <v>65.88</v>
      </c>
      <c r="AA335" s="135">
        <v>67.19</v>
      </c>
      <c r="AB335" s="135">
        <v>69.2</v>
      </c>
      <c r="AC335" s="135">
        <v>71.27</v>
      </c>
      <c r="AD335" s="135">
        <v>72.69</v>
      </c>
      <c r="AE335" s="135">
        <v>74.14</v>
      </c>
      <c r="AF335" s="135">
        <v>75.61</v>
      </c>
      <c r="AG335" s="134">
        <v>80.61</v>
      </c>
      <c r="AH335" s="134">
        <v>83.02</v>
      </c>
    </row>
    <row r="336" spans="1:35" x14ac:dyDescent="0.15">
      <c r="A336" s="126" t="s">
        <v>1143</v>
      </c>
      <c r="B336" s="126" t="s">
        <v>1144</v>
      </c>
      <c r="C336" s="126" t="s">
        <v>1145</v>
      </c>
      <c r="D336" s="126" t="s">
        <v>94</v>
      </c>
      <c r="E336" s="126" t="s">
        <v>86</v>
      </c>
      <c r="F336" s="134">
        <v>45.34</v>
      </c>
      <c r="G336" s="134">
        <v>49.72</v>
      </c>
      <c r="H336" s="134">
        <v>48.46</v>
      </c>
      <c r="I336" s="134">
        <v>52.2</v>
      </c>
      <c r="J336" s="134">
        <v>57.04</v>
      </c>
      <c r="K336" s="139">
        <v>62.59</v>
      </c>
      <c r="L336" s="134">
        <v>88.59</v>
      </c>
      <c r="M336" s="134">
        <v>156</v>
      </c>
      <c r="N336" s="134">
        <v>171.5</v>
      </c>
      <c r="O336" s="134">
        <v>176</v>
      </c>
      <c r="P336" s="135">
        <v>180</v>
      </c>
      <c r="Q336" s="135">
        <v>185.4</v>
      </c>
      <c r="R336" s="135">
        <v>193.37</v>
      </c>
      <c r="S336" s="135">
        <v>199.17</v>
      </c>
      <c r="T336" s="135">
        <v>204.55</v>
      </c>
      <c r="U336" s="135">
        <v>204.55</v>
      </c>
      <c r="V336" s="135">
        <v>204.55</v>
      </c>
      <c r="W336" s="135">
        <v>204.55</v>
      </c>
      <c r="X336" s="135">
        <v>208.62</v>
      </c>
      <c r="Y336" s="135">
        <v>212.77</v>
      </c>
      <c r="Z336" s="135">
        <v>217</v>
      </c>
      <c r="AA336" s="135">
        <v>221.32</v>
      </c>
      <c r="AB336" s="135">
        <v>232.82</v>
      </c>
      <c r="AC336" s="135">
        <v>255.77</v>
      </c>
      <c r="AD336" s="135">
        <v>265.77</v>
      </c>
      <c r="AE336" s="135">
        <v>271.06</v>
      </c>
      <c r="AF336" s="135">
        <v>281.06</v>
      </c>
      <c r="AG336" s="134">
        <v>295.08999999999997</v>
      </c>
      <c r="AH336" s="134">
        <v>306.86</v>
      </c>
      <c r="AI336" s="121"/>
    </row>
    <row r="337" spans="1:35" ht="17" x14ac:dyDescent="0.15">
      <c r="A337" s="126" t="s">
        <v>1146</v>
      </c>
      <c r="B337" s="126" t="s">
        <v>1147</v>
      </c>
      <c r="C337" s="126" t="s">
        <v>1148</v>
      </c>
      <c r="D337" s="126" t="s">
        <v>194</v>
      </c>
      <c r="E337" s="126" t="s">
        <v>76</v>
      </c>
      <c r="F337" s="134">
        <v>122.48</v>
      </c>
      <c r="G337" s="134">
        <v>110.34</v>
      </c>
      <c r="H337" s="134">
        <v>113.82</v>
      </c>
      <c r="I337" s="134">
        <v>122.77</v>
      </c>
      <c r="J337" s="134">
        <v>130.75</v>
      </c>
      <c r="K337" s="134">
        <v>138.08000000000001</v>
      </c>
      <c r="L337" s="134">
        <v>149.32</v>
      </c>
      <c r="M337" s="134">
        <v>158.80000000000001</v>
      </c>
      <c r="N337" s="134">
        <v>166.98</v>
      </c>
      <c r="O337" s="134">
        <v>171.46</v>
      </c>
      <c r="P337" s="135">
        <v>179.55</v>
      </c>
      <c r="Q337" s="135">
        <v>188.44</v>
      </c>
      <c r="R337" s="135">
        <v>196.92</v>
      </c>
      <c r="S337" s="135">
        <v>204.6</v>
      </c>
      <c r="T337" s="135">
        <v>209.65</v>
      </c>
      <c r="U337" s="135">
        <v>209.62</v>
      </c>
      <c r="V337" s="135">
        <v>209.57</v>
      </c>
      <c r="W337" s="135">
        <v>209.57</v>
      </c>
      <c r="X337" s="135">
        <v>207.91</v>
      </c>
      <c r="Y337" s="135">
        <v>207.91</v>
      </c>
      <c r="Z337" s="135">
        <v>207.91</v>
      </c>
      <c r="AA337" s="135">
        <v>212.91</v>
      </c>
      <c r="AB337" s="135">
        <v>219.28</v>
      </c>
      <c r="AC337" s="135">
        <v>225.84</v>
      </c>
      <c r="AD337" s="135">
        <v>230.84</v>
      </c>
      <c r="AE337" s="135" t="s">
        <v>52</v>
      </c>
      <c r="AF337" s="135" t="s">
        <v>52</v>
      </c>
      <c r="AG337" s="134" t="s">
        <v>52</v>
      </c>
      <c r="AH337" s="134" t="s">
        <v>52</v>
      </c>
      <c r="AI337" s="121"/>
    </row>
    <row r="338" spans="1:35" ht="17" x14ac:dyDescent="0.15">
      <c r="A338" s="126" t="s">
        <v>1149</v>
      </c>
      <c r="B338" s="16" t="s">
        <v>1150</v>
      </c>
      <c r="C338" s="126" t="s">
        <v>1151</v>
      </c>
      <c r="D338" s="126" t="s">
        <v>194</v>
      </c>
      <c r="E338" s="126" t="s">
        <v>82</v>
      </c>
      <c r="F338" s="134">
        <v>480.98</v>
      </c>
      <c r="G338" s="134">
        <v>494.28</v>
      </c>
      <c r="H338" s="134">
        <v>539.16</v>
      </c>
      <c r="I338" s="134">
        <v>586.4</v>
      </c>
      <c r="J338" s="134">
        <v>626.87</v>
      </c>
      <c r="K338" s="134">
        <v>657.68</v>
      </c>
      <c r="L338" s="134">
        <v>735.94</v>
      </c>
      <c r="M338" s="134">
        <v>794.24</v>
      </c>
      <c r="N338" s="134">
        <v>833.27</v>
      </c>
      <c r="O338" s="134">
        <v>856.98</v>
      </c>
      <c r="P338" s="135">
        <v>882.68</v>
      </c>
      <c r="Q338" s="135">
        <v>917.55</v>
      </c>
      <c r="R338" s="135">
        <v>956.05</v>
      </c>
      <c r="S338" s="135">
        <v>993.34</v>
      </c>
      <c r="T338" s="135">
        <v>1028.1099999999999</v>
      </c>
      <c r="U338" s="135">
        <v>1028.1099999999999</v>
      </c>
      <c r="V338" s="135">
        <v>1028.1099999999999</v>
      </c>
      <c r="W338" s="135">
        <v>1028.1099999999999</v>
      </c>
      <c r="X338" s="135">
        <v>1048.57</v>
      </c>
      <c r="Y338" s="135">
        <v>1069.02</v>
      </c>
      <c r="Z338" s="135">
        <v>1111.25</v>
      </c>
      <c r="AA338" s="135">
        <v>1166.5899999999999</v>
      </c>
      <c r="AB338" s="135">
        <v>1236.3499999999999</v>
      </c>
      <c r="AC338" s="135">
        <v>1236.0999999999999</v>
      </c>
      <c r="AD338" s="135">
        <v>1285.42</v>
      </c>
      <c r="AE338" s="135" t="s">
        <v>52</v>
      </c>
      <c r="AF338" s="135" t="s">
        <v>52</v>
      </c>
      <c r="AG338" s="134" t="s">
        <v>52</v>
      </c>
      <c r="AH338" s="134" t="s">
        <v>52</v>
      </c>
      <c r="AI338" s="121"/>
    </row>
    <row r="339" spans="1:35" ht="17" x14ac:dyDescent="0.15">
      <c r="A339" s="126" t="s">
        <v>1152</v>
      </c>
      <c r="B339" s="126" t="s">
        <v>1153</v>
      </c>
      <c r="C339" s="126" t="s">
        <v>1154</v>
      </c>
      <c r="D339" s="126" t="s">
        <v>94</v>
      </c>
      <c r="E339" s="126" t="s">
        <v>88</v>
      </c>
      <c r="F339" s="134" t="s">
        <v>52</v>
      </c>
      <c r="G339" s="134" t="s">
        <v>52</v>
      </c>
      <c r="H339" s="134" t="s">
        <v>52</v>
      </c>
      <c r="I339" s="134" t="s">
        <v>52</v>
      </c>
      <c r="J339" s="134" t="s">
        <v>52</v>
      </c>
      <c r="K339" s="134" t="s">
        <v>52</v>
      </c>
      <c r="L339" s="134" t="s">
        <v>52</v>
      </c>
      <c r="M339" s="134" t="s">
        <v>52</v>
      </c>
      <c r="N339" s="134" t="s">
        <v>52</v>
      </c>
      <c r="O339" s="134" t="s">
        <v>52</v>
      </c>
      <c r="P339" s="135" t="s">
        <v>52</v>
      </c>
      <c r="Q339" s="135" t="s">
        <v>52</v>
      </c>
      <c r="R339" s="135" t="s">
        <v>52</v>
      </c>
      <c r="S339" s="135" t="s">
        <v>52</v>
      </c>
      <c r="T339" s="135" t="s">
        <v>52</v>
      </c>
      <c r="U339" s="135" t="s">
        <v>52</v>
      </c>
      <c r="V339" s="135" t="s">
        <v>52</v>
      </c>
      <c r="W339" s="135" t="s">
        <v>52</v>
      </c>
      <c r="X339" s="135" t="s">
        <v>52</v>
      </c>
      <c r="Y339" s="135" t="s">
        <v>52</v>
      </c>
      <c r="Z339" s="135" t="s">
        <v>52</v>
      </c>
      <c r="AA339" s="135" t="s">
        <v>52</v>
      </c>
      <c r="AB339" s="135" t="s">
        <v>52</v>
      </c>
      <c r="AC339" s="135">
        <v>60.76</v>
      </c>
      <c r="AD339" s="135">
        <v>61.97</v>
      </c>
      <c r="AE339" s="135">
        <v>63.2</v>
      </c>
      <c r="AF339" s="135">
        <v>68.2</v>
      </c>
      <c r="AG339" s="134">
        <v>73.2</v>
      </c>
      <c r="AH339" s="134">
        <v>75.39</v>
      </c>
      <c r="AI339" s="121" t="s">
        <v>44</v>
      </c>
    </row>
    <row r="340" spans="1:35" x14ac:dyDescent="0.15">
      <c r="A340" s="126" t="s">
        <v>1155</v>
      </c>
      <c r="B340" s="126" t="s">
        <v>1156</v>
      </c>
      <c r="C340" s="126" t="s">
        <v>1157</v>
      </c>
      <c r="D340" s="126" t="s">
        <v>94</v>
      </c>
      <c r="E340" s="126" t="s">
        <v>86</v>
      </c>
      <c r="F340" s="134">
        <v>64.260000000000005</v>
      </c>
      <c r="G340" s="134">
        <v>70.56</v>
      </c>
      <c r="H340" s="134">
        <v>69.290000000000006</v>
      </c>
      <c r="I340" s="134">
        <v>76.08</v>
      </c>
      <c r="J340" s="134">
        <v>79.650000000000006</v>
      </c>
      <c r="K340" s="139">
        <v>83</v>
      </c>
      <c r="L340" s="134">
        <v>105.25</v>
      </c>
      <c r="M340" s="134">
        <v>130.09</v>
      </c>
      <c r="N340" s="134">
        <v>149.43</v>
      </c>
      <c r="O340" s="134">
        <v>154.41</v>
      </c>
      <c r="P340" s="135">
        <v>162.11000000000001</v>
      </c>
      <c r="Q340" s="135">
        <v>170.21</v>
      </c>
      <c r="R340" s="135">
        <v>178.62</v>
      </c>
      <c r="S340" s="135">
        <v>186.66</v>
      </c>
      <c r="T340" s="135">
        <v>193.2</v>
      </c>
      <c r="U340" s="135">
        <v>193.2</v>
      </c>
      <c r="V340" s="135">
        <v>193.2</v>
      </c>
      <c r="W340" s="135">
        <v>193.2</v>
      </c>
      <c r="X340" s="135">
        <v>197.04</v>
      </c>
      <c r="Y340" s="135">
        <v>200.96</v>
      </c>
      <c r="Z340" s="135">
        <v>204.96</v>
      </c>
      <c r="AA340" s="135">
        <v>209.04</v>
      </c>
      <c r="AB340" s="135">
        <v>221.04</v>
      </c>
      <c r="AC340" s="135">
        <v>245.04</v>
      </c>
      <c r="AD340" s="135">
        <v>255.04</v>
      </c>
      <c r="AE340" s="135">
        <v>268.04000000000002</v>
      </c>
      <c r="AF340" s="135">
        <v>278.04000000000002</v>
      </c>
      <c r="AG340" s="134">
        <v>293.04000000000002</v>
      </c>
      <c r="AH340" s="134">
        <v>306.04000000000002</v>
      </c>
      <c r="AI340" s="121"/>
    </row>
    <row r="341" spans="1:35" ht="17" x14ac:dyDescent="0.15">
      <c r="A341" s="126" t="s">
        <v>1158</v>
      </c>
      <c r="B341" s="126" t="s">
        <v>52</v>
      </c>
      <c r="C341" s="126" t="s">
        <v>1159</v>
      </c>
      <c r="D341" s="126" t="s">
        <v>194</v>
      </c>
      <c r="E341" s="126" t="s">
        <v>76</v>
      </c>
      <c r="F341" s="134" t="s">
        <v>52</v>
      </c>
      <c r="G341" s="134" t="s">
        <v>52</v>
      </c>
      <c r="H341" s="134" t="s">
        <v>52</v>
      </c>
      <c r="I341" s="134" t="s">
        <v>52</v>
      </c>
      <c r="J341" s="134" t="s">
        <v>52</v>
      </c>
      <c r="K341" s="134" t="s">
        <v>52</v>
      </c>
      <c r="L341" s="134" t="s">
        <v>52</v>
      </c>
      <c r="M341" s="134" t="s">
        <v>52</v>
      </c>
      <c r="N341" s="134" t="s">
        <v>52</v>
      </c>
      <c r="O341" s="134" t="s">
        <v>52</v>
      </c>
      <c r="P341" s="135" t="s">
        <v>52</v>
      </c>
      <c r="Q341" s="135" t="s">
        <v>52</v>
      </c>
      <c r="R341" s="135" t="s">
        <v>52</v>
      </c>
      <c r="S341" s="135" t="s">
        <v>52</v>
      </c>
      <c r="T341" s="135" t="s">
        <v>52</v>
      </c>
      <c r="U341" s="135" t="s">
        <v>52</v>
      </c>
      <c r="V341" s="135" t="s">
        <v>52</v>
      </c>
      <c r="W341" s="135" t="s">
        <v>52</v>
      </c>
      <c r="X341" s="135" t="s">
        <v>52</v>
      </c>
      <c r="Y341" s="135" t="s">
        <v>52</v>
      </c>
      <c r="Z341" s="135" t="s">
        <v>52</v>
      </c>
      <c r="AA341" s="135" t="s">
        <v>52</v>
      </c>
      <c r="AB341" s="135" t="s">
        <v>52</v>
      </c>
      <c r="AC341" s="135" t="s">
        <v>52</v>
      </c>
      <c r="AD341" s="135" t="s">
        <v>52</v>
      </c>
      <c r="AE341" s="135" t="s">
        <v>52</v>
      </c>
      <c r="AF341" s="135" t="s">
        <v>52</v>
      </c>
      <c r="AG341" s="134" t="s">
        <v>52</v>
      </c>
      <c r="AH341" s="134" t="s">
        <v>52</v>
      </c>
      <c r="AI341" s="121"/>
    </row>
    <row r="342" spans="1:35" ht="17" x14ac:dyDescent="0.15">
      <c r="A342" s="126" t="s">
        <v>1160</v>
      </c>
      <c r="B342" s="16" t="s">
        <v>1161</v>
      </c>
      <c r="C342" s="126" t="s">
        <v>1162</v>
      </c>
      <c r="D342" s="126" t="s">
        <v>194</v>
      </c>
      <c r="E342" s="126" t="s">
        <v>82</v>
      </c>
      <c r="F342" s="134">
        <v>525.88</v>
      </c>
      <c r="G342" s="134">
        <v>557.9</v>
      </c>
      <c r="H342" s="134">
        <v>654.21</v>
      </c>
      <c r="I342" s="134">
        <v>716.2</v>
      </c>
      <c r="J342" s="134">
        <v>762.85</v>
      </c>
      <c r="K342" s="134">
        <v>808.19</v>
      </c>
      <c r="L342" s="134">
        <v>863.62</v>
      </c>
      <c r="M342" s="134">
        <v>974.5</v>
      </c>
      <c r="N342" s="134">
        <v>1022.64</v>
      </c>
      <c r="O342" s="134">
        <v>1072</v>
      </c>
      <c r="P342" s="135">
        <v>1091.3</v>
      </c>
      <c r="Q342" s="135">
        <v>1110.94</v>
      </c>
      <c r="R342" s="135">
        <v>1122.05</v>
      </c>
      <c r="S342" s="135" t="s">
        <v>52</v>
      </c>
      <c r="T342" s="135" t="s">
        <v>52</v>
      </c>
      <c r="U342" s="135" t="s">
        <v>52</v>
      </c>
      <c r="V342" s="135" t="s">
        <v>52</v>
      </c>
      <c r="W342" s="135" t="s">
        <v>52</v>
      </c>
      <c r="X342" s="135" t="s">
        <v>52</v>
      </c>
      <c r="Y342" s="135" t="s">
        <v>52</v>
      </c>
      <c r="Z342" s="135" t="s">
        <v>52</v>
      </c>
      <c r="AA342" s="135" t="s">
        <v>52</v>
      </c>
      <c r="AB342" s="135" t="s">
        <v>52</v>
      </c>
      <c r="AC342" s="135" t="s">
        <v>52</v>
      </c>
      <c r="AD342" s="135" t="s">
        <v>52</v>
      </c>
      <c r="AE342" s="135" t="s">
        <v>52</v>
      </c>
      <c r="AF342" s="135" t="s">
        <v>52</v>
      </c>
      <c r="AG342" s="134" t="s">
        <v>52</v>
      </c>
      <c r="AH342" s="134" t="s">
        <v>52</v>
      </c>
      <c r="AI342" s="121"/>
    </row>
    <row r="343" spans="1:35" x14ac:dyDescent="0.15">
      <c r="A343" s="126" t="s">
        <v>1163</v>
      </c>
      <c r="B343" s="126" t="s">
        <v>1164</v>
      </c>
      <c r="C343" s="126" t="s">
        <v>1165</v>
      </c>
      <c r="D343" s="126" t="s">
        <v>94</v>
      </c>
      <c r="E343" s="126" t="s">
        <v>78</v>
      </c>
      <c r="F343" s="134" t="s">
        <v>52</v>
      </c>
      <c r="G343" s="134" t="s">
        <v>52</v>
      </c>
      <c r="H343" s="134" t="s">
        <v>52</v>
      </c>
      <c r="I343" s="134" t="s">
        <v>52</v>
      </c>
      <c r="J343" s="134" t="s">
        <v>52</v>
      </c>
      <c r="K343" s="134" t="s">
        <v>52</v>
      </c>
      <c r="L343" s="134" t="s">
        <v>52</v>
      </c>
      <c r="M343" s="134" t="s">
        <v>52</v>
      </c>
      <c r="N343" s="134" t="s">
        <v>52</v>
      </c>
      <c r="O343" s="134" t="s">
        <v>52</v>
      </c>
      <c r="P343" s="134" t="s">
        <v>52</v>
      </c>
      <c r="Q343" s="134" t="s">
        <v>52</v>
      </c>
      <c r="R343" s="134" t="s">
        <v>52</v>
      </c>
      <c r="S343" s="135">
        <v>1335.33</v>
      </c>
      <c r="T343" s="135">
        <v>1373.63</v>
      </c>
      <c r="U343" s="135">
        <v>1373.4</v>
      </c>
      <c r="V343" s="135">
        <v>1373.4</v>
      </c>
      <c r="W343" s="135">
        <v>1373.4</v>
      </c>
      <c r="X343" s="135">
        <v>1399.77</v>
      </c>
      <c r="Y343" s="135">
        <v>1427.63</v>
      </c>
      <c r="Z343" s="135">
        <v>1484.59</v>
      </c>
      <c r="AA343" s="135">
        <v>1558.1</v>
      </c>
      <c r="AB343" s="135">
        <v>1633.66</v>
      </c>
      <c r="AC343" s="135">
        <v>1695.73</v>
      </c>
      <c r="AD343" s="135">
        <v>1760.99</v>
      </c>
      <c r="AE343" s="135">
        <v>1823.78</v>
      </c>
      <c r="AF343" s="135">
        <v>1897.42</v>
      </c>
      <c r="AG343" s="134">
        <v>1985.34</v>
      </c>
      <c r="AH343" s="134">
        <v>2076.5</v>
      </c>
      <c r="AI343" s="121"/>
    </row>
    <row r="344" spans="1:35" x14ac:dyDescent="0.15">
      <c r="A344" s="126" t="s">
        <v>1166</v>
      </c>
      <c r="B344" s="126" t="s">
        <v>1167</v>
      </c>
      <c r="C344" s="126" t="s">
        <v>1168</v>
      </c>
      <c r="D344" s="126" t="s">
        <v>94</v>
      </c>
      <c r="E344" s="126" t="s">
        <v>86</v>
      </c>
      <c r="F344" s="134">
        <v>45.95</v>
      </c>
      <c r="G344" s="134">
        <v>52.73</v>
      </c>
      <c r="H344" s="134">
        <v>47.67</v>
      </c>
      <c r="I344" s="134">
        <v>49.82</v>
      </c>
      <c r="J344" s="134">
        <v>52.06</v>
      </c>
      <c r="K344" s="134">
        <v>55.65</v>
      </c>
      <c r="L344" s="134">
        <v>58.15</v>
      </c>
      <c r="M344" s="134">
        <v>63.8</v>
      </c>
      <c r="N344" s="134">
        <v>66.930000000000007</v>
      </c>
      <c r="O344" s="134">
        <v>70.03</v>
      </c>
      <c r="P344" s="135">
        <v>71.78</v>
      </c>
      <c r="Q344" s="135">
        <v>74.62</v>
      </c>
      <c r="R344" s="135">
        <v>78.27</v>
      </c>
      <c r="S344" s="135">
        <v>81.319999999999993</v>
      </c>
      <c r="T344" s="135">
        <v>83.68</v>
      </c>
      <c r="U344" s="135">
        <v>83.68</v>
      </c>
      <c r="V344" s="135">
        <v>83.68</v>
      </c>
      <c r="W344" s="135">
        <v>86.61</v>
      </c>
      <c r="X344" s="135">
        <v>86.61</v>
      </c>
      <c r="Y344" s="135">
        <v>88.33</v>
      </c>
      <c r="Z344" s="135">
        <v>93.33</v>
      </c>
      <c r="AA344" s="135">
        <v>98.33</v>
      </c>
      <c r="AB344" s="135">
        <v>110.33</v>
      </c>
      <c r="AC344" s="135">
        <v>134.33000000000001</v>
      </c>
      <c r="AD344" s="135">
        <v>137</v>
      </c>
      <c r="AE344" s="135">
        <v>143.84</v>
      </c>
      <c r="AF344" s="135">
        <v>153.84</v>
      </c>
      <c r="AG344" s="134">
        <v>168.84</v>
      </c>
      <c r="AH344" s="134">
        <v>181.84</v>
      </c>
      <c r="AI344" s="121"/>
    </row>
    <row r="345" spans="1:35" x14ac:dyDescent="0.15">
      <c r="A345" s="126" t="s">
        <v>1169</v>
      </c>
      <c r="B345" s="126" t="s">
        <v>1170</v>
      </c>
      <c r="C345" s="126" t="s">
        <v>1171</v>
      </c>
      <c r="D345" s="126" t="s">
        <v>94</v>
      </c>
      <c r="E345" s="126" t="s">
        <v>76</v>
      </c>
      <c r="F345" s="134">
        <v>130.72</v>
      </c>
      <c r="G345" s="134">
        <v>130.94999999999999</v>
      </c>
      <c r="H345" s="134">
        <v>128.57</v>
      </c>
      <c r="I345" s="134">
        <v>141.16999999999999</v>
      </c>
      <c r="J345" s="134">
        <v>149.91999999999999</v>
      </c>
      <c r="K345" s="134">
        <v>158.91999999999999</v>
      </c>
      <c r="L345" s="134">
        <v>169.92</v>
      </c>
      <c r="M345" s="134">
        <v>177.57</v>
      </c>
      <c r="N345" s="134">
        <v>182.88</v>
      </c>
      <c r="O345" s="134">
        <v>189.28</v>
      </c>
      <c r="P345" s="135">
        <v>195.93</v>
      </c>
      <c r="Q345" s="135">
        <v>205.14</v>
      </c>
      <c r="R345" s="135">
        <v>212.73</v>
      </c>
      <c r="S345" s="135">
        <v>220.93</v>
      </c>
      <c r="T345" s="135">
        <v>225.87</v>
      </c>
      <c r="U345" s="135">
        <v>225.87</v>
      </c>
      <c r="V345" s="135">
        <v>225.87</v>
      </c>
      <c r="W345" s="135">
        <v>230.27</v>
      </c>
      <c r="X345" s="135">
        <v>234.76</v>
      </c>
      <c r="Y345" s="135">
        <v>239.34</v>
      </c>
      <c r="Z345" s="135">
        <v>244.01</v>
      </c>
      <c r="AA345" s="135">
        <v>249.01</v>
      </c>
      <c r="AB345" s="135">
        <v>256.45999999999998</v>
      </c>
      <c r="AC345" s="135">
        <v>264.13</v>
      </c>
      <c r="AD345" s="135">
        <v>269.38</v>
      </c>
      <c r="AE345" s="135">
        <v>274.74</v>
      </c>
      <c r="AF345" s="135">
        <v>280.20999999999998</v>
      </c>
      <c r="AG345" s="134">
        <v>288.58999999999997</v>
      </c>
      <c r="AH345" s="134">
        <v>297.22000000000003</v>
      </c>
      <c r="AI345" s="121"/>
    </row>
    <row r="346" spans="1:35" ht="17" x14ac:dyDescent="0.15">
      <c r="A346" s="126" t="s">
        <v>1172</v>
      </c>
      <c r="B346" s="126" t="s">
        <v>52</v>
      </c>
      <c r="C346" s="126" t="s">
        <v>1173</v>
      </c>
      <c r="D346" s="126" t="s">
        <v>194</v>
      </c>
      <c r="E346" s="126" t="s">
        <v>76</v>
      </c>
      <c r="F346" s="134">
        <v>144</v>
      </c>
      <c r="G346" s="134">
        <v>152</v>
      </c>
      <c r="H346" s="134" t="s">
        <v>52</v>
      </c>
      <c r="I346" s="134" t="s">
        <v>52</v>
      </c>
      <c r="J346" s="134" t="s">
        <v>52</v>
      </c>
      <c r="K346" s="134" t="s">
        <v>52</v>
      </c>
      <c r="L346" s="134" t="s">
        <v>52</v>
      </c>
      <c r="M346" s="134" t="s">
        <v>52</v>
      </c>
      <c r="N346" s="134" t="s">
        <v>52</v>
      </c>
      <c r="O346" s="134" t="s">
        <v>52</v>
      </c>
      <c r="P346" s="135" t="s">
        <v>52</v>
      </c>
      <c r="Q346" s="135" t="s">
        <v>52</v>
      </c>
      <c r="R346" s="135" t="s">
        <v>52</v>
      </c>
      <c r="S346" s="135" t="s">
        <v>52</v>
      </c>
      <c r="T346" s="135" t="s">
        <v>52</v>
      </c>
      <c r="U346" s="135" t="s">
        <v>52</v>
      </c>
      <c r="V346" s="135" t="s">
        <v>52</v>
      </c>
      <c r="W346" s="135" t="s">
        <v>52</v>
      </c>
      <c r="X346" s="135" t="s">
        <v>52</v>
      </c>
      <c r="Y346" s="135" t="s">
        <v>52</v>
      </c>
      <c r="Z346" s="135" t="s">
        <v>52</v>
      </c>
      <c r="AA346" s="135" t="s">
        <v>52</v>
      </c>
      <c r="AB346" s="135" t="s">
        <v>52</v>
      </c>
      <c r="AC346" s="135" t="s">
        <v>52</v>
      </c>
      <c r="AD346" s="135" t="s">
        <v>52</v>
      </c>
      <c r="AE346" s="135" t="s">
        <v>52</v>
      </c>
      <c r="AF346" s="135" t="s">
        <v>52</v>
      </c>
      <c r="AG346" s="134" t="s">
        <v>52</v>
      </c>
      <c r="AH346" s="134" t="s">
        <v>52</v>
      </c>
      <c r="AI346" s="130"/>
    </row>
    <row r="347" spans="1:35" x14ac:dyDescent="0.15">
      <c r="A347" s="126" t="s">
        <v>1174</v>
      </c>
      <c r="B347" s="16" t="s">
        <v>1175</v>
      </c>
      <c r="C347" s="126" t="s">
        <v>1176</v>
      </c>
      <c r="D347" s="126" t="s">
        <v>94</v>
      </c>
      <c r="E347" s="126" t="s">
        <v>82</v>
      </c>
      <c r="F347" s="134">
        <v>579</v>
      </c>
      <c r="G347" s="134">
        <v>607</v>
      </c>
      <c r="H347" s="134">
        <v>681.38</v>
      </c>
      <c r="I347" s="134">
        <v>748.84</v>
      </c>
      <c r="J347" s="134">
        <v>791.9</v>
      </c>
      <c r="K347" s="134">
        <v>838.62</v>
      </c>
      <c r="L347" s="134">
        <v>907.81</v>
      </c>
      <c r="M347" s="134">
        <v>994.05</v>
      </c>
      <c r="N347" s="134">
        <v>994.11</v>
      </c>
      <c r="O347" s="134">
        <v>1032.8800000000001</v>
      </c>
      <c r="P347" s="135">
        <v>1081.43</v>
      </c>
      <c r="Q347" s="135">
        <v>1124.69</v>
      </c>
      <c r="R347" s="135">
        <v>1158.43</v>
      </c>
      <c r="S347" s="135">
        <v>1193.18</v>
      </c>
      <c r="T347" s="135">
        <v>1193.18</v>
      </c>
      <c r="U347" s="135">
        <v>1193.18</v>
      </c>
      <c r="V347" s="135">
        <v>1193.18</v>
      </c>
      <c r="W347" s="135">
        <v>1193.18</v>
      </c>
      <c r="X347" s="135">
        <v>1216.92</v>
      </c>
      <c r="Y347" s="135">
        <v>1241.1400000000001</v>
      </c>
      <c r="Z347" s="135">
        <v>1290.6600000000001</v>
      </c>
      <c r="AA347" s="135">
        <v>1351.97</v>
      </c>
      <c r="AB347" s="135">
        <v>1419.43</v>
      </c>
      <c r="AC347" s="135">
        <v>1476.06</v>
      </c>
      <c r="AD347" s="135">
        <v>1534.95</v>
      </c>
      <c r="AE347" s="135">
        <v>1580.85</v>
      </c>
      <c r="AF347" s="135">
        <v>1644.09</v>
      </c>
      <c r="AG347" s="134">
        <v>1723.66</v>
      </c>
      <c r="AH347" s="134">
        <v>1807.08</v>
      </c>
      <c r="AI347" s="121"/>
    </row>
    <row r="348" spans="1:35" x14ac:dyDescent="0.15">
      <c r="A348" s="16" t="s">
        <v>1177</v>
      </c>
      <c r="B348" s="126" t="s">
        <v>1178</v>
      </c>
      <c r="C348" s="16" t="s">
        <v>1179</v>
      </c>
      <c r="D348" s="126" t="s">
        <v>94</v>
      </c>
      <c r="E348" s="126" t="s">
        <v>88</v>
      </c>
      <c r="F348" s="134" t="s">
        <v>52</v>
      </c>
      <c r="G348" s="134" t="s">
        <v>52</v>
      </c>
      <c r="H348" s="134" t="s">
        <v>52</v>
      </c>
      <c r="I348" s="134" t="s">
        <v>52</v>
      </c>
      <c r="J348" s="134" t="s">
        <v>52</v>
      </c>
      <c r="K348" s="134" t="s">
        <v>52</v>
      </c>
      <c r="L348" s="134" t="s">
        <v>52</v>
      </c>
      <c r="M348" s="134" t="s">
        <v>52</v>
      </c>
      <c r="N348" s="140">
        <v>57.08</v>
      </c>
      <c r="O348" s="134">
        <v>58.01</v>
      </c>
      <c r="P348" s="135">
        <v>60.85</v>
      </c>
      <c r="Q348" s="135">
        <v>63.53</v>
      </c>
      <c r="R348" s="135">
        <v>65.44</v>
      </c>
      <c r="S348" s="135">
        <v>67.73</v>
      </c>
      <c r="T348" s="135">
        <v>69.69</v>
      </c>
      <c r="U348" s="135">
        <v>69.69</v>
      </c>
      <c r="V348" s="135">
        <v>69.69</v>
      </c>
      <c r="W348" s="135">
        <v>69.69</v>
      </c>
      <c r="X348" s="135">
        <v>71.05</v>
      </c>
      <c r="Y348" s="135">
        <v>72.44</v>
      </c>
      <c r="Z348" s="135">
        <v>73.849999999999994</v>
      </c>
      <c r="AA348" s="135">
        <v>75.290000000000006</v>
      </c>
      <c r="AB348" s="135">
        <v>77.510000000000005</v>
      </c>
      <c r="AC348" s="135">
        <v>79.8</v>
      </c>
      <c r="AD348" s="135">
        <v>81.36</v>
      </c>
      <c r="AE348" s="135">
        <v>82.95</v>
      </c>
      <c r="AF348" s="135">
        <v>84.57</v>
      </c>
      <c r="AG348" s="134">
        <v>89.57</v>
      </c>
      <c r="AH348" s="134">
        <v>92.21</v>
      </c>
    </row>
    <row r="349" spans="1:35" x14ac:dyDescent="0.15">
      <c r="A349" s="126" t="s">
        <v>1180</v>
      </c>
      <c r="B349" s="126" t="s">
        <v>1181</v>
      </c>
      <c r="C349" s="126" t="s">
        <v>1182</v>
      </c>
      <c r="D349" s="126" t="s">
        <v>94</v>
      </c>
      <c r="E349" s="126" t="s">
        <v>86</v>
      </c>
      <c r="F349" s="134">
        <v>45.94</v>
      </c>
      <c r="G349" s="134">
        <v>49.78</v>
      </c>
      <c r="H349" s="134">
        <v>54.32</v>
      </c>
      <c r="I349" s="134">
        <v>61.55</v>
      </c>
      <c r="J349" s="134">
        <v>65.17</v>
      </c>
      <c r="K349" s="139">
        <v>70.17</v>
      </c>
      <c r="L349" s="134">
        <v>85.17</v>
      </c>
      <c r="M349" s="134">
        <v>109.3</v>
      </c>
      <c r="N349" s="134">
        <v>120.12</v>
      </c>
      <c r="O349" s="134">
        <v>126.01</v>
      </c>
      <c r="P349" s="135">
        <v>132.24</v>
      </c>
      <c r="Q349" s="135">
        <v>138.78</v>
      </c>
      <c r="R349" s="135">
        <v>145.62</v>
      </c>
      <c r="S349" s="135">
        <v>152.82</v>
      </c>
      <c r="T349" s="135">
        <v>160.11000000000001</v>
      </c>
      <c r="U349" s="135">
        <v>160.11000000000001</v>
      </c>
      <c r="V349" s="135">
        <v>166.41</v>
      </c>
      <c r="W349" s="135">
        <v>169.65</v>
      </c>
      <c r="X349" s="135">
        <v>172.98</v>
      </c>
      <c r="Y349" s="135">
        <v>176.4</v>
      </c>
      <c r="Z349" s="135">
        <v>179.91</v>
      </c>
      <c r="AA349" s="135">
        <v>183.42</v>
      </c>
      <c r="AB349" s="135">
        <v>195.39</v>
      </c>
      <c r="AC349" s="135">
        <v>219.33</v>
      </c>
      <c r="AD349" s="135">
        <v>229.32</v>
      </c>
      <c r="AE349" s="135">
        <v>244.26</v>
      </c>
      <c r="AF349" s="135">
        <v>254.25</v>
      </c>
      <c r="AG349" s="134">
        <v>269.19</v>
      </c>
      <c r="AH349" s="134">
        <v>282.14999999999998</v>
      </c>
      <c r="AI349" s="121"/>
    </row>
    <row r="350" spans="1:35" x14ac:dyDescent="0.15">
      <c r="A350" s="126" t="s">
        <v>1183</v>
      </c>
      <c r="B350" s="126" t="s">
        <v>1184</v>
      </c>
      <c r="C350" s="126" t="s">
        <v>1185</v>
      </c>
      <c r="D350" s="126" t="s">
        <v>94</v>
      </c>
      <c r="E350" s="126" t="s">
        <v>76</v>
      </c>
      <c r="F350" s="134">
        <v>136.27000000000001</v>
      </c>
      <c r="G350" s="134">
        <v>141.19999999999999</v>
      </c>
      <c r="H350" s="134">
        <v>125.75</v>
      </c>
      <c r="I350" s="134">
        <v>137.38999999999999</v>
      </c>
      <c r="J350" s="134">
        <v>143.57</v>
      </c>
      <c r="K350" s="134">
        <v>151.78</v>
      </c>
      <c r="L350" s="134">
        <v>159.37</v>
      </c>
      <c r="M350" s="134">
        <v>174.11</v>
      </c>
      <c r="N350" s="134">
        <v>182.81</v>
      </c>
      <c r="O350" s="134">
        <v>191.5</v>
      </c>
      <c r="P350" s="135">
        <v>191.49</v>
      </c>
      <c r="Q350" s="135">
        <v>191.49</v>
      </c>
      <c r="R350" s="135">
        <v>197.04</v>
      </c>
      <c r="S350" s="135">
        <v>201.97</v>
      </c>
      <c r="T350" s="135">
        <v>203.99</v>
      </c>
      <c r="U350" s="135">
        <v>203.99</v>
      </c>
      <c r="V350" s="135">
        <v>203.99</v>
      </c>
      <c r="W350" s="135">
        <v>203.99</v>
      </c>
      <c r="X350" s="135">
        <v>207.56</v>
      </c>
      <c r="Y350" s="135">
        <v>211.19</v>
      </c>
      <c r="Z350" s="135">
        <v>215.29</v>
      </c>
      <c r="AA350" s="135">
        <v>220.29</v>
      </c>
      <c r="AB350" s="135">
        <v>226.88</v>
      </c>
      <c r="AC350" s="135">
        <v>233.66</v>
      </c>
      <c r="AD350" s="135">
        <v>238.66</v>
      </c>
      <c r="AE350" s="135">
        <v>243.66</v>
      </c>
      <c r="AF350" s="135">
        <v>248.51</v>
      </c>
      <c r="AG350" s="134">
        <v>255.94</v>
      </c>
      <c r="AH350" s="134">
        <v>263.58999999999997</v>
      </c>
      <c r="AI350" s="121"/>
    </row>
    <row r="351" spans="1:35" x14ac:dyDescent="0.15">
      <c r="A351" s="126" t="s">
        <v>1186</v>
      </c>
      <c r="B351" s="126" t="s">
        <v>1187</v>
      </c>
      <c r="C351" s="126" t="s">
        <v>1188</v>
      </c>
      <c r="D351" s="126" t="s">
        <v>94</v>
      </c>
      <c r="E351" s="126" t="s">
        <v>76</v>
      </c>
      <c r="F351" s="134">
        <v>98.54</v>
      </c>
      <c r="G351" s="134">
        <v>99.31</v>
      </c>
      <c r="H351" s="134">
        <v>99.31</v>
      </c>
      <c r="I351" s="134">
        <v>109.08</v>
      </c>
      <c r="J351" s="134">
        <v>124.98</v>
      </c>
      <c r="K351" s="134">
        <v>137.35</v>
      </c>
      <c r="L351" s="134">
        <v>149.47</v>
      </c>
      <c r="M351" s="134">
        <v>159.77000000000001</v>
      </c>
      <c r="N351" s="134">
        <v>169.22</v>
      </c>
      <c r="O351" s="134">
        <v>177.34</v>
      </c>
      <c r="P351" s="135">
        <v>183.55</v>
      </c>
      <c r="Q351" s="135">
        <v>188.14</v>
      </c>
      <c r="R351" s="135">
        <v>192.84</v>
      </c>
      <c r="S351" s="135">
        <v>198.63</v>
      </c>
      <c r="T351" s="135">
        <v>202.6</v>
      </c>
      <c r="U351" s="135">
        <v>202.6</v>
      </c>
      <c r="V351" s="135">
        <v>202.6</v>
      </c>
      <c r="W351" s="135">
        <v>202.6</v>
      </c>
      <c r="X351" s="135">
        <v>202.6</v>
      </c>
      <c r="Y351" s="135">
        <v>202.6</v>
      </c>
      <c r="Z351" s="135">
        <v>206.63</v>
      </c>
      <c r="AA351" s="135">
        <v>211.63</v>
      </c>
      <c r="AB351" s="135">
        <v>217.97</v>
      </c>
      <c r="AC351" s="135">
        <v>224.5</v>
      </c>
      <c r="AD351" s="135">
        <v>229.5</v>
      </c>
      <c r="AE351" s="135">
        <v>234.5</v>
      </c>
      <c r="AF351" s="135">
        <v>239.5</v>
      </c>
      <c r="AG351" s="134">
        <v>246.66</v>
      </c>
      <c r="AH351" s="134">
        <v>254.04</v>
      </c>
      <c r="AI351" s="121"/>
    </row>
    <row r="352" spans="1:35" x14ac:dyDescent="0.15">
      <c r="A352" s="126" t="s">
        <v>1189</v>
      </c>
      <c r="B352" s="126" t="s">
        <v>1190</v>
      </c>
      <c r="C352" s="126" t="s">
        <v>1191</v>
      </c>
      <c r="D352" s="126" t="s">
        <v>94</v>
      </c>
      <c r="E352" s="126" t="s">
        <v>74</v>
      </c>
      <c r="F352" s="134">
        <v>697.04</v>
      </c>
      <c r="G352" s="134">
        <v>734.32</v>
      </c>
      <c r="H352" s="134">
        <v>781.45</v>
      </c>
      <c r="I352" s="134">
        <v>836.36</v>
      </c>
      <c r="J352" s="134">
        <v>869.6</v>
      </c>
      <c r="K352" s="134">
        <v>959.91</v>
      </c>
      <c r="L352" s="134">
        <v>983.88</v>
      </c>
      <c r="M352" s="134">
        <v>1087.2</v>
      </c>
      <c r="N352" s="134">
        <v>1138.44</v>
      </c>
      <c r="O352" s="134">
        <v>1192.19</v>
      </c>
      <c r="P352" s="135">
        <v>1251.21</v>
      </c>
      <c r="Q352" s="135">
        <v>1312.94</v>
      </c>
      <c r="R352" s="135">
        <v>1302.56</v>
      </c>
      <c r="S352" s="135">
        <v>1328.44</v>
      </c>
      <c r="T352" s="135">
        <v>1345.85</v>
      </c>
      <c r="U352" s="135">
        <v>1345.85</v>
      </c>
      <c r="V352" s="135">
        <v>1345.85</v>
      </c>
      <c r="W352" s="135">
        <v>1392.95</v>
      </c>
      <c r="X352" s="135">
        <v>1392.95</v>
      </c>
      <c r="Y352" s="135">
        <v>1392.95</v>
      </c>
      <c r="Z352" s="135">
        <v>1444.48</v>
      </c>
      <c r="AA352" s="135">
        <v>1502.11</v>
      </c>
      <c r="AB352" s="135">
        <v>1562.04</v>
      </c>
      <c r="AC352" s="135">
        <v>1624.36</v>
      </c>
      <c r="AD352" s="135">
        <v>1672.92</v>
      </c>
      <c r="AE352" s="135">
        <v>1722.94</v>
      </c>
      <c r="AF352" s="135">
        <v>1791.68</v>
      </c>
      <c r="AG352" s="134">
        <v>1863.16</v>
      </c>
      <c r="AH352" s="134">
        <v>1956.13</v>
      </c>
      <c r="AI352" s="121"/>
    </row>
    <row r="353" spans="1:35" ht="17" x14ac:dyDescent="0.15">
      <c r="A353" s="126" t="s">
        <v>1192</v>
      </c>
      <c r="B353" s="126" t="s">
        <v>1193</v>
      </c>
      <c r="C353" s="126" t="s">
        <v>1194</v>
      </c>
      <c r="D353" s="126" t="s">
        <v>194</v>
      </c>
      <c r="E353" s="126" t="s">
        <v>76</v>
      </c>
      <c r="F353" s="134">
        <v>86</v>
      </c>
      <c r="G353" s="134">
        <v>95</v>
      </c>
      <c r="H353" s="134">
        <v>100</v>
      </c>
      <c r="I353" s="134">
        <v>111.92</v>
      </c>
      <c r="J353" s="134">
        <v>117.9</v>
      </c>
      <c r="K353" s="134">
        <v>126.75</v>
      </c>
      <c r="L353" s="134">
        <v>152.37</v>
      </c>
      <c r="M353" s="134">
        <v>171.4</v>
      </c>
      <c r="N353" s="134">
        <v>182.96</v>
      </c>
      <c r="O353" s="134">
        <v>188.44</v>
      </c>
      <c r="P353" s="135">
        <v>192.22</v>
      </c>
      <c r="Q353" s="135">
        <v>197.99</v>
      </c>
      <c r="R353" s="135">
        <v>197.99</v>
      </c>
      <c r="S353" s="135" t="s">
        <v>52</v>
      </c>
      <c r="T353" s="135" t="s">
        <v>52</v>
      </c>
      <c r="U353" s="135" t="s">
        <v>52</v>
      </c>
      <c r="V353" s="135" t="s">
        <v>52</v>
      </c>
      <c r="W353" s="135" t="s">
        <v>52</v>
      </c>
      <c r="X353" s="135" t="s">
        <v>52</v>
      </c>
      <c r="Y353" s="135" t="s">
        <v>52</v>
      </c>
      <c r="Z353" s="135" t="s">
        <v>52</v>
      </c>
      <c r="AA353" s="135" t="s">
        <v>52</v>
      </c>
      <c r="AB353" s="135" t="s">
        <v>52</v>
      </c>
      <c r="AC353" s="135" t="s">
        <v>52</v>
      </c>
      <c r="AD353" s="135" t="s">
        <v>52</v>
      </c>
      <c r="AE353" s="135" t="s">
        <v>52</v>
      </c>
      <c r="AF353" s="135" t="s">
        <v>52</v>
      </c>
      <c r="AG353" s="134" t="s">
        <v>52</v>
      </c>
      <c r="AH353" s="134" t="s">
        <v>52</v>
      </c>
      <c r="AI353" s="121"/>
    </row>
    <row r="354" spans="1:35" x14ac:dyDescent="0.15">
      <c r="A354" s="126" t="s">
        <v>1195</v>
      </c>
      <c r="B354" s="126" t="s">
        <v>1196</v>
      </c>
      <c r="C354" s="126" t="s">
        <v>1197</v>
      </c>
      <c r="D354" s="126" t="s">
        <v>94</v>
      </c>
      <c r="E354" s="126" t="s">
        <v>76</v>
      </c>
      <c r="F354" s="134">
        <v>155.11000000000001</v>
      </c>
      <c r="G354" s="134">
        <v>164.08</v>
      </c>
      <c r="H354" s="134">
        <v>165.48</v>
      </c>
      <c r="I354" s="134">
        <v>165.78</v>
      </c>
      <c r="J354" s="134">
        <v>172.36</v>
      </c>
      <c r="K354" s="134">
        <v>188.74</v>
      </c>
      <c r="L354" s="134">
        <v>196.83</v>
      </c>
      <c r="M354" s="134">
        <v>204.6</v>
      </c>
      <c r="N354" s="134">
        <v>212.94</v>
      </c>
      <c r="O354" s="134">
        <v>221.46</v>
      </c>
      <c r="P354" s="135">
        <v>229.96</v>
      </c>
      <c r="Q354" s="135">
        <v>236.92</v>
      </c>
      <c r="R354" s="135">
        <v>246.95</v>
      </c>
      <c r="S354" s="135">
        <v>257.81</v>
      </c>
      <c r="T354" s="135">
        <v>262.95999999999998</v>
      </c>
      <c r="U354" s="135">
        <v>262.95999999999998</v>
      </c>
      <c r="V354" s="135">
        <v>262.95999999999998</v>
      </c>
      <c r="W354" s="135">
        <v>268.19</v>
      </c>
      <c r="X354" s="135">
        <v>273.52999999999997</v>
      </c>
      <c r="Y354" s="135">
        <v>278.97000000000003</v>
      </c>
      <c r="Z354" s="135">
        <v>284.52</v>
      </c>
      <c r="AA354" s="135">
        <v>290.19</v>
      </c>
      <c r="AB354" s="135">
        <v>298.86</v>
      </c>
      <c r="AC354" s="135">
        <v>307.8</v>
      </c>
      <c r="AD354" s="135">
        <v>313.92</v>
      </c>
      <c r="AE354" s="135">
        <v>320.17</v>
      </c>
      <c r="AF354" s="135">
        <v>326.54000000000002</v>
      </c>
      <c r="AG354" s="134">
        <v>336.3</v>
      </c>
      <c r="AH354" s="134">
        <v>346.36</v>
      </c>
      <c r="AI354" s="121"/>
    </row>
    <row r="355" spans="1:35" x14ac:dyDescent="0.15">
      <c r="A355" s="126" t="s">
        <v>1198</v>
      </c>
      <c r="B355" s="16" t="s">
        <v>1199</v>
      </c>
      <c r="C355" s="126" t="s">
        <v>1200</v>
      </c>
      <c r="D355" s="126" t="s">
        <v>94</v>
      </c>
      <c r="E355" s="126" t="s">
        <v>82</v>
      </c>
      <c r="F355" s="134">
        <v>475.55</v>
      </c>
      <c r="G355" s="134">
        <v>487</v>
      </c>
      <c r="H355" s="134">
        <v>537.54999999999995</v>
      </c>
      <c r="I355" s="134">
        <v>601.24</v>
      </c>
      <c r="J355" s="134">
        <v>652.03</v>
      </c>
      <c r="K355" s="134">
        <v>699.28</v>
      </c>
      <c r="L355" s="134">
        <v>767.66</v>
      </c>
      <c r="M355" s="134">
        <v>870.41</v>
      </c>
      <c r="N355" s="134">
        <v>924.81</v>
      </c>
      <c r="O355" s="134">
        <v>966.46</v>
      </c>
      <c r="P355" s="135">
        <v>1008.75</v>
      </c>
      <c r="Q355" s="135">
        <v>1049.0999999999999</v>
      </c>
      <c r="R355" s="135">
        <v>1089.75</v>
      </c>
      <c r="S355" s="135">
        <v>1130.6199999999999</v>
      </c>
      <c r="T355" s="135">
        <v>1161.71</v>
      </c>
      <c r="U355" s="135">
        <v>1161.71</v>
      </c>
      <c r="V355" s="135">
        <v>1161.71</v>
      </c>
      <c r="W355" s="135">
        <v>1184.83</v>
      </c>
      <c r="X355" s="135">
        <v>1208.4100000000001</v>
      </c>
      <c r="Y355" s="135">
        <v>1232.46</v>
      </c>
      <c r="Z355" s="135">
        <v>1281.6400000000001</v>
      </c>
      <c r="AA355" s="135">
        <v>1345.59</v>
      </c>
      <c r="AB355" s="135">
        <v>1426.19</v>
      </c>
      <c r="AC355" s="135">
        <v>1468.83</v>
      </c>
      <c r="AD355" s="135">
        <v>1527.44</v>
      </c>
      <c r="AE355" s="135">
        <v>1573.11</v>
      </c>
      <c r="AF355" s="135">
        <v>1651.61</v>
      </c>
      <c r="AG355" s="134">
        <v>1734.03</v>
      </c>
      <c r="AH355" s="134">
        <v>1820.56</v>
      </c>
      <c r="AI355" s="121"/>
    </row>
    <row r="356" spans="1:35" x14ac:dyDescent="0.15">
      <c r="A356" s="126" t="s">
        <v>1201</v>
      </c>
      <c r="B356" s="126" t="s">
        <v>1202</v>
      </c>
      <c r="C356" s="126" t="s">
        <v>1203</v>
      </c>
      <c r="D356" s="126" t="s">
        <v>94</v>
      </c>
      <c r="E356" s="126" t="s">
        <v>76</v>
      </c>
      <c r="F356" s="134">
        <v>148.29</v>
      </c>
      <c r="G356" s="134">
        <v>159.65</v>
      </c>
      <c r="H356" s="134">
        <v>148.29</v>
      </c>
      <c r="I356" s="134">
        <v>154.96</v>
      </c>
      <c r="J356" s="134">
        <v>160.78</v>
      </c>
      <c r="K356" s="134">
        <v>171.37</v>
      </c>
      <c r="L356" s="134">
        <v>181.25</v>
      </c>
      <c r="M356" s="134">
        <v>195.22</v>
      </c>
      <c r="N356" s="134">
        <v>207.95</v>
      </c>
      <c r="O356" s="134">
        <v>218.2</v>
      </c>
      <c r="P356" s="135">
        <v>218.24</v>
      </c>
      <c r="Q356" s="135">
        <v>229.04</v>
      </c>
      <c r="R356" s="135">
        <v>240.38</v>
      </c>
      <c r="S356" s="135">
        <v>240.38</v>
      </c>
      <c r="T356" s="135">
        <v>240.38</v>
      </c>
      <c r="U356" s="135">
        <v>240.38</v>
      </c>
      <c r="V356" s="135">
        <v>240.38</v>
      </c>
      <c r="W356" s="135">
        <v>240.38</v>
      </c>
      <c r="X356" s="135">
        <v>240.38</v>
      </c>
      <c r="Y356" s="135">
        <v>240.38</v>
      </c>
      <c r="Z356" s="135">
        <v>245.16</v>
      </c>
      <c r="AA356" s="135">
        <v>250.16</v>
      </c>
      <c r="AB356" s="135">
        <v>257.64</v>
      </c>
      <c r="AC356" s="135">
        <v>265.33999999999997</v>
      </c>
      <c r="AD356" s="135">
        <v>270.62</v>
      </c>
      <c r="AE356" s="135">
        <v>276.01</v>
      </c>
      <c r="AF356" s="135">
        <v>281.5</v>
      </c>
      <c r="AG356" s="134">
        <v>289.92</v>
      </c>
      <c r="AH356" s="134">
        <v>298.58999999999997</v>
      </c>
      <c r="AI356" s="121"/>
    </row>
    <row r="357" spans="1:35" ht="17" x14ac:dyDescent="0.15">
      <c r="A357" s="126" t="s">
        <v>1204</v>
      </c>
      <c r="B357" s="126" t="s">
        <v>1205</v>
      </c>
      <c r="C357" s="126" t="s">
        <v>1206</v>
      </c>
      <c r="D357" s="126" t="s">
        <v>194</v>
      </c>
      <c r="E357" s="126" t="s">
        <v>76</v>
      </c>
      <c r="F357" s="134">
        <v>88.38</v>
      </c>
      <c r="G357" s="134">
        <v>90.42</v>
      </c>
      <c r="H357" s="134">
        <v>93.09</v>
      </c>
      <c r="I357" s="134">
        <v>99.67</v>
      </c>
      <c r="J357" s="134">
        <v>101.96</v>
      </c>
      <c r="K357" s="134">
        <v>107.5</v>
      </c>
      <c r="L357" s="134">
        <v>111.78</v>
      </c>
      <c r="M357" s="134">
        <v>118.53</v>
      </c>
      <c r="N357" s="134">
        <v>122.09</v>
      </c>
      <c r="O357" s="134">
        <v>125.16</v>
      </c>
      <c r="P357" s="135">
        <v>128.38</v>
      </c>
      <c r="Q357" s="135">
        <v>131.54</v>
      </c>
      <c r="R357" s="135">
        <v>134.83000000000001</v>
      </c>
      <c r="S357" s="135" t="s">
        <v>52</v>
      </c>
      <c r="T357" s="135" t="s">
        <v>52</v>
      </c>
      <c r="U357" s="135" t="s">
        <v>52</v>
      </c>
      <c r="V357" s="135" t="s">
        <v>52</v>
      </c>
      <c r="W357" s="135" t="s">
        <v>52</v>
      </c>
      <c r="X357" s="135" t="s">
        <v>52</v>
      </c>
      <c r="Y357" s="135" t="s">
        <v>52</v>
      </c>
      <c r="Z357" s="135" t="s">
        <v>52</v>
      </c>
      <c r="AA357" s="135" t="s">
        <v>52</v>
      </c>
      <c r="AB357" s="135" t="s">
        <v>52</v>
      </c>
      <c r="AC357" s="135" t="s">
        <v>52</v>
      </c>
      <c r="AD357" s="135" t="s">
        <v>52</v>
      </c>
      <c r="AE357" s="135" t="s">
        <v>52</v>
      </c>
      <c r="AF357" s="135" t="s">
        <v>52</v>
      </c>
      <c r="AG357" s="134" t="s">
        <v>52</v>
      </c>
      <c r="AH357" s="134" t="s">
        <v>52</v>
      </c>
      <c r="AI357" s="121"/>
    </row>
    <row r="358" spans="1:35" ht="17" x14ac:dyDescent="0.15">
      <c r="A358" s="129" t="s">
        <v>1207</v>
      </c>
      <c r="B358" s="126" t="s">
        <v>52</v>
      </c>
      <c r="C358" s="129" t="s">
        <v>1208</v>
      </c>
      <c r="D358" s="126" t="s">
        <v>194</v>
      </c>
      <c r="E358" s="126" t="s">
        <v>76</v>
      </c>
      <c r="F358" s="134" t="s">
        <v>52</v>
      </c>
      <c r="G358" s="134" t="s">
        <v>52</v>
      </c>
      <c r="H358" s="134" t="s">
        <v>52</v>
      </c>
      <c r="I358" s="134" t="s">
        <v>52</v>
      </c>
      <c r="J358" s="134" t="s">
        <v>52</v>
      </c>
      <c r="K358" s="134" t="s">
        <v>52</v>
      </c>
      <c r="L358" s="134" t="s">
        <v>52</v>
      </c>
      <c r="M358" s="134" t="s">
        <v>52</v>
      </c>
      <c r="N358" s="134" t="s">
        <v>52</v>
      </c>
      <c r="O358" s="134" t="s">
        <v>52</v>
      </c>
      <c r="P358" s="135" t="s">
        <v>52</v>
      </c>
      <c r="Q358" s="135" t="s">
        <v>52</v>
      </c>
      <c r="R358" s="135" t="s">
        <v>52</v>
      </c>
      <c r="S358" s="135" t="s">
        <v>52</v>
      </c>
      <c r="T358" s="135" t="s">
        <v>52</v>
      </c>
      <c r="U358" s="135" t="s">
        <v>52</v>
      </c>
      <c r="V358" s="135" t="s">
        <v>52</v>
      </c>
      <c r="W358" s="135" t="s">
        <v>52</v>
      </c>
      <c r="X358" s="135" t="s">
        <v>52</v>
      </c>
      <c r="Y358" s="135" t="s">
        <v>52</v>
      </c>
      <c r="Z358" s="135" t="s">
        <v>52</v>
      </c>
      <c r="AA358" s="135" t="s">
        <v>52</v>
      </c>
      <c r="AB358" s="135" t="s">
        <v>52</v>
      </c>
      <c r="AC358" s="135" t="s">
        <v>52</v>
      </c>
      <c r="AD358" s="135" t="s">
        <v>52</v>
      </c>
      <c r="AE358" s="135" t="s">
        <v>52</v>
      </c>
      <c r="AF358" s="135" t="s">
        <v>52</v>
      </c>
      <c r="AG358" s="134" t="s">
        <v>52</v>
      </c>
      <c r="AH358" s="134" t="s">
        <v>52</v>
      </c>
      <c r="AI358" s="121"/>
    </row>
    <row r="359" spans="1:35" x14ac:dyDescent="0.15">
      <c r="A359" s="126" t="s">
        <v>1209</v>
      </c>
      <c r="B359" s="126" t="s">
        <v>1210</v>
      </c>
      <c r="C359" s="126" t="s">
        <v>1211</v>
      </c>
      <c r="D359" s="126" t="s">
        <v>94</v>
      </c>
      <c r="E359" s="126" t="s">
        <v>78</v>
      </c>
      <c r="F359" s="134" t="s">
        <v>52</v>
      </c>
      <c r="G359" s="134" t="s">
        <v>52</v>
      </c>
      <c r="H359" s="134">
        <v>637.20000000000005</v>
      </c>
      <c r="I359" s="134">
        <v>697.69</v>
      </c>
      <c r="J359" s="134">
        <v>750.05</v>
      </c>
      <c r="K359" s="134">
        <v>787.33</v>
      </c>
      <c r="L359" s="134">
        <v>862.26</v>
      </c>
      <c r="M359" s="134">
        <v>926.72</v>
      </c>
      <c r="N359" s="134">
        <v>934.59</v>
      </c>
      <c r="O359" s="134">
        <v>972.14</v>
      </c>
      <c r="P359" s="135">
        <v>1014.31</v>
      </c>
      <c r="Q359" s="135">
        <v>1028.52</v>
      </c>
      <c r="R359" s="135">
        <v>1042.92</v>
      </c>
      <c r="S359" s="135">
        <v>1068.99</v>
      </c>
      <c r="T359" s="135">
        <v>1095.71</v>
      </c>
      <c r="U359" s="135">
        <v>1095.71</v>
      </c>
      <c r="V359" s="135">
        <v>1128.03</v>
      </c>
      <c r="W359" s="135">
        <v>1128.03</v>
      </c>
      <c r="X359" s="135">
        <v>1128.03</v>
      </c>
      <c r="Y359" s="135">
        <v>1128.03</v>
      </c>
      <c r="Z359" s="135">
        <v>1173.04</v>
      </c>
      <c r="AA359" s="135">
        <v>1231.57</v>
      </c>
      <c r="AB359" s="135">
        <v>1305.3399999999999</v>
      </c>
      <c r="AC359" s="135">
        <v>1344.37</v>
      </c>
      <c r="AD359" s="135">
        <v>1398</v>
      </c>
      <c r="AE359" s="135">
        <v>1467.76</v>
      </c>
      <c r="AF359" s="135">
        <v>1511.65</v>
      </c>
      <c r="AG359" s="134">
        <v>1587.08</v>
      </c>
      <c r="AH359" s="134">
        <v>1666.27</v>
      </c>
      <c r="AI359" s="121"/>
    </row>
    <row r="360" spans="1:35" ht="17" x14ac:dyDescent="0.15">
      <c r="A360" s="129" t="s">
        <v>1212</v>
      </c>
      <c r="B360" s="126" t="s">
        <v>52</v>
      </c>
      <c r="C360" s="129" t="s">
        <v>1213</v>
      </c>
      <c r="D360" s="126" t="s">
        <v>194</v>
      </c>
      <c r="E360" s="126" t="s">
        <v>76</v>
      </c>
      <c r="F360" s="134" t="s">
        <v>52</v>
      </c>
      <c r="G360" s="134" t="s">
        <v>52</v>
      </c>
      <c r="H360" s="134" t="s">
        <v>52</v>
      </c>
      <c r="I360" s="134" t="s">
        <v>52</v>
      </c>
      <c r="J360" s="134" t="s">
        <v>52</v>
      </c>
      <c r="K360" s="134" t="s">
        <v>52</v>
      </c>
      <c r="L360" s="134" t="s">
        <v>52</v>
      </c>
      <c r="M360" s="134" t="s">
        <v>52</v>
      </c>
      <c r="N360" s="134" t="s">
        <v>52</v>
      </c>
      <c r="O360" s="134" t="s">
        <v>52</v>
      </c>
      <c r="P360" s="135" t="s">
        <v>52</v>
      </c>
      <c r="Q360" s="135" t="s">
        <v>52</v>
      </c>
      <c r="R360" s="135" t="s">
        <v>52</v>
      </c>
      <c r="S360" s="135" t="s">
        <v>52</v>
      </c>
      <c r="T360" s="135" t="s">
        <v>52</v>
      </c>
      <c r="U360" s="135" t="s">
        <v>52</v>
      </c>
      <c r="V360" s="135" t="s">
        <v>52</v>
      </c>
      <c r="W360" s="135" t="s">
        <v>52</v>
      </c>
      <c r="X360" s="135" t="s">
        <v>52</v>
      </c>
      <c r="Y360" s="135" t="s">
        <v>52</v>
      </c>
      <c r="Z360" s="135" t="s">
        <v>52</v>
      </c>
      <c r="AA360" s="135" t="s">
        <v>52</v>
      </c>
      <c r="AB360" s="135" t="s">
        <v>52</v>
      </c>
      <c r="AC360" s="135" t="s">
        <v>52</v>
      </c>
      <c r="AD360" s="135" t="s">
        <v>52</v>
      </c>
      <c r="AE360" s="135" t="s">
        <v>52</v>
      </c>
      <c r="AF360" s="135" t="s">
        <v>52</v>
      </c>
      <c r="AG360" s="134" t="s">
        <v>52</v>
      </c>
      <c r="AH360" s="134" t="s">
        <v>52</v>
      </c>
      <c r="AI360" s="130"/>
    </row>
    <row r="361" spans="1:35" x14ac:dyDescent="0.15">
      <c r="A361" s="126" t="s">
        <v>1214</v>
      </c>
      <c r="B361" s="126" t="s">
        <v>1215</v>
      </c>
      <c r="C361" s="126" t="s">
        <v>1216</v>
      </c>
      <c r="D361" s="126" t="s">
        <v>94</v>
      </c>
      <c r="E361" s="126" t="s">
        <v>78</v>
      </c>
      <c r="F361" s="134" t="s">
        <v>52</v>
      </c>
      <c r="G361" s="134" t="s">
        <v>52</v>
      </c>
      <c r="H361" s="134">
        <v>597.19000000000005</v>
      </c>
      <c r="I361" s="134">
        <v>648.37</v>
      </c>
      <c r="J361" s="134">
        <v>705.6</v>
      </c>
      <c r="K361" s="134">
        <v>727.81</v>
      </c>
      <c r="L361" s="134">
        <v>821.7</v>
      </c>
      <c r="M361" s="134">
        <v>942.9</v>
      </c>
      <c r="N361" s="134">
        <v>951.54</v>
      </c>
      <c r="O361" s="134">
        <v>998.37</v>
      </c>
      <c r="P361" s="135">
        <v>1048.01</v>
      </c>
      <c r="Q361" s="135">
        <v>1100.1300000000001</v>
      </c>
      <c r="R361" s="135">
        <v>1154.3</v>
      </c>
      <c r="S361" s="135">
        <v>1209.71</v>
      </c>
      <c r="T361" s="135">
        <v>1244.67</v>
      </c>
      <c r="U361" s="135">
        <v>1244.67</v>
      </c>
      <c r="V361" s="135">
        <v>1244.67</v>
      </c>
      <c r="W361" s="135">
        <v>1269.55</v>
      </c>
      <c r="X361" s="135">
        <v>1294.81</v>
      </c>
      <c r="Y361" s="135">
        <v>1320.58</v>
      </c>
      <c r="Z361" s="135">
        <v>1346.99</v>
      </c>
      <c r="AA361" s="135">
        <v>1407.47</v>
      </c>
      <c r="AB361" s="135">
        <v>1470.38</v>
      </c>
      <c r="AC361" s="135">
        <v>1514.34</v>
      </c>
      <c r="AD361" s="135">
        <v>1574.77</v>
      </c>
      <c r="AE361" s="135">
        <v>1653.35</v>
      </c>
      <c r="AF361" s="135">
        <v>1669.88</v>
      </c>
      <c r="AG361" s="134">
        <v>1753.21</v>
      </c>
      <c r="AH361" s="134">
        <v>1840.69</v>
      </c>
      <c r="AI361" s="121"/>
    </row>
    <row r="362" spans="1:35" ht="17" x14ac:dyDescent="0.15">
      <c r="A362" s="129" t="s">
        <v>1217</v>
      </c>
      <c r="B362" s="126" t="s">
        <v>52</v>
      </c>
      <c r="C362" s="129" t="s">
        <v>1218</v>
      </c>
      <c r="D362" s="126" t="s">
        <v>194</v>
      </c>
      <c r="E362" s="126" t="s">
        <v>76</v>
      </c>
      <c r="F362" s="134" t="s">
        <v>52</v>
      </c>
      <c r="G362" s="134" t="s">
        <v>52</v>
      </c>
      <c r="H362" s="134" t="s">
        <v>52</v>
      </c>
      <c r="I362" s="134" t="s">
        <v>52</v>
      </c>
      <c r="J362" s="134" t="s">
        <v>52</v>
      </c>
      <c r="K362" s="134" t="s">
        <v>52</v>
      </c>
      <c r="L362" s="134" t="s">
        <v>52</v>
      </c>
      <c r="M362" s="134" t="s">
        <v>52</v>
      </c>
      <c r="N362" s="134" t="s">
        <v>52</v>
      </c>
      <c r="O362" s="134" t="s">
        <v>52</v>
      </c>
      <c r="P362" s="135" t="s">
        <v>52</v>
      </c>
      <c r="Q362" s="135" t="s">
        <v>52</v>
      </c>
      <c r="R362" s="135" t="s">
        <v>52</v>
      </c>
      <c r="S362" s="135" t="s">
        <v>52</v>
      </c>
      <c r="T362" s="135" t="s">
        <v>52</v>
      </c>
      <c r="U362" s="135" t="s">
        <v>52</v>
      </c>
      <c r="V362" s="135" t="s">
        <v>52</v>
      </c>
      <c r="W362" s="135" t="s">
        <v>52</v>
      </c>
      <c r="X362" s="135" t="s">
        <v>52</v>
      </c>
      <c r="Y362" s="135" t="s">
        <v>52</v>
      </c>
      <c r="Z362" s="135" t="s">
        <v>52</v>
      </c>
      <c r="AA362" s="135" t="s">
        <v>52</v>
      </c>
      <c r="AB362" s="135" t="s">
        <v>52</v>
      </c>
      <c r="AC362" s="135" t="s">
        <v>52</v>
      </c>
      <c r="AD362" s="135" t="s">
        <v>52</v>
      </c>
      <c r="AE362" s="135" t="s">
        <v>52</v>
      </c>
      <c r="AF362" s="135" t="s">
        <v>52</v>
      </c>
      <c r="AG362" s="134" t="s">
        <v>52</v>
      </c>
      <c r="AH362" s="134" t="s">
        <v>52</v>
      </c>
      <c r="AI362" s="130"/>
    </row>
    <row r="363" spans="1:35" ht="17" x14ac:dyDescent="0.15">
      <c r="A363" s="126" t="s">
        <v>1219</v>
      </c>
      <c r="B363" s="16" t="s">
        <v>1220</v>
      </c>
      <c r="C363" s="126" t="s">
        <v>1221</v>
      </c>
      <c r="D363" s="126" t="s">
        <v>194</v>
      </c>
      <c r="E363" s="126" t="s">
        <v>78</v>
      </c>
      <c r="F363" s="134" t="s">
        <v>52</v>
      </c>
      <c r="G363" s="134">
        <v>546.88</v>
      </c>
      <c r="H363" s="134">
        <v>603.22</v>
      </c>
      <c r="I363" s="134">
        <v>625.86</v>
      </c>
      <c r="J363" s="134">
        <v>705.78</v>
      </c>
      <c r="K363" s="134">
        <v>744.3</v>
      </c>
      <c r="L363" s="134">
        <v>832.91</v>
      </c>
      <c r="M363" s="134">
        <v>949</v>
      </c>
      <c r="N363" s="134">
        <v>955.89</v>
      </c>
      <c r="O363" s="134">
        <v>998.93</v>
      </c>
      <c r="P363" s="135">
        <v>1034.05</v>
      </c>
      <c r="Q363" s="135">
        <v>1069.29</v>
      </c>
      <c r="R363" s="135">
        <v>1121.67</v>
      </c>
      <c r="S363" s="135">
        <v>1175.49</v>
      </c>
      <c r="T363" s="135">
        <v>1209.5999999999999</v>
      </c>
      <c r="U363" s="135">
        <v>1209.5999999999999</v>
      </c>
      <c r="V363" s="135">
        <v>1209.5999999999999</v>
      </c>
      <c r="W363" s="135">
        <v>1209.5999999999999</v>
      </c>
      <c r="X363" s="135">
        <v>1209.5999999999999</v>
      </c>
      <c r="Y363" s="135">
        <v>1209.5999999999999</v>
      </c>
      <c r="Z363" s="135">
        <v>1257.8399999999999</v>
      </c>
      <c r="AA363" s="135">
        <v>1320.57</v>
      </c>
      <c r="AB363" s="135">
        <v>1399.68</v>
      </c>
      <c r="AC363" s="135" t="s">
        <v>52</v>
      </c>
      <c r="AD363" s="135" t="s">
        <v>52</v>
      </c>
      <c r="AE363" s="135" t="s">
        <v>52</v>
      </c>
      <c r="AF363" s="135" t="s">
        <v>52</v>
      </c>
      <c r="AG363" s="134" t="s">
        <v>52</v>
      </c>
      <c r="AH363" s="134" t="s">
        <v>52</v>
      </c>
      <c r="AI363" s="121"/>
    </row>
    <row r="364" spans="1:35" ht="17" x14ac:dyDescent="0.15">
      <c r="A364" s="129" t="s">
        <v>1222</v>
      </c>
      <c r="B364" s="126" t="s">
        <v>52</v>
      </c>
      <c r="C364" s="129" t="s">
        <v>1223</v>
      </c>
      <c r="D364" s="126" t="s">
        <v>194</v>
      </c>
      <c r="E364" s="126" t="s">
        <v>76</v>
      </c>
      <c r="F364" s="134" t="s">
        <v>52</v>
      </c>
      <c r="G364" s="134" t="s">
        <v>52</v>
      </c>
      <c r="H364" s="134" t="s">
        <v>52</v>
      </c>
      <c r="I364" s="134" t="s">
        <v>52</v>
      </c>
      <c r="J364" s="134" t="s">
        <v>52</v>
      </c>
      <c r="K364" s="134" t="s">
        <v>52</v>
      </c>
      <c r="L364" s="134" t="s">
        <v>52</v>
      </c>
      <c r="M364" s="134" t="s">
        <v>52</v>
      </c>
      <c r="N364" s="134" t="s">
        <v>52</v>
      </c>
      <c r="O364" s="134" t="s">
        <v>52</v>
      </c>
      <c r="P364" s="135" t="s">
        <v>52</v>
      </c>
      <c r="Q364" s="135" t="s">
        <v>52</v>
      </c>
      <c r="R364" s="135" t="s">
        <v>52</v>
      </c>
      <c r="S364" s="135" t="s">
        <v>52</v>
      </c>
      <c r="T364" s="135" t="s">
        <v>52</v>
      </c>
      <c r="U364" s="135" t="s">
        <v>52</v>
      </c>
      <c r="V364" s="135" t="s">
        <v>52</v>
      </c>
      <c r="W364" s="135" t="s">
        <v>52</v>
      </c>
      <c r="X364" s="135" t="s">
        <v>52</v>
      </c>
      <c r="Y364" s="135" t="s">
        <v>52</v>
      </c>
      <c r="Z364" s="135" t="s">
        <v>52</v>
      </c>
      <c r="AA364" s="135" t="s">
        <v>52</v>
      </c>
      <c r="AB364" s="135" t="s">
        <v>52</v>
      </c>
      <c r="AC364" s="135" t="s">
        <v>52</v>
      </c>
      <c r="AD364" s="135" t="s">
        <v>52</v>
      </c>
      <c r="AE364" s="135" t="s">
        <v>52</v>
      </c>
      <c r="AF364" s="135" t="s">
        <v>52</v>
      </c>
      <c r="AG364" s="134" t="s">
        <v>52</v>
      </c>
      <c r="AH364" s="134" t="s">
        <v>52</v>
      </c>
      <c r="AI364" s="130"/>
    </row>
    <row r="365" spans="1:35" x14ac:dyDescent="0.15">
      <c r="A365" s="126" t="s">
        <v>1224</v>
      </c>
      <c r="B365" s="126" t="s">
        <v>1225</v>
      </c>
      <c r="C365" s="126" t="s">
        <v>1226</v>
      </c>
      <c r="D365" s="126" t="s">
        <v>94</v>
      </c>
      <c r="E365" s="126" t="s">
        <v>78</v>
      </c>
      <c r="F365" s="134" t="s">
        <v>52</v>
      </c>
      <c r="G365" s="134">
        <v>551.34</v>
      </c>
      <c r="H365" s="134">
        <v>584.28</v>
      </c>
      <c r="I365" s="134">
        <v>626.4</v>
      </c>
      <c r="J365" s="134">
        <v>647.19000000000005</v>
      </c>
      <c r="K365" s="134">
        <v>683.19</v>
      </c>
      <c r="L365" s="134">
        <v>750.15</v>
      </c>
      <c r="M365" s="134">
        <v>899.1</v>
      </c>
      <c r="N365" s="134">
        <v>907.93</v>
      </c>
      <c r="O365" s="134">
        <v>953.73</v>
      </c>
      <c r="P365" s="135">
        <v>1001.88</v>
      </c>
      <c r="Q365" s="135">
        <v>1042.3800000000001</v>
      </c>
      <c r="R365" s="135">
        <v>1094.94</v>
      </c>
      <c r="S365" s="135">
        <v>1149.1199999999999</v>
      </c>
      <c r="T365" s="135">
        <v>1149.1199999999999</v>
      </c>
      <c r="U365" s="135">
        <v>1149.1199999999999</v>
      </c>
      <c r="V365" s="135">
        <v>1149.1199999999999</v>
      </c>
      <c r="W365" s="135">
        <v>1171.53</v>
      </c>
      <c r="X365" s="135">
        <v>1171.53</v>
      </c>
      <c r="Y365" s="135">
        <v>1171.53</v>
      </c>
      <c r="Z365" s="135">
        <v>1218.33</v>
      </c>
      <c r="AA365" s="135">
        <v>1279.1199999999999</v>
      </c>
      <c r="AB365" s="135">
        <v>1336.61</v>
      </c>
      <c r="AC365" s="135">
        <v>1396.68</v>
      </c>
      <c r="AD365" s="135">
        <v>1452.4</v>
      </c>
      <c r="AE365" s="135">
        <v>1524.87</v>
      </c>
      <c r="AF365" s="135">
        <v>1570.46</v>
      </c>
      <c r="AG365" s="134">
        <v>1648.87</v>
      </c>
      <c r="AH365" s="134">
        <v>1731.15</v>
      </c>
      <c r="AI365" s="121"/>
    </row>
    <row r="366" spans="1:35" x14ac:dyDescent="0.15">
      <c r="A366" s="126" t="s">
        <v>1227</v>
      </c>
      <c r="B366" s="126" t="s">
        <v>1228</v>
      </c>
      <c r="C366" s="126" t="s">
        <v>1229</v>
      </c>
      <c r="D366" s="126" t="s">
        <v>94</v>
      </c>
      <c r="E366" s="126" t="s">
        <v>76</v>
      </c>
      <c r="F366" s="134">
        <v>145.28</v>
      </c>
      <c r="G366" s="134">
        <v>142.11000000000001</v>
      </c>
      <c r="H366" s="134">
        <v>163.84</v>
      </c>
      <c r="I366" s="134">
        <v>170.18</v>
      </c>
      <c r="J366" s="134">
        <v>179.09</v>
      </c>
      <c r="K366" s="134">
        <v>185</v>
      </c>
      <c r="L366" s="134">
        <v>194.81</v>
      </c>
      <c r="M366" s="134">
        <v>207.47</v>
      </c>
      <c r="N366" s="134">
        <v>207.47</v>
      </c>
      <c r="O366" s="134">
        <v>214.21</v>
      </c>
      <c r="P366" s="135">
        <v>223.85</v>
      </c>
      <c r="Q366" s="135">
        <v>232.58</v>
      </c>
      <c r="R366" s="135">
        <v>241.65</v>
      </c>
      <c r="S366" s="135">
        <v>253.25</v>
      </c>
      <c r="T366" s="135">
        <v>259.58</v>
      </c>
      <c r="U366" s="135">
        <v>259.58</v>
      </c>
      <c r="V366" s="135">
        <v>268.66000000000003</v>
      </c>
      <c r="W366" s="135">
        <v>274.02999999999997</v>
      </c>
      <c r="X366" s="135">
        <v>279.49</v>
      </c>
      <c r="Y366" s="135">
        <v>285.06</v>
      </c>
      <c r="Z366" s="135">
        <v>290.73</v>
      </c>
      <c r="AA366" s="135">
        <v>296.51</v>
      </c>
      <c r="AB366" s="135">
        <v>305.37</v>
      </c>
      <c r="AC366" s="135">
        <v>314.5</v>
      </c>
      <c r="AD366" s="135">
        <v>320.75</v>
      </c>
      <c r="AE366" s="135">
        <v>327.13</v>
      </c>
      <c r="AF366" s="135">
        <v>333.63</v>
      </c>
      <c r="AG366" s="134">
        <v>343.6</v>
      </c>
      <c r="AH366" s="134">
        <v>353.87</v>
      </c>
      <c r="AI366" s="121"/>
    </row>
    <row r="367" spans="1:35" ht="17" x14ac:dyDescent="0.15">
      <c r="A367" s="126" t="s">
        <v>1230</v>
      </c>
      <c r="B367" s="126" t="s">
        <v>1231</v>
      </c>
      <c r="C367" s="126" t="s">
        <v>1232</v>
      </c>
      <c r="D367" s="126" t="s">
        <v>194</v>
      </c>
      <c r="E367" s="126" t="s">
        <v>76</v>
      </c>
      <c r="F367" s="134">
        <v>43.9</v>
      </c>
      <c r="G367" s="134">
        <v>53</v>
      </c>
      <c r="H367" s="134">
        <v>66.900000000000006</v>
      </c>
      <c r="I367" s="134">
        <v>71.989999999999995</v>
      </c>
      <c r="J367" s="134">
        <v>75.58</v>
      </c>
      <c r="K367" s="134">
        <v>88.9</v>
      </c>
      <c r="L367" s="134">
        <v>96.72</v>
      </c>
      <c r="M367" s="134">
        <v>120.42</v>
      </c>
      <c r="N367" s="134">
        <v>126.32</v>
      </c>
      <c r="O367" s="134">
        <v>132.5</v>
      </c>
      <c r="P367" s="135">
        <v>138.6</v>
      </c>
      <c r="Q367" s="135">
        <v>145.38999999999999</v>
      </c>
      <c r="R367" s="135">
        <v>151.93</v>
      </c>
      <c r="S367" s="135">
        <v>158.38999999999999</v>
      </c>
      <c r="T367" s="135">
        <v>162.75</v>
      </c>
      <c r="U367" s="135">
        <v>162.75</v>
      </c>
      <c r="V367" s="135">
        <v>162.75</v>
      </c>
      <c r="W367" s="135">
        <v>165.91</v>
      </c>
      <c r="X367" s="135">
        <v>169.13</v>
      </c>
      <c r="Y367" s="135">
        <v>172.41</v>
      </c>
      <c r="Z367" s="135">
        <v>177.41</v>
      </c>
      <c r="AA367" s="135">
        <v>182.41</v>
      </c>
      <c r="AB367" s="135">
        <v>187.86</v>
      </c>
      <c r="AC367" s="135" t="s">
        <v>52</v>
      </c>
      <c r="AD367" s="135" t="s">
        <v>52</v>
      </c>
      <c r="AE367" s="135" t="s">
        <v>52</v>
      </c>
      <c r="AF367" s="135" t="s">
        <v>52</v>
      </c>
      <c r="AG367" s="134" t="s">
        <v>52</v>
      </c>
      <c r="AH367" s="134" t="s">
        <v>52</v>
      </c>
      <c r="AI367" s="121"/>
    </row>
    <row r="368" spans="1:35" ht="17" x14ac:dyDescent="0.15">
      <c r="A368" s="129" t="s">
        <v>1233</v>
      </c>
      <c r="B368" s="126" t="s">
        <v>52</v>
      </c>
      <c r="C368" s="129" t="s">
        <v>1234</v>
      </c>
      <c r="D368" s="126" t="s">
        <v>194</v>
      </c>
      <c r="E368" s="126" t="s">
        <v>76</v>
      </c>
      <c r="F368" s="134" t="s">
        <v>52</v>
      </c>
      <c r="G368" s="134">
        <v>158</v>
      </c>
      <c r="H368" s="134" t="s">
        <v>52</v>
      </c>
      <c r="I368" s="134" t="s">
        <v>52</v>
      </c>
      <c r="J368" s="134" t="s">
        <v>52</v>
      </c>
      <c r="K368" s="134" t="s">
        <v>52</v>
      </c>
      <c r="L368" s="134" t="s">
        <v>52</v>
      </c>
      <c r="M368" s="134" t="s">
        <v>52</v>
      </c>
      <c r="N368" s="134" t="s">
        <v>52</v>
      </c>
      <c r="O368" s="134" t="s">
        <v>52</v>
      </c>
      <c r="P368" s="135" t="s">
        <v>52</v>
      </c>
      <c r="Q368" s="135" t="s">
        <v>52</v>
      </c>
      <c r="R368" s="135" t="s">
        <v>52</v>
      </c>
      <c r="S368" s="135" t="s">
        <v>52</v>
      </c>
      <c r="T368" s="135" t="s">
        <v>52</v>
      </c>
      <c r="U368" s="135" t="s">
        <v>52</v>
      </c>
      <c r="V368" s="135" t="s">
        <v>52</v>
      </c>
      <c r="W368" s="135" t="s">
        <v>52</v>
      </c>
      <c r="X368" s="135" t="s">
        <v>52</v>
      </c>
      <c r="Y368" s="135" t="s">
        <v>52</v>
      </c>
      <c r="Z368" s="135" t="s">
        <v>52</v>
      </c>
      <c r="AA368" s="135" t="s">
        <v>52</v>
      </c>
      <c r="AB368" s="135" t="s">
        <v>52</v>
      </c>
      <c r="AC368" s="135" t="s">
        <v>52</v>
      </c>
      <c r="AD368" s="135" t="s">
        <v>52</v>
      </c>
      <c r="AE368" s="135" t="s">
        <v>52</v>
      </c>
      <c r="AF368" s="135" t="s">
        <v>52</v>
      </c>
      <c r="AG368" s="134" t="s">
        <v>52</v>
      </c>
      <c r="AH368" s="134" t="s">
        <v>52</v>
      </c>
      <c r="AI368" s="130"/>
    </row>
    <row r="369" spans="1:35" x14ac:dyDescent="0.15">
      <c r="A369" s="126" t="s">
        <v>1235</v>
      </c>
      <c r="B369" s="126" t="s">
        <v>1236</v>
      </c>
      <c r="C369" s="126" t="s">
        <v>1237</v>
      </c>
      <c r="D369" s="126" t="s">
        <v>94</v>
      </c>
      <c r="E369" s="126" t="s">
        <v>78</v>
      </c>
      <c r="F369" s="134" t="s">
        <v>52</v>
      </c>
      <c r="G369" s="134" t="s">
        <v>52</v>
      </c>
      <c r="H369" s="134">
        <v>771.35</v>
      </c>
      <c r="I369" s="134">
        <v>811.6</v>
      </c>
      <c r="J369" s="134">
        <v>848.13</v>
      </c>
      <c r="K369" s="134">
        <v>897.06</v>
      </c>
      <c r="L369" s="134">
        <v>977.16</v>
      </c>
      <c r="M369" s="134">
        <v>1050.07</v>
      </c>
      <c r="N369" s="134">
        <v>1047.8900000000001</v>
      </c>
      <c r="O369" s="134">
        <v>1097.67</v>
      </c>
      <c r="P369" s="135">
        <v>1149.8</v>
      </c>
      <c r="Q369" s="135">
        <v>1190.05</v>
      </c>
      <c r="R369" s="135">
        <v>1212.6600000000001</v>
      </c>
      <c r="S369" s="135">
        <v>1261.05</v>
      </c>
      <c r="T369" s="135">
        <v>1288.8</v>
      </c>
      <c r="U369" s="135">
        <v>1288.8</v>
      </c>
      <c r="V369" s="135">
        <v>1288.8</v>
      </c>
      <c r="W369" s="135">
        <v>1313.3</v>
      </c>
      <c r="X369" s="135">
        <v>1338.25</v>
      </c>
      <c r="Y369" s="135">
        <v>1365</v>
      </c>
      <c r="Z369" s="135">
        <v>1419.59</v>
      </c>
      <c r="AA369" s="135">
        <v>1490.56</v>
      </c>
      <c r="AB369" s="135">
        <v>1579.99</v>
      </c>
      <c r="AC369" s="135">
        <v>1627.23</v>
      </c>
      <c r="AD369" s="135">
        <v>1692.16</v>
      </c>
      <c r="AE369" s="135">
        <v>1776.6</v>
      </c>
      <c r="AF369" s="135">
        <v>1829.72</v>
      </c>
      <c r="AG369" s="134">
        <v>1921.02</v>
      </c>
      <c r="AH369" s="134">
        <v>2016.88</v>
      </c>
      <c r="AI369" s="121"/>
    </row>
    <row r="370" spans="1:35" ht="17" x14ac:dyDescent="0.15">
      <c r="A370" s="126" t="s">
        <v>1238</v>
      </c>
      <c r="B370" s="126" t="s">
        <v>52</v>
      </c>
      <c r="C370" s="126" t="s">
        <v>1239</v>
      </c>
      <c r="D370" s="126" t="s">
        <v>194</v>
      </c>
      <c r="E370" s="126" t="s">
        <v>76</v>
      </c>
      <c r="F370" s="134" t="s">
        <v>52</v>
      </c>
      <c r="G370" s="134" t="s">
        <v>52</v>
      </c>
      <c r="H370" s="134" t="s">
        <v>52</v>
      </c>
      <c r="I370" s="134" t="s">
        <v>52</v>
      </c>
      <c r="J370" s="134">
        <v>16.84</v>
      </c>
      <c r="K370" s="134" t="s">
        <v>52</v>
      </c>
      <c r="L370" s="134" t="s">
        <v>52</v>
      </c>
      <c r="M370" s="134" t="s">
        <v>52</v>
      </c>
      <c r="N370" s="134" t="s">
        <v>52</v>
      </c>
      <c r="O370" s="134" t="s">
        <v>52</v>
      </c>
      <c r="P370" s="135" t="s">
        <v>52</v>
      </c>
      <c r="Q370" s="135" t="s">
        <v>52</v>
      </c>
      <c r="R370" s="135" t="s">
        <v>52</v>
      </c>
      <c r="S370" s="135" t="s">
        <v>52</v>
      </c>
      <c r="T370" s="135" t="s">
        <v>52</v>
      </c>
      <c r="U370" s="135" t="s">
        <v>52</v>
      </c>
      <c r="V370" s="135" t="s">
        <v>52</v>
      </c>
      <c r="W370" s="135" t="s">
        <v>52</v>
      </c>
      <c r="X370" s="135" t="s">
        <v>52</v>
      </c>
      <c r="Y370" s="135" t="s">
        <v>52</v>
      </c>
      <c r="Z370" s="135" t="s">
        <v>52</v>
      </c>
      <c r="AA370" s="135" t="s">
        <v>52</v>
      </c>
      <c r="AB370" s="135" t="s">
        <v>52</v>
      </c>
      <c r="AC370" s="135" t="s">
        <v>52</v>
      </c>
      <c r="AD370" s="135" t="s">
        <v>52</v>
      </c>
      <c r="AE370" s="135" t="s">
        <v>52</v>
      </c>
      <c r="AF370" s="135" t="s">
        <v>52</v>
      </c>
      <c r="AG370" s="134" t="s">
        <v>52</v>
      </c>
      <c r="AH370" s="134" t="s">
        <v>52</v>
      </c>
      <c r="AI370" s="121"/>
    </row>
    <row r="371" spans="1:35" x14ac:dyDescent="0.15">
      <c r="A371" s="126" t="s">
        <v>1240</v>
      </c>
      <c r="B371" s="126" t="s">
        <v>1241</v>
      </c>
      <c r="C371" s="126" t="s">
        <v>1242</v>
      </c>
      <c r="D371" s="126" t="s">
        <v>94</v>
      </c>
      <c r="E371" s="126" t="s">
        <v>227</v>
      </c>
      <c r="F371" s="134">
        <v>510.65</v>
      </c>
      <c r="G371" s="134">
        <v>545.24</v>
      </c>
      <c r="H371" s="134">
        <v>579.67999999999995</v>
      </c>
      <c r="I371" s="134">
        <v>644.99</v>
      </c>
      <c r="J371" s="134">
        <v>688.02</v>
      </c>
      <c r="K371" s="134">
        <v>719.12</v>
      </c>
      <c r="L371" s="134">
        <v>756.12</v>
      </c>
      <c r="M371" s="134">
        <v>853.95</v>
      </c>
      <c r="N371" s="134">
        <v>900.8</v>
      </c>
      <c r="O371" s="134">
        <v>942.68</v>
      </c>
      <c r="P371" s="135">
        <v>978.74</v>
      </c>
      <c r="Q371" s="135">
        <v>1026.6199999999999</v>
      </c>
      <c r="R371" s="135">
        <v>1066.32</v>
      </c>
      <c r="S371" s="135">
        <v>1095.53</v>
      </c>
      <c r="T371" s="135">
        <v>1095.53</v>
      </c>
      <c r="U371" s="135">
        <v>1095.53</v>
      </c>
      <c r="V371" s="135">
        <v>1095.53</v>
      </c>
      <c r="W371" s="135">
        <v>1095.53</v>
      </c>
      <c r="X371" s="135">
        <v>1095.53</v>
      </c>
      <c r="Y371" s="135">
        <v>1095.53</v>
      </c>
      <c r="Z371" s="135">
        <v>1139.22</v>
      </c>
      <c r="AA371" s="135">
        <v>1196.07</v>
      </c>
      <c r="AB371" s="135">
        <v>1255.75</v>
      </c>
      <c r="AC371" s="135">
        <v>1305.8599999999999</v>
      </c>
      <c r="AD371" s="135">
        <v>1357.97</v>
      </c>
      <c r="AE371" s="135">
        <v>1425.73</v>
      </c>
      <c r="AF371" s="135">
        <v>1468.35</v>
      </c>
      <c r="AG371" s="134">
        <v>1541.61</v>
      </c>
      <c r="AH371" s="134">
        <v>1618.47</v>
      </c>
      <c r="AI371" s="121"/>
    </row>
    <row r="372" spans="1:35" x14ac:dyDescent="0.15">
      <c r="A372" s="126" t="s">
        <v>1243</v>
      </c>
      <c r="B372" s="126" t="s">
        <v>1244</v>
      </c>
      <c r="C372" s="126" t="s">
        <v>1245</v>
      </c>
      <c r="D372" s="126" t="s">
        <v>94</v>
      </c>
      <c r="E372" s="126" t="s">
        <v>78</v>
      </c>
      <c r="F372" s="134">
        <v>802.19</v>
      </c>
      <c r="G372" s="134">
        <v>880.24</v>
      </c>
      <c r="H372" s="134">
        <v>921.54</v>
      </c>
      <c r="I372" s="134">
        <v>963.15</v>
      </c>
      <c r="J372" s="134">
        <v>1006.47</v>
      </c>
      <c r="K372" s="134">
        <v>1002.34</v>
      </c>
      <c r="L372" s="134">
        <v>1002.34</v>
      </c>
      <c r="M372" s="134">
        <v>1002.35</v>
      </c>
      <c r="N372" s="134">
        <v>1017.66</v>
      </c>
      <c r="O372" s="134">
        <v>1067.51</v>
      </c>
      <c r="P372" s="135">
        <v>1117.69</v>
      </c>
      <c r="Q372" s="135">
        <v>1157.92</v>
      </c>
      <c r="R372" s="135">
        <v>1214.6300000000001</v>
      </c>
      <c r="S372" s="135">
        <v>1260.18</v>
      </c>
      <c r="T372" s="135">
        <v>1291.68</v>
      </c>
      <c r="U372" s="135">
        <v>1291.68</v>
      </c>
      <c r="V372" s="135">
        <v>1336.68</v>
      </c>
      <c r="W372" s="135">
        <v>1362.96</v>
      </c>
      <c r="X372" s="135">
        <v>1390.14</v>
      </c>
      <c r="Y372" s="135">
        <v>1376.19</v>
      </c>
      <c r="Z372" s="135">
        <v>1403.64</v>
      </c>
      <c r="AA372" s="135">
        <v>1458.61</v>
      </c>
      <c r="AB372" s="135">
        <v>1516.86</v>
      </c>
      <c r="AC372" s="135">
        <v>1577.43</v>
      </c>
      <c r="AD372" s="135">
        <v>1640.34</v>
      </c>
      <c r="AE372" s="135">
        <v>1705.86</v>
      </c>
      <c r="AF372" s="135">
        <v>1739.97</v>
      </c>
      <c r="AG372" s="134">
        <v>1809.45</v>
      </c>
      <c r="AH372" s="134">
        <v>1899.72</v>
      </c>
      <c r="AI372" s="121"/>
    </row>
    <row r="373" spans="1:35" x14ac:dyDescent="0.15">
      <c r="A373" s="126" t="s">
        <v>1246</v>
      </c>
      <c r="B373" s="126" t="s">
        <v>1247</v>
      </c>
      <c r="C373" s="126" t="s">
        <v>1248</v>
      </c>
      <c r="D373" s="126" t="s">
        <v>94</v>
      </c>
      <c r="E373" s="126" t="s">
        <v>76</v>
      </c>
      <c r="F373" s="134">
        <v>127.19</v>
      </c>
      <c r="G373" s="134">
        <v>131.58000000000001</v>
      </c>
      <c r="H373" s="134">
        <v>134.83000000000001</v>
      </c>
      <c r="I373" s="134">
        <v>138.44</v>
      </c>
      <c r="J373" s="134">
        <v>143.58000000000001</v>
      </c>
      <c r="K373" s="134">
        <v>154.27000000000001</v>
      </c>
      <c r="L373" s="134">
        <v>163.32</v>
      </c>
      <c r="M373" s="134">
        <v>169.85</v>
      </c>
      <c r="N373" s="134">
        <v>169.85</v>
      </c>
      <c r="O373" s="134">
        <v>174.93</v>
      </c>
      <c r="P373" s="135">
        <v>180.2</v>
      </c>
      <c r="Q373" s="135">
        <v>187.77</v>
      </c>
      <c r="R373" s="135">
        <v>195.28</v>
      </c>
      <c r="S373" s="135">
        <v>204.08</v>
      </c>
      <c r="T373" s="135">
        <v>209.18</v>
      </c>
      <c r="U373" s="135">
        <v>209.18</v>
      </c>
      <c r="V373" s="135">
        <v>209.18</v>
      </c>
      <c r="W373" s="135">
        <v>209.18</v>
      </c>
      <c r="X373" s="135">
        <v>213.16</v>
      </c>
      <c r="Y373" s="135">
        <v>217.21</v>
      </c>
      <c r="Z373" s="135">
        <v>222.21</v>
      </c>
      <c r="AA373" s="135">
        <v>227.21</v>
      </c>
      <c r="AB373" s="135">
        <v>234</v>
      </c>
      <c r="AC373" s="135">
        <v>239.15</v>
      </c>
      <c r="AD373" s="135">
        <v>244.15</v>
      </c>
      <c r="AE373" s="135">
        <v>249.15</v>
      </c>
      <c r="AF373" s="135">
        <v>254.15</v>
      </c>
      <c r="AG373" s="134">
        <v>261.75</v>
      </c>
      <c r="AH373" s="134">
        <v>269.58</v>
      </c>
      <c r="AI373" s="121"/>
    </row>
    <row r="374" spans="1:35" x14ac:dyDescent="0.15">
      <c r="A374" s="126" t="s">
        <v>1249</v>
      </c>
      <c r="B374" s="126" t="s">
        <v>1250</v>
      </c>
      <c r="C374" s="126" t="s">
        <v>1251</v>
      </c>
      <c r="D374" s="126" t="s">
        <v>94</v>
      </c>
      <c r="E374" s="126" t="s">
        <v>76</v>
      </c>
      <c r="F374" s="134">
        <v>87.67</v>
      </c>
      <c r="G374" s="134">
        <v>95.38</v>
      </c>
      <c r="H374" s="134">
        <v>101.52</v>
      </c>
      <c r="I374" s="134">
        <v>109.63</v>
      </c>
      <c r="J374" s="134">
        <v>115.1</v>
      </c>
      <c r="K374" s="134">
        <v>129.63999999999999</v>
      </c>
      <c r="L374" s="134">
        <v>140.59</v>
      </c>
      <c r="M374" s="134">
        <v>149.72999999999999</v>
      </c>
      <c r="N374" s="134">
        <v>155.57</v>
      </c>
      <c r="O374" s="134">
        <v>162.97</v>
      </c>
      <c r="P374" s="135">
        <v>171.03</v>
      </c>
      <c r="Q374" s="135">
        <v>179.41</v>
      </c>
      <c r="R374" s="135">
        <v>184.69</v>
      </c>
      <c r="S374" s="135">
        <v>193.83</v>
      </c>
      <c r="T374" s="135">
        <v>193.83</v>
      </c>
      <c r="U374" s="135">
        <v>193.83</v>
      </c>
      <c r="V374" s="135">
        <v>193.83</v>
      </c>
      <c r="W374" s="135">
        <v>197.7</v>
      </c>
      <c r="X374" s="135">
        <v>201.54</v>
      </c>
      <c r="Y374" s="135">
        <v>205.44</v>
      </c>
      <c r="Z374" s="135">
        <v>209.44</v>
      </c>
      <c r="AA374" s="135">
        <v>214.44</v>
      </c>
      <c r="AB374" s="135">
        <v>220.85</v>
      </c>
      <c r="AC374" s="135">
        <v>227.46</v>
      </c>
      <c r="AD374" s="135">
        <v>232.46</v>
      </c>
      <c r="AE374" s="135">
        <v>237.46</v>
      </c>
      <c r="AF374" s="135">
        <v>242.46</v>
      </c>
      <c r="AG374" s="134">
        <v>249.71</v>
      </c>
      <c r="AH374" s="134">
        <v>257.18</v>
      </c>
      <c r="AI374" s="121"/>
    </row>
    <row r="375" spans="1:35" ht="17" x14ac:dyDescent="0.15">
      <c r="A375" s="126" t="s">
        <v>1252</v>
      </c>
      <c r="B375" s="126" t="s">
        <v>1253</v>
      </c>
      <c r="C375" s="126" t="s">
        <v>1254</v>
      </c>
      <c r="D375" s="126" t="s">
        <v>194</v>
      </c>
      <c r="E375" s="126" t="s">
        <v>76</v>
      </c>
      <c r="F375" s="134">
        <v>77.44</v>
      </c>
      <c r="G375" s="134">
        <v>76.930000000000007</v>
      </c>
      <c r="H375" s="134">
        <v>99.41</v>
      </c>
      <c r="I375" s="134">
        <v>105.38</v>
      </c>
      <c r="J375" s="134">
        <v>110.53</v>
      </c>
      <c r="K375" s="134">
        <v>113.3</v>
      </c>
      <c r="L375" s="134">
        <v>121.06</v>
      </c>
      <c r="M375" s="134">
        <v>124.57</v>
      </c>
      <c r="N375" s="134">
        <v>133.29</v>
      </c>
      <c r="O375" s="134">
        <v>139.28</v>
      </c>
      <c r="P375" s="135">
        <v>145.56</v>
      </c>
      <c r="Q375" s="135">
        <v>151.96</v>
      </c>
      <c r="R375" s="135">
        <v>157.28</v>
      </c>
      <c r="S375" s="135" t="s">
        <v>52</v>
      </c>
      <c r="T375" s="135" t="s">
        <v>52</v>
      </c>
      <c r="U375" s="135" t="s">
        <v>52</v>
      </c>
      <c r="V375" s="135" t="s">
        <v>52</v>
      </c>
      <c r="W375" s="135" t="s">
        <v>52</v>
      </c>
      <c r="X375" s="135" t="s">
        <v>52</v>
      </c>
      <c r="Y375" s="135" t="s">
        <v>52</v>
      </c>
      <c r="Z375" s="135" t="s">
        <v>52</v>
      </c>
      <c r="AA375" s="135" t="s">
        <v>52</v>
      </c>
      <c r="AB375" s="135" t="s">
        <v>52</v>
      </c>
      <c r="AC375" s="135" t="s">
        <v>52</v>
      </c>
      <c r="AD375" s="135" t="s">
        <v>52</v>
      </c>
      <c r="AE375" s="135" t="s">
        <v>52</v>
      </c>
      <c r="AF375" s="135" t="s">
        <v>52</v>
      </c>
      <c r="AG375" s="134" t="s">
        <v>52</v>
      </c>
      <c r="AH375" s="134" t="s">
        <v>52</v>
      </c>
      <c r="AI375" s="121"/>
    </row>
    <row r="376" spans="1:35" x14ac:dyDescent="0.15">
      <c r="A376" s="126" t="s">
        <v>1255</v>
      </c>
      <c r="B376" s="126" t="s">
        <v>1256</v>
      </c>
      <c r="C376" s="126" t="s">
        <v>1257</v>
      </c>
      <c r="D376" s="126" t="s">
        <v>94</v>
      </c>
      <c r="E376" s="126" t="s">
        <v>76</v>
      </c>
      <c r="F376" s="134">
        <v>86.67</v>
      </c>
      <c r="G376" s="134">
        <v>94.82</v>
      </c>
      <c r="H376" s="134">
        <v>98.1</v>
      </c>
      <c r="I376" s="134">
        <v>99.44</v>
      </c>
      <c r="J376" s="134">
        <v>101.27</v>
      </c>
      <c r="K376" s="134">
        <v>104.31</v>
      </c>
      <c r="L376" s="134">
        <v>109.13</v>
      </c>
      <c r="M376" s="134">
        <v>112.7</v>
      </c>
      <c r="N376" s="134">
        <v>115.99</v>
      </c>
      <c r="O376" s="134">
        <v>121.34</v>
      </c>
      <c r="P376" s="135">
        <v>126.07</v>
      </c>
      <c r="Q376" s="135">
        <v>128.65</v>
      </c>
      <c r="R376" s="135">
        <v>133.33000000000001</v>
      </c>
      <c r="S376" s="135">
        <v>137.26</v>
      </c>
      <c r="T376" s="135">
        <v>140.69</v>
      </c>
      <c r="U376" s="135">
        <v>140.69</v>
      </c>
      <c r="V376" s="135">
        <v>140.69</v>
      </c>
      <c r="W376" s="135">
        <v>140.69</v>
      </c>
      <c r="X376" s="135">
        <v>140.69</v>
      </c>
      <c r="Y376" s="135">
        <v>140.69</v>
      </c>
      <c r="Z376" s="135">
        <v>145.69</v>
      </c>
      <c r="AA376" s="135">
        <v>145.69</v>
      </c>
      <c r="AB376" s="135">
        <v>150.69</v>
      </c>
      <c r="AC376" s="135">
        <v>150.69</v>
      </c>
      <c r="AD376" s="135">
        <v>155.69</v>
      </c>
      <c r="AE376" s="135">
        <v>155.69</v>
      </c>
      <c r="AF376" s="135">
        <v>160.69</v>
      </c>
      <c r="AG376" s="134">
        <v>165.69</v>
      </c>
      <c r="AH376" s="134">
        <v>170.69</v>
      </c>
      <c r="AI376" s="121"/>
    </row>
    <row r="377" spans="1:35" x14ac:dyDescent="0.15">
      <c r="A377" s="126" t="s">
        <v>1258</v>
      </c>
      <c r="B377" s="126" t="s">
        <v>1259</v>
      </c>
      <c r="C377" s="126" t="s">
        <v>1260</v>
      </c>
      <c r="D377" s="126" t="s">
        <v>94</v>
      </c>
      <c r="E377" s="126" t="s">
        <v>227</v>
      </c>
      <c r="F377" s="134">
        <v>641.89</v>
      </c>
      <c r="G377" s="134">
        <v>663.24</v>
      </c>
      <c r="H377" s="134">
        <v>665.93</v>
      </c>
      <c r="I377" s="134">
        <v>729.43</v>
      </c>
      <c r="J377" s="134">
        <v>785.67</v>
      </c>
      <c r="K377" s="134">
        <v>847.76</v>
      </c>
      <c r="L377" s="134">
        <v>923.16</v>
      </c>
      <c r="M377" s="134">
        <v>1043.83</v>
      </c>
      <c r="N377" s="134">
        <v>1097.72</v>
      </c>
      <c r="O377" s="134">
        <v>1131.3</v>
      </c>
      <c r="P377" s="135">
        <v>1131.3</v>
      </c>
      <c r="Q377" s="135">
        <v>1186.72</v>
      </c>
      <c r="R377" s="135">
        <v>1233.94</v>
      </c>
      <c r="S377" s="135">
        <v>1287.3900000000001</v>
      </c>
      <c r="T377" s="135">
        <v>1287.3900000000001</v>
      </c>
      <c r="U377" s="135">
        <v>1287.3900000000001</v>
      </c>
      <c r="V377" s="135">
        <v>1287.3900000000001</v>
      </c>
      <c r="W377" s="135">
        <v>1287.3900000000001</v>
      </c>
      <c r="X377" s="135">
        <v>1287.3900000000001</v>
      </c>
      <c r="Y377" s="135">
        <v>1287.3900000000001</v>
      </c>
      <c r="Z377" s="135">
        <v>1306.3900000000001</v>
      </c>
      <c r="AA377" s="135">
        <v>1358.52</v>
      </c>
      <c r="AB377" s="135">
        <v>1412.71</v>
      </c>
      <c r="AC377" s="135">
        <v>1483.21</v>
      </c>
      <c r="AD377" s="135">
        <v>1539.57</v>
      </c>
      <c r="AE377" s="135">
        <v>1595</v>
      </c>
      <c r="AF377" s="135">
        <v>1625.94</v>
      </c>
      <c r="AG377" s="134">
        <v>1707.07</v>
      </c>
      <c r="AH377" s="134">
        <v>1792.26</v>
      </c>
      <c r="AI377" s="121"/>
    </row>
    <row r="378" spans="1:35" x14ac:dyDescent="0.15">
      <c r="A378" s="126" t="s">
        <v>1261</v>
      </c>
      <c r="B378" s="126" t="s">
        <v>1262</v>
      </c>
      <c r="C378" s="126" t="s">
        <v>1263</v>
      </c>
      <c r="D378" s="126" t="s">
        <v>194</v>
      </c>
      <c r="E378" s="126" t="s">
        <v>76</v>
      </c>
      <c r="F378" s="134">
        <v>81.55</v>
      </c>
      <c r="G378" s="134">
        <v>96.77</v>
      </c>
      <c r="H378" s="134">
        <v>109.82</v>
      </c>
      <c r="I378" s="134">
        <v>114.76</v>
      </c>
      <c r="J378" s="134">
        <v>124.51</v>
      </c>
      <c r="K378" s="134">
        <v>134.35</v>
      </c>
      <c r="L378" s="134">
        <v>145</v>
      </c>
      <c r="M378" s="134">
        <v>151.53</v>
      </c>
      <c r="N378" s="134">
        <v>159.86000000000001</v>
      </c>
      <c r="O378" s="134">
        <v>167.79</v>
      </c>
      <c r="P378" s="135">
        <v>171.46</v>
      </c>
      <c r="Q378" s="135">
        <v>174.78</v>
      </c>
      <c r="R378" s="135">
        <v>179.46</v>
      </c>
      <c r="S378" s="135">
        <v>184.32</v>
      </c>
      <c r="T378" s="135">
        <v>188.93</v>
      </c>
      <c r="U378" s="135">
        <v>188.93</v>
      </c>
      <c r="V378" s="135">
        <v>194.6</v>
      </c>
      <c r="W378" s="135">
        <v>197.5</v>
      </c>
      <c r="X378" s="135">
        <v>201.4</v>
      </c>
      <c r="Y378" s="135">
        <v>201.4</v>
      </c>
      <c r="Z378" s="135">
        <v>201.4</v>
      </c>
      <c r="AA378" s="135">
        <v>206.4</v>
      </c>
      <c r="AB378" s="135">
        <v>211.4</v>
      </c>
      <c r="AC378" s="135">
        <v>215</v>
      </c>
      <c r="AD378" s="135">
        <v>220</v>
      </c>
      <c r="AE378" s="135">
        <v>225</v>
      </c>
      <c r="AF378" s="135">
        <v>225</v>
      </c>
      <c r="AG378" s="134" t="s">
        <v>52</v>
      </c>
      <c r="AH378" s="134" t="s">
        <v>52</v>
      </c>
      <c r="AI378" s="121"/>
    </row>
    <row r="379" spans="1:35" x14ac:dyDescent="0.15">
      <c r="A379" s="126" t="s">
        <v>1264</v>
      </c>
      <c r="B379" s="126" t="s">
        <v>1265</v>
      </c>
      <c r="C379" s="126" t="s">
        <v>1266</v>
      </c>
      <c r="D379" s="126" t="s">
        <v>94</v>
      </c>
      <c r="E379" s="126" t="s">
        <v>74</v>
      </c>
      <c r="F379" s="134">
        <v>655.73</v>
      </c>
      <c r="G379" s="134">
        <v>689.35</v>
      </c>
      <c r="H379" s="134">
        <v>737.15</v>
      </c>
      <c r="I379" s="134">
        <v>781.73</v>
      </c>
      <c r="J379" s="134">
        <v>816.91</v>
      </c>
      <c r="K379" s="134">
        <v>875.96</v>
      </c>
      <c r="L379" s="134">
        <v>918.24</v>
      </c>
      <c r="M379" s="134">
        <v>968.74</v>
      </c>
      <c r="N379" s="134">
        <v>1010.88</v>
      </c>
      <c r="O379" s="134">
        <v>1060.4000000000001</v>
      </c>
      <c r="P379" s="135">
        <v>1109.3800000000001</v>
      </c>
      <c r="Q379" s="135">
        <v>1152.6500000000001</v>
      </c>
      <c r="R379" s="135">
        <v>1196.45</v>
      </c>
      <c r="S379" s="135">
        <v>1240.73</v>
      </c>
      <c r="T379" s="135">
        <v>1285.3800000000001</v>
      </c>
      <c r="U379" s="135">
        <v>1285.3800000000001</v>
      </c>
      <c r="V379" s="135">
        <v>1285.3800000000001</v>
      </c>
      <c r="W379" s="135">
        <v>1330.36</v>
      </c>
      <c r="X379" s="135">
        <v>1330.36</v>
      </c>
      <c r="Y379" s="135">
        <v>1330.36</v>
      </c>
      <c r="Z379" s="135">
        <v>1380.25</v>
      </c>
      <c r="AA379" s="135">
        <v>1449.12</v>
      </c>
      <c r="AB379" s="135">
        <v>1521.43</v>
      </c>
      <c r="AC379" s="135">
        <v>1582.14</v>
      </c>
      <c r="AD379" s="135">
        <v>1645.27</v>
      </c>
      <c r="AE379" s="135">
        <v>1727.37</v>
      </c>
      <c r="AF379" s="135">
        <v>1779.01</v>
      </c>
      <c r="AG379" s="134">
        <v>1867.78</v>
      </c>
      <c r="AH379" s="134">
        <v>1960.99</v>
      </c>
      <c r="AI379" s="121"/>
    </row>
    <row r="380" spans="1:35" ht="17" x14ac:dyDescent="0.15">
      <c r="A380" s="126" t="s">
        <v>1267</v>
      </c>
      <c r="B380" s="126" t="s">
        <v>52</v>
      </c>
      <c r="C380" s="126" t="s">
        <v>1268</v>
      </c>
      <c r="D380" s="126" t="s">
        <v>194</v>
      </c>
      <c r="E380" s="126" t="s">
        <v>76</v>
      </c>
      <c r="F380" s="134" t="s">
        <v>52</v>
      </c>
      <c r="G380" s="134" t="s">
        <v>52</v>
      </c>
      <c r="H380" s="134" t="s">
        <v>52</v>
      </c>
      <c r="I380" s="134" t="s">
        <v>52</v>
      </c>
      <c r="J380" s="134" t="s">
        <v>52</v>
      </c>
      <c r="K380" s="134" t="s">
        <v>52</v>
      </c>
      <c r="L380" s="134" t="s">
        <v>52</v>
      </c>
      <c r="M380" s="134" t="s">
        <v>52</v>
      </c>
      <c r="N380" s="134" t="s">
        <v>52</v>
      </c>
      <c r="O380" s="134" t="s">
        <v>52</v>
      </c>
      <c r="P380" s="135" t="s">
        <v>52</v>
      </c>
      <c r="Q380" s="135" t="s">
        <v>52</v>
      </c>
      <c r="R380" s="135" t="s">
        <v>52</v>
      </c>
      <c r="S380" s="135" t="s">
        <v>52</v>
      </c>
      <c r="T380" s="135" t="s">
        <v>52</v>
      </c>
      <c r="U380" s="135" t="s">
        <v>52</v>
      </c>
      <c r="V380" s="135" t="s">
        <v>52</v>
      </c>
      <c r="W380" s="135" t="s">
        <v>52</v>
      </c>
      <c r="X380" s="135" t="s">
        <v>52</v>
      </c>
      <c r="Y380" s="135" t="s">
        <v>52</v>
      </c>
      <c r="Z380" s="135" t="s">
        <v>52</v>
      </c>
      <c r="AA380" s="135" t="s">
        <v>52</v>
      </c>
      <c r="AB380" s="135" t="s">
        <v>52</v>
      </c>
      <c r="AC380" s="135" t="s">
        <v>52</v>
      </c>
      <c r="AD380" s="135" t="s">
        <v>52</v>
      </c>
      <c r="AE380" s="135" t="s">
        <v>52</v>
      </c>
      <c r="AF380" s="135" t="s">
        <v>52</v>
      </c>
      <c r="AG380" s="134" t="s">
        <v>52</v>
      </c>
      <c r="AH380" s="134" t="s">
        <v>52</v>
      </c>
      <c r="AI380" s="121"/>
    </row>
    <row r="381" spans="1:35" x14ac:dyDescent="0.15">
      <c r="A381" s="126" t="s">
        <v>1269</v>
      </c>
      <c r="B381" s="126" t="s">
        <v>1270</v>
      </c>
      <c r="C381" s="126" t="s">
        <v>1271</v>
      </c>
      <c r="D381" s="126" t="s">
        <v>94</v>
      </c>
      <c r="E381" s="126" t="s">
        <v>76</v>
      </c>
      <c r="F381" s="134">
        <v>78.75</v>
      </c>
      <c r="G381" s="134">
        <v>90.9</v>
      </c>
      <c r="H381" s="134">
        <v>101.43</v>
      </c>
      <c r="I381" s="134">
        <v>107.01</v>
      </c>
      <c r="J381" s="134">
        <v>111.87</v>
      </c>
      <c r="K381" s="134">
        <v>118.63</v>
      </c>
      <c r="L381" s="134">
        <v>130.5</v>
      </c>
      <c r="M381" s="134">
        <v>142.29</v>
      </c>
      <c r="N381" s="134">
        <v>155.16</v>
      </c>
      <c r="O381" s="134">
        <v>162.80000000000001</v>
      </c>
      <c r="P381" s="135">
        <v>170.91</v>
      </c>
      <c r="Q381" s="135">
        <v>179.28</v>
      </c>
      <c r="R381" s="135">
        <v>188.01</v>
      </c>
      <c r="S381" s="135">
        <v>197.28</v>
      </c>
      <c r="T381" s="135">
        <v>201.15</v>
      </c>
      <c r="U381" s="135">
        <v>201.15</v>
      </c>
      <c r="V381" s="135">
        <v>201.15</v>
      </c>
      <c r="W381" s="135">
        <v>205.11</v>
      </c>
      <c r="X381" s="135">
        <v>208.98</v>
      </c>
      <c r="Y381" s="135">
        <v>208.98</v>
      </c>
      <c r="Z381" s="135">
        <v>213.02</v>
      </c>
      <c r="AA381" s="135">
        <v>217.17</v>
      </c>
      <c r="AB381" s="135">
        <v>223.65</v>
      </c>
      <c r="AC381" s="135">
        <v>230.31</v>
      </c>
      <c r="AD381" s="135">
        <v>235.26</v>
      </c>
      <c r="AE381" s="135">
        <v>240.21</v>
      </c>
      <c r="AF381" s="135">
        <v>245.16</v>
      </c>
      <c r="AG381" s="134">
        <v>252.45</v>
      </c>
      <c r="AH381" s="134">
        <v>260</v>
      </c>
      <c r="AI381" s="121"/>
    </row>
    <row r="382" spans="1:35" x14ac:dyDescent="0.15">
      <c r="A382" s="126" t="s">
        <v>1272</v>
      </c>
      <c r="B382" s="126" t="s">
        <v>1273</v>
      </c>
      <c r="C382" s="126" t="s">
        <v>1274</v>
      </c>
      <c r="D382" s="126" t="s">
        <v>94</v>
      </c>
      <c r="E382" s="126" t="s">
        <v>76</v>
      </c>
      <c r="F382" s="134">
        <v>158.49</v>
      </c>
      <c r="G382" s="134">
        <v>171.28</v>
      </c>
      <c r="H382" s="134">
        <v>146.97</v>
      </c>
      <c r="I382" s="134">
        <v>153.56</v>
      </c>
      <c r="J382" s="134">
        <v>160.47999999999999</v>
      </c>
      <c r="K382" s="134">
        <v>164.5</v>
      </c>
      <c r="L382" s="134">
        <v>175.66</v>
      </c>
      <c r="M382" s="134">
        <v>206.64</v>
      </c>
      <c r="N382" s="134">
        <v>216.86</v>
      </c>
      <c r="O382" s="134">
        <v>227.55</v>
      </c>
      <c r="P382" s="135">
        <v>232.58</v>
      </c>
      <c r="Q382" s="135">
        <v>239.32</v>
      </c>
      <c r="R382" s="135">
        <v>246.26</v>
      </c>
      <c r="S382" s="135">
        <v>253.4</v>
      </c>
      <c r="T382" s="135">
        <v>253.4</v>
      </c>
      <c r="U382" s="135">
        <v>253.4</v>
      </c>
      <c r="V382" s="135">
        <v>253.4</v>
      </c>
      <c r="W382" s="135">
        <v>253.4</v>
      </c>
      <c r="X382" s="135">
        <v>253.4</v>
      </c>
      <c r="Y382" s="135">
        <v>253.4</v>
      </c>
      <c r="Z382" s="135">
        <v>253.4</v>
      </c>
      <c r="AA382" s="135">
        <v>258.44</v>
      </c>
      <c r="AB382" s="135">
        <v>266.17</v>
      </c>
      <c r="AC382" s="135">
        <v>274.12</v>
      </c>
      <c r="AD382" s="135">
        <v>279.57</v>
      </c>
      <c r="AE382" s="135">
        <v>285.13</v>
      </c>
      <c r="AF382" s="135">
        <v>290.8</v>
      </c>
      <c r="AG382" s="134">
        <v>299.49</v>
      </c>
      <c r="AH382" s="134">
        <v>308.44</v>
      </c>
      <c r="AI382" s="121"/>
    </row>
    <row r="383" spans="1:35" x14ac:dyDescent="0.15">
      <c r="A383" s="126" t="s">
        <v>1275</v>
      </c>
      <c r="B383" s="126" t="s">
        <v>1276</v>
      </c>
      <c r="C383" s="126" t="s">
        <v>1277</v>
      </c>
      <c r="D383" s="126" t="s">
        <v>94</v>
      </c>
      <c r="E383" s="126" t="s">
        <v>76</v>
      </c>
      <c r="F383" s="134">
        <v>77.47</v>
      </c>
      <c r="G383" s="134">
        <v>80.290000000000006</v>
      </c>
      <c r="H383" s="134">
        <v>84.26</v>
      </c>
      <c r="I383" s="134">
        <v>86.22</v>
      </c>
      <c r="J383" s="134">
        <v>91.51</v>
      </c>
      <c r="K383" s="134">
        <v>97.99</v>
      </c>
      <c r="L383" s="134">
        <v>120.64</v>
      </c>
      <c r="M383" s="134">
        <v>132.88</v>
      </c>
      <c r="N383" s="134">
        <v>142.05000000000001</v>
      </c>
      <c r="O383" s="134">
        <v>149.96</v>
      </c>
      <c r="P383" s="135">
        <v>157.25</v>
      </c>
      <c r="Q383" s="135">
        <v>164.44</v>
      </c>
      <c r="R383" s="135">
        <v>172.51</v>
      </c>
      <c r="S383" s="135">
        <v>178.15</v>
      </c>
      <c r="T383" s="135">
        <v>183.43</v>
      </c>
      <c r="U383" s="135">
        <v>183.27</v>
      </c>
      <c r="V383" s="135">
        <v>183.24</v>
      </c>
      <c r="W383" s="135">
        <v>181.21</v>
      </c>
      <c r="X383" s="135">
        <v>181.01</v>
      </c>
      <c r="Y383" s="135">
        <v>180.83</v>
      </c>
      <c r="Z383" s="135">
        <v>183.73</v>
      </c>
      <c r="AA383" s="135">
        <v>188.5</v>
      </c>
      <c r="AB383" s="135">
        <v>193.27</v>
      </c>
      <c r="AC383" s="135">
        <v>197.17</v>
      </c>
      <c r="AD383" s="135">
        <v>202.11</v>
      </c>
      <c r="AE383" s="135">
        <v>207.1</v>
      </c>
      <c r="AF383" s="135">
        <v>211.74</v>
      </c>
      <c r="AG383" s="134">
        <v>218.09</v>
      </c>
      <c r="AH383" s="134">
        <v>224.61</v>
      </c>
      <c r="AI383" s="121"/>
    </row>
    <row r="384" spans="1:35" x14ac:dyDescent="0.15">
      <c r="A384" s="126" t="s">
        <v>1278</v>
      </c>
      <c r="B384" s="126" t="s">
        <v>1279</v>
      </c>
      <c r="C384" s="126" t="s">
        <v>1280</v>
      </c>
      <c r="D384" s="126" t="s">
        <v>94</v>
      </c>
      <c r="E384" s="126" t="s">
        <v>74</v>
      </c>
      <c r="F384" s="134">
        <v>606.91</v>
      </c>
      <c r="G384" s="134">
        <v>624.89</v>
      </c>
      <c r="H384" s="134">
        <v>679.38</v>
      </c>
      <c r="I384" s="134">
        <v>709.28</v>
      </c>
      <c r="J384" s="134">
        <v>764.53</v>
      </c>
      <c r="K384" s="134">
        <v>824.16</v>
      </c>
      <c r="L384" s="134">
        <v>866.98</v>
      </c>
      <c r="M384" s="134">
        <v>926.85</v>
      </c>
      <c r="N384" s="134">
        <v>972.26</v>
      </c>
      <c r="O384" s="134">
        <v>1019.88</v>
      </c>
      <c r="P384" s="135">
        <v>1069.92</v>
      </c>
      <c r="Q384" s="135">
        <v>1121.26</v>
      </c>
      <c r="R384" s="135">
        <v>1163.8900000000001</v>
      </c>
      <c r="S384" s="135">
        <v>1197.6400000000001</v>
      </c>
      <c r="T384" s="135">
        <v>1230.03</v>
      </c>
      <c r="U384" s="135">
        <v>1230.03</v>
      </c>
      <c r="V384" s="135">
        <v>1230.03</v>
      </c>
      <c r="W384" s="135">
        <v>1230.03</v>
      </c>
      <c r="X384" s="135">
        <v>1253.3399999999999</v>
      </c>
      <c r="Y384" s="135">
        <v>1277.73</v>
      </c>
      <c r="Z384" s="135">
        <v>1328.2</v>
      </c>
      <c r="AA384" s="135">
        <v>1394.48</v>
      </c>
      <c r="AB384" s="135">
        <v>1478.01</v>
      </c>
      <c r="AC384" s="135">
        <v>1522.2</v>
      </c>
      <c r="AD384" s="135">
        <v>1567.71</v>
      </c>
      <c r="AE384" s="135">
        <v>1614.58</v>
      </c>
      <c r="AF384" s="135">
        <v>1687.24</v>
      </c>
      <c r="AG384" s="134">
        <v>1754.73</v>
      </c>
      <c r="AH384" s="134">
        <v>1816.15</v>
      </c>
      <c r="AI384" s="121"/>
    </row>
    <row r="385" spans="1:35" x14ac:dyDescent="0.15">
      <c r="A385" s="126" t="s">
        <v>1281</v>
      </c>
      <c r="B385" s="126" t="s">
        <v>1282</v>
      </c>
      <c r="C385" s="126" t="s">
        <v>1283</v>
      </c>
      <c r="D385" s="126" t="s">
        <v>94</v>
      </c>
      <c r="E385" s="126" t="s">
        <v>76</v>
      </c>
      <c r="F385" s="134">
        <v>98.22</v>
      </c>
      <c r="G385" s="134">
        <v>108.04</v>
      </c>
      <c r="H385" s="134">
        <v>111.19</v>
      </c>
      <c r="I385" s="134">
        <v>116.06</v>
      </c>
      <c r="J385" s="134">
        <v>121.61</v>
      </c>
      <c r="K385" s="134">
        <v>128.22999999999999</v>
      </c>
      <c r="L385" s="134">
        <v>141.32</v>
      </c>
      <c r="M385" s="134">
        <v>144.96</v>
      </c>
      <c r="N385" s="134">
        <v>148.38</v>
      </c>
      <c r="O385" s="134">
        <v>153.06</v>
      </c>
      <c r="P385" s="135">
        <v>158.01</v>
      </c>
      <c r="Q385" s="135">
        <v>162.12</v>
      </c>
      <c r="R385" s="135">
        <v>166.45</v>
      </c>
      <c r="S385" s="135">
        <v>170.28</v>
      </c>
      <c r="T385" s="135">
        <v>170.07</v>
      </c>
      <c r="U385" s="135">
        <v>169.73</v>
      </c>
      <c r="V385" s="135">
        <v>169.57</v>
      </c>
      <c r="W385" s="135">
        <v>169.21</v>
      </c>
      <c r="X385" s="135">
        <v>169.21</v>
      </c>
      <c r="Y385" s="135">
        <v>169.21</v>
      </c>
      <c r="Z385" s="135">
        <v>174.21</v>
      </c>
      <c r="AA385" s="135">
        <v>179.21</v>
      </c>
      <c r="AB385" s="135">
        <v>184.21</v>
      </c>
      <c r="AC385" s="135">
        <v>189.72</v>
      </c>
      <c r="AD385" s="135">
        <v>194.72</v>
      </c>
      <c r="AE385" s="135">
        <v>199.72</v>
      </c>
      <c r="AF385" s="135">
        <v>204.72</v>
      </c>
      <c r="AG385" s="134">
        <v>210.84</v>
      </c>
      <c r="AH385" s="134">
        <v>217.14</v>
      </c>
      <c r="AI385" s="121"/>
    </row>
    <row r="386" spans="1:35" x14ac:dyDescent="0.15">
      <c r="A386" s="126" t="s">
        <v>1284</v>
      </c>
      <c r="B386" s="126" t="s">
        <v>1285</v>
      </c>
      <c r="C386" s="126" t="s">
        <v>1286</v>
      </c>
      <c r="D386" s="126" t="s">
        <v>94</v>
      </c>
      <c r="E386" s="126" t="s">
        <v>76</v>
      </c>
      <c r="F386" s="134">
        <v>24.6</v>
      </c>
      <c r="G386" s="134">
        <v>26.37</v>
      </c>
      <c r="H386" s="134">
        <v>28.26</v>
      </c>
      <c r="I386" s="134">
        <v>28.26</v>
      </c>
      <c r="J386" s="134">
        <v>28.26</v>
      </c>
      <c r="K386" s="134">
        <v>49.95</v>
      </c>
      <c r="L386" s="134">
        <v>68.400000000000006</v>
      </c>
      <c r="M386" s="134">
        <v>85.5</v>
      </c>
      <c r="N386" s="134">
        <v>100.44</v>
      </c>
      <c r="O386" s="134">
        <v>109.66</v>
      </c>
      <c r="P386" s="135">
        <v>115.11</v>
      </c>
      <c r="Q386" s="135">
        <v>120.78</v>
      </c>
      <c r="R386" s="135">
        <v>126.81</v>
      </c>
      <c r="S386" s="135">
        <v>132.93</v>
      </c>
      <c r="T386" s="135">
        <v>136.88999999999999</v>
      </c>
      <c r="U386" s="135">
        <v>136.88999999999999</v>
      </c>
      <c r="V386" s="135">
        <v>136.88999999999999</v>
      </c>
      <c r="W386" s="135">
        <v>141.84</v>
      </c>
      <c r="X386" s="135">
        <v>141.84</v>
      </c>
      <c r="Y386" s="135">
        <v>144.59</v>
      </c>
      <c r="Z386" s="135">
        <v>149.59</v>
      </c>
      <c r="AA386" s="135">
        <v>154.59</v>
      </c>
      <c r="AB386" s="135">
        <v>159.59</v>
      </c>
      <c r="AC386" s="135">
        <v>164.59</v>
      </c>
      <c r="AD386" s="135">
        <v>169.59</v>
      </c>
      <c r="AE386" s="135">
        <v>174.59</v>
      </c>
      <c r="AF386" s="135">
        <v>179.55</v>
      </c>
      <c r="AG386" s="134">
        <v>184.92</v>
      </c>
      <c r="AH386" s="134">
        <v>190.45</v>
      </c>
      <c r="AI386" s="121"/>
    </row>
    <row r="387" spans="1:35" x14ac:dyDescent="0.15">
      <c r="A387" s="126" t="s">
        <v>1287</v>
      </c>
      <c r="B387" s="126" t="s">
        <v>1288</v>
      </c>
      <c r="C387" s="126" t="s">
        <v>1289</v>
      </c>
      <c r="D387" s="126" t="s">
        <v>94</v>
      </c>
      <c r="E387" s="126" t="s">
        <v>76</v>
      </c>
      <c r="F387" s="134">
        <v>43.08</v>
      </c>
      <c r="G387" s="134">
        <v>43.16</v>
      </c>
      <c r="H387" s="134">
        <v>73.88</v>
      </c>
      <c r="I387" s="134">
        <v>76.180000000000007</v>
      </c>
      <c r="J387" s="134">
        <v>78.84</v>
      </c>
      <c r="K387" s="134">
        <v>83.81</v>
      </c>
      <c r="L387" s="134">
        <v>91.13</v>
      </c>
      <c r="M387" s="134">
        <v>96.6</v>
      </c>
      <c r="N387" s="134">
        <v>108.73</v>
      </c>
      <c r="O387" s="134">
        <v>111.94</v>
      </c>
      <c r="P387" s="135">
        <v>116.98</v>
      </c>
      <c r="Q387" s="135">
        <v>121.49</v>
      </c>
      <c r="R387" s="135">
        <v>126.25</v>
      </c>
      <c r="S387" s="135">
        <v>129.79</v>
      </c>
      <c r="T387" s="135">
        <v>131.77000000000001</v>
      </c>
      <c r="U387" s="135">
        <v>131.65</v>
      </c>
      <c r="V387" s="135">
        <v>131.38999999999999</v>
      </c>
      <c r="W387" s="135">
        <v>136.16</v>
      </c>
      <c r="X387" s="135">
        <v>136.1</v>
      </c>
      <c r="Y387" s="135">
        <v>135.96</v>
      </c>
      <c r="Z387" s="135">
        <v>140.46</v>
      </c>
      <c r="AA387" s="135">
        <v>145.38999999999999</v>
      </c>
      <c r="AB387" s="135">
        <v>148.93</v>
      </c>
      <c r="AC387" s="135">
        <v>153.91999999999999</v>
      </c>
      <c r="AD387" s="135">
        <v>158.91999999999999</v>
      </c>
      <c r="AE387" s="135">
        <v>163.92</v>
      </c>
      <c r="AF387" s="135">
        <v>168.92</v>
      </c>
      <c r="AG387" s="134">
        <v>172.63</v>
      </c>
      <c r="AH387" s="134">
        <v>177.63</v>
      </c>
      <c r="AI387" s="121"/>
    </row>
    <row r="388" spans="1:35" x14ac:dyDescent="0.15">
      <c r="A388" s="126" t="s">
        <v>1290</v>
      </c>
      <c r="B388" s="126" t="s">
        <v>1291</v>
      </c>
      <c r="C388" s="126" t="s">
        <v>1292</v>
      </c>
      <c r="D388" s="126" t="s">
        <v>94</v>
      </c>
      <c r="E388" s="126" t="s">
        <v>76</v>
      </c>
      <c r="F388" s="134">
        <v>80.12</v>
      </c>
      <c r="G388" s="134">
        <v>95.57</v>
      </c>
      <c r="H388" s="134">
        <v>109.79</v>
      </c>
      <c r="I388" s="134">
        <v>115.85</v>
      </c>
      <c r="J388" s="134">
        <v>121.41</v>
      </c>
      <c r="K388" s="134">
        <v>123.87</v>
      </c>
      <c r="L388" s="134">
        <v>128.82</v>
      </c>
      <c r="M388" s="134">
        <v>147.72999999999999</v>
      </c>
      <c r="N388" s="134">
        <v>152.07</v>
      </c>
      <c r="O388" s="134">
        <v>158.54</v>
      </c>
      <c r="P388" s="135">
        <v>164.06</v>
      </c>
      <c r="Q388" s="135">
        <v>169.64</v>
      </c>
      <c r="R388" s="135">
        <v>174.57</v>
      </c>
      <c r="S388" s="135">
        <v>180.64</v>
      </c>
      <c r="T388" s="135">
        <v>184.07</v>
      </c>
      <c r="U388" s="135">
        <v>184.07</v>
      </c>
      <c r="V388" s="135">
        <v>184.07</v>
      </c>
      <c r="W388" s="135">
        <v>184.07</v>
      </c>
      <c r="X388" s="135">
        <v>184.07</v>
      </c>
      <c r="Y388" s="135">
        <v>184.07</v>
      </c>
      <c r="Z388" s="135">
        <v>187.73</v>
      </c>
      <c r="AA388" s="135">
        <v>192.73</v>
      </c>
      <c r="AB388" s="135">
        <v>198.49</v>
      </c>
      <c r="AC388" s="135">
        <v>204.42</v>
      </c>
      <c r="AD388" s="135">
        <v>209.42</v>
      </c>
      <c r="AE388" s="135">
        <v>214.42</v>
      </c>
      <c r="AF388" s="135">
        <v>219.42</v>
      </c>
      <c r="AG388" s="134">
        <v>225.98</v>
      </c>
      <c r="AH388" s="134">
        <v>232.74</v>
      </c>
      <c r="AI388" s="121"/>
    </row>
    <row r="389" spans="1:35" ht="17" x14ac:dyDescent="0.15">
      <c r="A389" s="129" t="s">
        <v>1293</v>
      </c>
      <c r="B389" s="126" t="s">
        <v>52</v>
      </c>
      <c r="C389" s="129" t="s">
        <v>1294</v>
      </c>
      <c r="D389" s="126" t="s">
        <v>194</v>
      </c>
      <c r="E389" s="126" t="s">
        <v>76</v>
      </c>
      <c r="F389" s="134" t="s">
        <v>52</v>
      </c>
      <c r="G389" s="134" t="s">
        <v>52</v>
      </c>
      <c r="H389" s="134" t="s">
        <v>52</v>
      </c>
      <c r="I389" s="134" t="s">
        <v>52</v>
      </c>
      <c r="J389" s="134" t="s">
        <v>52</v>
      </c>
      <c r="K389" s="134" t="s">
        <v>52</v>
      </c>
      <c r="L389" s="134" t="s">
        <v>52</v>
      </c>
      <c r="M389" s="134" t="s">
        <v>52</v>
      </c>
      <c r="N389" s="134" t="s">
        <v>52</v>
      </c>
      <c r="O389" s="134" t="s">
        <v>52</v>
      </c>
      <c r="P389" s="134" t="s">
        <v>52</v>
      </c>
      <c r="Q389" s="134" t="s">
        <v>52</v>
      </c>
      <c r="R389" s="134" t="s">
        <v>52</v>
      </c>
      <c r="S389" s="134" t="s">
        <v>52</v>
      </c>
      <c r="T389" s="134" t="s">
        <v>52</v>
      </c>
      <c r="U389" s="134" t="s">
        <v>52</v>
      </c>
      <c r="V389" s="135" t="s">
        <v>52</v>
      </c>
      <c r="W389" s="135" t="s">
        <v>52</v>
      </c>
      <c r="X389" s="135" t="s">
        <v>52</v>
      </c>
      <c r="Y389" s="135" t="s">
        <v>52</v>
      </c>
      <c r="Z389" s="135" t="s">
        <v>52</v>
      </c>
      <c r="AA389" s="135" t="s">
        <v>52</v>
      </c>
      <c r="AB389" s="135" t="s">
        <v>52</v>
      </c>
      <c r="AC389" s="135" t="s">
        <v>52</v>
      </c>
      <c r="AD389" s="135" t="s">
        <v>52</v>
      </c>
      <c r="AE389" s="135" t="s">
        <v>52</v>
      </c>
      <c r="AF389" s="135" t="s">
        <v>52</v>
      </c>
      <c r="AG389" s="134" t="s">
        <v>52</v>
      </c>
      <c r="AH389" s="134" t="s">
        <v>52</v>
      </c>
      <c r="AI389" s="130"/>
    </row>
    <row r="390" spans="1:35" x14ac:dyDescent="0.15">
      <c r="A390" s="126" t="s">
        <v>1295</v>
      </c>
      <c r="B390" s="126" t="s">
        <v>1296</v>
      </c>
      <c r="C390" s="126" t="s">
        <v>1297</v>
      </c>
      <c r="D390" s="126" t="s">
        <v>94</v>
      </c>
      <c r="E390" s="126" t="s">
        <v>78</v>
      </c>
      <c r="F390" s="134">
        <v>723</v>
      </c>
      <c r="G390" s="134">
        <v>722.54</v>
      </c>
      <c r="H390" s="134">
        <v>781.92</v>
      </c>
      <c r="I390" s="134">
        <v>859.33</v>
      </c>
      <c r="J390" s="134">
        <v>932.37</v>
      </c>
      <c r="K390" s="134">
        <v>987.38</v>
      </c>
      <c r="L390" s="134">
        <v>1045.18</v>
      </c>
      <c r="M390" s="134">
        <v>1104.6199999999999</v>
      </c>
      <c r="N390" s="134">
        <v>1153.4100000000001</v>
      </c>
      <c r="O390" s="134">
        <v>1209.93</v>
      </c>
      <c r="P390" s="135">
        <v>1267.4100000000001</v>
      </c>
      <c r="Q390" s="135">
        <v>1313.04</v>
      </c>
      <c r="R390" s="135">
        <v>1360.31</v>
      </c>
      <c r="S390" s="135">
        <v>1403.84</v>
      </c>
      <c r="T390" s="135">
        <v>1430.51</v>
      </c>
      <c r="U390" s="135">
        <v>1430.51</v>
      </c>
      <c r="V390" s="135">
        <v>1430.51</v>
      </c>
      <c r="W390" s="135">
        <v>1430.51</v>
      </c>
      <c r="X390" s="135">
        <v>1430.51</v>
      </c>
      <c r="Y390" s="135">
        <v>1430.51</v>
      </c>
      <c r="Z390" s="135">
        <v>1487.59</v>
      </c>
      <c r="AA390" s="135">
        <v>1546.94</v>
      </c>
      <c r="AB390" s="135">
        <v>1624.14</v>
      </c>
      <c r="AC390" s="135">
        <v>1705.18</v>
      </c>
      <c r="AD390" s="135">
        <v>1773.21</v>
      </c>
      <c r="AE390" s="135">
        <v>1826.23</v>
      </c>
      <c r="AF390" s="135">
        <v>1917.36</v>
      </c>
      <c r="AG390" s="134">
        <v>2013.04</v>
      </c>
      <c r="AH390" s="134">
        <v>2113.4899999999998</v>
      </c>
      <c r="AI390" s="121"/>
    </row>
    <row r="391" spans="1:35" x14ac:dyDescent="0.15">
      <c r="A391" s="126" t="s">
        <v>1298</v>
      </c>
      <c r="B391" s="126" t="s">
        <v>1299</v>
      </c>
      <c r="C391" s="126" t="s">
        <v>1300</v>
      </c>
      <c r="D391" s="126" t="s">
        <v>194</v>
      </c>
      <c r="E391" s="126" t="s">
        <v>76</v>
      </c>
      <c r="F391" s="134">
        <v>110.03</v>
      </c>
      <c r="G391" s="134">
        <v>121.01</v>
      </c>
      <c r="H391" s="134">
        <v>116.41</v>
      </c>
      <c r="I391" s="134">
        <v>121.39</v>
      </c>
      <c r="J391" s="134">
        <v>125.97</v>
      </c>
      <c r="K391" s="134">
        <v>134.75</v>
      </c>
      <c r="L391" s="134">
        <v>146.52000000000001</v>
      </c>
      <c r="M391" s="134">
        <v>146.63</v>
      </c>
      <c r="N391" s="134">
        <v>153.69</v>
      </c>
      <c r="O391" s="134">
        <v>158.65</v>
      </c>
      <c r="P391" s="135">
        <v>160.94999999999999</v>
      </c>
      <c r="Q391" s="135">
        <v>165.78</v>
      </c>
      <c r="R391" s="135">
        <v>174.36</v>
      </c>
      <c r="S391" s="135">
        <v>178.76</v>
      </c>
      <c r="T391" s="135">
        <v>179.2</v>
      </c>
      <c r="U391" s="135">
        <v>179.01</v>
      </c>
      <c r="V391" s="135">
        <v>178.97</v>
      </c>
      <c r="W391" s="135">
        <v>178.95</v>
      </c>
      <c r="X391" s="135">
        <v>178.47</v>
      </c>
      <c r="Y391" s="135">
        <v>178.43</v>
      </c>
      <c r="Z391" s="135">
        <v>183.39</v>
      </c>
      <c r="AA391" s="135">
        <v>188.38</v>
      </c>
      <c r="AB391" s="135">
        <v>193.38</v>
      </c>
      <c r="AC391" s="135">
        <v>198.11</v>
      </c>
      <c r="AD391" s="135">
        <v>203.11</v>
      </c>
      <c r="AE391" s="135">
        <v>208.11</v>
      </c>
      <c r="AF391" s="135">
        <v>208.21</v>
      </c>
      <c r="AG391" s="134" t="s">
        <v>52</v>
      </c>
      <c r="AH391" s="134" t="s">
        <v>52</v>
      </c>
      <c r="AI391" s="121"/>
    </row>
    <row r="392" spans="1:35" x14ac:dyDescent="0.15">
      <c r="A392" s="126" t="s">
        <v>1301</v>
      </c>
      <c r="B392" s="126" t="s">
        <v>1302</v>
      </c>
      <c r="C392" s="126" t="s">
        <v>1303</v>
      </c>
      <c r="D392" s="126" t="s">
        <v>94</v>
      </c>
      <c r="E392" s="126" t="s">
        <v>74</v>
      </c>
      <c r="F392" s="134">
        <v>742.8</v>
      </c>
      <c r="G392" s="134">
        <v>793.57</v>
      </c>
      <c r="H392" s="134">
        <v>834.22</v>
      </c>
      <c r="I392" s="134">
        <v>891.06</v>
      </c>
      <c r="J392" s="134">
        <v>940.75</v>
      </c>
      <c r="K392" s="134">
        <v>989.34</v>
      </c>
      <c r="L392" s="134">
        <v>1037.8800000000001</v>
      </c>
      <c r="M392" s="134">
        <v>1105.3499999999999</v>
      </c>
      <c r="N392" s="134">
        <v>1144.08</v>
      </c>
      <c r="O392" s="134">
        <v>1178.4000000000001</v>
      </c>
      <c r="P392" s="135">
        <v>1213.76</v>
      </c>
      <c r="Q392" s="135">
        <v>1250.17</v>
      </c>
      <c r="R392" s="135">
        <v>1287.68</v>
      </c>
      <c r="S392" s="135">
        <v>1326.31</v>
      </c>
      <c r="T392" s="135">
        <v>1326.31</v>
      </c>
      <c r="U392" s="135">
        <v>1326.31</v>
      </c>
      <c r="V392" s="135">
        <v>1326.31</v>
      </c>
      <c r="W392" s="135">
        <v>1326.31</v>
      </c>
      <c r="X392" s="135">
        <v>1326.31</v>
      </c>
      <c r="Y392" s="135">
        <v>1326.31</v>
      </c>
      <c r="Z392" s="135">
        <v>1376.05</v>
      </c>
      <c r="AA392" s="135">
        <v>1444.71</v>
      </c>
      <c r="AB392" s="135">
        <v>1516.8</v>
      </c>
      <c r="AC392" s="135">
        <v>1577.32</v>
      </c>
      <c r="AD392" s="135">
        <v>1640.26</v>
      </c>
      <c r="AE392" s="135">
        <v>1705.71</v>
      </c>
      <c r="AF392" s="135">
        <v>1773.76</v>
      </c>
      <c r="AG392" s="134">
        <v>1862.28</v>
      </c>
      <c r="AH392" s="134">
        <v>1955.21</v>
      </c>
      <c r="AI392" s="121"/>
    </row>
    <row r="393" spans="1:35" ht="17" x14ac:dyDescent="0.15">
      <c r="A393" s="126" t="s">
        <v>1304</v>
      </c>
      <c r="B393" s="126" t="s">
        <v>1305</v>
      </c>
      <c r="C393" s="126" t="s">
        <v>1306</v>
      </c>
      <c r="D393" s="126" t="s">
        <v>194</v>
      </c>
      <c r="E393" s="126" t="s">
        <v>76</v>
      </c>
      <c r="F393" s="134">
        <v>69.55</v>
      </c>
      <c r="G393" s="134">
        <v>81.31</v>
      </c>
      <c r="H393" s="134">
        <v>94.74</v>
      </c>
      <c r="I393" s="134">
        <v>94.71</v>
      </c>
      <c r="J393" s="134">
        <v>97.62</v>
      </c>
      <c r="K393" s="134">
        <v>100.23</v>
      </c>
      <c r="L393" s="134">
        <v>107.54</v>
      </c>
      <c r="M393" s="134">
        <v>112.12</v>
      </c>
      <c r="N393" s="134">
        <v>118.08</v>
      </c>
      <c r="O393" s="134">
        <v>123.1</v>
      </c>
      <c r="P393" s="135">
        <v>116.96</v>
      </c>
      <c r="Q393" s="135">
        <v>122.8</v>
      </c>
      <c r="R393" s="135">
        <v>128.32</v>
      </c>
      <c r="S393" s="135" t="s">
        <v>52</v>
      </c>
      <c r="T393" s="135" t="s">
        <v>52</v>
      </c>
      <c r="U393" s="135" t="s">
        <v>52</v>
      </c>
      <c r="V393" s="135" t="s">
        <v>52</v>
      </c>
      <c r="W393" s="135" t="s">
        <v>52</v>
      </c>
      <c r="X393" s="135" t="s">
        <v>52</v>
      </c>
      <c r="Y393" s="135" t="s">
        <v>52</v>
      </c>
      <c r="Z393" s="135" t="s">
        <v>52</v>
      </c>
      <c r="AA393" s="135" t="s">
        <v>52</v>
      </c>
      <c r="AB393" s="135" t="s">
        <v>52</v>
      </c>
      <c r="AC393" s="135" t="s">
        <v>52</v>
      </c>
      <c r="AD393" s="135" t="s">
        <v>52</v>
      </c>
      <c r="AE393" s="135" t="s">
        <v>52</v>
      </c>
      <c r="AF393" s="135" t="s">
        <v>52</v>
      </c>
      <c r="AG393" s="134" t="s">
        <v>52</v>
      </c>
      <c r="AH393" s="134" t="s">
        <v>52</v>
      </c>
      <c r="AI393" s="121"/>
    </row>
    <row r="394" spans="1:35" x14ac:dyDescent="0.15">
      <c r="A394" s="126" t="s">
        <v>1307</v>
      </c>
      <c r="B394" s="126" t="s">
        <v>1308</v>
      </c>
      <c r="C394" s="126" t="s">
        <v>1309</v>
      </c>
      <c r="D394" s="126" t="s">
        <v>94</v>
      </c>
      <c r="E394" s="126" t="s">
        <v>74</v>
      </c>
      <c r="F394" s="134">
        <v>610.82000000000005</v>
      </c>
      <c r="G394" s="134">
        <v>668.19</v>
      </c>
      <c r="H394" s="134">
        <v>725.86</v>
      </c>
      <c r="I394" s="134">
        <v>776.64</v>
      </c>
      <c r="J394" s="134">
        <v>814.25</v>
      </c>
      <c r="K394" s="134">
        <v>876.03</v>
      </c>
      <c r="L394" s="134">
        <v>932.97</v>
      </c>
      <c r="M394" s="134">
        <v>987</v>
      </c>
      <c r="N394" s="134">
        <v>1005.75</v>
      </c>
      <c r="O394" s="134">
        <v>1050.01</v>
      </c>
      <c r="P394" s="135">
        <v>1079.4000000000001</v>
      </c>
      <c r="Q394" s="135">
        <v>1111.78</v>
      </c>
      <c r="R394" s="135">
        <v>1143.42</v>
      </c>
      <c r="S394" s="135">
        <v>1164.05</v>
      </c>
      <c r="T394" s="135">
        <v>1175.73</v>
      </c>
      <c r="U394" s="135">
        <v>1175.73</v>
      </c>
      <c r="V394" s="135">
        <v>1175.73</v>
      </c>
      <c r="W394" s="135">
        <v>1175.73</v>
      </c>
      <c r="X394" s="135">
        <v>1175.73</v>
      </c>
      <c r="Y394" s="135">
        <v>1175.73</v>
      </c>
      <c r="Z394" s="135">
        <v>1222.6400000000001</v>
      </c>
      <c r="AA394" s="135">
        <v>1283.6400000000001</v>
      </c>
      <c r="AB394" s="135">
        <v>1347.71</v>
      </c>
      <c r="AC394" s="135">
        <v>1401.48</v>
      </c>
      <c r="AD394" s="135">
        <v>1457.41</v>
      </c>
      <c r="AE394" s="135">
        <v>1500.98</v>
      </c>
      <c r="AF394" s="135">
        <v>1575.88</v>
      </c>
      <c r="AG394" s="134">
        <v>1654.52</v>
      </c>
      <c r="AH394" s="134">
        <v>1737.08</v>
      </c>
      <c r="AI394" s="121"/>
    </row>
    <row r="395" spans="1:35" x14ac:dyDescent="0.15">
      <c r="A395" s="126" t="s">
        <v>1310</v>
      </c>
      <c r="B395" s="126" t="s">
        <v>1311</v>
      </c>
      <c r="C395" s="126" t="s">
        <v>1312</v>
      </c>
      <c r="D395" s="126" t="s">
        <v>194</v>
      </c>
      <c r="E395" s="126" t="s">
        <v>76</v>
      </c>
      <c r="F395" s="134">
        <v>81.45</v>
      </c>
      <c r="G395" s="134">
        <v>87.39</v>
      </c>
      <c r="H395" s="134">
        <v>104.49</v>
      </c>
      <c r="I395" s="134">
        <v>109.71</v>
      </c>
      <c r="J395" s="134">
        <v>120.65</v>
      </c>
      <c r="K395" s="134">
        <v>132.71</v>
      </c>
      <c r="L395" s="134">
        <v>145.96</v>
      </c>
      <c r="M395" s="134">
        <v>158.35</v>
      </c>
      <c r="N395" s="134">
        <v>172.6</v>
      </c>
      <c r="O395" s="134">
        <v>180.37</v>
      </c>
      <c r="P395" s="135">
        <v>185.77</v>
      </c>
      <c r="Q395" s="135">
        <v>192.65</v>
      </c>
      <c r="R395" s="135">
        <v>201.13</v>
      </c>
      <c r="S395" s="135">
        <v>207.17</v>
      </c>
      <c r="T395" s="135">
        <v>211.31</v>
      </c>
      <c r="U395" s="135">
        <v>211.31</v>
      </c>
      <c r="V395" s="135">
        <v>211.31</v>
      </c>
      <c r="W395" s="135">
        <v>211.31</v>
      </c>
      <c r="X395" s="135">
        <v>211.31</v>
      </c>
      <c r="Y395" s="135">
        <v>211.31</v>
      </c>
      <c r="Z395" s="135">
        <v>216.31</v>
      </c>
      <c r="AA395" s="135">
        <v>221.31</v>
      </c>
      <c r="AB395" s="135">
        <v>227.93</v>
      </c>
      <c r="AC395" s="135">
        <v>234.75</v>
      </c>
      <c r="AD395" s="135">
        <v>239.75</v>
      </c>
      <c r="AE395" s="135">
        <v>239.75</v>
      </c>
      <c r="AF395" s="135">
        <v>244.75</v>
      </c>
      <c r="AG395" s="134" t="s">
        <v>52</v>
      </c>
      <c r="AH395" s="134" t="s">
        <v>52</v>
      </c>
      <c r="AI395" s="121"/>
    </row>
    <row r="396" spans="1:35" ht="17" x14ac:dyDescent="0.15">
      <c r="A396" s="126" t="s">
        <v>1313</v>
      </c>
      <c r="B396" s="126" t="s">
        <v>52</v>
      </c>
      <c r="C396" s="126" t="s">
        <v>1314</v>
      </c>
      <c r="D396" s="126" t="s">
        <v>194</v>
      </c>
      <c r="E396" s="126" t="s">
        <v>76</v>
      </c>
      <c r="F396" s="134" t="s">
        <v>52</v>
      </c>
      <c r="G396" s="134" t="s">
        <v>52</v>
      </c>
      <c r="H396" s="134" t="s">
        <v>52</v>
      </c>
      <c r="I396" s="134" t="s">
        <v>52</v>
      </c>
      <c r="J396" s="134" t="s">
        <v>52</v>
      </c>
      <c r="K396" s="134" t="s">
        <v>52</v>
      </c>
      <c r="L396" s="134" t="s">
        <v>52</v>
      </c>
      <c r="M396" s="134" t="s">
        <v>52</v>
      </c>
      <c r="N396" s="134" t="s">
        <v>52</v>
      </c>
      <c r="O396" s="134" t="s">
        <v>52</v>
      </c>
      <c r="P396" s="135" t="s">
        <v>52</v>
      </c>
      <c r="Q396" s="135" t="s">
        <v>52</v>
      </c>
      <c r="R396" s="135" t="s">
        <v>52</v>
      </c>
      <c r="S396" s="135" t="s">
        <v>52</v>
      </c>
      <c r="T396" s="135" t="s">
        <v>52</v>
      </c>
      <c r="U396" s="135" t="s">
        <v>52</v>
      </c>
      <c r="V396" s="135" t="s">
        <v>52</v>
      </c>
      <c r="W396" s="135" t="s">
        <v>52</v>
      </c>
      <c r="X396" s="135" t="s">
        <v>52</v>
      </c>
      <c r="Y396" s="135" t="s">
        <v>52</v>
      </c>
      <c r="Z396" s="135" t="s">
        <v>52</v>
      </c>
      <c r="AA396" s="135" t="s">
        <v>52</v>
      </c>
      <c r="AB396" s="135" t="s">
        <v>52</v>
      </c>
      <c r="AC396" s="135" t="s">
        <v>52</v>
      </c>
      <c r="AD396" s="135" t="s">
        <v>52</v>
      </c>
      <c r="AE396" s="135" t="s">
        <v>52</v>
      </c>
      <c r="AF396" s="135" t="s">
        <v>52</v>
      </c>
      <c r="AG396" s="134" t="s">
        <v>52</v>
      </c>
      <c r="AH396" s="134" t="s">
        <v>52</v>
      </c>
      <c r="AI396" s="121"/>
    </row>
    <row r="397" spans="1:35" ht="17" x14ac:dyDescent="0.15">
      <c r="A397" s="126" t="s">
        <v>1315</v>
      </c>
      <c r="B397" s="126" t="s">
        <v>1316</v>
      </c>
      <c r="C397" s="126" t="s">
        <v>1317</v>
      </c>
      <c r="D397" s="126" t="s">
        <v>194</v>
      </c>
      <c r="E397" s="126" t="s">
        <v>76</v>
      </c>
      <c r="F397" s="134">
        <v>89.25</v>
      </c>
      <c r="G397" s="134">
        <v>112.5</v>
      </c>
      <c r="H397" s="134">
        <v>117</v>
      </c>
      <c r="I397" s="134">
        <v>122.25</v>
      </c>
      <c r="J397" s="134">
        <v>130.35</v>
      </c>
      <c r="K397" s="134">
        <v>139.27000000000001</v>
      </c>
      <c r="L397" s="134">
        <v>156.68</v>
      </c>
      <c r="M397" s="134">
        <v>161.43</v>
      </c>
      <c r="N397" s="134">
        <v>170.44</v>
      </c>
      <c r="O397" s="134">
        <v>175.58</v>
      </c>
      <c r="P397" s="135">
        <v>180.87</v>
      </c>
      <c r="Q397" s="135">
        <v>186.11</v>
      </c>
      <c r="R397" s="135">
        <v>190.02</v>
      </c>
      <c r="S397" s="135" t="s">
        <v>52</v>
      </c>
      <c r="T397" s="135" t="s">
        <v>52</v>
      </c>
      <c r="U397" s="135" t="s">
        <v>52</v>
      </c>
      <c r="V397" s="135" t="s">
        <v>52</v>
      </c>
      <c r="W397" s="135" t="s">
        <v>52</v>
      </c>
      <c r="X397" s="135" t="s">
        <v>52</v>
      </c>
      <c r="Y397" s="135" t="s">
        <v>52</v>
      </c>
      <c r="Z397" s="135" t="s">
        <v>52</v>
      </c>
      <c r="AA397" s="135" t="s">
        <v>52</v>
      </c>
      <c r="AB397" s="135" t="s">
        <v>52</v>
      </c>
      <c r="AC397" s="135" t="s">
        <v>52</v>
      </c>
      <c r="AD397" s="135" t="s">
        <v>52</v>
      </c>
      <c r="AE397" s="135" t="s">
        <v>52</v>
      </c>
      <c r="AF397" s="135" t="s">
        <v>52</v>
      </c>
      <c r="AG397" s="134" t="s">
        <v>52</v>
      </c>
      <c r="AH397" s="134" t="s">
        <v>52</v>
      </c>
      <c r="AI397" s="121"/>
    </row>
    <row r="398" spans="1:35" x14ac:dyDescent="0.15">
      <c r="A398" s="126" t="s">
        <v>1318</v>
      </c>
      <c r="B398" s="126" t="s">
        <v>1319</v>
      </c>
      <c r="C398" s="126" t="s">
        <v>1320</v>
      </c>
      <c r="D398" s="126" t="s">
        <v>194</v>
      </c>
      <c r="E398" s="126" t="s">
        <v>76</v>
      </c>
      <c r="F398" s="134">
        <v>80.37</v>
      </c>
      <c r="G398" s="134">
        <v>85.54</v>
      </c>
      <c r="H398" s="134">
        <v>86.54</v>
      </c>
      <c r="I398" s="134">
        <v>90.19</v>
      </c>
      <c r="J398" s="134">
        <v>93.86</v>
      </c>
      <c r="K398" s="134">
        <v>96.19</v>
      </c>
      <c r="L398" s="134">
        <v>100.63</v>
      </c>
      <c r="M398" s="134">
        <v>104.43</v>
      </c>
      <c r="N398" s="134">
        <v>105.97</v>
      </c>
      <c r="O398" s="134">
        <v>118.52</v>
      </c>
      <c r="P398" s="135">
        <v>114.61</v>
      </c>
      <c r="Q398" s="135">
        <v>119.43</v>
      </c>
      <c r="R398" s="135">
        <v>121.38</v>
      </c>
      <c r="S398" s="135">
        <v>127.21</v>
      </c>
      <c r="T398" s="135">
        <v>131.02000000000001</v>
      </c>
      <c r="U398" s="135">
        <v>130.65</v>
      </c>
      <c r="V398" s="135">
        <v>130.65</v>
      </c>
      <c r="W398" s="135">
        <v>135.09</v>
      </c>
      <c r="X398" s="135">
        <v>137.78</v>
      </c>
      <c r="Y398" s="135">
        <v>140.52000000000001</v>
      </c>
      <c r="Z398" s="135">
        <v>145.52000000000001</v>
      </c>
      <c r="AA398" s="135">
        <v>152.32</v>
      </c>
      <c r="AB398" s="135">
        <v>157.32</v>
      </c>
      <c r="AC398" s="135">
        <v>162.32</v>
      </c>
      <c r="AD398" s="135">
        <v>167.32</v>
      </c>
      <c r="AE398" s="135">
        <v>172.32</v>
      </c>
      <c r="AF398" s="135">
        <v>177.32</v>
      </c>
      <c r="AG398" s="134" t="s">
        <v>52</v>
      </c>
      <c r="AH398" s="134" t="s">
        <v>52</v>
      </c>
      <c r="AI398" s="121"/>
    </row>
    <row r="399" spans="1:35" x14ac:dyDescent="0.15">
      <c r="A399" s="126" t="s">
        <v>1321</v>
      </c>
      <c r="B399" s="126" t="s">
        <v>1322</v>
      </c>
      <c r="C399" s="126" t="s">
        <v>1323</v>
      </c>
      <c r="D399" s="126" t="s">
        <v>94</v>
      </c>
      <c r="E399" s="126" t="s">
        <v>74</v>
      </c>
      <c r="F399" s="134">
        <v>658.09</v>
      </c>
      <c r="G399" s="134">
        <v>714.2</v>
      </c>
      <c r="H399" s="134">
        <v>764.19</v>
      </c>
      <c r="I399" s="134">
        <v>798.58</v>
      </c>
      <c r="J399" s="134">
        <v>830.44</v>
      </c>
      <c r="K399" s="134">
        <v>865.38</v>
      </c>
      <c r="L399" s="134">
        <v>942.85</v>
      </c>
      <c r="M399" s="134">
        <v>970.95</v>
      </c>
      <c r="N399" s="134">
        <v>1016.7</v>
      </c>
      <c r="O399" s="134">
        <v>1066.6099999999999</v>
      </c>
      <c r="P399" s="135">
        <v>1109.21</v>
      </c>
      <c r="Q399" s="135">
        <v>1156.3800000000001</v>
      </c>
      <c r="R399" s="135">
        <v>1202.1099999999999</v>
      </c>
      <c r="S399" s="135">
        <v>1234.45</v>
      </c>
      <c r="T399" s="135">
        <v>1266.68</v>
      </c>
      <c r="U399" s="135">
        <v>1266.68</v>
      </c>
      <c r="V399" s="135">
        <v>1266.68</v>
      </c>
      <c r="W399" s="135">
        <v>1266.68</v>
      </c>
      <c r="X399" s="135">
        <v>1291.8900000000001</v>
      </c>
      <c r="Y399" s="135">
        <v>1317.6</v>
      </c>
      <c r="Z399" s="135">
        <v>1370.17</v>
      </c>
      <c r="AA399" s="135">
        <v>1438.54</v>
      </c>
      <c r="AB399" s="135">
        <v>1524.71</v>
      </c>
      <c r="AC399" s="135">
        <v>1570.3</v>
      </c>
      <c r="AD399" s="135">
        <v>1633.03</v>
      </c>
      <c r="AE399" s="135">
        <v>1714.52</v>
      </c>
      <c r="AF399" s="135">
        <v>1765.78</v>
      </c>
      <c r="AG399" s="134">
        <v>1853.9</v>
      </c>
      <c r="AH399" s="134">
        <v>1946.41</v>
      </c>
      <c r="AI399" s="121"/>
    </row>
    <row r="400" spans="1:35" x14ac:dyDescent="0.15">
      <c r="A400" s="126" t="s">
        <v>1324</v>
      </c>
      <c r="B400" s="126" t="s">
        <v>1325</v>
      </c>
      <c r="C400" s="126" t="s">
        <v>1326</v>
      </c>
      <c r="D400" s="126" t="s">
        <v>194</v>
      </c>
      <c r="E400" s="126" t="s">
        <v>76</v>
      </c>
      <c r="F400" s="134">
        <v>61.97</v>
      </c>
      <c r="G400" s="134">
        <v>83.46</v>
      </c>
      <c r="H400" s="134">
        <v>103.23</v>
      </c>
      <c r="I400" s="134">
        <v>103.63</v>
      </c>
      <c r="J400" s="134">
        <v>108.72</v>
      </c>
      <c r="K400" s="134">
        <v>114.14</v>
      </c>
      <c r="L400" s="134">
        <v>124.17</v>
      </c>
      <c r="M400" s="134">
        <v>127.9</v>
      </c>
      <c r="N400" s="134">
        <v>131.74</v>
      </c>
      <c r="O400" s="134">
        <v>135.59</v>
      </c>
      <c r="P400" s="135">
        <v>139.26</v>
      </c>
      <c r="Q400" s="135">
        <v>144.27000000000001</v>
      </c>
      <c r="R400" s="135">
        <v>149.9</v>
      </c>
      <c r="S400" s="135">
        <v>155</v>
      </c>
      <c r="T400" s="135">
        <v>158.88</v>
      </c>
      <c r="U400" s="135">
        <v>158.88</v>
      </c>
      <c r="V400" s="135">
        <v>158.88</v>
      </c>
      <c r="W400" s="135">
        <v>158.88</v>
      </c>
      <c r="X400" s="135">
        <v>162</v>
      </c>
      <c r="Y400" s="135">
        <v>162</v>
      </c>
      <c r="Z400" s="135">
        <v>165.22</v>
      </c>
      <c r="AA400" s="135">
        <v>170.22</v>
      </c>
      <c r="AB400" s="135">
        <v>175.22</v>
      </c>
      <c r="AC400" s="135">
        <v>178.22</v>
      </c>
      <c r="AD400" s="135">
        <v>183.22</v>
      </c>
      <c r="AE400" s="135">
        <v>183.22</v>
      </c>
      <c r="AF400" s="135">
        <v>183.22</v>
      </c>
      <c r="AG400" s="134" t="s">
        <v>52</v>
      </c>
      <c r="AH400" s="134" t="s">
        <v>52</v>
      </c>
      <c r="AI400" s="121"/>
    </row>
    <row r="401" spans="1:35" x14ac:dyDescent="0.15">
      <c r="A401" s="126" t="s">
        <v>1327</v>
      </c>
      <c r="B401" s="126" t="s">
        <v>1328</v>
      </c>
      <c r="C401" s="126" t="s">
        <v>1329</v>
      </c>
      <c r="D401" s="126" t="s">
        <v>94</v>
      </c>
      <c r="E401" s="126" t="s">
        <v>76</v>
      </c>
      <c r="F401" s="134">
        <v>62</v>
      </c>
      <c r="G401" s="134">
        <v>69.900000000000006</v>
      </c>
      <c r="H401" s="134">
        <v>75.89</v>
      </c>
      <c r="I401" s="134">
        <v>80.5</v>
      </c>
      <c r="J401" s="134">
        <v>88.49</v>
      </c>
      <c r="K401" s="134">
        <v>99.18</v>
      </c>
      <c r="L401" s="134">
        <v>122.39</v>
      </c>
      <c r="M401" s="134">
        <v>130.86000000000001</v>
      </c>
      <c r="N401" s="134">
        <v>139.22999999999999</v>
      </c>
      <c r="O401" s="134">
        <v>145.88999999999999</v>
      </c>
      <c r="P401" s="135">
        <v>153</v>
      </c>
      <c r="Q401" s="135">
        <v>160.38</v>
      </c>
      <c r="R401" s="135">
        <v>168.39</v>
      </c>
      <c r="S401" s="135">
        <v>176.76</v>
      </c>
      <c r="T401" s="135">
        <v>181.89</v>
      </c>
      <c r="U401" s="135">
        <v>181.89</v>
      </c>
      <c r="V401" s="135">
        <v>181.89</v>
      </c>
      <c r="W401" s="135">
        <v>185.49</v>
      </c>
      <c r="X401" s="135">
        <v>189.18</v>
      </c>
      <c r="Y401" s="135">
        <v>192.87</v>
      </c>
      <c r="Z401" s="135">
        <v>197.82</v>
      </c>
      <c r="AA401" s="135">
        <v>202.77</v>
      </c>
      <c r="AB401" s="135">
        <v>208.8</v>
      </c>
      <c r="AC401" s="135">
        <v>215.01</v>
      </c>
      <c r="AD401" s="135">
        <v>219.96</v>
      </c>
      <c r="AE401" s="135">
        <v>224.91</v>
      </c>
      <c r="AF401" s="135">
        <v>229.86</v>
      </c>
      <c r="AG401" s="134">
        <v>236.7</v>
      </c>
      <c r="AH401" s="134">
        <v>243.72</v>
      </c>
      <c r="AI401" s="121"/>
    </row>
    <row r="402" spans="1:35" x14ac:dyDescent="0.15">
      <c r="A402" s="126" t="s">
        <v>1330</v>
      </c>
      <c r="B402" s="126" t="s">
        <v>1331</v>
      </c>
      <c r="C402" s="126" t="s">
        <v>1332</v>
      </c>
      <c r="D402" s="126" t="s">
        <v>94</v>
      </c>
      <c r="E402" s="126" t="s">
        <v>74</v>
      </c>
      <c r="F402" s="134">
        <v>653.65</v>
      </c>
      <c r="G402" s="134">
        <v>686.29</v>
      </c>
      <c r="H402" s="134">
        <v>753.3</v>
      </c>
      <c r="I402" s="134">
        <v>797.77</v>
      </c>
      <c r="J402" s="134">
        <v>843.27</v>
      </c>
      <c r="K402" s="134">
        <v>901.68</v>
      </c>
      <c r="L402" s="134">
        <v>948.56</v>
      </c>
      <c r="M402" s="134">
        <v>1013.78</v>
      </c>
      <c r="N402" s="134">
        <v>1063.96</v>
      </c>
      <c r="O402" s="134">
        <v>1114.5</v>
      </c>
      <c r="P402" s="135">
        <v>1165.77</v>
      </c>
      <c r="Q402" s="135">
        <v>1210.69</v>
      </c>
      <c r="R402" s="135">
        <v>1240.96</v>
      </c>
      <c r="S402" s="135">
        <v>1265.1500000000001</v>
      </c>
      <c r="T402" s="135">
        <v>1282.75</v>
      </c>
      <c r="U402" s="135">
        <v>1282.75</v>
      </c>
      <c r="V402" s="135">
        <v>1282.75</v>
      </c>
      <c r="W402" s="135">
        <v>1282.75</v>
      </c>
      <c r="X402" s="135">
        <v>1282.75</v>
      </c>
      <c r="Y402" s="135">
        <v>1308.28</v>
      </c>
      <c r="Z402" s="135">
        <v>1360.48</v>
      </c>
      <c r="AA402" s="135">
        <v>1428.36</v>
      </c>
      <c r="AB402" s="135">
        <v>1513.92</v>
      </c>
      <c r="AC402" s="135">
        <v>1559.18</v>
      </c>
      <c r="AD402" s="135">
        <v>1621.4</v>
      </c>
      <c r="AE402" s="135">
        <v>1702.31</v>
      </c>
      <c r="AF402" s="135">
        <v>1753.21</v>
      </c>
      <c r="AG402" s="134">
        <v>1840.69</v>
      </c>
      <c r="AH402" s="134">
        <v>1932.56</v>
      </c>
      <c r="AI402" s="121"/>
    </row>
    <row r="403" spans="1:35" ht="17" x14ac:dyDescent="0.15">
      <c r="A403" s="126" t="s">
        <v>1333</v>
      </c>
      <c r="B403" s="126" t="s">
        <v>52</v>
      </c>
      <c r="C403" s="126" t="s">
        <v>1334</v>
      </c>
      <c r="D403" s="126" t="s">
        <v>194</v>
      </c>
      <c r="E403" s="126" t="s">
        <v>76</v>
      </c>
      <c r="F403" s="134">
        <v>91.29</v>
      </c>
      <c r="G403" s="134">
        <v>97.31</v>
      </c>
      <c r="H403" s="134">
        <v>98.88</v>
      </c>
      <c r="I403" s="134">
        <v>101.48</v>
      </c>
      <c r="J403" s="134">
        <v>101.5</v>
      </c>
      <c r="K403" s="134">
        <v>114.62</v>
      </c>
      <c r="L403" s="134">
        <v>123.53</v>
      </c>
      <c r="M403" s="134">
        <v>127.7</v>
      </c>
      <c r="N403" s="134">
        <v>131.85</v>
      </c>
      <c r="O403" s="134">
        <v>136.46</v>
      </c>
      <c r="P403" s="135">
        <v>143.19</v>
      </c>
      <c r="Q403" s="135">
        <v>148.4</v>
      </c>
      <c r="R403" s="135">
        <v>153.19999999999999</v>
      </c>
      <c r="S403" s="135" t="s">
        <v>52</v>
      </c>
      <c r="T403" s="135" t="s">
        <v>52</v>
      </c>
      <c r="U403" s="135" t="s">
        <v>52</v>
      </c>
      <c r="V403" s="135" t="s">
        <v>52</v>
      </c>
      <c r="W403" s="135" t="s">
        <v>52</v>
      </c>
      <c r="X403" s="135" t="s">
        <v>52</v>
      </c>
      <c r="Y403" s="135" t="s">
        <v>52</v>
      </c>
      <c r="Z403" s="135" t="s">
        <v>52</v>
      </c>
      <c r="AA403" s="135" t="s">
        <v>52</v>
      </c>
      <c r="AB403" s="135" t="s">
        <v>52</v>
      </c>
      <c r="AC403" s="135" t="s">
        <v>52</v>
      </c>
      <c r="AD403" s="135" t="s">
        <v>52</v>
      </c>
      <c r="AE403" s="135" t="s">
        <v>52</v>
      </c>
      <c r="AF403" s="135" t="s">
        <v>52</v>
      </c>
      <c r="AG403" s="134" t="s">
        <v>52</v>
      </c>
      <c r="AH403" s="134" t="s">
        <v>52</v>
      </c>
      <c r="AI403" s="121"/>
    </row>
    <row r="404" spans="1:35" ht="17" x14ac:dyDescent="0.15">
      <c r="A404" s="126" t="s">
        <v>1335</v>
      </c>
      <c r="B404" s="16" t="s">
        <v>1336</v>
      </c>
      <c r="C404" s="126" t="s">
        <v>1337</v>
      </c>
      <c r="D404" s="126" t="s">
        <v>194</v>
      </c>
      <c r="E404" s="126" t="s">
        <v>82</v>
      </c>
      <c r="F404" s="134">
        <v>468</v>
      </c>
      <c r="G404" s="134">
        <v>489</v>
      </c>
      <c r="H404" s="134">
        <v>555.34</v>
      </c>
      <c r="I404" s="134">
        <v>609.05999999999995</v>
      </c>
      <c r="J404" s="134">
        <v>638.9</v>
      </c>
      <c r="K404" s="134">
        <v>676.91</v>
      </c>
      <c r="L404" s="134">
        <v>743.92</v>
      </c>
      <c r="M404" s="134">
        <v>867.65</v>
      </c>
      <c r="N404" s="134">
        <v>848.05</v>
      </c>
      <c r="O404" s="134">
        <v>890.03</v>
      </c>
      <c r="P404" s="135">
        <v>931.86</v>
      </c>
      <c r="Q404" s="135">
        <v>975.66</v>
      </c>
      <c r="R404" s="135">
        <v>1018.59</v>
      </c>
      <c r="S404" s="135" t="s">
        <v>52</v>
      </c>
      <c r="T404" s="135" t="s">
        <v>52</v>
      </c>
      <c r="U404" s="135" t="s">
        <v>52</v>
      </c>
      <c r="V404" s="135" t="s">
        <v>52</v>
      </c>
      <c r="W404" s="135" t="s">
        <v>52</v>
      </c>
      <c r="X404" s="135" t="s">
        <v>52</v>
      </c>
      <c r="Y404" s="135" t="s">
        <v>52</v>
      </c>
      <c r="Z404" s="135" t="s">
        <v>52</v>
      </c>
      <c r="AA404" s="135" t="s">
        <v>52</v>
      </c>
      <c r="AB404" s="135" t="s">
        <v>52</v>
      </c>
      <c r="AC404" s="135" t="s">
        <v>52</v>
      </c>
      <c r="AD404" s="135" t="s">
        <v>52</v>
      </c>
      <c r="AE404" s="135" t="s">
        <v>52</v>
      </c>
      <c r="AF404" s="135" t="s">
        <v>52</v>
      </c>
      <c r="AG404" s="134" t="s">
        <v>52</v>
      </c>
      <c r="AH404" s="134" t="s">
        <v>52</v>
      </c>
      <c r="AI404" s="121"/>
    </row>
    <row r="405" spans="1:35" x14ac:dyDescent="0.15">
      <c r="A405" s="126" t="s">
        <v>1338</v>
      </c>
      <c r="B405" s="126" t="s">
        <v>1339</v>
      </c>
      <c r="C405" s="126" t="s">
        <v>1340</v>
      </c>
      <c r="D405" s="126" t="s">
        <v>94</v>
      </c>
      <c r="E405" s="126" t="s">
        <v>78</v>
      </c>
      <c r="F405" s="134" t="s">
        <v>52</v>
      </c>
      <c r="G405" s="134" t="s">
        <v>52</v>
      </c>
      <c r="H405" s="134" t="s">
        <v>52</v>
      </c>
      <c r="I405" s="134" t="s">
        <v>52</v>
      </c>
      <c r="J405" s="134" t="s">
        <v>52</v>
      </c>
      <c r="K405" s="134" t="s">
        <v>52</v>
      </c>
      <c r="L405" s="134" t="s">
        <v>52</v>
      </c>
      <c r="M405" s="134" t="s">
        <v>52</v>
      </c>
      <c r="N405" s="134" t="s">
        <v>52</v>
      </c>
      <c r="O405" s="134" t="s">
        <v>52</v>
      </c>
      <c r="P405" s="134" t="s">
        <v>52</v>
      </c>
      <c r="Q405" s="134" t="s">
        <v>52</v>
      </c>
      <c r="R405" s="134" t="s">
        <v>52</v>
      </c>
      <c r="S405" s="135">
        <v>1165.42</v>
      </c>
      <c r="T405" s="135">
        <v>1179.3900000000001</v>
      </c>
      <c r="U405" s="135">
        <v>1179.3599999999999</v>
      </c>
      <c r="V405" s="135">
        <v>1179.3599999999999</v>
      </c>
      <c r="W405" s="135">
        <v>1164.72</v>
      </c>
      <c r="X405" s="135">
        <v>1164.72</v>
      </c>
      <c r="Y405" s="135">
        <v>1164.72</v>
      </c>
      <c r="Z405" s="135">
        <v>1211.19</v>
      </c>
      <c r="AA405" s="135">
        <v>1259.51</v>
      </c>
      <c r="AB405" s="135">
        <v>1334.96</v>
      </c>
      <c r="AC405" s="135">
        <v>1388.23</v>
      </c>
      <c r="AD405" s="135">
        <v>1443.62</v>
      </c>
      <c r="AE405" s="135">
        <v>1501.22</v>
      </c>
      <c r="AF405" s="135">
        <v>1561.11</v>
      </c>
      <c r="AG405" s="134">
        <v>1639.01</v>
      </c>
      <c r="AH405" s="134">
        <v>1720.8</v>
      </c>
    </row>
    <row r="406" spans="1:35" x14ac:dyDescent="0.15">
      <c r="A406" s="16" t="s">
        <v>1341</v>
      </c>
      <c r="B406" s="126" t="s">
        <v>1342</v>
      </c>
      <c r="C406" s="16" t="s">
        <v>1343</v>
      </c>
      <c r="D406" s="126" t="s">
        <v>94</v>
      </c>
      <c r="E406" s="126" t="s">
        <v>88</v>
      </c>
      <c r="F406" s="134" t="s">
        <v>52</v>
      </c>
      <c r="G406" s="134" t="s">
        <v>52</v>
      </c>
      <c r="H406" s="134" t="s">
        <v>52</v>
      </c>
      <c r="I406" s="134" t="s">
        <v>52</v>
      </c>
      <c r="J406" s="134" t="s">
        <v>52</v>
      </c>
      <c r="K406" s="134" t="s">
        <v>52</v>
      </c>
      <c r="L406" s="134" t="s">
        <v>52</v>
      </c>
      <c r="M406" s="134" t="s">
        <v>52</v>
      </c>
      <c r="N406" s="140">
        <v>66.239999999999995</v>
      </c>
      <c r="O406" s="134">
        <v>69.48</v>
      </c>
      <c r="P406" s="135">
        <v>72.62</v>
      </c>
      <c r="Q406" s="135">
        <v>75.45</v>
      </c>
      <c r="R406" s="135">
        <v>78.39</v>
      </c>
      <c r="S406" s="135">
        <v>81.45</v>
      </c>
      <c r="T406" s="135">
        <v>83.81</v>
      </c>
      <c r="U406" s="135">
        <v>83.81</v>
      </c>
      <c r="V406" s="135">
        <v>86.93</v>
      </c>
      <c r="W406" s="135">
        <v>88.66</v>
      </c>
      <c r="X406" s="135">
        <v>90.42</v>
      </c>
      <c r="Y406" s="135">
        <v>92.22</v>
      </c>
      <c r="Z406" s="135">
        <v>94.05</v>
      </c>
      <c r="AA406" s="135">
        <v>94.52</v>
      </c>
      <c r="AB406" s="135">
        <v>97.34</v>
      </c>
      <c r="AC406" s="135">
        <v>100.25</v>
      </c>
      <c r="AD406" s="135">
        <v>102.25</v>
      </c>
      <c r="AE406" s="135">
        <v>104.2</v>
      </c>
      <c r="AF406" s="135">
        <v>106.27</v>
      </c>
      <c r="AG406" s="134">
        <v>111.16</v>
      </c>
      <c r="AH406" s="134">
        <v>114.49</v>
      </c>
    </row>
    <row r="407" spans="1:35" ht="17" x14ac:dyDescent="0.15">
      <c r="A407" s="129" t="s">
        <v>1344</v>
      </c>
      <c r="B407" s="126" t="s">
        <v>52</v>
      </c>
      <c r="C407" s="129" t="s">
        <v>1345</v>
      </c>
      <c r="D407" s="126" t="s">
        <v>194</v>
      </c>
      <c r="E407" s="126" t="s">
        <v>76</v>
      </c>
      <c r="F407" s="134" t="s">
        <v>52</v>
      </c>
      <c r="G407" s="134">
        <v>41</v>
      </c>
      <c r="H407" s="134" t="s">
        <v>52</v>
      </c>
      <c r="I407" s="134" t="s">
        <v>52</v>
      </c>
      <c r="J407" s="134" t="s">
        <v>52</v>
      </c>
      <c r="K407" s="134" t="s">
        <v>52</v>
      </c>
      <c r="L407" s="134" t="s">
        <v>52</v>
      </c>
      <c r="M407" s="134" t="s">
        <v>52</v>
      </c>
      <c r="N407" s="134" t="s">
        <v>52</v>
      </c>
      <c r="O407" s="134" t="s">
        <v>52</v>
      </c>
      <c r="P407" s="135" t="s">
        <v>52</v>
      </c>
      <c r="Q407" s="135" t="s">
        <v>52</v>
      </c>
      <c r="R407" s="135" t="s">
        <v>52</v>
      </c>
      <c r="S407" s="135" t="s">
        <v>52</v>
      </c>
      <c r="T407" s="135" t="s">
        <v>52</v>
      </c>
      <c r="U407" s="135" t="s">
        <v>52</v>
      </c>
      <c r="V407" s="135" t="s">
        <v>52</v>
      </c>
      <c r="W407" s="135" t="s">
        <v>52</v>
      </c>
      <c r="X407" s="135" t="s">
        <v>52</v>
      </c>
      <c r="Y407" s="135" t="s">
        <v>52</v>
      </c>
      <c r="Z407" s="135" t="s">
        <v>52</v>
      </c>
      <c r="AA407" s="135" t="s">
        <v>52</v>
      </c>
      <c r="AB407" s="135" t="s">
        <v>52</v>
      </c>
      <c r="AC407" s="135" t="s">
        <v>52</v>
      </c>
      <c r="AD407" s="135" t="s">
        <v>52</v>
      </c>
      <c r="AE407" s="135" t="s">
        <v>52</v>
      </c>
      <c r="AF407" s="135" t="s">
        <v>52</v>
      </c>
      <c r="AG407" s="134" t="s">
        <v>52</v>
      </c>
      <c r="AH407" s="134" t="s">
        <v>52</v>
      </c>
      <c r="AI407" s="130"/>
    </row>
    <row r="408" spans="1:35" x14ac:dyDescent="0.15">
      <c r="A408" s="126" t="s">
        <v>1346</v>
      </c>
      <c r="B408" s="126" t="s">
        <v>1347</v>
      </c>
      <c r="C408" s="126" t="s">
        <v>1348</v>
      </c>
      <c r="D408" s="126" t="s">
        <v>94</v>
      </c>
      <c r="E408" s="126" t="s">
        <v>78</v>
      </c>
      <c r="F408" s="134" t="s">
        <v>52</v>
      </c>
      <c r="G408" s="134" t="s">
        <v>52</v>
      </c>
      <c r="H408" s="134">
        <v>597.96</v>
      </c>
      <c r="I408" s="134">
        <v>640.79999999999995</v>
      </c>
      <c r="J408" s="134">
        <v>653.16999999999996</v>
      </c>
      <c r="K408" s="134">
        <v>695.63</v>
      </c>
      <c r="L408" s="134">
        <v>762.24</v>
      </c>
      <c r="M408" s="134">
        <v>876.47</v>
      </c>
      <c r="N408" s="134">
        <v>885.16</v>
      </c>
      <c r="O408" s="134">
        <v>929.33</v>
      </c>
      <c r="P408" s="135">
        <v>975.7</v>
      </c>
      <c r="Q408" s="135">
        <v>1024.4100000000001</v>
      </c>
      <c r="R408" s="135">
        <v>1075.57</v>
      </c>
      <c r="S408" s="135">
        <v>1128.81</v>
      </c>
      <c r="T408" s="135">
        <v>1151.3900000000001</v>
      </c>
      <c r="U408" s="135">
        <v>1151.3900000000001</v>
      </c>
      <c r="V408" s="135">
        <v>1151.3900000000001</v>
      </c>
      <c r="W408" s="135">
        <v>1173.27</v>
      </c>
      <c r="X408" s="135">
        <v>1173.27</v>
      </c>
      <c r="Y408" s="135">
        <v>1173.27</v>
      </c>
      <c r="Z408" s="135">
        <v>1217.21</v>
      </c>
      <c r="AA408" s="135">
        <v>1274.54</v>
      </c>
      <c r="AB408" s="135">
        <v>1331.89</v>
      </c>
      <c r="AC408" s="135">
        <v>1366.98</v>
      </c>
      <c r="AD408" s="135">
        <v>1419.47</v>
      </c>
      <c r="AE408" s="135">
        <v>1490.3</v>
      </c>
      <c r="AF408" s="135">
        <v>1534.86</v>
      </c>
      <c r="AG408" s="134">
        <v>1688.19</v>
      </c>
      <c r="AH408" s="134">
        <v>1831.69</v>
      </c>
      <c r="AI408" s="121"/>
    </row>
    <row r="409" spans="1:35" x14ac:dyDescent="0.15">
      <c r="A409" s="126" t="s">
        <v>1349</v>
      </c>
      <c r="B409" s="126" t="s">
        <v>1350</v>
      </c>
      <c r="C409" s="126" t="s">
        <v>1351</v>
      </c>
      <c r="D409" s="126" t="s">
        <v>94</v>
      </c>
      <c r="E409" s="126" t="s">
        <v>74</v>
      </c>
      <c r="F409" s="134">
        <v>548.32000000000005</v>
      </c>
      <c r="G409" s="134">
        <v>573.99</v>
      </c>
      <c r="H409" s="134">
        <v>618.53</v>
      </c>
      <c r="I409" s="134">
        <v>652.6</v>
      </c>
      <c r="J409" s="134">
        <v>691.21</v>
      </c>
      <c r="K409" s="134">
        <v>753.16</v>
      </c>
      <c r="L409" s="134">
        <v>803.94</v>
      </c>
      <c r="M409" s="134">
        <v>889.33</v>
      </c>
      <c r="N409" s="134">
        <v>912.65</v>
      </c>
      <c r="O409" s="134">
        <v>957.16</v>
      </c>
      <c r="P409" s="135">
        <v>999.68</v>
      </c>
      <c r="Q409" s="135">
        <v>1049.6600000000001</v>
      </c>
      <c r="R409" s="135">
        <v>1098.5</v>
      </c>
      <c r="S409" s="135">
        <v>1147.94</v>
      </c>
      <c r="T409" s="135">
        <v>1173.72</v>
      </c>
      <c r="U409" s="135">
        <v>1173.72</v>
      </c>
      <c r="V409" s="135">
        <v>1173.72</v>
      </c>
      <c r="W409" s="135">
        <v>1173.72</v>
      </c>
      <c r="X409" s="135">
        <v>1173.72</v>
      </c>
      <c r="Y409" s="135">
        <v>1173.72</v>
      </c>
      <c r="Z409" s="135">
        <v>1208.81</v>
      </c>
      <c r="AA409" s="135">
        <v>1269.1300000000001</v>
      </c>
      <c r="AB409" s="135">
        <v>1319.77</v>
      </c>
      <c r="AC409" s="135">
        <v>1358.04</v>
      </c>
      <c r="AD409" s="135">
        <v>1411</v>
      </c>
      <c r="AE409" s="135">
        <v>1460.24</v>
      </c>
      <c r="AF409" s="135">
        <v>1517.04</v>
      </c>
      <c r="AG409" s="134">
        <v>1592.74</v>
      </c>
      <c r="AH409" s="134">
        <v>1672.22</v>
      </c>
      <c r="AI409" s="121"/>
    </row>
    <row r="410" spans="1:35" x14ac:dyDescent="0.15">
      <c r="A410" s="126" t="s">
        <v>1352</v>
      </c>
      <c r="B410" s="16" t="s">
        <v>1353</v>
      </c>
      <c r="C410" s="126" t="s">
        <v>1354</v>
      </c>
      <c r="D410" s="126" t="s">
        <v>194</v>
      </c>
      <c r="E410" s="126" t="s">
        <v>82</v>
      </c>
      <c r="F410" s="134">
        <v>485.94</v>
      </c>
      <c r="G410" s="134">
        <v>506.04</v>
      </c>
      <c r="H410" s="134">
        <v>553.82000000000005</v>
      </c>
      <c r="I410" s="134">
        <v>594.49</v>
      </c>
      <c r="J410" s="134">
        <v>635.6</v>
      </c>
      <c r="K410" s="134">
        <v>679.43</v>
      </c>
      <c r="L410" s="134">
        <v>767.08</v>
      </c>
      <c r="M410" s="134">
        <v>858.36</v>
      </c>
      <c r="N410" s="134">
        <v>907.29</v>
      </c>
      <c r="O410" s="134">
        <v>939.05</v>
      </c>
      <c r="P410" s="135">
        <v>986</v>
      </c>
      <c r="Q410" s="135">
        <v>963.39</v>
      </c>
      <c r="R410" s="135">
        <v>999.9</v>
      </c>
      <c r="S410" s="135">
        <v>1027.3</v>
      </c>
      <c r="T410" s="135">
        <v>1027.3</v>
      </c>
      <c r="U410" s="135">
        <v>1027.3</v>
      </c>
      <c r="V410" s="135">
        <v>1027.3</v>
      </c>
      <c r="W410" s="135">
        <v>1027.3</v>
      </c>
      <c r="X410" s="135">
        <v>1027.3</v>
      </c>
      <c r="Y410" s="135">
        <v>1027.3</v>
      </c>
      <c r="Z410" s="135">
        <v>1081.6400000000001</v>
      </c>
      <c r="AA410" s="135">
        <v>1124.79</v>
      </c>
      <c r="AB410" s="135">
        <v>1192.1600000000001</v>
      </c>
      <c r="AC410" s="135">
        <v>1239.73</v>
      </c>
      <c r="AD410" s="135">
        <v>1289.2</v>
      </c>
      <c r="AE410" s="135">
        <v>1353.53</v>
      </c>
      <c r="AF410" s="135">
        <v>1394</v>
      </c>
      <c r="AG410" s="134" t="s">
        <v>52</v>
      </c>
      <c r="AH410" s="134" t="s">
        <v>52</v>
      </c>
      <c r="AI410" s="121"/>
    </row>
    <row r="411" spans="1:35" s="115" customFormat="1" ht="15.5" customHeight="1" x14ac:dyDescent="0.15">
      <c r="A411" s="133" t="s">
        <v>1355</v>
      </c>
      <c r="B411" s="17" t="s">
        <v>1356</v>
      </c>
      <c r="C411" s="133" t="s">
        <v>1357</v>
      </c>
      <c r="D411" s="133" t="s">
        <v>94</v>
      </c>
      <c r="E411" s="133" t="s">
        <v>78</v>
      </c>
      <c r="F411" s="134" t="s">
        <v>52</v>
      </c>
      <c r="G411" s="134" t="s">
        <v>52</v>
      </c>
      <c r="H411" s="134" t="s">
        <v>52</v>
      </c>
      <c r="I411" s="134" t="s">
        <v>52</v>
      </c>
      <c r="J411" s="134" t="s">
        <v>52</v>
      </c>
      <c r="K411" s="134" t="s">
        <v>52</v>
      </c>
      <c r="L411" s="134" t="s">
        <v>52</v>
      </c>
      <c r="M411" s="134" t="s">
        <v>52</v>
      </c>
      <c r="N411" s="134" t="s">
        <v>52</v>
      </c>
      <c r="O411" s="134" t="s">
        <v>52</v>
      </c>
      <c r="P411" s="134" t="s">
        <v>52</v>
      </c>
      <c r="Q411" s="134" t="s">
        <v>52</v>
      </c>
      <c r="R411" s="134" t="s">
        <v>52</v>
      </c>
      <c r="S411" s="135" t="s">
        <v>52</v>
      </c>
      <c r="T411" s="135" t="s">
        <v>52</v>
      </c>
      <c r="U411" s="135" t="s">
        <v>52</v>
      </c>
      <c r="V411" s="135" t="s">
        <v>52</v>
      </c>
      <c r="W411" s="135" t="s">
        <v>52</v>
      </c>
      <c r="X411" s="135" t="s">
        <v>52</v>
      </c>
      <c r="Y411" s="135" t="s">
        <v>52</v>
      </c>
      <c r="Z411" s="135" t="s">
        <v>52</v>
      </c>
      <c r="AA411" s="135" t="s">
        <v>52</v>
      </c>
      <c r="AB411" s="135" t="s">
        <v>52</v>
      </c>
      <c r="AC411" s="135" t="s">
        <v>52</v>
      </c>
      <c r="AD411" s="135" t="s">
        <v>52</v>
      </c>
      <c r="AE411" s="135" t="s">
        <v>52</v>
      </c>
      <c r="AF411" s="135" t="s">
        <v>52</v>
      </c>
      <c r="AG411" s="134">
        <v>1647.11</v>
      </c>
      <c r="AH411" s="134">
        <v>1729.29</v>
      </c>
      <c r="AI411" s="141"/>
    </row>
    <row r="412" spans="1:35" ht="17" x14ac:dyDescent="0.15">
      <c r="A412" s="126" t="s">
        <v>1358</v>
      </c>
      <c r="B412" s="126" t="s">
        <v>1359</v>
      </c>
      <c r="C412" s="126" t="s">
        <v>1360</v>
      </c>
      <c r="D412" s="126" t="s">
        <v>194</v>
      </c>
      <c r="E412" s="126" t="s">
        <v>76</v>
      </c>
      <c r="F412" s="134" t="s">
        <v>52</v>
      </c>
      <c r="G412" s="134" t="s">
        <v>52</v>
      </c>
      <c r="H412" s="134" t="s">
        <v>52</v>
      </c>
      <c r="I412" s="134" t="s">
        <v>52</v>
      </c>
      <c r="J412" s="134" t="s">
        <v>52</v>
      </c>
      <c r="K412" s="134" t="s">
        <v>52</v>
      </c>
      <c r="L412" s="134" t="s">
        <v>52</v>
      </c>
      <c r="M412" s="134" t="s">
        <v>52</v>
      </c>
      <c r="N412" s="134" t="s">
        <v>52</v>
      </c>
      <c r="O412" s="134" t="s">
        <v>52</v>
      </c>
      <c r="P412" s="135" t="s">
        <v>52</v>
      </c>
      <c r="Q412" s="135" t="s">
        <v>52</v>
      </c>
      <c r="R412" s="135" t="s">
        <v>52</v>
      </c>
      <c r="S412" s="135" t="s">
        <v>52</v>
      </c>
      <c r="T412" s="135" t="s">
        <v>52</v>
      </c>
      <c r="U412" s="135" t="s">
        <v>52</v>
      </c>
      <c r="V412" s="135" t="s">
        <v>52</v>
      </c>
      <c r="W412" s="135" t="s">
        <v>52</v>
      </c>
      <c r="X412" s="135" t="s">
        <v>52</v>
      </c>
      <c r="Y412" s="135" t="s">
        <v>52</v>
      </c>
      <c r="Z412" s="135" t="s">
        <v>52</v>
      </c>
      <c r="AA412" s="135" t="s">
        <v>52</v>
      </c>
      <c r="AB412" s="135" t="s">
        <v>52</v>
      </c>
      <c r="AC412" s="135">
        <v>160.44999999999999</v>
      </c>
      <c r="AD412" s="135">
        <v>165.15</v>
      </c>
      <c r="AE412" s="135">
        <v>170.15</v>
      </c>
      <c r="AF412" s="135">
        <v>175.15</v>
      </c>
      <c r="AG412" s="134" t="s">
        <v>52</v>
      </c>
      <c r="AH412" s="134" t="s">
        <v>52</v>
      </c>
      <c r="AI412" s="121"/>
    </row>
    <row r="413" spans="1:35" ht="17" x14ac:dyDescent="0.15">
      <c r="A413" s="126" t="s">
        <v>1361</v>
      </c>
      <c r="B413" s="126" t="s">
        <v>1362</v>
      </c>
      <c r="C413" s="126" t="s">
        <v>1363</v>
      </c>
      <c r="D413" s="126" t="s">
        <v>194</v>
      </c>
      <c r="E413" s="126" t="s">
        <v>76</v>
      </c>
      <c r="F413" s="134">
        <v>81.87</v>
      </c>
      <c r="G413" s="134">
        <v>84.4</v>
      </c>
      <c r="H413" s="134">
        <v>100.55</v>
      </c>
      <c r="I413" s="134">
        <v>107.67</v>
      </c>
      <c r="J413" s="134">
        <v>112.95</v>
      </c>
      <c r="K413" s="134">
        <v>118.85</v>
      </c>
      <c r="L413" s="134">
        <v>124.67</v>
      </c>
      <c r="M413" s="134">
        <v>130.03</v>
      </c>
      <c r="N413" s="134">
        <v>136.4</v>
      </c>
      <c r="O413" s="134">
        <v>143.07</v>
      </c>
      <c r="P413" s="135">
        <v>149.52000000000001</v>
      </c>
      <c r="Q413" s="135">
        <v>153.99</v>
      </c>
      <c r="R413" s="135">
        <v>158.59</v>
      </c>
      <c r="S413" s="135" t="s">
        <v>52</v>
      </c>
      <c r="T413" s="135" t="s">
        <v>52</v>
      </c>
      <c r="U413" s="135" t="s">
        <v>52</v>
      </c>
      <c r="V413" s="135" t="s">
        <v>52</v>
      </c>
      <c r="W413" s="135" t="s">
        <v>52</v>
      </c>
      <c r="X413" s="135" t="s">
        <v>52</v>
      </c>
      <c r="Y413" s="135" t="s">
        <v>52</v>
      </c>
      <c r="Z413" s="135" t="s">
        <v>52</v>
      </c>
      <c r="AA413" s="135" t="s">
        <v>52</v>
      </c>
      <c r="AB413" s="135" t="s">
        <v>52</v>
      </c>
      <c r="AC413" s="135" t="s">
        <v>52</v>
      </c>
      <c r="AD413" s="135" t="s">
        <v>52</v>
      </c>
      <c r="AE413" s="135" t="s">
        <v>52</v>
      </c>
      <c r="AF413" s="135" t="s">
        <v>52</v>
      </c>
      <c r="AG413" s="134" t="s">
        <v>52</v>
      </c>
      <c r="AH413" s="134" t="s">
        <v>52</v>
      </c>
      <c r="AI413" s="121"/>
    </row>
    <row r="414" spans="1:35" ht="17" x14ac:dyDescent="0.15">
      <c r="A414" s="126" t="s">
        <v>1364</v>
      </c>
      <c r="B414" s="126" t="s">
        <v>1365</v>
      </c>
      <c r="C414" s="126" t="s">
        <v>1366</v>
      </c>
      <c r="D414" s="126" t="s">
        <v>194</v>
      </c>
      <c r="E414" s="126" t="s">
        <v>76</v>
      </c>
      <c r="F414" s="134">
        <v>30.18</v>
      </c>
      <c r="G414" s="134">
        <v>34.11</v>
      </c>
      <c r="H414" s="134">
        <v>76.92</v>
      </c>
      <c r="I414" s="134">
        <v>78.88</v>
      </c>
      <c r="J414" s="134">
        <v>85.01</v>
      </c>
      <c r="K414" s="134">
        <v>91.23</v>
      </c>
      <c r="L414" s="134">
        <v>100.26</v>
      </c>
      <c r="M414" s="134">
        <v>102.77</v>
      </c>
      <c r="N414" s="134">
        <v>112.52</v>
      </c>
      <c r="O414" s="134">
        <v>118.16</v>
      </c>
      <c r="P414" s="135">
        <v>123.9</v>
      </c>
      <c r="Q414" s="135">
        <v>128.9</v>
      </c>
      <c r="R414" s="135">
        <v>135</v>
      </c>
      <c r="S414" s="135">
        <v>140.15</v>
      </c>
      <c r="T414" s="135">
        <v>143</v>
      </c>
      <c r="U414" s="135">
        <v>143</v>
      </c>
      <c r="V414" s="135">
        <v>143</v>
      </c>
      <c r="W414" s="135">
        <v>143</v>
      </c>
      <c r="X414" s="135">
        <v>143</v>
      </c>
      <c r="Y414" s="135">
        <v>143</v>
      </c>
      <c r="Z414" s="135">
        <v>148</v>
      </c>
      <c r="AA414" s="135">
        <v>153</v>
      </c>
      <c r="AB414" s="135">
        <v>158</v>
      </c>
      <c r="AC414" s="135">
        <v>163</v>
      </c>
      <c r="AD414" s="135" t="s">
        <v>52</v>
      </c>
      <c r="AE414" s="135" t="s">
        <v>52</v>
      </c>
      <c r="AF414" s="135" t="s">
        <v>52</v>
      </c>
      <c r="AG414" s="134" t="s">
        <v>52</v>
      </c>
      <c r="AH414" s="134" t="s">
        <v>52</v>
      </c>
      <c r="AI414" s="121"/>
    </row>
    <row r="415" spans="1:35" x14ac:dyDescent="0.15">
      <c r="A415" s="126" t="s">
        <v>1367</v>
      </c>
      <c r="B415" s="126" t="s">
        <v>1368</v>
      </c>
      <c r="C415" s="126" t="s">
        <v>1369</v>
      </c>
      <c r="D415" s="126" t="s">
        <v>94</v>
      </c>
      <c r="E415" s="126" t="s">
        <v>76</v>
      </c>
      <c r="F415" s="134" t="s">
        <v>52</v>
      </c>
      <c r="G415" s="134" t="s">
        <v>52</v>
      </c>
      <c r="H415" s="134" t="s">
        <v>52</v>
      </c>
      <c r="I415" s="134">
        <v>50</v>
      </c>
      <c r="J415" s="134">
        <v>50</v>
      </c>
      <c r="K415" s="134">
        <v>50</v>
      </c>
      <c r="L415" s="134">
        <v>70</v>
      </c>
      <c r="M415" s="134">
        <v>70</v>
      </c>
      <c r="N415" s="134">
        <v>70</v>
      </c>
      <c r="O415" s="134">
        <v>92.93</v>
      </c>
      <c r="P415" s="135">
        <v>97.48</v>
      </c>
      <c r="Q415" s="135">
        <v>102.26</v>
      </c>
      <c r="R415" s="135">
        <v>107.27</v>
      </c>
      <c r="S415" s="135">
        <v>112.1</v>
      </c>
      <c r="T415" s="135">
        <v>115.46</v>
      </c>
      <c r="U415" s="135">
        <v>115.46</v>
      </c>
      <c r="V415" s="135">
        <v>115.46</v>
      </c>
      <c r="W415" s="135">
        <v>120.46</v>
      </c>
      <c r="X415" s="135">
        <v>122.86</v>
      </c>
      <c r="Y415" s="135">
        <v>125.31</v>
      </c>
      <c r="Z415" s="135">
        <v>130.31</v>
      </c>
      <c r="AA415" s="135">
        <v>135.31</v>
      </c>
      <c r="AB415" s="135">
        <v>140.31</v>
      </c>
      <c r="AC415" s="135">
        <v>145.31</v>
      </c>
      <c r="AD415" s="135">
        <v>150.31</v>
      </c>
      <c r="AE415" s="135">
        <v>155.31</v>
      </c>
      <c r="AF415" s="135">
        <v>160.31</v>
      </c>
      <c r="AG415" s="134">
        <v>165.31</v>
      </c>
      <c r="AH415" s="134">
        <v>170.31</v>
      </c>
      <c r="AI415" s="121"/>
    </row>
    <row r="416" spans="1:35" x14ac:dyDescent="0.15">
      <c r="A416" s="126" t="s">
        <v>1370</v>
      </c>
      <c r="B416" s="126" t="s">
        <v>1371</v>
      </c>
      <c r="C416" s="126" t="s">
        <v>1372</v>
      </c>
      <c r="D416" s="126" t="s">
        <v>94</v>
      </c>
      <c r="E416" s="126" t="s">
        <v>76</v>
      </c>
      <c r="F416" s="134">
        <v>79.03</v>
      </c>
      <c r="G416" s="134">
        <v>85.93</v>
      </c>
      <c r="H416" s="134">
        <v>90.57</v>
      </c>
      <c r="I416" s="134">
        <v>94.61</v>
      </c>
      <c r="J416" s="134">
        <v>103.59</v>
      </c>
      <c r="K416" s="134">
        <v>112.01</v>
      </c>
      <c r="L416" s="134">
        <v>116.38</v>
      </c>
      <c r="M416" s="134">
        <v>120.45</v>
      </c>
      <c r="N416" s="134">
        <v>126.48</v>
      </c>
      <c r="O416" s="134">
        <v>132.19</v>
      </c>
      <c r="P416" s="135">
        <v>137.32</v>
      </c>
      <c r="Q416" s="135">
        <v>140.88999999999999</v>
      </c>
      <c r="R416" s="135">
        <v>144.41999999999999</v>
      </c>
      <c r="S416" s="135">
        <v>148.03</v>
      </c>
      <c r="T416" s="135">
        <v>150.25</v>
      </c>
      <c r="U416" s="135">
        <v>150.25</v>
      </c>
      <c r="V416" s="135">
        <v>150.25</v>
      </c>
      <c r="W416" s="135">
        <v>150.25</v>
      </c>
      <c r="X416" s="135">
        <v>150.25</v>
      </c>
      <c r="Y416" s="135">
        <v>150.25</v>
      </c>
      <c r="Z416" s="135">
        <v>153.18</v>
      </c>
      <c r="AA416" s="135">
        <v>156.16999999999999</v>
      </c>
      <c r="AB416" s="135">
        <v>159.21</v>
      </c>
      <c r="AC416" s="135">
        <v>162.31</v>
      </c>
      <c r="AD416" s="135">
        <v>165.48</v>
      </c>
      <c r="AE416" s="135">
        <v>167.96</v>
      </c>
      <c r="AF416" s="135">
        <v>172.91</v>
      </c>
      <c r="AG416" s="134">
        <v>174.64</v>
      </c>
      <c r="AH416" s="134">
        <v>179.86</v>
      </c>
      <c r="AI416" s="121"/>
    </row>
    <row r="417" spans="1:35" x14ac:dyDescent="0.15">
      <c r="A417" s="126" t="s">
        <v>1373</v>
      </c>
      <c r="B417" s="126" t="s">
        <v>1374</v>
      </c>
      <c r="C417" s="126" t="s">
        <v>1375</v>
      </c>
      <c r="D417" s="126" t="s">
        <v>94</v>
      </c>
      <c r="E417" s="126" t="s">
        <v>78</v>
      </c>
      <c r="F417" s="134">
        <v>581.55999999999995</v>
      </c>
      <c r="G417" s="134">
        <v>610.33000000000004</v>
      </c>
      <c r="H417" s="134">
        <v>634.95000000000005</v>
      </c>
      <c r="I417" s="134">
        <v>692.21</v>
      </c>
      <c r="J417" s="134">
        <v>760.08</v>
      </c>
      <c r="K417" s="134">
        <v>800.9</v>
      </c>
      <c r="L417" s="134">
        <v>900.22</v>
      </c>
      <c r="M417" s="134">
        <v>955.13</v>
      </c>
      <c r="N417" s="134">
        <v>978.11</v>
      </c>
      <c r="O417" s="134">
        <v>1015.27</v>
      </c>
      <c r="P417" s="135">
        <v>1065.94</v>
      </c>
      <c r="Q417" s="135">
        <v>1119.02</v>
      </c>
      <c r="R417" s="135">
        <v>1169.26</v>
      </c>
      <c r="S417" s="135">
        <v>1214.8900000000001</v>
      </c>
      <c r="T417" s="135">
        <v>1245.2</v>
      </c>
      <c r="U417" s="135">
        <v>1245.2</v>
      </c>
      <c r="V417" s="135">
        <v>1245.2</v>
      </c>
      <c r="W417" s="135">
        <v>1245.2</v>
      </c>
      <c r="X417" s="135">
        <v>1245.2</v>
      </c>
      <c r="Y417" s="135">
        <v>1245.2</v>
      </c>
      <c r="Z417" s="135">
        <v>1295</v>
      </c>
      <c r="AA417" s="135">
        <v>1359.62</v>
      </c>
      <c r="AB417" s="135">
        <v>1441.07</v>
      </c>
      <c r="AC417" s="135">
        <v>1484.15</v>
      </c>
      <c r="AD417" s="135">
        <v>1543.37</v>
      </c>
      <c r="AE417" s="135">
        <v>1620.39</v>
      </c>
      <c r="AF417" s="135">
        <v>1668.84</v>
      </c>
      <c r="AG417" s="134">
        <v>1752.11</v>
      </c>
      <c r="AH417" s="134">
        <v>1839.54</v>
      </c>
      <c r="AI417" s="121"/>
    </row>
    <row r="418" spans="1:35" x14ac:dyDescent="0.15">
      <c r="A418" s="126" t="s">
        <v>1376</v>
      </c>
      <c r="B418" s="126" t="s">
        <v>1377</v>
      </c>
      <c r="C418" s="126" t="s">
        <v>1378</v>
      </c>
      <c r="D418" s="126" t="s">
        <v>94</v>
      </c>
      <c r="E418" s="126" t="s">
        <v>76</v>
      </c>
      <c r="F418" s="134">
        <v>71.89</v>
      </c>
      <c r="G418" s="134">
        <v>78.94</v>
      </c>
      <c r="H418" s="134">
        <v>85.66</v>
      </c>
      <c r="I418" s="134">
        <v>87.97</v>
      </c>
      <c r="J418" s="134">
        <v>88.81</v>
      </c>
      <c r="K418" s="134">
        <v>91.34</v>
      </c>
      <c r="L418" s="134">
        <v>96.68</v>
      </c>
      <c r="M418" s="134">
        <v>104.89</v>
      </c>
      <c r="N418" s="134">
        <v>110</v>
      </c>
      <c r="O418" s="134">
        <v>114.86</v>
      </c>
      <c r="P418" s="135">
        <v>120.36</v>
      </c>
      <c r="Q418" s="135">
        <v>125.04</v>
      </c>
      <c r="R418" s="135">
        <v>130.66</v>
      </c>
      <c r="S418" s="135">
        <v>130.66</v>
      </c>
      <c r="T418" s="135">
        <v>134.52000000000001</v>
      </c>
      <c r="U418" s="135">
        <v>134.52000000000001</v>
      </c>
      <c r="V418" s="135">
        <v>137.88</v>
      </c>
      <c r="W418" s="135">
        <v>142.71</v>
      </c>
      <c r="X418" s="135">
        <v>145.41999999999999</v>
      </c>
      <c r="Y418" s="135">
        <v>145.41999999999999</v>
      </c>
      <c r="Z418" s="135">
        <v>150.41999999999999</v>
      </c>
      <c r="AA418" s="135">
        <v>155.41999999999999</v>
      </c>
      <c r="AB418" s="135">
        <v>160.41999999999999</v>
      </c>
      <c r="AC418" s="135">
        <v>165.42</v>
      </c>
      <c r="AD418" s="135">
        <v>170.42</v>
      </c>
      <c r="AE418" s="135">
        <v>175.42</v>
      </c>
      <c r="AF418" s="135">
        <v>180.42</v>
      </c>
      <c r="AG418" s="134">
        <v>185.42</v>
      </c>
      <c r="AH418" s="134">
        <v>190.96</v>
      </c>
      <c r="AI418" s="121"/>
    </row>
    <row r="419" spans="1:35" ht="17" x14ac:dyDescent="0.15">
      <c r="A419" s="126" t="s">
        <v>1379</v>
      </c>
      <c r="B419" s="126" t="s">
        <v>52</v>
      </c>
      <c r="C419" s="126" t="s">
        <v>1380</v>
      </c>
      <c r="D419" s="126" t="s">
        <v>194</v>
      </c>
      <c r="E419" s="126" t="s">
        <v>76</v>
      </c>
      <c r="F419" s="134" t="s">
        <v>52</v>
      </c>
      <c r="G419" s="134" t="s">
        <v>52</v>
      </c>
      <c r="H419" s="134" t="s">
        <v>52</v>
      </c>
      <c r="I419" s="134" t="s">
        <v>52</v>
      </c>
      <c r="J419" s="134" t="s">
        <v>52</v>
      </c>
      <c r="K419" s="134" t="s">
        <v>52</v>
      </c>
      <c r="L419" s="134" t="s">
        <v>52</v>
      </c>
      <c r="M419" s="134" t="s">
        <v>52</v>
      </c>
      <c r="N419" s="134" t="s">
        <v>52</v>
      </c>
      <c r="O419" s="134" t="s">
        <v>52</v>
      </c>
      <c r="P419" s="135" t="s">
        <v>52</v>
      </c>
      <c r="Q419" s="135" t="s">
        <v>52</v>
      </c>
      <c r="R419" s="135" t="s">
        <v>52</v>
      </c>
      <c r="S419" s="135" t="s">
        <v>52</v>
      </c>
      <c r="T419" s="135" t="s">
        <v>52</v>
      </c>
      <c r="U419" s="135" t="s">
        <v>52</v>
      </c>
      <c r="V419" s="135" t="s">
        <v>52</v>
      </c>
      <c r="W419" s="135" t="s">
        <v>52</v>
      </c>
      <c r="X419" s="135" t="s">
        <v>52</v>
      </c>
      <c r="Y419" s="135" t="s">
        <v>52</v>
      </c>
      <c r="Z419" s="135" t="s">
        <v>52</v>
      </c>
      <c r="AA419" s="135" t="s">
        <v>52</v>
      </c>
      <c r="AB419" s="135" t="s">
        <v>52</v>
      </c>
      <c r="AC419" s="135" t="s">
        <v>52</v>
      </c>
      <c r="AD419" s="135" t="s">
        <v>52</v>
      </c>
      <c r="AE419" s="135" t="s">
        <v>52</v>
      </c>
      <c r="AF419" s="135" t="s">
        <v>52</v>
      </c>
      <c r="AG419" s="134" t="s">
        <v>52</v>
      </c>
      <c r="AH419" s="134" t="s">
        <v>52</v>
      </c>
      <c r="AI419" s="121"/>
    </row>
    <row r="420" spans="1:35" x14ac:dyDescent="0.15">
      <c r="A420" s="126" t="s">
        <v>1381</v>
      </c>
      <c r="B420" s="126" t="s">
        <v>1382</v>
      </c>
      <c r="C420" s="126" t="s">
        <v>1383</v>
      </c>
      <c r="D420" s="126" t="s">
        <v>94</v>
      </c>
      <c r="E420" s="126" t="s">
        <v>76</v>
      </c>
      <c r="F420" s="134">
        <v>90.18</v>
      </c>
      <c r="G420" s="134">
        <v>99.84</v>
      </c>
      <c r="H420" s="134">
        <v>98.7</v>
      </c>
      <c r="I420" s="134">
        <v>101.04</v>
      </c>
      <c r="J420" s="134">
        <v>100.75</v>
      </c>
      <c r="K420" s="134">
        <v>110.43</v>
      </c>
      <c r="L420" s="134">
        <v>120.01</v>
      </c>
      <c r="M420" s="134">
        <v>127.19</v>
      </c>
      <c r="N420" s="134">
        <v>134.09</v>
      </c>
      <c r="O420" s="134">
        <v>140.38</v>
      </c>
      <c r="P420" s="135">
        <v>146.34</v>
      </c>
      <c r="Q420" s="135">
        <v>151.49</v>
      </c>
      <c r="R420" s="135">
        <v>155.76</v>
      </c>
      <c r="S420" s="135">
        <v>160.11000000000001</v>
      </c>
      <c r="T420" s="135">
        <v>164.43</v>
      </c>
      <c r="U420" s="135">
        <v>164.43</v>
      </c>
      <c r="V420" s="135">
        <v>164</v>
      </c>
      <c r="W420" s="135">
        <v>163.65</v>
      </c>
      <c r="X420" s="135">
        <v>163.16</v>
      </c>
      <c r="Y420" s="135">
        <v>162.41</v>
      </c>
      <c r="Z420" s="135">
        <v>167.41</v>
      </c>
      <c r="AA420" s="135">
        <v>172.41</v>
      </c>
      <c r="AB420" s="135">
        <v>177.57</v>
      </c>
      <c r="AC420" s="135">
        <v>182.57</v>
      </c>
      <c r="AD420" s="135">
        <v>187.56</v>
      </c>
      <c r="AE420" s="135">
        <v>192.56</v>
      </c>
      <c r="AF420" s="135">
        <v>197.56</v>
      </c>
      <c r="AG420" s="134">
        <v>203.47</v>
      </c>
      <c r="AH420" s="134">
        <v>209.56</v>
      </c>
      <c r="AI420" s="121"/>
    </row>
    <row r="421" spans="1:35" x14ac:dyDescent="0.15">
      <c r="A421" s="126" t="s">
        <v>1384</v>
      </c>
      <c r="B421" s="126" t="s">
        <v>1385</v>
      </c>
      <c r="C421" s="126" t="s">
        <v>1386</v>
      </c>
      <c r="D421" s="126" t="s">
        <v>94</v>
      </c>
      <c r="E421" s="126" t="s">
        <v>76</v>
      </c>
      <c r="F421" s="134">
        <v>58.59</v>
      </c>
      <c r="G421" s="134">
        <v>70.11</v>
      </c>
      <c r="H421" s="134">
        <v>73.98</v>
      </c>
      <c r="I421" s="134">
        <v>74.83</v>
      </c>
      <c r="J421" s="134">
        <v>75.12</v>
      </c>
      <c r="K421" s="134">
        <v>78.3</v>
      </c>
      <c r="L421" s="134">
        <v>85.4</v>
      </c>
      <c r="M421" s="134">
        <v>100.39</v>
      </c>
      <c r="N421" s="134">
        <v>107.02</v>
      </c>
      <c r="O421" s="134">
        <v>112.24</v>
      </c>
      <c r="P421" s="135">
        <v>117.43</v>
      </c>
      <c r="Q421" s="135">
        <v>123.15</v>
      </c>
      <c r="R421" s="135">
        <v>128.63</v>
      </c>
      <c r="S421" s="135">
        <v>133.07</v>
      </c>
      <c r="T421" s="135">
        <v>134.66</v>
      </c>
      <c r="U421" s="135">
        <v>134.63</v>
      </c>
      <c r="V421" s="135">
        <v>134.63</v>
      </c>
      <c r="W421" s="135">
        <v>139.62</v>
      </c>
      <c r="X421" s="135">
        <v>139.62</v>
      </c>
      <c r="Y421" s="135">
        <v>139.62</v>
      </c>
      <c r="Z421" s="135">
        <v>144.62</v>
      </c>
      <c r="AA421" s="135">
        <v>148.62</v>
      </c>
      <c r="AB421" s="135">
        <v>153.62</v>
      </c>
      <c r="AC421" s="135">
        <v>158.62</v>
      </c>
      <c r="AD421" s="135">
        <v>163.61000000000001</v>
      </c>
      <c r="AE421" s="135">
        <v>168.59</v>
      </c>
      <c r="AF421" s="135">
        <v>173.58</v>
      </c>
      <c r="AG421" s="134">
        <v>178.58</v>
      </c>
      <c r="AH421" s="134">
        <v>183.89</v>
      </c>
      <c r="AI421" s="121"/>
    </row>
    <row r="422" spans="1:35" x14ac:dyDescent="0.15">
      <c r="A422" s="126" t="s">
        <v>1387</v>
      </c>
      <c r="B422" s="126" t="s">
        <v>1388</v>
      </c>
      <c r="C422" s="126" t="s">
        <v>1389</v>
      </c>
      <c r="D422" s="126" t="s">
        <v>194</v>
      </c>
      <c r="E422" s="126" t="s">
        <v>76</v>
      </c>
      <c r="F422" s="134">
        <v>88.89</v>
      </c>
      <c r="G422" s="134">
        <v>92.82</v>
      </c>
      <c r="H422" s="134">
        <v>99.36</v>
      </c>
      <c r="I422" s="134">
        <v>103.44</v>
      </c>
      <c r="J422" s="134">
        <v>107.74</v>
      </c>
      <c r="K422" s="134">
        <v>114.59</v>
      </c>
      <c r="L422" s="134">
        <v>123.67</v>
      </c>
      <c r="M422" s="134">
        <v>136.78</v>
      </c>
      <c r="N422" s="134">
        <v>142.13999999999999</v>
      </c>
      <c r="O422" s="134">
        <v>148.35</v>
      </c>
      <c r="P422" s="135">
        <v>154.97</v>
      </c>
      <c r="Q422" s="135">
        <v>160.38</v>
      </c>
      <c r="R422" s="135">
        <v>166.84</v>
      </c>
      <c r="S422" s="135">
        <v>171.57</v>
      </c>
      <c r="T422" s="135">
        <v>176.42</v>
      </c>
      <c r="U422" s="135">
        <v>176.42</v>
      </c>
      <c r="V422" s="135">
        <v>175.63</v>
      </c>
      <c r="W422" s="135">
        <v>175.63</v>
      </c>
      <c r="X422" s="135">
        <v>175.63</v>
      </c>
      <c r="Y422" s="135">
        <v>175.63</v>
      </c>
      <c r="Z422" s="135">
        <v>180.63</v>
      </c>
      <c r="AA422" s="135">
        <v>185.63</v>
      </c>
      <c r="AB422" s="135">
        <v>190.63</v>
      </c>
      <c r="AC422" s="135">
        <v>195.63</v>
      </c>
      <c r="AD422" s="135">
        <v>199.54</v>
      </c>
      <c r="AE422" s="135">
        <v>204.54</v>
      </c>
      <c r="AF422" s="135">
        <v>207.61</v>
      </c>
      <c r="AG422" s="134" t="s">
        <v>52</v>
      </c>
      <c r="AH422" s="134" t="s">
        <v>52</v>
      </c>
      <c r="AI422" s="121"/>
    </row>
    <row r="423" spans="1:35" x14ac:dyDescent="0.15">
      <c r="A423" s="126" t="s">
        <v>1390</v>
      </c>
      <c r="B423" s="126" t="s">
        <v>1391</v>
      </c>
      <c r="C423" s="126" t="s">
        <v>1392</v>
      </c>
      <c r="D423" s="126" t="s">
        <v>94</v>
      </c>
      <c r="E423" s="126" t="s">
        <v>76</v>
      </c>
      <c r="F423" s="134">
        <v>53.16</v>
      </c>
      <c r="G423" s="134">
        <v>65.77</v>
      </c>
      <c r="H423" s="134">
        <v>77.78</v>
      </c>
      <c r="I423" s="134">
        <v>84.26</v>
      </c>
      <c r="J423" s="134">
        <v>90.51</v>
      </c>
      <c r="K423" s="134">
        <v>97.04</v>
      </c>
      <c r="L423" s="134">
        <v>106.35</v>
      </c>
      <c r="M423" s="134">
        <v>108.58</v>
      </c>
      <c r="N423" s="134">
        <v>116.1</v>
      </c>
      <c r="O423" s="134">
        <v>120.63</v>
      </c>
      <c r="P423" s="135">
        <v>125.47</v>
      </c>
      <c r="Q423" s="135">
        <v>129.32</v>
      </c>
      <c r="R423" s="135">
        <v>129.38</v>
      </c>
      <c r="S423" s="135">
        <v>132.41</v>
      </c>
      <c r="T423" s="135">
        <v>132.4</v>
      </c>
      <c r="U423" s="135">
        <v>132.37</v>
      </c>
      <c r="V423" s="135">
        <v>132.35</v>
      </c>
      <c r="W423" s="135">
        <v>132.31</v>
      </c>
      <c r="X423" s="135">
        <v>132.31</v>
      </c>
      <c r="Y423" s="135">
        <v>132.31</v>
      </c>
      <c r="Z423" s="135">
        <v>136.63</v>
      </c>
      <c r="AA423" s="135">
        <v>141.63</v>
      </c>
      <c r="AB423" s="135">
        <v>146.63</v>
      </c>
      <c r="AC423" s="135">
        <v>150.22</v>
      </c>
      <c r="AD423" s="135">
        <v>155.22</v>
      </c>
      <c r="AE423" s="135">
        <v>160.13999999999999</v>
      </c>
      <c r="AF423" s="135">
        <v>165.14</v>
      </c>
      <c r="AG423" s="134">
        <v>165.14</v>
      </c>
      <c r="AH423" s="134">
        <v>170.14</v>
      </c>
      <c r="AI423" s="121"/>
    </row>
    <row r="424" spans="1:35" ht="17" x14ac:dyDescent="0.15">
      <c r="A424" s="126" t="s">
        <v>1393</v>
      </c>
      <c r="B424" s="126" t="s">
        <v>1394</v>
      </c>
      <c r="C424" s="126" t="s">
        <v>1395</v>
      </c>
      <c r="D424" s="126" t="s">
        <v>194</v>
      </c>
      <c r="E424" s="126" t="s">
        <v>76</v>
      </c>
      <c r="F424" s="134">
        <v>83.77</v>
      </c>
      <c r="G424" s="134">
        <v>91.58</v>
      </c>
      <c r="H424" s="134">
        <v>99.87</v>
      </c>
      <c r="I424" s="134">
        <v>104.75</v>
      </c>
      <c r="J424" s="134">
        <v>107.35</v>
      </c>
      <c r="K424" s="134">
        <v>109.96</v>
      </c>
      <c r="L424" s="134">
        <v>112.72</v>
      </c>
      <c r="M424" s="134">
        <v>121.17</v>
      </c>
      <c r="N424" s="134">
        <v>131.47</v>
      </c>
      <c r="O424" s="134">
        <v>136.59</v>
      </c>
      <c r="P424" s="135">
        <v>143.29</v>
      </c>
      <c r="Q424" s="135">
        <v>150.31</v>
      </c>
      <c r="R424" s="135">
        <v>157.68</v>
      </c>
      <c r="S424" s="135">
        <v>165.41</v>
      </c>
      <c r="T424" s="135">
        <v>170.37</v>
      </c>
      <c r="U424" s="135">
        <v>170.37</v>
      </c>
      <c r="V424" s="135">
        <v>170.37</v>
      </c>
      <c r="W424" s="135">
        <v>170.37</v>
      </c>
      <c r="X424" s="135">
        <v>170.37</v>
      </c>
      <c r="Y424" s="135">
        <v>170.37</v>
      </c>
      <c r="Z424" s="135">
        <v>175.37</v>
      </c>
      <c r="AA424" s="135">
        <v>180.37</v>
      </c>
      <c r="AB424" s="135">
        <v>185.78</v>
      </c>
      <c r="AC424" s="135">
        <v>191.33</v>
      </c>
      <c r="AD424" s="135">
        <v>196.33</v>
      </c>
      <c r="AE424" s="135" t="s">
        <v>52</v>
      </c>
      <c r="AF424" s="135" t="s">
        <v>52</v>
      </c>
      <c r="AG424" s="134" t="s">
        <v>52</v>
      </c>
      <c r="AH424" s="134" t="s">
        <v>52</v>
      </c>
      <c r="AI424" s="121"/>
    </row>
    <row r="425" spans="1:35" x14ac:dyDescent="0.15">
      <c r="A425" s="126" t="s">
        <v>1396</v>
      </c>
      <c r="B425" s="126" t="s">
        <v>1397</v>
      </c>
      <c r="C425" s="126" t="s">
        <v>1398</v>
      </c>
      <c r="D425" s="126" t="s">
        <v>94</v>
      </c>
      <c r="E425" s="126" t="s">
        <v>76</v>
      </c>
      <c r="F425" s="134">
        <v>58.49</v>
      </c>
      <c r="G425" s="134">
        <v>69.55</v>
      </c>
      <c r="H425" s="134">
        <v>78.83</v>
      </c>
      <c r="I425" s="134">
        <v>89.7</v>
      </c>
      <c r="J425" s="134">
        <v>90.69</v>
      </c>
      <c r="K425" s="134">
        <v>96.14</v>
      </c>
      <c r="L425" s="134">
        <v>103.54</v>
      </c>
      <c r="M425" s="134">
        <v>110.46</v>
      </c>
      <c r="N425" s="134">
        <v>113.33</v>
      </c>
      <c r="O425" s="134">
        <v>116.16</v>
      </c>
      <c r="P425" s="135">
        <v>116.17</v>
      </c>
      <c r="Q425" s="135">
        <v>116.17</v>
      </c>
      <c r="R425" s="135">
        <v>120.24</v>
      </c>
      <c r="S425" s="135">
        <v>123.73</v>
      </c>
      <c r="T425" s="135">
        <v>123.73</v>
      </c>
      <c r="U425" s="135">
        <v>123.73</v>
      </c>
      <c r="V425" s="135">
        <v>120.64</v>
      </c>
      <c r="W425" s="135">
        <v>117.62</v>
      </c>
      <c r="X425" s="135">
        <v>114.68</v>
      </c>
      <c r="Y425" s="135">
        <v>111.24</v>
      </c>
      <c r="Z425" s="135">
        <v>111.24</v>
      </c>
      <c r="AA425" s="135">
        <v>111.24</v>
      </c>
      <c r="AB425" s="135">
        <v>116.24</v>
      </c>
      <c r="AC425" s="135">
        <v>121.24</v>
      </c>
      <c r="AD425" s="135">
        <v>126.24</v>
      </c>
      <c r="AE425" s="135">
        <v>131.24</v>
      </c>
      <c r="AF425" s="135">
        <v>136.24</v>
      </c>
      <c r="AG425" s="134">
        <v>141.24</v>
      </c>
      <c r="AH425" s="134">
        <v>146.24</v>
      </c>
      <c r="AI425" s="121"/>
    </row>
    <row r="426" spans="1:35" x14ac:dyDescent="0.15">
      <c r="A426" s="126" t="s">
        <v>1399</v>
      </c>
      <c r="B426" s="126" t="s">
        <v>1400</v>
      </c>
      <c r="C426" s="126" t="s">
        <v>1401</v>
      </c>
      <c r="D426" s="126" t="s">
        <v>94</v>
      </c>
      <c r="E426" s="126" t="s">
        <v>76</v>
      </c>
      <c r="F426" s="134">
        <v>85.36</v>
      </c>
      <c r="G426" s="134">
        <v>87.34</v>
      </c>
      <c r="H426" s="134">
        <v>95.08</v>
      </c>
      <c r="I426" s="134">
        <v>99.02</v>
      </c>
      <c r="J426" s="134">
        <v>103.75</v>
      </c>
      <c r="K426" s="134">
        <v>108.45</v>
      </c>
      <c r="L426" s="134">
        <v>131.22999999999999</v>
      </c>
      <c r="M426" s="134">
        <v>156.28</v>
      </c>
      <c r="N426" s="134">
        <v>170.35</v>
      </c>
      <c r="O426" s="134">
        <v>178.72</v>
      </c>
      <c r="P426" s="135">
        <v>184.96</v>
      </c>
      <c r="Q426" s="135">
        <v>190.32</v>
      </c>
      <c r="R426" s="135">
        <v>197.55</v>
      </c>
      <c r="S426" s="135">
        <v>203.3</v>
      </c>
      <c r="T426" s="135">
        <v>203.3</v>
      </c>
      <c r="U426" s="135">
        <v>203.3</v>
      </c>
      <c r="V426" s="135">
        <v>208.38</v>
      </c>
      <c r="W426" s="135">
        <v>208.38</v>
      </c>
      <c r="X426" s="135">
        <v>208.38</v>
      </c>
      <c r="Y426" s="135">
        <v>208.38</v>
      </c>
      <c r="Z426" s="135">
        <v>208.38</v>
      </c>
      <c r="AA426" s="135">
        <v>208.38</v>
      </c>
      <c r="AB426" s="135">
        <v>214.61</v>
      </c>
      <c r="AC426" s="135">
        <v>218.88</v>
      </c>
      <c r="AD426" s="135">
        <v>223.24</v>
      </c>
      <c r="AE426" s="135">
        <v>223.24</v>
      </c>
      <c r="AF426" s="135">
        <v>223.24</v>
      </c>
      <c r="AG426" s="134">
        <v>223.24</v>
      </c>
      <c r="AH426" s="134">
        <v>229.91</v>
      </c>
      <c r="AI426" s="121"/>
    </row>
    <row r="427" spans="1:35" ht="17" x14ac:dyDescent="0.15">
      <c r="A427" s="126" t="s">
        <v>1402</v>
      </c>
      <c r="B427" s="126" t="s">
        <v>1403</v>
      </c>
      <c r="C427" s="126" t="s">
        <v>1404</v>
      </c>
      <c r="D427" s="126" t="s">
        <v>194</v>
      </c>
      <c r="E427" s="126" t="s">
        <v>76</v>
      </c>
      <c r="F427" s="134">
        <v>88</v>
      </c>
      <c r="G427" s="134">
        <v>88</v>
      </c>
      <c r="H427" s="134">
        <v>101</v>
      </c>
      <c r="I427" s="134">
        <v>106.05</v>
      </c>
      <c r="J427" s="134">
        <v>109.96</v>
      </c>
      <c r="K427" s="134">
        <v>125.86</v>
      </c>
      <c r="L427" s="134">
        <v>152.85</v>
      </c>
      <c r="M427" s="134">
        <v>166.81</v>
      </c>
      <c r="N427" s="134">
        <v>180.02</v>
      </c>
      <c r="O427" s="134">
        <v>186.49</v>
      </c>
      <c r="P427" s="135">
        <v>186.49</v>
      </c>
      <c r="Q427" s="135">
        <v>193.2</v>
      </c>
      <c r="R427" s="135">
        <v>198.03</v>
      </c>
      <c r="S427" s="135" t="s">
        <v>52</v>
      </c>
      <c r="T427" s="135" t="s">
        <v>52</v>
      </c>
      <c r="U427" s="135" t="s">
        <v>52</v>
      </c>
      <c r="V427" s="135" t="s">
        <v>52</v>
      </c>
      <c r="W427" s="135" t="s">
        <v>52</v>
      </c>
      <c r="X427" s="135" t="s">
        <v>52</v>
      </c>
      <c r="Y427" s="135" t="s">
        <v>52</v>
      </c>
      <c r="Z427" s="135" t="s">
        <v>52</v>
      </c>
      <c r="AA427" s="135" t="s">
        <v>52</v>
      </c>
      <c r="AB427" s="135" t="s">
        <v>52</v>
      </c>
      <c r="AC427" s="135" t="s">
        <v>52</v>
      </c>
      <c r="AD427" s="135" t="s">
        <v>52</v>
      </c>
      <c r="AE427" s="135" t="s">
        <v>52</v>
      </c>
      <c r="AF427" s="135" t="s">
        <v>52</v>
      </c>
      <c r="AG427" s="134" t="s">
        <v>52</v>
      </c>
      <c r="AH427" s="134" t="s">
        <v>52</v>
      </c>
      <c r="AI427" s="121"/>
    </row>
    <row r="428" spans="1:35" x14ac:dyDescent="0.15">
      <c r="A428" s="126" t="s">
        <v>1405</v>
      </c>
      <c r="B428" s="126" t="s">
        <v>1406</v>
      </c>
      <c r="C428" s="126" t="s">
        <v>1407</v>
      </c>
      <c r="D428" s="126" t="s">
        <v>194</v>
      </c>
      <c r="E428" s="126" t="s">
        <v>76</v>
      </c>
      <c r="F428" s="134">
        <v>83.99</v>
      </c>
      <c r="G428" s="134">
        <v>85.96</v>
      </c>
      <c r="H428" s="134">
        <v>94.03</v>
      </c>
      <c r="I428" s="134">
        <v>98.26</v>
      </c>
      <c r="J428" s="134">
        <v>102.19</v>
      </c>
      <c r="K428" s="134">
        <v>105.26</v>
      </c>
      <c r="L428" s="134">
        <v>108.42</v>
      </c>
      <c r="M428" s="134">
        <v>118.4</v>
      </c>
      <c r="N428" s="134">
        <v>124.32</v>
      </c>
      <c r="O428" s="134">
        <v>128.06</v>
      </c>
      <c r="P428" s="135">
        <v>131.88999999999999</v>
      </c>
      <c r="Q428" s="135">
        <v>135.85</v>
      </c>
      <c r="R428" s="135">
        <v>142.44</v>
      </c>
      <c r="S428" s="135">
        <v>147.78</v>
      </c>
      <c r="T428" s="135">
        <v>150.74</v>
      </c>
      <c r="U428" s="135">
        <v>150.74</v>
      </c>
      <c r="V428" s="135">
        <v>150.74</v>
      </c>
      <c r="W428" s="135">
        <v>150.74</v>
      </c>
      <c r="X428" s="135">
        <v>150.74</v>
      </c>
      <c r="Y428" s="135">
        <v>147.75</v>
      </c>
      <c r="Z428" s="135">
        <v>152.47999999999999</v>
      </c>
      <c r="AA428" s="135">
        <v>157.47999999999999</v>
      </c>
      <c r="AB428" s="135">
        <v>162.47999999999999</v>
      </c>
      <c r="AC428" s="135">
        <v>167.11</v>
      </c>
      <c r="AD428" s="135">
        <v>172.11</v>
      </c>
      <c r="AE428" s="135">
        <v>177.11</v>
      </c>
      <c r="AF428" s="135">
        <v>182.11</v>
      </c>
      <c r="AG428" s="134" t="s">
        <v>52</v>
      </c>
      <c r="AH428" s="134" t="s">
        <v>52</v>
      </c>
      <c r="AI428" s="121"/>
    </row>
    <row r="429" spans="1:35" x14ac:dyDescent="0.15">
      <c r="A429" s="126" t="s">
        <v>1408</v>
      </c>
      <c r="B429" s="126" t="s">
        <v>1409</v>
      </c>
      <c r="C429" s="126" t="s">
        <v>1410</v>
      </c>
      <c r="D429" s="126" t="s">
        <v>94</v>
      </c>
      <c r="E429" s="126" t="s">
        <v>76</v>
      </c>
      <c r="F429" s="134" t="s">
        <v>52</v>
      </c>
      <c r="G429" s="134" t="s">
        <v>52</v>
      </c>
      <c r="H429" s="134" t="s">
        <v>52</v>
      </c>
      <c r="I429" s="134" t="s">
        <v>52</v>
      </c>
      <c r="J429" s="134" t="s">
        <v>52</v>
      </c>
      <c r="K429" s="134">
        <v>28.89</v>
      </c>
      <c r="L429" s="134">
        <v>62.63</v>
      </c>
      <c r="M429" s="134">
        <v>75.319999999999993</v>
      </c>
      <c r="N429" s="134">
        <v>79.08</v>
      </c>
      <c r="O429" s="134">
        <v>82.24</v>
      </c>
      <c r="P429" s="135">
        <v>84.71</v>
      </c>
      <c r="Q429" s="135">
        <v>87.24</v>
      </c>
      <c r="R429" s="135">
        <v>89.86</v>
      </c>
      <c r="S429" s="135">
        <v>92.56</v>
      </c>
      <c r="T429" s="135">
        <v>95.34</v>
      </c>
      <c r="U429" s="135">
        <v>95.34</v>
      </c>
      <c r="V429" s="135">
        <v>95.34</v>
      </c>
      <c r="W429" s="135">
        <v>95.34</v>
      </c>
      <c r="X429" s="135">
        <v>95.34</v>
      </c>
      <c r="Y429" s="135">
        <v>95.34</v>
      </c>
      <c r="Z429" s="135">
        <v>100.34</v>
      </c>
      <c r="AA429" s="135">
        <v>105.34</v>
      </c>
      <c r="AB429" s="135">
        <v>110.34</v>
      </c>
      <c r="AC429" s="135">
        <v>115.34</v>
      </c>
      <c r="AD429" s="135">
        <v>120.34</v>
      </c>
      <c r="AE429" s="135">
        <v>125.34</v>
      </c>
      <c r="AF429" s="135">
        <v>130.34</v>
      </c>
      <c r="AG429" s="134">
        <v>135.34</v>
      </c>
      <c r="AH429" s="134">
        <v>140.34</v>
      </c>
      <c r="AI429" s="121"/>
    </row>
    <row r="430" spans="1:35" x14ac:dyDescent="0.15">
      <c r="A430" s="126" t="s">
        <v>1411</v>
      </c>
      <c r="B430" s="126" t="s">
        <v>1412</v>
      </c>
      <c r="C430" s="126" t="s">
        <v>1413</v>
      </c>
      <c r="D430" s="126" t="s">
        <v>94</v>
      </c>
      <c r="E430" s="126" t="s">
        <v>74</v>
      </c>
      <c r="F430" s="134">
        <v>640.41</v>
      </c>
      <c r="G430" s="134">
        <v>684.91</v>
      </c>
      <c r="H430" s="134">
        <v>761.06</v>
      </c>
      <c r="I430" s="134">
        <v>794.68</v>
      </c>
      <c r="J430" s="134">
        <v>830.91</v>
      </c>
      <c r="K430" s="134">
        <v>866.15</v>
      </c>
      <c r="L430" s="134">
        <v>936.64</v>
      </c>
      <c r="M430" s="134">
        <v>1005.05</v>
      </c>
      <c r="N430" s="134">
        <v>1054.79</v>
      </c>
      <c r="O430" s="134">
        <v>1106.4000000000001</v>
      </c>
      <c r="P430" s="135">
        <v>1148.0999999999999</v>
      </c>
      <c r="Q430" s="135">
        <v>1186.01</v>
      </c>
      <c r="R430" s="135">
        <v>1221</v>
      </c>
      <c r="S430" s="135">
        <v>1256.3900000000001</v>
      </c>
      <c r="T430" s="135">
        <v>1291.53</v>
      </c>
      <c r="U430" s="135">
        <v>1291.53</v>
      </c>
      <c r="V430" s="135">
        <v>1291.53</v>
      </c>
      <c r="W430" s="135">
        <v>1291.53</v>
      </c>
      <c r="X430" s="135">
        <v>1291.53</v>
      </c>
      <c r="Y430" s="135">
        <v>1316.71</v>
      </c>
      <c r="Z430" s="135">
        <v>1368.72</v>
      </c>
      <c r="AA430" s="135">
        <v>1436.47</v>
      </c>
      <c r="AB430" s="135">
        <v>1507.58</v>
      </c>
      <c r="AC430" s="135">
        <v>1567.13</v>
      </c>
      <c r="AD430" s="135">
        <v>1629.03</v>
      </c>
      <c r="AE430" s="135">
        <v>1693.38</v>
      </c>
      <c r="AF430" s="135">
        <v>1743.33</v>
      </c>
      <c r="AG430" s="134">
        <v>1829.62</v>
      </c>
      <c r="AH430" s="134">
        <v>1920.18</v>
      </c>
      <c r="AI430" s="121"/>
    </row>
    <row r="431" spans="1:35" ht="17" x14ac:dyDescent="0.15">
      <c r="A431" s="126" t="s">
        <v>1414</v>
      </c>
      <c r="B431" s="126" t="s">
        <v>52</v>
      </c>
      <c r="C431" s="126" t="s">
        <v>1415</v>
      </c>
      <c r="D431" s="126" t="s">
        <v>194</v>
      </c>
      <c r="E431" s="126" t="s">
        <v>76</v>
      </c>
      <c r="F431" s="134" t="s">
        <v>52</v>
      </c>
      <c r="G431" s="134" t="s">
        <v>52</v>
      </c>
      <c r="H431" s="134" t="s">
        <v>52</v>
      </c>
      <c r="I431" s="134" t="s">
        <v>52</v>
      </c>
      <c r="J431" s="134" t="s">
        <v>52</v>
      </c>
      <c r="K431" s="134" t="s">
        <v>52</v>
      </c>
      <c r="L431" s="134" t="s">
        <v>52</v>
      </c>
      <c r="M431" s="134" t="s">
        <v>52</v>
      </c>
      <c r="N431" s="134" t="s">
        <v>52</v>
      </c>
      <c r="O431" s="134" t="s">
        <v>52</v>
      </c>
      <c r="P431" s="135" t="s">
        <v>52</v>
      </c>
      <c r="Q431" s="135" t="s">
        <v>52</v>
      </c>
      <c r="R431" s="135" t="s">
        <v>52</v>
      </c>
      <c r="S431" s="135" t="s">
        <v>52</v>
      </c>
      <c r="T431" s="135" t="s">
        <v>52</v>
      </c>
      <c r="U431" s="135" t="s">
        <v>52</v>
      </c>
      <c r="V431" s="135" t="s">
        <v>52</v>
      </c>
      <c r="W431" s="135" t="s">
        <v>52</v>
      </c>
      <c r="X431" s="135" t="s">
        <v>52</v>
      </c>
      <c r="Y431" s="135" t="s">
        <v>52</v>
      </c>
      <c r="Z431" s="135" t="s">
        <v>52</v>
      </c>
      <c r="AA431" s="135" t="s">
        <v>52</v>
      </c>
      <c r="AB431" s="135" t="s">
        <v>52</v>
      </c>
      <c r="AC431" s="135" t="s">
        <v>52</v>
      </c>
      <c r="AD431" s="135" t="s">
        <v>52</v>
      </c>
      <c r="AE431" s="135" t="s">
        <v>52</v>
      </c>
      <c r="AF431" s="135" t="s">
        <v>52</v>
      </c>
      <c r="AG431" s="134" t="s">
        <v>52</v>
      </c>
      <c r="AH431" s="134" t="s">
        <v>52</v>
      </c>
      <c r="AI431" s="121"/>
    </row>
    <row r="432" spans="1:35" x14ac:dyDescent="0.15">
      <c r="A432" s="126" t="s">
        <v>1416</v>
      </c>
      <c r="B432" s="126" t="s">
        <v>1417</v>
      </c>
      <c r="C432" s="126" t="s">
        <v>1418</v>
      </c>
      <c r="D432" s="126" t="s">
        <v>94</v>
      </c>
      <c r="E432" s="126" t="s">
        <v>84</v>
      </c>
      <c r="F432" s="134">
        <v>24.16</v>
      </c>
      <c r="G432" s="134">
        <v>25.61</v>
      </c>
      <c r="H432" s="134">
        <v>26.5</v>
      </c>
      <c r="I432" s="134">
        <v>29.02</v>
      </c>
      <c r="J432" s="134">
        <v>33.31</v>
      </c>
      <c r="K432" s="134">
        <v>35.31</v>
      </c>
      <c r="L432" s="134">
        <v>40.6</v>
      </c>
      <c r="M432" s="134">
        <v>43.91</v>
      </c>
      <c r="N432" s="134">
        <v>46.54</v>
      </c>
      <c r="O432" s="134">
        <v>48.84</v>
      </c>
      <c r="P432" s="135">
        <v>51.28</v>
      </c>
      <c r="Q432" s="135">
        <v>53.83</v>
      </c>
      <c r="R432" s="135">
        <v>56.36</v>
      </c>
      <c r="S432" s="135">
        <v>58.47</v>
      </c>
      <c r="T432" s="135">
        <v>60.17</v>
      </c>
      <c r="U432" s="135">
        <v>60.17</v>
      </c>
      <c r="V432" s="135">
        <v>62.54</v>
      </c>
      <c r="W432" s="135">
        <v>63.78</v>
      </c>
      <c r="X432" s="135">
        <v>65.040000000000006</v>
      </c>
      <c r="Y432" s="135">
        <v>66.319999999999993</v>
      </c>
      <c r="Z432" s="135">
        <v>67.63</v>
      </c>
      <c r="AA432" s="135">
        <v>68.959999999999994</v>
      </c>
      <c r="AB432" s="135">
        <v>71.010000000000005</v>
      </c>
      <c r="AC432" s="135">
        <v>73.13</v>
      </c>
      <c r="AD432" s="135">
        <v>74.59</v>
      </c>
      <c r="AE432" s="135">
        <v>76.069999999999993</v>
      </c>
      <c r="AF432" s="135">
        <v>77.58</v>
      </c>
      <c r="AG432" s="134">
        <v>82.58</v>
      </c>
      <c r="AH432" s="134">
        <v>85.05</v>
      </c>
      <c r="AI432" s="121"/>
    </row>
    <row r="433" spans="1:35" ht="17" x14ac:dyDescent="0.15">
      <c r="A433" s="126" t="s">
        <v>1419</v>
      </c>
      <c r="B433" s="126" t="s">
        <v>1420</v>
      </c>
      <c r="C433" s="126" t="s">
        <v>1421</v>
      </c>
      <c r="D433" s="126" t="s">
        <v>94</v>
      </c>
      <c r="E433" s="126" t="s">
        <v>80</v>
      </c>
      <c r="F433" s="134" t="s">
        <v>52</v>
      </c>
      <c r="G433" s="134" t="s">
        <v>52</v>
      </c>
      <c r="H433" s="134" t="s">
        <v>52</v>
      </c>
      <c r="I433" s="134" t="s">
        <v>52</v>
      </c>
      <c r="J433" s="134" t="s">
        <v>52</v>
      </c>
      <c r="K433" s="134" t="s">
        <v>52</v>
      </c>
      <c r="L433" s="134" t="s">
        <v>52</v>
      </c>
      <c r="M433" s="134" t="s">
        <v>52</v>
      </c>
      <c r="N433" s="134" t="s">
        <v>52</v>
      </c>
      <c r="O433" s="134" t="s">
        <v>52</v>
      </c>
      <c r="P433" s="134" t="s">
        <v>52</v>
      </c>
      <c r="Q433" s="134" t="s">
        <v>52</v>
      </c>
      <c r="R433" s="134" t="s">
        <v>52</v>
      </c>
      <c r="S433" s="135" t="s">
        <v>52</v>
      </c>
      <c r="T433" s="135" t="s">
        <v>52</v>
      </c>
      <c r="U433" s="135" t="s">
        <v>52</v>
      </c>
      <c r="V433" s="135" t="s">
        <v>52</v>
      </c>
      <c r="W433" s="135" t="s">
        <v>52</v>
      </c>
      <c r="X433" s="135" t="s">
        <v>52</v>
      </c>
      <c r="Y433" s="135" t="s">
        <v>52</v>
      </c>
      <c r="Z433" s="135" t="s">
        <v>52</v>
      </c>
      <c r="AA433" s="135" t="s">
        <v>52</v>
      </c>
      <c r="AB433" s="135" t="s">
        <v>52</v>
      </c>
      <c r="AC433" s="135" t="s">
        <v>52</v>
      </c>
      <c r="AD433" s="135" t="s">
        <v>52</v>
      </c>
      <c r="AE433" s="135" t="s">
        <v>52</v>
      </c>
      <c r="AF433" s="135" t="s">
        <v>52</v>
      </c>
      <c r="AG433" s="134">
        <v>0</v>
      </c>
      <c r="AH433" s="134">
        <v>0</v>
      </c>
      <c r="AI433" s="121"/>
    </row>
    <row r="434" spans="1:35" x14ac:dyDescent="0.15">
      <c r="A434" s="126" t="s">
        <v>1422</v>
      </c>
      <c r="B434" s="126" t="s">
        <v>1423</v>
      </c>
      <c r="C434" s="126" t="s">
        <v>1424</v>
      </c>
      <c r="D434" s="126" t="s">
        <v>94</v>
      </c>
      <c r="E434" s="126" t="s">
        <v>86</v>
      </c>
      <c r="F434" s="134">
        <v>45.8</v>
      </c>
      <c r="G434" s="134">
        <v>53.29</v>
      </c>
      <c r="H434" s="134">
        <v>54.28</v>
      </c>
      <c r="I434" s="134">
        <v>56.72</v>
      </c>
      <c r="J434" s="134">
        <v>59.26</v>
      </c>
      <c r="K434" s="134">
        <v>62.79</v>
      </c>
      <c r="L434" s="134">
        <v>74.09</v>
      </c>
      <c r="M434" s="134">
        <v>94.3</v>
      </c>
      <c r="N434" s="134">
        <v>102.79</v>
      </c>
      <c r="O434" s="134">
        <v>107.88</v>
      </c>
      <c r="P434" s="135">
        <v>113.27</v>
      </c>
      <c r="Q434" s="135">
        <v>118.92</v>
      </c>
      <c r="R434" s="135">
        <v>124.56</v>
      </c>
      <c r="S434" s="135">
        <v>128.6</v>
      </c>
      <c r="T434" s="135">
        <v>132.33000000000001</v>
      </c>
      <c r="U434" s="135">
        <v>132.33000000000001</v>
      </c>
      <c r="V434" s="135">
        <v>137.55000000000001</v>
      </c>
      <c r="W434" s="135">
        <v>142.55000000000001</v>
      </c>
      <c r="X434" s="135">
        <v>145.33000000000001</v>
      </c>
      <c r="Y434" s="135">
        <v>148.16</v>
      </c>
      <c r="Z434" s="135">
        <v>153.16</v>
      </c>
      <c r="AA434" s="135">
        <v>158.16</v>
      </c>
      <c r="AB434" s="135">
        <v>170.16</v>
      </c>
      <c r="AC434" s="135">
        <v>194.16</v>
      </c>
      <c r="AD434" s="135">
        <v>198.04</v>
      </c>
      <c r="AE434" s="135">
        <v>213.04</v>
      </c>
      <c r="AF434" s="135">
        <v>223.04</v>
      </c>
      <c r="AG434" s="134">
        <v>238.04</v>
      </c>
      <c r="AH434" s="134">
        <v>251.04</v>
      </c>
      <c r="AI434" s="121"/>
    </row>
    <row r="435" spans="1:35" ht="17" x14ac:dyDescent="0.15">
      <c r="A435" s="129" t="s">
        <v>1425</v>
      </c>
      <c r="B435" s="126" t="s">
        <v>52</v>
      </c>
      <c r="C435" s="129" t="s">
        <v>1426</v>
      </c>
      <c r="D435" s="126" t="s">
        <v>194</v>
      </c>
      <c r="E435" s="126" t="s">
        <v>76</v>
      </c>
      <c r="F435" s="134" t="s">
        <v>52</v>
      </c>
      <c r="G435" s="134" t="s">
        <v>52</v>
      </c>
      <c r="H435" s="134" t="s">
        <v>52</v>
      </c>
      <c r="I435" s="134" t="s">
        <v>52</v>
      </c>
      <c r="J435" s="134" t="s">
        <v>52</v>
      </c>
      <c r="K435" s="134" t="s">
        <v>52</v>
      </c>
      <c r="L435" s="134" t="s">
        <v>52</v>
      </c>
      <c r="M435" s="134" t="s">
        <v>52</v>
      </c>
      <c r="N435" s="134" t="s">
        <v>52</v>
      </c>
      <c r="O435" s="134" t="s">
        <v>52</v>
      </c>
      <c r="P435" s="135" t="s">
        <v>52</v>
      </c>
      <c r="Q435" s="135" t="s">
        <v>52</v>
      </c>
      <c r="R435" s="135" t="s">
        <v>52</v>
      </c>
      <c r="S435" s="135" t="s">
        <v>52</v>
      </c>
      <c r="T435" s="135" t="s">
        <v>52</v>
      </c>
      <c r="U435" s="135" t="s">
        <v>52</v>
      </c>
      <c r="V435" s="135" t="s">
        <v>52</v>
      </c>
      <c r="W435" s="135" t="s">
        <v>52</v>
      </c>
      <c r="X435" s="135" t="s">
        <v>52</v>
      </c>
      <c r="Y435" s="135" t="s">
        <v>52</v>
      </c>
      <c r="Z435" s="135" t="s">
        <v>52</v>
      </c>
      <c r="AA435" s="135" t="s">
        <v>52</v>
      </c>
      <c r="AB435" s="135" t="s">
        <v>52</v>
      </c>
      <c r="AC435" s="135" t="s">
        <v>52</v>
      </c>
      <c r="AD435" s="135" t="s">
        <v>52</v>
      </c>
      <c r="AE435" s="135" t="s">
        <v>52</v>
      </c>
      <c r="AF435" s="135" t="s">
        <v>52</v>
      </c>
      <c r="AG435" s="134" t="s">
        <v>52</v>
      </c>
      <c r="AH435" s="134" t="s">
        <v>52</v>
      </c>
      <c r="AI435" s="130"/>
    </row>
    <row r="436" spans="1:35" x14ac:dyDescent="0.15">
      <c r="A436" s="126" t="s">
        <v>1427</v>
      </c>
      <c r="B436" s="126" t="s">
        <v>1428</v>
      </c>
      <c r="C436" s="126" t="s">
        <v>1429</v>
      </c>
      <c r="D436" s="126" t="s">
        <v>94</v>
      </c>
      <c r="E436" s="126" t="s">
        <v>78</v>
      </c>
      <c r="F436" s="134" t="s">
        <v>52</v>
      </c>
      <c r="G436" s="134">
        <v>551.21</v>
      </c>
      <c r="H436" s="134">
        <v>613.53</v>
      </c>
      <c r="I436" s="134">
        <v>655.04999999999995</v>
      </c>
      <c r="J436" s="134">
        <v>696.64</v>
      </c>
      <c r="K436" s="134">
        <v>772.86</v>
      </c>
      <c r="L436" s="134">
        <v>833.17</v>
      </c>
      <c r="M436" s="134">
        <v>987.78</v>
      </c>
      <c r="N436" s="134">
        <v>1016.77</v>
      </c>
      <c r="O436" s="134">
        <v>1057.3399999999999</v>
      </c>
      <c r="P436" s="135">
        <v>1098.52</v>
      </c>
      <c r="Q436" s="135">
        <v>1134.81</v>
      </c>
      <c r="R436" s="135">
        <v>1174.47</v>
      </c>
      <c r="S436" s="135">
        <v>1208.97</v>
      </c>
      <c r="T436" s="135">
        <v>1239.21</v>
      </c>
      <c r="U436" s="135">
        <v>1239.21</v>
      </c>
      <c r="V436" s="135">
        <v>1239.21</v>
      </c>
      <c r="W436" s="135">
        <v>1262.79</v>
      </c>
      <c r="X436" s="135">
        <v>1287.9000000000001</v>
      </c>
      <c r="Y436" s="135">
        <v>1313.55</v>
      </c>
      <c r="Z436" s="135">
        <v>1339.82</v>
      </c>
      <c r="AA436" s="135">
        <v>1406.68</v>
      </c>
      <c r="AB436" s="135">
        <v>1490.94</v>
      </c>
      <c r="AC436" s="135">
        <v>1535.52</v>
      </c>
      <c r="AD436" s="135">
        <v>1566.18</v>
      </c>
      <c r="AE436" s="135">
        <v>1644.39</v>
      </c>
      <c r="AF436" s="135">
        <v>1644.39</v>
      </c>
      <c r="AG436" s="134">
        <v>1726.47</v>
      </c>
      <c r="AH436" s="134">
        <v>1812.69</v>
      </c>
      <c r="AI436" s="121"/>
    </row>
    <row r="437" spans="1:35" ht="17" x14ac:dyDescent="0.15">
      <c r="A437" s="129" t="s">
        <v>1430</v>
      </c>
      <c r="B437" s="126" t="s">
        <v>52</v>
      </c>
      <c r="C437" s="129" t="s">
        <v>1431</v>
      </c>
      <c r="D437" s="126" t="s">
        <v>194</v>
      </c>
      <c r="E437" s="126" t="s">
        <v>76</v>
      </c>
      <c r="F437" s="134" t="s">
        <v>52</v>
      </c>
      <c r="G437" s="134">
        <v>76</v>
      </c>
      <c r="H437" s="134" t="s">
        <v>52</v>
      </c>
      <c r="I437" s="134" t="s">
        <v>52</v>
      </c>
      <c r="J437" s="134" t="s">
        <v>52</v>
      </c>
      <c r="K437" s="134" t="s">
        <v>52</v>
      </c>
      <c r="L437" s="134" t="s">
        <v>52</v>
      </c>
      <c r="M437" s="134" t="s">
        <v>52</v>
      </c>
      <c r="N437" s="134" t="s">
        <v>52</v>
      </c>
      <c r="O437" s="134" t="s">
        <v>52</v>
      </c>
      <c r="P437" s="135" t="s">
        <v>52</v>
      </c>
      <c r="Q437" s="135" t="s">
        <v>52</v>
      </c>
      <c r="R437" s="135" t="s">
        <v>52</v>
      </c>
      <c r="S437" s="135" t="s">
        <v>52</v>
      </c>
      <c r="T437" s="135" t="s">
        <v>52</v>
      </c>
      <c r="U437" s="135" t="s">
        <v>52</v>
      </c>
      <c r="V437" s="135" t="s">
        <v>52</v>
      </c>
      <c r="W437" s="135" t="s">
        <v>52</v>
      </c>
      <c r="X437" s="135" t="s">
        <v>52</v>
      </c>
      <c r="Y437" s="135" t="s">
        <v>52</v>
      </c>
      <c r="Z437" s="135" t="s">
        <v>52</v>
      </c>
      <c r="AA437" s="135" t="s">
        <v>52</v>
      </c>
      <c r="AB437" s="135" t="s">
        <v>52</v>
      </c>
      <c r="AC437" s="135" t="s">
        <v>52</v>
      </c>
      <c r="AD437" s="135" t="s">
        <v>52</v>
      </c>
      <c r="AE437" s="135" t="s">
        <v>52</v>
      </c>
      <c r="AF437" s="135" t="s">
        <v>52</v>
      </c>
      <c r="AG437" s="134" t="s">
        <v>52</v>
      </c>
      <c r="AH437" s="134" t="s">
        <v>52</v>
      </c>
      <c r="AI437" s="130"/>
    </row>
    <row r="438" spans="1:35" x14ac:dyDescent="0.15">
      <c r="A438" s="126" t="s">
        <v>1432</v>
      </c>
      <c r="B438" s="126" t="s">
        <v>1433</v>
      </c>
      <c r="C438" s="126" t="s">
        <v>1434</v>
      </c>
      <c r="D438" s="126" t="s">
        <v>94</v>
      </c>
      <c r="E438" s="126" t="s">
        <v>78</v>
      </c>
      <c r="F438" s="134" t="s">
        <v>52</v>
      </c>
      <c r="G438" s="134" t="s">
        <v>52</v>
      </c>
      <c r="H438" s="134">
        <v>585.78</v>
      </c>
      <c r="I438" s="134">
        <v>610.67999999999995</v>
      </c>
      <c r="J438" s="134">
        <v>665.75</v>
      </c>
      <c r="K438" s="134">
        <v>699.34</v>
      </c>
      <c r="L438" s="134">
        <v>733.69</v>
      </c>
      <c r="M438" s="134">
        <v>848.93</v>
      </c>
      <c r="N438" s="134">
        <v>858.49</v>
      </c>
      <c r="O438" s="134">
        <v>903.6</v>
      </c>
      <c r="P438" s="135">
        <v>948.32</v>
      </c>
      <c r="Q438" s="135">
        <v>995.3</v>
      </c>
      <c r="R438" s="135">
        <v>1044.57</v>
      </c>
      <c r="S438" s="135">
        <v>1085.8499999999999</v>
      </c>
      <c r="T438" s="135">
        <v>1117.8900000000001</v>
      </c>
      <c r="U438" s="135">
        <v>1117.8900000000001</v>
      </c>
      <c r="V438" s="135">
        <v>1117.8900000000001</v>
      </c>
      <c r="W438" s="135">
        <v>1137.42</v>
      </c>
      <c r="X438" s="135">
        <v>1137.42</v>
      </c>
      <c r="Y438" s="135">
        <v>1159.56</v>
      </c>
      <c r="Z438" s="135">
        <v>1205.82</v>
      </c>
      <c r="AA438" s="135">
        <v>1265.94</v>
      </c>
      <c r="AB438" s="135">
        <v>1322.82</v>
      </c>
      <c r="AC438" s="135">
        <v>1382.22</v>
      </c>
      <c r="AD438" s="135">
        <v>1437.39</v>
      </c>
      <c r="AE438" s="135">
        <v>1494.72</v>
      </c>
      <c r="AF438" s="135">
        <v>1554.39</v>
      </c>
      <c r="AG438" s="134">
        <v>1631.88</v>
      </c>
      <c r="AH438" s="134">
        <v>1713.24</v>
      </c>
      <c r="AI438" s="121"/>
    </row>
    <row r="439" spans="1:35" x14ac:dyDescent="0.15">
      <c r="A439" s="126" t="s">
        <v>1435</v>
      </c>
      <c r="B439" s="126" t="s">
        <v>1436</v>
      </c>
      <c r="C439" s="126" t="s">
        <v>1437</v>
      </c>
      <c r="D439" s="126" t="s">
        <v>94</v>
      </c>
      <c r="E439" s="126" t="s">
        <v>401</v>
      </c>
      <c r="F439" s="134">
        <v>641.86</v>
      </c>
      <c r="G439" s="134">
        <v>646.97</v>
      </c>
      <c r="H439" s="134">
        <v>672.97</v>
      </c>
      <c r="I439" s="134">
        <v>688.41</v>
      </c>
      <c r="J439" s="134">
        <v>705.62</v>
      </c>
      <c r="K439" s="134">
        <v>748.62</v>
      </c>
      <c r="L439" s="134">
        <v>776.1</v>
      </c>
      <c r="M439" s="134">
        <v>809.78</v>
      </c>
      <c r="N439" s="134">
        <v>829.21</v>
      </c>
      <c r="O439" s="134">
        <v>844.14</v>
      </c>
      <c r="P439" s="135">
        <v>844.14</v>
      </c>
      <c r="Q439" s="135">
        <v>877.06</v>
      </c>
      <c r="R439" s="135">
        <v>912.14</v>
      </c>
      <c r="S439" s="135">
        <v>912.14</v>
      </c>
      <c r="T439" s="135">
        <v>912.14</v>
      </c>
      <c r="U439" s="135">
        <v>912.14</v>
      </c>
      <c r="V439" s="135">
        <v>912.14</v>
      </c>
      <c r="W439" s="135">
        <v>912.14</v>
      </c>
      <c r="X439" s="135">
        <v>912.14</v>
      </c>
      <c r="Y439" s="135">
        <v>912.14</v>
      </c>
      <c r="Z439" s="135">
        <v>930.38</v>
      </c>
      <c r="AA439" s="135">
        <v>976.8</v>
      </c>
      <c r="AB439" s="135">
        <v>1035.31</v>
      </c>
      <c r="AC439" s="135">
        <v>1066.27</v>
      </c>
      <c r="AD439" s="135">
        <v>1108.81</v>
      </c>
      <c r="AE439" s="135">
        <v>1164.1400000000001</v>
      </c>
      <c r="AF439" s="135">
        <v>1198.95</v>
      </c>
      <c r="AG439" s="134">
        <v>1258.78</v>
      </c>
      <c r="AH439" s="134">
        <v>1321.58</v>
      </c>
      <c r="AI439" s="121"/>
    </row>
    <row r="440" spans="1:35" x14ac:dyDescent="0.15">
      <c r="A440" s="126" t="s">
        <v>1438</v>
      </c>
      <c r="B440" s="126" t="s">
        <v>1439</v>
      </c>
      <c r="C440" s="126" t="s">
        <v>1440</v>
      </c>
      <c r="D440" s="126" t="s">
        <v>94</v>
      </c>
      <c r="E440" s="126" t="s">
        <v>76</v>
      </c>
      <c r="F440" s="134">
        <v>81.319999999999993</v>
      </c>
      <c r="G440" s="134">
        <v>85.25</v>
      </c>
      <c r="H440" s="134">
        <v>96.45</v>
      </c>
      <c r="I440" s="134">
        <v>98.86</v>
      </c>
      <c r="J440" s="134">
        <v>101.03</v>
      </c>
      <c r="K440" s="134">
        <v>105.57</v>
      </c>
      <c r="L440" s="134">
        <v>111.9</v>
      </c>
      <c r="M440" s="134">
        <v>118.61</v>
      </c>
      <c r="N440" s="134">
        <v>134.21</v>
      </c>
      <c r="O440" s="134">
        <v>140.94</v>
      </c>
      <c r="P440" s="135">
        <v>147.96</v>
      </c>
      <c r="Q440" s="135">
        <v>153.80000000000001</v>
      </c>
      <c r="R440" s="135">
        <v>159.80000000000001</v>
      </c>
      <c r="S440" s="135">
        <v>167.3</v>
      </c>
      <c r="T440" s="135">
        <v>167.3</v>
      </c>
      <c r="U440" s="135">
        <v>167.3</v>
      </c>
      <c r="V440" s="135">
        <v>172.22</v>
      </c>
      <c r="W440" s="135">
        <v>175.56</v>
      </c>
      <c r="X440" s="135">
        <v>178.97</v>
      </c>
      <c r="Y440" s="135">
        <v>182.44</v>
      </c>
      <c r="Z440" s="135">
        <v>187.44</v>
      </c>
      <c r="AA440" s="135">
        <v>192.44</v>
      </c>
      <c r="AB440" s="135">
        <v>197.44</v>
      </c>
      <c r="AC440" s="135">
        <v>202.44</v>
      </c>
      <c r="AD440" s="135">
        <v>205.05</v>
      </c>
      <c r="AE440" s="135">
        <v>205.05</v>
      </c>
      <c r="AF440" s="135">
        <v>210.05</v>
      </c>
      <c r="AG440" s="134">
        <v>216.14</v>
      </c>
      <c r="AH440" s="134">
        <v>222.41</v>
      </c>
      <c r="AI440" s="121"/>
    </row>
    <row r="441" spans="1:35" x14ac:dyDescent="0.15">
      <c r="A441" s="126" t="s">
        <v>1441</v>
      </c>
      <c r="B441" s="126" t="s">
        <v>1442</v>
      </c>
      <c r="C441" s="126" t="s">
        <v>1443</v>
      </c>
      <c r="D441" s="126" t="s">
        <v>94</v>
      </c>
      <c r="E441" s="126" t="s">
        <v>76</v>
      </c>
      <c r="F441" s="134">
        <v>78.39</v>
      </c>
      <c r="G441" s="134">
        <v>92.96</v>
      </c>
      <c r="H441" s="134">
        <v>100.09</v>
      </c>
      <c r="I441" s="134">
        <v>105.27</v>
      </c>
      <c r="J441" s="134">
        <v>108.5</v>
      </c>
      <c r="K441" s="134">
        <v>114.84</v>
      </c>
      <c r="L441" s="134">
        <v>133.04</v>
      </c>
      <c r="M441" s="134">
        <v>143.32</v>
      </c>
      <c r="N441" s="134">
        <v>149.29</v>
      </c>
      <c r="O441" s="134">
        <v>156.38</v>
      </c>
      <c r="P441" s="135">
        <v>159.9</v>
      </c>
      <c r="Q441" s="135">
        <v>165.1</v>
      </c>
      <c r="R441" s="135">
        <v>170.88</v>
      </c>
      <c r="S441" s="135">
        <v>170.88</v>
      </c>
      <c r="T441" s="135">
        <v>170.22</v>
      </c>
      <c r="U441" s="135">
        <v>168.71</v>
      </c>
      <c r="V441" s="135">
        <v>168.28</v>
      </c>
      <c r="W441" s="135">
        <v>168.28</v>
      </c>
      <c r="X441" s="135">
        <v>168.28</v>
      </c>
      <c r="Y441" s="135">
        <v>168.28</v>
      </c>
      <c r="Z441" s="135">
        <v>168.28</v>
      </c>
      <c r="AA441" s="135">
        <v>169.96</v>
      </c>
      <c r="AB441" s="135">
        <v>172.77</v>
      </c>
      <c r="AC441" s="135">
        <v>176.89</v>
      </c>
      <c r="AD441" s="135">
        <v>181.89</v>
      </c>
      <c r="AE441" s="135">
        <v>185.41</v>
      </c>
      <c r="AF441" s="135">
        <v>190.41</v>
      </c>
      <c r="AG441" s="134">
        <v>196.1</v>
      </c>
      <c r="AH441" s="134">
        <v>201.96</v>
      </c>
      <c r="AI441" s="121"/>
    </row>
    <row r="442" spans="1:35" ht="17" x14ac:dyDescent="0.15">
      <c r="A442" s="126" t="s">
        <v>1444</v>
      </c>
      <c r="B442" s="126" t="s">
        <v>1445</v>
      </c>
      <c r="C442" s="126" t="s">
        <v>1446</v>
      </c>
      <c r="D442" s="126" t="s">
        <v>194</v>
      </c>
      <c r="E442" s="126" t="s">
        <v>76</v>
      </c>
      <c r="F442" s="134">
        <v>78.03</v>
      </c>
      <c r="G442" s="134">
        <v>85.86</v>
      </c>
      <c r="H442" s="134">
        <v>90.9</v>
      </c>
      <c r="I442" s="134">
        <v>93.96</v>
      </c>
      <c r="J442" s="134">
        <v>101.79</v>
      </c>
      <c r="K442" s="134">
        <v>111.78</v>
      </c>
      <c r="L442" s="134">
        <v>128.43</v>
      </c>
      <c r="M442" s="134">
        <v>141.12</v>
      </c>
      <c r="N442" s="134">
        <v>150.30000000000001</v>
      </c>
      <c r="O442" s="134">
        <v>156.16999999999999</v>
      </c>
      <c r="P442" s="135">
        <v>161.63999999999999</v>
      </c>
      <c r="Q442" s="135">
        <v>166.32</v>
      </c>
      <c r="R442" s="135">
        <v>171.99</v>
      </c>
      <c r="S442" s="135">
        <v>171.99</v>
      </c>
      <c r="T442" s="135">
        <v>175.23</v>
      </c>
      <c r="U442" s="135">
        <v>175.23</v>
      </c>
      <c r="V442" s="135">
        <v>175.23</v>
      </c>
      <c r="W442" s="135">
        <v>175.23</v>
      </c>
      <c r="X442" s="135">
        <v>175.23</v>
      </c>
      <c r="Y442" s="135">
        <v>175.23</v>
      </c>
      <c r="Z442" s="135">
        <v>178.65</v>
      </c>
      <c r="AA442" s="135">
        <v>182.16</v>
      </c>
      <c r="AB442" s="135">
        <v>182.16</v>
      </c>
      <c r="AC442" s="135" t="s">
        <v>52</v>
      </c>
      <c r="AD442" s="135" t="s">
        <v>52</v>
      </c>
      <c r="AE442" s="135" t="s">
        <v>52</v>
      </c>
      <c r="AF442" s="135" t="s">
        <v>52</v>
      </c>
      <c r="AG442" s="134" t="s">
        <v>52</v>
      </c>
      <c r="AH442" s="134" t="s">
        <v>52</v>
      </c>
      <c r="AI442" s="121"/>
    </row>
    <row r="443" spans="1:35" x14ac:dyDescent="0.15">
      <c r="A443" s="126" t="s">
        <v>1447</v>
      </c>
      <c r="B443" s="126" t="s">
        <v>1448</v>
      </c>
      <c r="C443" s="126" t="s">
        <v>1449</v>
      </c>
      <c r="D443" s="126" t="s">
        <v>94</v>
      </c>
      <c r="E443" s="126" t="s">
        <v>74</v>
      </c>
      <c r="F443" s="134">
        <v>686.14</v>
      </c>
      <c r="G443" s="134">
        <v>776.84</v>
      </c>
      <c r="H443" s="134">
        <v>831.42</v>
      </c>
      <c r="I443" s="134">
        <v>847.61</v>
      </c>
      <c r="J443" s="134">
        <v>885.87</v>
      </c>
      <c r="K443" s="134">
        <v>938.95</v>
      </c>
      <c r="L443" s="134">
        <v>962.42</v>
      </c>
      <c r="M443" s="134">
        <v>986.48</v>
      </c>
      <c r="N443" s="134">
        <v>1011.14</v>
      </c>
      <c r="O443" s="134">
        <v>1036.45</v>
      </c>
      <c r="P443" s="135">
        <v>1062.3599999999999</v>
      </c>
      <c r="Q443" s="135">
        <v>1088.92</v>
      </c>
      <c r="R443" s="135">
        <v>1116.1400000000001</v>
      </c>
      <c r="S443" s="135">
        <v>1144.04</v>
      </c>
      <c r="T443" s="135">
        <v>1149.76</v>
      </c>
      <c r="U443" s="135">
        <v>1149.76</v>
      </c>
      <c r="V443" s="135">
        <v>1172.76</v>
      </c>
      <c r="W443" s="135">
        <v>1166.47</v>
      </c>
      <c r="X443" s="135">
        <v>1189.68</v>
      </c>
      <c r="Y443" s="135">
        <v>1213.3499999999999</v>
      </c>
      <c r="Z443" s="135">
        <v>1261.76</v>
      </c>
      <c r="AA443" s="135">
        <v>1324.72</v>
      </c>
      <c r="AB443" s="135">
        <v>1404.07</v>
      </c>
      <c r="AC443" s="135">
        <v>1446.05</v>
      </c>
      <c r="AD443" s="135">
        <v>1503.75</v>
      </c>
      <c r="AE443" s="135">
        <v>1578.78</v>
      </c>
      <c r="AF443" s="135">
        <v>1625.99</v>
      </c>
      <c r="AG443" s="134">
        <v>1707.13</v>
      </c>
      <c r="AH443" s="134">
        <v>1792.31</v>
      </c>
      <c r="AI443" s="121"/>
    </row>
    <row r="444" spans="1:35" x14ac:dyDescent="0.15">
      <c r="A444" s="126" t="s">
        <v>1450</v>
      </c>
      <c r="B444" s="126" t="s">
        <v>1451</v>
      </c>
      <c r="C444" s="126" t="s">
        <v>1452</v>
      </c>
      <c r="D444" s="126" t="s">
        <v>94</v>
      </c>
      <c r="E444" s="126" t="s">
        <v>76</v>
      </c>
      <c r="F444" s="134">
        <v>77.430000000000007</v>
      </c>
      <c r="G444" s="134">
        <v>88.94</v>
      </c>
      <c r="H444" s="134">
        <v>95.14</v>
      </c>
      <c r="I444" s="134">
        <v>99.3</v>
      </c>
      <c r="J444" s="134">
        <v>105.25</v>
      </c>
      <c r="K444" s="134">
        <v>111.07</v>
      </c>
      <c r="L444" s="134">
        <v>117.54</v>
      </c>
      <c r="M444" s="134">
        <v>124.59</v>
      </c>
      <c r="N444" s="134">
        <v>127.95</v>
      </c>
      <c r="O444" s="134">
        <v>131.78</v>
      </c>
      <c r="P444" s="135">
        <v>135</v>
      </c>
      <c r="Q444" s="135">
        <v>138.9</v>
      </c>
      <c r="R444" s="135">
        <v>144.32</v>
      </c>
      <c r="S444" s="135">
        <v>148.5</v>
      </c>
      <c r="T444" s="135">
        <v>150.72999999999999</v>
      </c>
      <c r="U444" s="135">
        <v>150.72999999999999</v>
      </c>
      <c r="V444" s="135">
        <v>150.72999999999999</v>
      </c>
      <c r="W444" s="135">
        <v>150.72999999999999</v>
      </c>
      <c r="X444" s="135">
        <v>147.72</v>
      </c>
      <c r="Y444" s="135">
        <v>147.72</v>
      </c>
      <c r="Z444" s="135">
        <v>147.72</v>
      </c>
      <c r="AA444" s="135">
        <v>150.53</v>
      </c>
      <c r="AB444" s="135">
        <v>153.38999999999999</v>
      </c>
      <c r="AC444" s="135">
        <v>156.30000000000001</v>
      </c>
      <c r="AD444" s="135">
        <v>159.27000000000001</v>
      </c>
      <c r="AE444" s="135">
        <v>162.30000000000001</v>
      </c>
      <c r="AF444" s="135">
        <v>165.38</v>
      </c>
      <c r="AG444" s="134">
        <v>168.52</v>
      </c>
      <c r="AH444" s="134">
        <v>173.56</v>
      </c>
      <c r="AI444" s="121"/>
    </row>
    <row r="445" spans="1:35" x14ac:dyDescent="0.15">
      <c r="A445" s="126" t="s">
        <v>1453</v>
      </c>
      <c r="B445" s="16" t="s">
        <v>1454</v>
      </c>
      <c r="C445" s="126" t="s">
        <v>1455</v>
      </c>
      <c r="D445" s="126" t="s">
        <v>94</v>
      </c>
      <c r="E445" s="126" t="s">
        <v>82</v>
      </c>
      <c r="F445" s="134">
        <v>452</v>
      </c>
      <c r="G445" s="134">
        <v>481.13</v>
      </c>
      <c r="H445" s="134">
        <v>529.44000000000005</v>
      </c>
      <c r="I445" s="134">
        <v>576.54</v>
      </c>
      <c r="J445" s="134">
        <v>610.55999999999995</v>
      </c>
      <c r="K445" s="134">
        <v>664.92</v>
      </c>
      <c r="L445" s="134">
        <v>711.13</v>
      </c>
      <c r="M445" s="134">
        <v>817.15</v>
      </c>
      <c r="N445" s="134">
        <v>823.11</v>
      </c>
      <c r="O445" s="134">
        <v>860.27</v>
      </c>
      <c r="P445" s="135">
        <v>902.85</v>
      </c>
      <c r="Q445" s="135">
        <v>947.54</v>
      </c>
      <c r="R445" s="135">
        <v>985.44</v>
      </c>
      <c r="S445" s="135">
        <v>1009.61</v>
      </c>
      <c r="T445" s="135">
        <v>1028.81</v>
      </c>
      <c r="U445" s="135">
        <v>1028.81</v>
      </c>
      <c r="V445" s="135">
        <v>1028.81</v>
      </c>
      <c r="W445" s="135">
        <v>1027.25</v>
      </c>
      <c r="X445" s="135">
        <v>1027.25</v>
      </c>
      <c r="Y445" s="135">
        <v>1047.28</v>
      </c>
      <c r="Z445" s="135">
        <v>1088.6500000000001</v>
      </c>
      <c r="AA445" s="135">
        <v>1142.54</v>
      </c>
      <c r="AB445" s="135">
        <v>1210.52</v>
      </c>
      <c r="AC445" s="135">
        <v>1246.23</v>
      </c>
      <c r="AD445" s="135">
        <v>1295.95</v>
      </c>
      <c r="AE445" s="135">
        <v>1360.62</v>
      </c>
      <c r="AF445" s="135">
        <v>1401.3</v>
      </c>
      <c r="AG445" s="134">
        <v>1471.23</v>
      </c>
      <c r="AH445" s="134">
        <v>1544.64</v>
      </c>
      <c r="AI445" s="121"/>
    </row>
    <row r="446" spans="1:35" x14ac:dyDescent="0.15">
      <c r="A446" s="16" t="s">
        <v>1456</v>
      </c>
      <c r="B446" s="126" t="s">
        <v>1457</v>
      </c>
      <c r="C446" s="16" t="s">
        <v>1458</v>
      </c>
      <c r="D446" s="126" t="s">
        <v>94</v>
      </c>
      <c r="E446" s="126" t="s">
        <v>88</v>
      </c>
      <c r="F446" s="134" t="s">
        <v>52</v>
      </c>
      <c r="G446" s="134" t="s">
        <v>52</v>
      </c>
      <c r="H446" s="134" t="s">
        <v>52</v>
      </c>
      <c r="I446" s="134" t="s">
        <v>52</v>
      </c>
      <c r="J446" s="134" t="s">
        <v>52</v>
      </c>
      <c r="K446" s="134" t="s">
        <v>52</v>
      </c>
      <c r="L446" s="134" t="s">
        <v>52</v>
      </c>
      <c r="M446" s="134" t="s">
        <v>52</v>
      </c>
      <c r="N446" s="140">
        <v>52.17</v>
      </c>
      <c r="O446" s="134">
        <v>54.7</v>
      </c>
      <c r="P446" s="135">
        <v>57.4</v>
      </c>
      <c r="Q446" s="135">
        <v>60.27</v>
      </c>
      <c r="R446" s="135">
        <v>63.24</v>
      </c>
      <c r="S446" s="135">
        <v>65.73</v>
      </c>
      <c r="T446" s="135">
        <v>67.64</v>
      </c>
      <c r="U446" s="135">
        <v>67.64</v>
      </c>
      <c r="V446" s="135">
        <v>67.64</v>
      </c>
      <c r="W446" s="135">
        <v>67.64</v>
      </c>
      <c r="X446" s="135">
        <v>67.64</v>
      </c>
      <c r="Y446" s="135">
        <v>68.959999999999994</v>
      </c>
      <c r="Z446" s="135">
        <v>70.33</v>
      </c>
      <c r="AA446" s="135">
        <v>71.56</v>
      </c>
      <c r="AB446" s="135">
        <v>73.53</v>
      </c>
      <c r="AC446" s="135">
        <v>75.73</v>
      </c>
      <c r="AD446" s="135">
        <v>77.239999999999995</v>
      </c>
      <c r="AE446" s="135">
        <v>78.78</v>
      </c>
      <c r="AF446" s="135">
        <v>80.349999999999994</v>
      </c>
      <c r="AG446" s="134">
        <v>84.25</v>
      </c>
      <c r="AH446" s="134">
        <v>86.77</v>
      </c>
    </row>
    <row r="447" spans="1:35" x14ac:dyDescent="0.15">
      <c r="A447" s="126" t="s">
        <v>1459</v>
      </c>
      <c r="B447" s="126" t="s">
        <v>1460</v>
      </c>
      <c r="C447" s="126" t="s">
        <v>1461</v>
      </c>
      <c r="D447" s="126" t="s">
        <v>94</v>
      </c>
      <c r="E447" s="126" t="s">
        <v>76</v>
      </c>
      <c r="F447" s="134">
        <v>76.81</v>
      </c>
      <c r="G447" s="134">
        <v>99.72</v>
      </c>
      <c r="H447" s="134">
        <v>109.63</v>
      </c>
      <c r="I447" s="134">
        <v>113.75</v>
      </c>
      <c r="J447" s="134">
        <v>118.89</v>
      </c>
      <c r="K447" s="134">
        <v>121.84</v>
      </c>
      <c r="L447" s="134">
        <v>125.39</v>
      </c>
      <c r="M447" s="134">
        <v>128.61000000000001</v>
      </c>
      <c r="N447" s="134">
        <v>133.82</v>
      </c>
      <c r="O447" s="134">
        <v>137.72</v>
      </c>
      <c r="P447" s="135">
        <v>140.22</v>
      </c>
      <c r="Q447" s="135">
        <v>143.96</v>
      </c>
      <c r="R447" s="135">
        <v>147.94</v>
      </c>
      <c r="S447" s="135">
        <v>151.09</v>
      </c>
      <c r="T447" s="135">
        <v>151.05000000000001</v>
      </c>
      <c r="U447" s="135">
        <v>151.05000000000001</v>
      </c>
      <c r="V447" s="135">
        <v>151.05000000000001</v>
      </c>
      <c r="W447" s="135">
        <v>150.63999999999999</v>
      </c>
      <c r="X447" s="135">
        <v>150.63999999999999</v>
      </c>
      <c r="Y447" s="135">
        <v>150.68</v>
      </c>
      <c r="Z447" s="135">
        <v>150.66999999999999</v>
      </c>
      <c r="AA447" s="135">
        <v>153.62</v>
      </c>
      <c r="AB447" s="135">
        <v>158.1</v>
      </c>
      <c r="AC447" s="135">
        <v>162.69999999999999</v>
      </c>
      <c r="AD447" s="135">
        <v>165.77</v>
      </c>
      <c r="AE447" s="135">
        <v>170.75</v>
      </c>
      <c r="AF447" s="135">
        <v>175.54</v>
      </c>
      <c r="AG447" s="134">
        <v>175.43</v>
      </c>
      <c r="AH447" s="134">
        <v>180.61</v>
      </c>
      <c r="AI447" s="121"/>
    </row>
    <row r="448" spans="1:35" x14ac:dyDescent="0.15">
      <c r="A448" s="126" t="s">
        <v>1462</v>
      </c>
      <c r="B448" s="126" t="s">
        <v>1463</v>
      </c>
      <c r="C448" s="126" t="s">
        <v>1464</v>
      </c>
      <c r="D448" s="126" t="s">
        <v>94</v>
      </c>
      <c r="E448" s="126" t="s">
        <v>86</v>
      </c>
      <c r="F448" s="134">
        <v>48.15</v>
      </c>
      <c r="G448" s="134">
        <v>54.74</v>
      </c>
      <c r="H448" s="134">
        <v>72.42</v>
      </c>
      <c r="I448" s="134">
        <v>78.86</v>
      </c>
      <c r="J448" s="134">
        <v>83.43</v>
      </c>
      <c r="K448" s="139">
        <v>94.37</v>
      </c>
      <c r="L448" s="134">
        <v>100.93</v>
      </c>
      <c r="M448" s="134">
        <v>126.5</v>
      </c>
      <c r="N448" s="134">
        <v>138.44</v>
      </c>
      <c r="O448" s="134">
        <v>145.28</v>
      </c>
      <c r="P448" s="135">
        <v>152.53</v>
      </c>
      <c r="Q448" s="135">
        <v>160.15</v>
      </c>
      <c r="R448" s="135">
        <v>166.16</v>
      </c>
      <c r="S448" s="135">
        <v>172.71</v>
      </c>
      <c r="T448" s="135">
        <v>177.61</v>
      </c>
      <c r="U448" s="135">
        <v>177.61</v>
      </c>
      <c r="V448" s="135">
        <v>177.61</v>
      </c>
      <c r="W448" s="135">
        <v>177.61</v>
      </c>
      <c r="X448" s="135">
        <v>177.61</v>
      </c>
      <c r="Y448" s="135">
        <v>177.61</v>
      </c>
      <c r="Z448" s="135">
        <v>177.61</v>
      </c>
      <c r="AA448" s="135">
        <v>181.16</v>
      </c>
      <c r="AB448" s="135">
        <v>192.56</v>
      </c>
      <c r="AC448" s="135">
        <v>216.56</v>
      </c>
      <c r="AD448" s="135">
        <v>225.09</v>
      </c>
      <c r="AE448" s="135">
        <v>238.57</v>
      </c>
      <c r="AF448" s="135">
        <v>248.57</v>
      </c>
      <c r="AG448" s="134">
        <v>260.57</v>
      </c>
      <c r="AH448" s="134">
        <v>273.57</v>
      </c>
      <c r="AI448" s="121"/>
    </row>
    <row r="449" spans="1:35" x14ac:dyDescent="0.15">
      <c r="A449" s="126" t="s">
        <v>1465</v>
      </c>
      <c r="B449" s="126" t="s">
        <v>1466</v>
      </c>
      <c r="C449" s="126" t="s">
        <v>1467</v>
      </c>
      <c r="D449" s="126" t="s">
        <v>94</v>
      </c>
      <c r="E449" s="126" t="s">
        <v>76</v>
      </c>
      <c r="F449" s="134">
        <v>129.26</v>
      </c>
      <c r="G449" s="134">
        <v>131.57</v>
      </c>
      <c r="H449" s="134">
        <v>117</v>
      </c>
      <c r="I449" s="134">
        <v>117</v>
      </c>
      <c r="J449" s="134">
        <v>117</v>
      </c>
      <c r="K449" s="134">
        <v>127.53</v>
      </c>
      <c r="L449" s="134">
        <v>139.65</v>
      </c>
      <c r="M449" s="134">
        <v>152.22</v>
      </c>
      <c r="N449" s="134">
        <v>159.83000000000001</v>
      </c>
      <c r="O449" s="134">
        <v>166.25</v>
      </c>
      <c r="P449" s="135">
        <v>170.37</v>
      </c>
      <c r="Q449" s="135">
        <v>174.63</v>
      </c>
      <c r="R449" s="135">
        <v>181.44</v>
      </c>
      <c r="S449" s="135">
        <v>188.52</v>
      </c>
      <c r="T449" s="135">
        <v>188.52</v>
      </c>
      <c r="U449" s="135">
        <v>188.52</v>
      </c>
      <c r="V449" s="135">
        <v>188.52</v>
      </c>
      <c r="W449" s="135">
        <v>188.52</v>
      </c>
      <c r="X449" s="135">
        <v>188.52</v>
      </c>
      <c r="Y449" s="135">
        <v>188.52</v>
      </c>
      <c r="Z449" s="135">
        <v>193.52</v>
      </c>
      <c r="AA449" s="135">
        <v>198.52</v>
      </c>
      <c r="AB449" s="135">
        <v>204.46</v>
      </c>
      <c r="AC449" s="135">
        <v>210.57</v>
      </c>
      <c r="AD449" s="135">
        <v>215.57</v>
      </c>
      <c r="AE449" s="135">
        <v>220.57</v>
      </c>
      <c r="AF449" s="135">
        <v>225.57</v>
      </c>
      <c r="AG449" s="134">
        <v>232.31</v>
      </c>
      <c r="AH449" s="134">
        <v>239.26</v>
      </c>
      <c r="AI449" s="121"/>
    </row>
    <row r="450" spans="1:35" x14ac:dyDescent="0.15">
      <c r="A450" s="126" t="s">
        <v>1468</v>
      </c>
      <c r="B450" s="126" t="s">
        <v>1469</v>
      </c>
      <c r="C450" s="126" t="s">
        <v>1470</v>
      </c>
      <c r="D450" s="126" t="s">
        <v>94</v>
      </c>
      <c r="E450" s="126" t="s">
        <v>74</v>
      </c>
      <c r="F450" s="134">
        <v>732.53</v>
      </c>
      <c r="G450" s="134">
        <v>758.5</v>
      </c>
      <c r="H450" s="134">
        <v>787.67</v>
      </c>
      <c r="I450" s="134">
        <v>827.51</v>
      </c>
      <c r="J450" s="134">
        <v>860.27</v>
      </c>
      <c r="K450" s="134">
        <v>923.12</v>
      </c>
      <c r="L450" s="134">
        <v>977.79</v>
      </c>
      <c r="M450" s="134">
        <v>1018.71</v>
      </c>
      <c r="N450" s="134">
        <v>1056.3699999999999</v>
      </c>
      <c r="O450" s="134">
        <v>1101.8</v>
      </c>
      <c r="P450" s="135">
        <v>1156.78</v>
      </c>
      <c r="Q450" s="135">
        <v>1211.73</v>
      </c>
      <c r="R450" s="135">
        <v>1266.26</v>
      </c>
      <c r="S450" s="135">
        <v>1320.08</v>
      </c>
      <c r="T450" s="135">
        <v>1362.98</v>
      </c>
      <c r="U450" s="135">
        <v>1362.98</v>
      </c>
      <c r="V450" s="135">
        <v>1362.98</v>
      </c>
      <c r="W450" s="135">
        <v>1397.05</v>
      </c>
      <c r="X450" s="135">
        <v>1397.05</v>
      </c>
      <c r="Y450" s="135">
        <v>1397.05</v>
      </c>
      <c r="Z450" s="135">
        <v>1449.44</v>
      </c>
      <c r="AA450" s="135">
        <v>1521.77</v>
      </c>
      <c r="AB450" s="135">
        <v>1597.71</v>
      </c>
      <c r="AC450" s="135">
        <v>1641.65</v>
      </c>
      <c r="AD450" s="135">
        <v>1690.73</v>
      </c>
      <c r="AE450" s="135">
        <v>1749.9</v>
      </c>
      <c r="AF450" s="135">
        <v>1811.15</v>
      </c>
      <c r="AG450" s="134">
        <v>1883.41</v>
      </c>
      <c r="AH450" s="134">
        <v>1977.39</v>
      </c>
      <c r="AI450" s="121"/>
    </row>
    <row r="451" spans="1:35" ht="17" x14ac:dyDescent="0.15">
      <c r="A451" s="129" t="s">
        <v>1471</v>
      </c>
      <c r="B451" s="126" t="s">
        <v>52</v>
      </c>
      <c r="C451" s="126" t="s">
        <v>1472</v>
      </c>
      <c r="D451" s="126" t="s">
        <v>194</v>
      </c>
      <c r="E451" s="126" t="s">
        <v>76</v>
      </c>
      <c r="F451" s="134" t="s">
        <v>52</v>
      </c>
      <c r="G451" s="134" t="s">
        <v>52</v>
      </c>
      <c r="H451" s="134" t="s">
        <v>52</v>
      </c>
      <c r="I451" s="134" t="s">
        <v>52</v>
      </c>
      <c r="J451" s="134" t="s">
        <v>52</v>
      </c>
      <c r="K451" s="134" t="s">
        <v>52</v>
      </c>
      <c r="L451" s="134" t="s">
        <v>52</v>
      </c>
      <c r="M451" s="134" t="s">
        <v>52</v>
      </c>
      <c r="N451" s="134" t="s">
        <v>52</v>
      </c>
      <c r="O451" s="134" t="s">
        <v>52</v>
      </c>
      <c r="P451" s="134" t="s">
        <v>52</v>
      </c>
      <c r="Q451" s="134" t="s">
        <v>52</v>
      </c>
      <c r="R451" s="134" t="s">
        <v>52</v>
      </c>
      <c r="S451" s="134" t="s">
        <v>52</v>
      </c>
      <c r="T451" s="134" t="s">
        <v>52</v>
      </c>
      <c r="U451" s="134" t="s">
        <v>52</v>
      </c>
      <c r="V451" s="135" t="s">
        <v>52</v>
      </c>
      <c r="W451" s="135" t="s">
        <v>52</v>
      </c>
      <c r="X451" s="135" t="s">
        <v>52</v>
      </c>
      <c r="Y451" s="135" t="s">
        <v>52</v>
      </c>
      <c r="Z451" s="135" t="s">
        <v>52</v>
      </c>
      <c r="AA451" s="135" t="s">
        <v>52</v>
      </c>
      <c r="AB451" s="135" t="s">
        <v>52</v>
      </c>
      <c r="AC451" s="135" t="s">
        <v>52</v>
      </c>
      <c r="AD451" s="135" t="s">
        <v>52</v>
      </c>
      <c r="AE451" s="135" t="s">
        <v>52</v>
      </c>
      <c r="AF451" s="135" t="s">
        <v>52</v>
      </c>
      <c r="AG451" s="134" t="s">
        <v>52</v>
      </c>
      <c r="AH451" s="134" t="s">
        <v>52</v>
      </c>
      <c r="AI451" s="130"/>
    </row>
    <row r="452" spans="1:35" x14ac:dyDescent="0.15">
      <c r="A452" s="126" t="s">
        <v>1473</v>
      </c>
      <c r="B452" s="126" t="s">
        <v>1474</v>
      </c>
      <c r="C452" s="126" t="s">
        <v>1475</v>
      </c>
      <c r="D452" s="126" t="s">
        <v>94</v>
      </c>
      <c r="E452" s="126" t="s">
        <v>78</v>
      </c>
      <c r="F452" s="134">
        <v>700.01</v>
      </c>
      <c r="G452" s="134">
        <v>742.98</v>
      </c>
      <c r="H452" s="134">
        <v>753.41</v>
      </c>
      <c r="I452" s="134">
        <v>787.06</v>
      </c>
      <c r="J452" s="134">
        <v>833.92</v>
      </c>
      <c r="K452" s="134">
        <v>879.11</v>
      </c>
      <c r="L452" s="134">
        <v>918.7</v>
      </c>
      <c r="M452" s="134">
        <v>963.72</v>
      </c>
      <c r="N452" s="134">
        <v>974</v>
      </c>
      <c r="O452" s="134">
        <v>1012</v>
      </c>
      <c r="P452" s="135">
        <v>1057.53</v>
      </c>
      <c r="Q452" s="135">
        <v>1098.77</v>
      </c>
      <c r="R452" s="135">
        <v>1148.21</v>
      </c>
      <c r="S452" s="135">
        <v>1197.58</v>
      </c>
      <c r="T452" s="135">
        <v>1221.53</v>
      </c>
      <c r="U452" s="135">
        <v>1221.53</v>
      </c>
      <c r="V452" s="135">
        <v>1264.1600000000001</v>
      </c>
      <c r="W452" s="135">
        <v>1288.18</v>
      </c>
      <c r="X452" s="135">
        <v>1312.66</v>
      </c>
      <c r="Y452" s="135">
        <v>1337.6</v>
      </c>
      <c r="Z452" s="135">
        <v>1389.77</v>
      </c>
      <c r="AA452" s="135">
        <v>1457.87</v>
      </c>
      <c r="AB452" s="135">
        <v>1543.88</v>
      </c>
      <c r="AC452" s="135">
        <v>1588.65</v>
      </c>
      <c r="AD452" s="135">
        <v>1650.61</v>
      </c>
      <c r="AE452" s="135">
        <v>1714.98</v>
      </c>
      <c r="AF452" s="135">
        <v>1764.71</v>
      </c>
      <c r="AG452" s="134">
        <v>1851.18</v>
      </c>
      <c r="AH452" s="134">
        <v>1942.81</v>
      </c>
      <c r="AI452" s="121"/>
    </row>
    <row r="453" spans="1:35" ht="17" x14ac:dyDescent="0.15">
      <c r="A453" s="129" t="s">
        <v>1476</v>
      </c>
      <c r="B453" s="126" t="s">
        <v>52</v>
      </c>
      <c r="C453" s="129" t="s">
        <v>1477</v>
      </c>
      <c r="D453" s="126" t="s">
        <v>194</v>
      </c>
      <c r="E453" s="126" t="s">
        <v>76</v>
      </c>
      <c r="F453" s="134" t="s">
        <v>52</v>
      </c>
      <c r="G453" s="134" t="s">
        <v>52</v>
      </c>
      <c r="H453" s="134" t="s">
        <v>52</v>
      </c>
      <c r="I453" s="134" t="s">
        <v>52</v>
      </c>
      <c r="J453" s="134" t="s">
        <v>52</v>
      </c>
      <c r="K453" s="134" t="s">
        <v>52</v>
      </c>
      <c r="L453" s="134" t="s">
        <v>52</v>
      </c>
      <c r="M453" s="134" t="s">
        <v>52</v>
      </c>
      <c r="N453" s="134" t="s">
        <v>52</v>
      </c>
      <c r="O453" s="134" t="s">
        <v>52</v>
      </c>
      <c r="P453" s="135" t="s">
        <v>52</v>
      </c>
      <c r="Q453" s="135" t="s">
        <v>52</v>
      </c>
      <c r="R453" s="135" t="s">
        <v>52</v>
      </c>
      <c r="S453" s="135" t="s">
        <v>52</v>
      </c>
      <c r="T453" s="135" t="s">
        <v>52</v>
      </c>
      <c r="U453" s="135" t="s">
        <v>52</v>
      </c>
      <c r="V453" s="135" t="s">
        <v>52</v>
      </c>
      <c r="W453" s="135" t="s">
        <v>52</v>
      </c>
      <c r="X453" s="135" t="s">
        <v>52</v>
      </c>
      <c r="Y453" s="135" t="s">
        <v>52</v>
      </c>
      <c r="Z453" s="135" t="s">
        <v>52</v>
      </c>
      <c r="AA453" s="135" t="s">
        <v>52</v>
      </c>
      <c r="AB453" s="135" t="s">
        <v>52</v>
      </c>
      <c r="AC453" s="135" t="s">
        <v>52</v>
      </c>
      <c r="AD453" s="135" t="s">
        <v>52</v>
      </c>
      <c r="AE453" s="135" t="s">
        <v>52</v>
      </c>
      <c r="AF453" s="135" t="s">
        <v>52</v>
      </c>
      <c r="AG453" s="134" t="s">
        <v>52</v>
      </c>
      <c r="AH453" s="134" t="s">
        <v>52</v>
      </c>
      <c r="AI453" s="130"/>
    </row>
    <row r="454" spans="1:35" x14ac:dyDescent="0.15">
      <c r="A454" s="126" t="s">
        <v>1478</v>
      </c>
      <c r="B454" s="126" t="s">
        <v>1479</v>
      </c>
      <c r="C454" s="126" t="s">
        <v>1480</v>
      </c>
      <c r="D454" s="126" t="s">
        <v>94</v>
      </c>
      <c r="E454" s="126" t="s">
        <v>78</v>
      </c>
      <c r="F454" s="134" t="s">
        <v>52</v>
      </c>
      <c r="G454" s="134">
        <v>589.9</v>
      </c>
      <c r="H454" s="134">
        <v>634.78</v>
      </c>
      <c r="I454" s="134">
        <v>672.11</v>
      </c>
      <c r="J454" s="134">
        <v>703.84</v>
      </c>
      <c r="K454" s="134">
        <v>758.68</v>
      </c>
      <c r="L454" s="134">
        <v>815.56</v>
      </c>
      <c r="M454" s="134">
        <v>902.62</v>
      </c>
      <c r="N454" s="134">
        <v>901.93</v>
      </c>
      <c r="O454" s="134">
        <v>946.17</v>
      </c>
      <c r="P454" s="135">
        <v>992.52</v>
      </c>
      <c r="Q454" s="135">
        <v>1041.1500000000001</v>
      </c>
      <c r="R454" s="135">
        <v>1069.25</v>
      </c>
      <c r="S454" s="135">
        <v>1111.48</v>
      </c>
      <c r="T454" s="135">
        <v>1143.55</v>
      </c>
      <c r="U454" s="135">
        <v>1143.55</v>
      </c>
      <c r="V454" s="135">
        <v>1183.46</v>
      </c>
      <c r="W454" s="135">
        <v>1183.46</v>
      </c>
      <c r="X454" s="135">
        <v>1183.46</v>
      </c>
      <c r="Y454" s="135">
        <v>1183.46</v>
      </c>
      <c r="Z454" s="135">
        <v>1183.46</v>
      </c>
      <c r="AA454" s="135">
        <v>1218.96</v>
      </c>
      <c r="AB454" s="135">
        <v>1267.72</v>
      </c>
      <c r="AC454" s="135">
        <v>1305.6199999999999</v>
      </c>
      <c r="AD454" s="135">
        <v>1357.71</v>
      </c>
      <c r="AE454" s="135">
        <v>1425.46</v>
      </c>
      <c r="AF454" s="135">
        <v>1468.08</v>
      </c>
      <c r="AG454" s="134">
        <v>1541.34</v>
      </c>
      <c r="AH454" s="134">
        <v>1618.25</v>
      </c>
      <c r="AI454" s="121"/>
    </row>
    <row r="455" spans="1:35" x14ac:dyDescent="0.15">
      <c r="A455" s="126" t="s">
        <v>1481</v>
      </c>
      <c r="B455" s="126" t="s">
        <v>1482</v>
      </c>
      <c r="C455" s="126" t="s">
        <v>1483</v>
      </c>
      <c r="D455" s="126" t="s">
        <v>94</v>
      </c>
      <c r="E455" s="126" t="s">
        <v>76</v>
      </c>
      <c r="F455" s="134">
        <v>63.09</v>
      </c>
      <c r="G455" s="134">
        <v>60.76</v>
      </c>
      <c r="H455" s="134">
        <v>57.72</v>
      </c>
      <c r="I455" s="134">
        <v>57.72</v>
      </c>
      <c r="J455" s="134">
        <v>57.73</v>
      </c>
      <c r="K455" s="134">
        <v>63.33</v>
      </c>
      <c r="L455" s="134">
        <v>65.23</v>
      </c>
      <c r="M455" s="134">
        <v>103.24</v>
      </c>
      <c r="N455" s="134">
        <v>106.8</v>
      </c>
      <c r="O455" s="134">
        <v>110.78</v>
      </c>
      <c r="P455" s="135">
        <v>114.93</v>
      </c>
      <c r="Q455" s="135">
        <v>118.98</v>
      </c>
      <c r="R455" s="135">
        <v>123.12</v>
      </c>
      <c r="S455" s="135">
        <v>127.43</v>
      </c>
      <c r="T455" s="135">
        <v>129.34</v>
      </c>
      <c r="U455" s="135">
        <v>129.34</v>
      </c>
      <c r="V455" s="135">
        <v>128.05000000000001</v>
      </c>
      <c r="W455" s="135">
        <v>128.05000000000001</v>
      </c>
      <c r="X455" s="135">
        <v>128.05000000000001</v>
      </c>
      <c r="Y455" s="135">
        <v>128.05000000000001</v>
      </c>
      <c r="Z455" s="135">
        <v>133.05000000000001</v>
      </c>
      <c r="AA455" s="135">
        <v>135.71</v>
      </c>
      <c r="AB455" s="135">
        <v>137.07</v>
      </c>
      <c r="AC455" s="135">
        <v>139.12</v>
      </c>
      <c r="AD455" s="135">
        <v>144.12</v>
      </c>
      <c r="AE455" s="135">
        <v>149.12</v>
      </c>
      <c r="AF455" s="135">
        <v>154.12</v>
      </c>
      <c r="AG455" s="134">
        <v>159.12</v>
      </c>
      <c r="AH455" s="134">
        <v>164.12</v>
      </c>
      <c r="AI455" s="121"/>
    </row>
    <row r="456" spans="1:35" x14ac:dyDescent="0.15">
      <c r="A456" s="126" t="s">
        <v>1484</v>
      </c>
      <c r="B456" s="126" t="s">
        <v>1485</v>
      </c>
      <c r="C456" s="126" t="s">
        <v>1486</v>
      </c>
      <c r="D456" s="126" t="s">
        <v>94</v>
      </c>
      <c r="E456" s="126" t="s">
        <v>76</v>
      </c>
      <c r="F456" s="134">
        <v>121.24</v>
      </c>
      <c r="G456" s="134">
        <v>128.69</v>
      </c>
      <c r="H456" s="134">
        <v>135.36000000000001</v>
      </c>
      <c r="I456" s="134">
        <v>141.44</v>
      </c>
      <c r="J456" s="134">
        <v>146.19999999999999</v>
      </c>
      <c r="K456" s="134">
        <v>148.38999999999999</v>
      </c>
      <c r="L456" s="134">
        <v>152.1</v>
      </c>
      <c r="M456" s="134">
        <v>156.66</v>
      </c>
      <c r="N456" s="134">
        <v>160.58000000000001</v>
      </c>
      <c r="O456" s="134">
        <v>164.57</v>
      </c>
      <c r="P456" s="135">
        <v>168.7</v>
      </c>
      <c r="Q456" s="135">
        <v>172.92</v>
      </c>
      <c r="R456" s="135">
        <v>177.24</v>
      </c>
      <c r="S456" s="135">
        <v>183.44</v>
      </c>
      <c r="T456" s="135">
        <v>186.93</v>
      </c>
      <c r="U456" s="135">
        <v>186.93</v>
      </c>
      <c r="V456" s="135">
        <v>186.93</v>
      </c>
      <c r="W456" s="135">
        <v>186.93</v>
      </c>
      <c r="X456" s="135">
        <v>186.93</v>
      </c>
      <c r="Y456" s="135">
        <v>186.93</v>
      </c>
      <c r="Z456" s="135">
        <v>190.65</v>
      </c>
      <c r="AA456" s="135">
        <v>195.65</v>
      </c>
      <c r="AB456" s="135">
        <v>201.5</v>
      </c>
      <c r="AC456" s="135">
        <v>207.52</v>
      </c>
      <c r="AD456" s="135">
        <v>212.52</v>
      </c>
      <c r="AE456" s="135">
        <v>217.52</v>
      </c>
      <c r="AF456" s="135">
        <v>222.52</v>
      </c>
      <c r="AG456" s="134">
        <v>229.17</v>
      </c>
      <c r="AH456" s="134">
        <v>236.02</v>
      </c>
      <c r="AI456" s="121"/>
    </row>
    <row r="457" spans="1:35" x14ac:dyDescent="0.15">
      <c r="A457" s="126" t="s">
        <v>1487</v>
      </c>
      <c r="B457" s="16" t="s">
        <v>1488</v>
      </c>
      <c r="C457" s="126" t="s">
        <v>1489</v>
      </c>
      <c r="D457" s="126" t="s">
        <v>94</v>
      </c>
      <c r="E457" s="126" t="s">
        <v>82</v>
      </c>
      <c r="F457" s="134">
        <v>466.29</v>
      </c>
      <c r="G457" s="134">
        <v>490.86</v>
      </c>
      <c r="H457" s="134">
        <v>539.91</v>
      </c>
      <c r="I457" s="134">
        <v>585.27</v>
      </c>
      <c r="J457" s="134">
        <v>627.75</v>
      </c>
      <c r="K457" s="134">
        <v>671.22</v>
      </c>
      <c r="L457" s="134">
        <v>751.41</v>
      </c>
      <c r="M457" s="134">
        <v>890.28</v>
      </c>
      <c r="N457" s="134">
        <v>924.48</v>
      </c>
      <c r="O457" s="134">
        <v>947.97</v>
      </c>
      <c r="P457" s="135">
        <v>990.63</v>
      </c>
      <c r="Q457" s="135">
        <v>1035.18</v>
      </c>
      <c r="R457" s="135">
        <v>1073.8800000000001</v>
      </c>
      <c r="S457" s="135">
        <v>1100.1600000000001</v>
      </c>
      <c r="T457" s="135">
        <v>1126.53</v>
      </c>
      <c r="U457" s="135">
        <v>1126.53</v>
      </c>
      <c r="V457" s="135">
        <v>1126.53</v>
      </c>
      <c r="W457" s="135">
        <v>1126.53</v>
      </c>
      <c r="X457" s="135">
        <v>1126.53</v>
      </c>
      <c r="Y457" s="135">
        <v>1126.53</v>
      </c>
      <c r="Z457" s="135">
        <v>1149.03</v>
      </c>
      <c r="AA457" s="135">
        <v>1183.5</v>
      </c>
      <c r="AB457" s="135">
        <v>1242.54</v>
      </c>
      <c r="AC457" s="135">
        <v>1292.1300000000001</v>
      </c>
      <c r="AD457" s="135">
        <v>1343.61</v>
      </c>
      <c r="AE457" s="135">
        <v>1397.16</v>
      </c>
      <c r="AF457" s="135">
        <v>1438.92</v>
      </c>
      <c r="AG457" s="134">
        <v>1496.43</v>
      </c>
      <c r="AH457" s="134">
        <v>1571.04</v>
      </c>
      <c r="AI457" s="121"/>
    </row>
    <row r="458" spans="1:35" ht="17" x14ac:dyDescent="0.15">
      <c r="A458" s="126" t="s">
        <v>1490</v>
      </c>
      <c r="B458" s="126" t="s">
        <v>1491</v>
      </c>
      <c r="C458" s="126" t="s">
        <v>1492</v>
      </c>
      <c r="D458" s="126" t="s">
        <v>194</v>
      </c>
      <c r="E458" s="126" t="s">
        <v>76</v>
      </c>
      <c r="F458" s="134">
        <v>81.36</v>
      </c>
      <c r="G458" s="134">
        <v>83.16</v>
      </c>
      <c r="H458" s="134">
        <v>87.39</v>
      </c>
      <c r="I458" s="134">
        <v>90.99</v>
      </c>
      <c r="J458" s="134">
        <v>93.06</v>
      </c>
      <c r="K458" s="134">
        <v>97.47</v>
      </c>
      <c r="L458" s="134">
        <v>106.11</v>
      </c>
      <c r="M458" s="134">
        <v>114.3</v>
      </c>
      <c r="N458" s="134">
        <v>119.88</v>
      </c>
      <c r="O458" s="134">
        <v>125.84</v>
      </c>
      <c r="P458" s="135">
        <v>132.03</v>
      </c>
      <c r="Q458" s="135">
        <v>135.9</v>
      </c>
      <c r="R458" s="135">
        <v>141.21</v>
      </c>
      <c r="S458" s="135">
        <v>145.26</v>
      </c>
      <c r="T458" s="135">
        <v>149.4</v>
      </c>
      <c r="U458" s="135">
        <v>149.4</v>
      </c>
      <c r="V458" s="135">
        <v>149.4</v>
      </c>
      <c r="W458" s="135">
        <v>149.4</v>
      </c>
      <c r="X458" s="135">
        <v>149.4</v>
      </c>
      <c r="Y458" s="135">
        <v>149.4</v>
      </c>
      <c r="Z458" s="135">
        <v>152.37</v>
      </c>
      <c r="AA458" s="135">
        <v>157.32</v>
      </c>
      <c r="AB458" s="135">
        <v>162.27000000000001</v>
      </c>
      <c r="AC458" s="135" t="s">
        <v>52</v>
      </c>
      <c r="AD458" s="135" t="s">
        <v>52</v>
      </c>
      <c r="AE458" s="135" t="s">
        <v>52</v>
      </c>
      <c r="AF458" s="135" t="s">
        <v>52</v>
      </c>
      <c r="AG458" s="134" t="s">
        <v>52</v>
      </c>
      <c r="AH458" s="134" t="s">
        <v>52</v>
      </c>
      <c r="AI458" s="121"/>
    </row>
    <row r="459" spans="1:35" x14ac:dyDescent="0.15">
      <c r="A459" s="126" t="s">
        <v>1493</v>
      </c>
      <c r="B459" s="126" t="s">
        <v>1494</v>
      </c>
      <c r="C459" s="126" t="s">
        <v>1495</v>
      </c>
      <c r="D459" s="126" t="s">
        <v>94</v>
      </c>
      <c r="E459" s="126" t="s">
        <v>86</v>
      </c>
      <c r="F459" s="134">
        <v>45.09</v>
      </c>
      <c r="G459" s="134">
        <v>51.39</v>
      </c>
      <c r="H459" s="134">
        <v>52.38</v>
      </c>
      <c r="I459" s="134">
        <v>56.16</v>
      </c>
      <c r="J459" s="134">
        <v>61.11</v>
      </c>
      <c r="K459" s="139">
        <v>67.14</v>
      </c>
      <c r="L459" s="134">
        <v>82.08</v>
      </c>
      <c r="M459" s="134">
        <v>109.35</v>
      </c>
      <c r="N459" s="134">
        <v>119.7</v>
      </c>
      <c r="O459" s="134">
        <v>125.01</v>
      </c>
      <c r="P459" s="135">
        <v>130.86000000000001</v>
      </c>
      <c r="Q459" s="135">
        <v>137.34</v>
      </c>
      <c r="R459" s="135">
        <v>149.66999999999999</v>
      </c>
      <c r="S459" s="135">
        <v>156.06</v>
      </c>
      <c r="T459" s="135">
        <v>160.74</v>
      </c>
      <c r="U459" s="135">
        <v>160.74</v>
      </c>
      <c r="V459" s="135">
        <v>166.77</v>
      </c>
      <c r="W459" s="135">
        <v>166.77</v>
      </c>
      <c r="X459" s="135">
        <v>166.77</v>
      </c>
      <c r="Y459" s="135">
        <v>170.1</v>
      </c>
      <c r="Z459" s="135">
        <v>173.43</v>
      </c>
      <c r="AA459" s="135">
        <v>176.85</v>
      </c>
      <c r="AB459" s="135">
        <v>188.82</v>
      </c>
      <c r="AC459" s="135">
        <v>212.76</v>
      </c>
      <c r="AD459" s="135">
        <v>222.75</v>
      </c>
      <c r="AE459" s="135">
        <v>237.69</v>
      </c>
      <c r="AF459" s="135">
        <v>247.68</v>
      </c>
      <c r="AG459" s="134">
        <v>262.62</v>
      </c>
      <c r="AH459" s="134">
        <v>275.58</v>
      </c>
      <c r="AI459" s="121"/>
    </row>
    <row r="460" spans="1:35" x14ac:dyDescent="0.15">
      <c r="A460" s="126" t="s">
        <v>1496</v>
      </c>
      <c r="B460" s="126" t="s">
        <v>1497</v>
      </c>
      <c r="C460" s="126" t="s">
        <v>1498</v>
      </c>
      <c r="D460" s="126" t="s">
        <v>94</v>
      </c>
      <c r="E460" s="126" t="s">
        <v>74</v>
      </c>
      <c r="F460" s="134">
        <v>583.99</v>
      </c>
      <c r="G460" s="134">
        <v>625.87</v>
      </c>
      <c r="H460" s="134">
        <v>683.36</v>
      </c>
      <c r="I460" s="134">
        <v>725.04</v>
      </c>
      <c r="J460" s="134">
        <v>757.43</v>
      </c>
      <c r="K460" s="134">
        <v>804.95</v>
      </c>
      <c r="L460" s="134">
        <v>861.3</v>
      </c>
      <c r="M460" s="134">
        <v>925.9</v>
      </c>
      <c r="N460" s="134">
        <v>971.27</v>
      </c>
      <c r="O460" s="134">
        <v>1017.89</v>
      </c>
      <c r="P460" s="135">
        <v>1064.71</v>
      </c>
      <c r="Q460" s="135">
        <v>1101.97</v>
      </c>
      <c r="R460" s="135">
        <v>1138.8699999999999</v>
      </c>
      <c r="S460" s="135">
        <v>1171.9000000000001</v>
      </c>
      <c r="T460" s="135">
        <v>1185.96</v>
      </c>
      <c r="U460" s="135">
        <v>1185.96</v>
      </c>
      <c r="V460" s="135">
        <v>1185.96</v>
      </c>
      <c r="W460" s="135">
        <v>1185.96</v>
      </c>
      <c r="X460" s="135">
        <v>1185.96</v>
      </c>
      <c r="Y460" s="135">
        <v>1185.96</v>
      </c>
      <c r="Z460" s="135">
        <v>1233.28</v>
      </c>
      <c r="AA460" s="135">
        <v>1294.82</v>
      </c>
      <c r="AB460" s="135">
        <v>1359.43</v>
      </c>
      <c r="AC460" s="135">
        <v>1413.68</v>
      </c>
      <c r="AD460" s="135">
        <v>1470.09</v>
      </c>
      <c r="AE460" s="135">
        <v>1543.44</v>
      </c>
      <c r="AF460" s="135">
        <v>1589.59</v>
      </c>
      <c r="AG460" s="134">
        <v>1637.12</v>
      </c>
      <c r="AH460" s="134">
        <v>1718.81</v>
      </c>
      <c r="AI460" s="121"/>
    </row>
    <row r="461" spans="1:35" x14ac:dyDescent="0.15">
      <c r="A461" s="126" t="s">
        <v>1499</v>
      </c>
      <c r="B461" s="16" t="s">
        <v>1500</v>
      </c>
      <c r="C461" s="126" t="s">
        <v>1501</v>
      </c>
      <c r="D461" s="126" t="s">
        <v>94</v>
      </c>
      <c r="E461" s="126" t="s">
        <v>82</v>
      </c>
      <c r="F461" s="134">
        <v>460.62</v>
      </c>
      <c r="G461" s="134">
        <v>488.52</v>
      </c>
      <c r="H461" s="134">
        <v>540.27</v>
      </c>
      <c r="I461" s="134">
        <v>585.09</v>
      </c>
      <c r="J461" s="134">
        <v>619.83000000000004</v>
      </c>
      <c r="K461" s="134">
        <v>648</v>
      </c>
      <c r="L461" s="134">
        <v>721.98</v>
      </c>
      <c r="M461" s="134">
        <v>851.49</v>
      </c>
      <c r="N461" s="134">
        <v>889.38</v>
      </c>
      <c r="O461" s="134">
        <v>920.7</v>
      </c>
      <c r="P461" s="135">
        <v>966.69</v>
      </c>
      <c r="Q461" s="135">
        <v>1009.62</v>
      </c>
      <c r="R461" s="135">
        <v>1058.04</v>
      </c>
      <c r="S461" s="135">
        <v>1089.18</v>
      </c>
      <c r="T461" s="135">
        <v>1116.3599999999999</v>
      </c>
      <c r="U461" s="135">
        <v>1116.3599999999999</v>
      </c>
      <c r="V461" s="135">
        <v>1149.6600000000001</v>
      </c>
      <c r="W461" s="135">
        <v>1172.52</v>
      </c>
      <c r="X461" s="135">
        <v>1195.83</v>
      </c>
      <c r="Y461" s="135">
        <v>1219.68</v>
      </c>
      <c r="Z461" s="135">
        <v>1268.28</v>
      </c>
      <c r="AA461" s="135">
        <v>1331.55</v>
      </c>
      <c r="AB461" s="135">
        <v>1411.29</v>
      </c>
      <c r="AC461" s="135">
        <v>1453.5</v>
      </c>
      <c r="AD461" s="135">
        <v>1511.46</v>
      </c>
      <c r="AE461" s="135">
        <v>1549.08</v>
      </c>
      <c r="AF461" s="135">
        <v>1626.39</v>
      </c>
      <c r="AG461" s="134">
        <v>1675.08</v>
      </c>
      <c r="AH461" s="134">
        <v>1758.6</v>
      </c>
      <c r="AI461" s="121"/>
    </row>
    <row r="462" spans="1:35" x14ac:dyDescent="0.15">
      <c r="A462" s="126" t="s">
        <v>1502</v>
      </c>
      <c r="B462" s="126" t="s">
        <v>1503</v>
      </c>
      <c r="C462" s="126" t="s">
        <v>1504</v>
      </c>
      <c r="D462" s="126" t="s">
        <v>94</v>
      </c>
      <c r="E462" s="126" t="s">
        <v>76</v>
      </c>
      <c r="F462" s="134">
        <v>81.42</v>
      </c>
      <c r="G462" s="134">
        <v>81.41</v>
      </c>
      <c r="H462" s="134">
        <v>90.11</v>
      </c>
      <c r="I462" s="134">
        <v>91.45</v>
      </c>
      <c r="J462" s="134">
        <v>95.79</v>
      </c>
      <c r="K462" s="134">
        <v>105.97</v>
      </c>
      <c r="L462" s="134">
        <v>123.71</v>
      </c>
      <c r="M462" s="134">
        <v>142.33000000000001</v>
      </c>
      <c r="N462" s="134">
        <v>150.26</v>
      </c>
      <c r="O462" s="134">
        <v>157.54</v>
      </c>
      <c r="P462" s="135">
        <v>165.24</v>
      </c>
      <c r="Q462" s="135">
        <v>169.06</v>
      </c>
      <c r="R462" s="135">
        <v>177.21</v>
      </c>
      <c r="S462" s="135">
        <v>185.76</v>
      </c>
      <c r="T462" s="135">
        <v>190.26</v>
      </c>
      <c r="U462" s="135">
        <v>190.26</v>
      </c>
      <c r="V462" s="135">
        <v>190.2</v>
      </c>
      <c r="W462" s="135">
        <v>193.68</v>
      </c>
      <c r="X462" s="135">
        <v>197.34</v>
      </c>
      <c r="Y462" s="135">
        <v>201.11</v>
      </c>
      <c r="Z462" s="135">
        <v>206.07</v>
      </c>
      <c r="AA462" s="135">
        <v>211.02</v>
      </c>
      <c r="AB462" s="135">
        <v>217.22</v>
      </c>
      <c r="AC462" s="135">
        <v>223.52</v>
      </c>
      <c r="AD462" s="135">
        <v>228.46</v>
      </c>
      <c r="AE462" s="135">
        <v>233.46</v>
      </c>
      <c r="AF462" s="135">
        <v>238.46</v>
      </c>
      <c r="AG462" s="134">
        <v>245.44</v>
      </c>
      <c r="AH462" s="134">
        <v>252.78</v>
      </c>
      <c r="AI462" s="121"/>
    </row>
    <row r="463" spans="1:35" x14ac:dyDescent="0.15">
      <c r="A463" s="126" t="s">
        <v>1505</v>
      </c>
      <c r="B463" s="126" t="s">
        <v>1506</v>
      </c>
      <c r="C463" s="126" t="s">
        <v>1507</v>
      </c>
      <c r="D463" s="126" t="s">
        <v>94</v>
      </c>
      <c r="E463" s="126" t="s">
        <v>86</v>
      </c>
      <c r="F463" s="134">
        <v>42.93</v>
      </c>
      <c r="G463" s="134">
        <v>44.64</v>
      </c>
      <c r="H463" s="134">
        <v>66.06</v>
      </c>
      <c r="I463" s="134">
        <v>75.239999999999995</v>
      </c>
      <c r="J463" s="134">
        <v>79.41</v>
      </c>
      <c r="K463" s="139">
        <v>83.08</v>
      </c>
      <c r="L463" s="134">
        <v>96.44</v>
      </c>
      <c r="M463" s="134">
        <v>135.09</v>
      </c>
      <c r="N463" s="134">
        <v>147.06</v>
      </c>
      <c r="O463" s="134">
        <v>154.26</v>
      </c>
      <c r="P463" s="135">
        <v>163.26</v>
      </c>
      <c r="Q463" s="135">
        <v>171.27</v>
      </c>
      <c r="R463" s="135">
        <v>187.92</v>
      </c>
      <c r="S463" s="135">
        <v>193.86</v>
      </c>
      <c r="T463" s="135">
        <v>198.54</v>
      </c>
      <c r="U463" s="135">
        <v>198.54</v>
      </c>
      <c r="V463" s="135">
        <v>203.49</v>
      </c>
      <c r="W463" s="135">
        <v>207.55</v>
      </c>
      <c r="X463" s="135">
        <v>211.68</v>
      </c>
      <c r="Y463" s="135">
        <v>215.89</v>
      </c>
      <c r="Z463" s="135">
        <v>220.19</v>
      </c>
      <c r="AA463" s="135">
        <v>224.57</v>
      </c>
      <c r="AB463" s="135">
        <v>236.57</v>
      </c>
      <c r="AC463" s="135">
        <v>260.57</v>
      </c>
      <c r="AD463" s="135">
        <v>270.57</v>
      </c>
      <c r="AE463" s="135">
        <v>285.57</v>
      </c>
      <c r="AF463" s="135">
        <v>295.57</v>
      </c>
      <c r="AG463" s="134">
        <v>310.57</v>
      </c>
      <c r="AH463" s="134">
        <v>323.57</v>
      </c>
      <c r="AI463" s="121"/>
    </row>
    <row r="464" spans="1:35" x14ac:dyDescent="0.15">
      <c r="A464" s="126" t="s">
        <v>1508</v>
      </c>
      <c r="B464" s="126" t="s">
        <v>1509</v>
      </c>
      <c r="C464" s="126" t="s">
        <v>1510</v>
      </c>
      <c r="D464" s="126" t="s">
        <v>94</v>
      </c>
      <c r="E464" s="126" t="s">
        <v>86</v>
      </c>
      <c r="F464" s="134">
        <v>45.99</v>
      </c>
      <c r="G464" s="134">
        <v>51.66</v>
      </c>
      <c r="H464" s="134">
        <v>50.94</v>
      </c>
      <c r="I464" s="134">
        <v>53.19</v>
      </c>
      <c r="J464" s="134">
        <v>55.53</v>
      </c>
      <c r="K464" s="139">
        <v>59.13</v>
      </c>
      <c r="L464" s="134">
        <v>69.84</v>
      </c>
      <c r="M464" s="134">
        <v>97.74</v>
      </c>
      <c r="N464" s="134">
        <v>105.12</v>
      </c>
      <c r="O464" s="134">
        <v>110.25</v>
      </c>
      <c r="P464" s="135">
        <v>115.74</v>
      </c>
      <c r="Q464" s="135">
        <v>122.67</v>
      </c>
      <c r="R464" s="135">
        <v>128.69999999999999</v>
      </c>
      <c r="S464" s="135">
        <v>134.72999999999999</v>
      </c>
      <c r="T464" s="135">
        <v>138.41999999999999</v>
      </c>
      <c r="U464" s="135">
        <v>138.41999999999999</v>
      </c>
      <c r="V464" s="135">
        <v>138.41999999999999</v>
      </c>
      <c r="W464" s="135">
        <v>138.41999999999999</v>
      </c>
      <c r="X464" s="135">
        <v>141.12</v>
      </c>
      <c r="Y464" s="135">
        <v>143.91</v>
      </c>
      <c r="Z464" s="135">
        <v>148.91</v>
      </c>
      <c r="AA464" s="135">
        <v>153.91</v>
      </c>
      <c r="AB464" s="135">
        <v>165.91</v>
      </c>
      <c r="AC464" s="135">
        <v>189.91</v>
      </c>
      <c r="AD464" s="135">
        <v>199.91</v>
      </c>
      <c r="AE464" s="135">
        <v>214.91</v>
      </c>
      <c r="AF464" s="135">
        <v>224.91</v>
      </c>
      <c r="AG464" s="134">
        <v>239.91</v>
      </c>
      <c r="AH464" s="134">
        <v>252.91</v>
      </c>
      <c r="AI464" s="121"/>
    </row>
    <row r="465" spans="1:35" x14ac:dyDescent="0.15">
      <c r="A465" s="126" t="s">
        <v>1511</v>
      </c>
      <c r="B465" s="126" t="s">
        <v>1512</v>
      </c>
      <c r="C465" s="126" t="s">
        <v>1513</v>
      </c>
      <c r="D465" s="126" t="s">
        <v>94</v>
      </c>
      <c r="E465" s="126" t="s">
        <v>227</v>
      </c>
      <c r="F465" s="134">
        <v>526.71</v>
      </c>
      <c r="G465" s="134">
        <v>551.75</v>
      </c>
      <c r="H465" s="134">
        <v>605.41</v>
      </c>
      <c r="I465" s="134">
        <v>643.61</v>
      </c>
      <c r="J465" s="134">
        <v>672.58</v>
      </c>
      <c r="K465" s="134">
        <v>721.76</v>
      </c>
      <c r="L465" s="134">
        <v>781.2</v>
      </c>
      <c r="M465" s="134">
        <v>874.14</v>
      </c>
      <c r="N465" s="134">
        <v>938.84</v>
      </c>
      <c r="O465" s="134">
        <v>983.87</v>
      </c>
      <c r="P465" s="135">
        <v>1022.24</v>
      </c>
      <c r="Q465" s="135">
        <v>1072.31</v>
      </c>
      <c r="R465" s="135">
        <v>1108.76</v>
      </c>
      <c r="S465" s="135">
        <v>1140.8900000000001</v>
      </c>
      <c r="T465" s="135">
        <v>1140.8900000000001</v>
      </c>
      <c r="U465" s="135">
        <v>1140.8900000000001</v>
      </c>
      <c r="V465" s="135">
        <v>1140.8900000000001</v>
      </c>
      <c r="W465" s="135">
        <v>1140.8900000000001</v>
      </c>
      <c r="X465" s="135">
        <v>1140.8900000000001</v>
      </c>
      <c r="Y465" s="135">
        <v>1163.5999999999999</v>
      </c>
      <c r="Z465" s="135">
        <v>1210.03</v>
      </c>
      <c r="AA465" s="135">
        <v>1258.31</v>
      </c>
      <c r="AB465" s="135">
        <v>1308.52</v>
      </c>
      <c r="AC465" s="135">
        <v>1373.81</v>
      </c>
      <c r="AD465" s="135">
        <v>1428.62</v>
      </c>
      <c r="AE465" s="135">
        <v>1492.9</v>
      </c>
      <c r="AF465" s="135">
        <v>1537.53</v>
      </c>
      <c r="AG465" s="134">
        <v>1614.24</v>
      </c>
      <c r="AH465" s="134">
        <v>1694.78</v>
      </c>
      <c r="AI465" s="121"/>
    </row>
    <row r="466" spans="1:35" x14ac:dyDescent="0.15">
      <c r="A466" s="126" t="s">
        <v>1514</v>
      </c>
      <c r="B466" s="126" t="s">
        <v>1515</v>
      </c>
      <c r="C466" s="126" t="s">
        <v>1516</v>
      </c>
      <c r="D466" s="126" t="s">
        <v>94</v>
      </c>
      <c r="E466" s="126" t="s">
        <v>76</v>
      </c>
      <c r="F466" s="134">
        <v>46.05</v>
      </c>
      <c r="G466" s="134">
        <v>69</v>
      </c>
      <c r="H466" s="134">
        <v>78.5</v>
      </c>
      <c r="I466" s="134">
        <v>81.75</v>
      </c>
      <c r="J466" s="134">
        <v>87.97</v>
      </c>
      <c r="K466" s="134">
        <v>110</v>
      </c>
      <c r="L466" s="134">
        <v>119.39</v>
      </c>
      <c r="M466" s="134">
        <v>115.45</v>
      </c>
      <c r="N466" s="134">
        <v>124.98</v>
      </c>
      <c r="O466" s="134">
        <v>131.1</v>
      </c>
      <c r="P466" s="135">
        <v>137.65</v>
      </c>
      <c r="Q466" s="135">
        <v>141.75</v>
      </c>
      <c r="R466" s="135">
        <v>148.77000000000001</v>
      </c>
      <c r="S466" s="135">
        <v>156.06</v>
      </c>
      <c r="T466" s="135">
        <v>159.93</v>
      </c>
      <c r="U466" s="135">
        <v>159.93</v>
      </c>
      <c r="V466" s="135">
        <v>159.93</v>
      </c>
      <c r="W466" s="135">
        <v>159.93</v>
      </c>
      <c r="X466" s="135">
        <v>159.93</v>
      </c>
      <c r="Y466" s="135">
        <v>159.93</v>
      </c>
      <c r="Z466" s="135">
        <v>159.93</v>
      </c>
      <c r="AA466" s="135">
        <v>164.88</v>
      </c>
      <c r="AB466" s="135">
        <v>169.83</v>
      </c>
      <c r="AC466" s="135">
        <v>174.42</v>
      </c>
      <c r="AD466" s="135">
        <v>179.37</v>
      </c>
      <c r="AE466" s="135">
        <v>184.32</v>
      </c>
      <c r="AF466" s="135">
        <v>189.27</v>
      </c>
      <c r="AG466" s="134">
        <v>194.94</v>
      </c>
      <c r="AH466" s="134">
        <v>200.7</v>
      </c>
      <c r="AI466" s="121"/>
    </row>
    <row r="467" spans="1:35" x14ac:dyDescent="0.15">
      <c r="A467" s="126" t="s">
        <v>1517</v>
      </c>
      <c r="B467" s="126" t="s">
        <v>1518</v>
      </c>
      <c r="C467" s="126" t="s">
        <v>1519</v>
      </c>
      <c r="D467" s="126" t="s">
        <v>94</v>
      </c>
      <c r="E467" s="126" t="s">
        <v>78</v>
      </c>
      <c r="F467" s="134" t="s">
        <v>52</v>
      </c>
      <c r="G467" s="134">
        <v>536.82000000000005</v>
      </c>
      <c r="H467" s="134">
        <v>558.41</v>
      </c>
      <c r="I467" s="134">
        <v>613.86</v>
      </c>
      <c r="J467" s="134">
        <v>647.76</v>
      </c>
      <c r="K467" s="134">
        <v>691.8</v>
      </c>
      <c r="L467" s="134">
        <v>799.02</v>
      </c>
      <c r="M467" s="134">
        <v>918.97</v>
      </c>
      <c r="N467" s="134">
        <v>941.38</v>
      </c>
      <c r="O467" s="134">
        <v>969.62</v>
      </c>
      <c r="P467" s="135">
        <v>1016.17</v>
      </c>
      <c r="Q467" s="135">
        <v>1050.71</v>
      </c>
      <c r="R467" s="135">
        <v>1087.49</v>
      </c>
      <c r="S467" s="135">
        <v>1126.03</v>
      </c>
      <c r="T467" s="135">
        <v>1146.1099999999999</v>
      </c>
      <c r="U467" s="135">
        <v>1146.1099999999999</v>
      </c>
      <c r="V467" s="135">
        <v>1146.1099999999999</v>
      </c>
      <c r="W467" s="135">
        <v>1146.0899999999999</v>
      </c>
      <c r="X467" s="135">
        <v>1146.0899999999999</v>
      </c>
      <c r="Y467" s="135">
        <v>1146.0899999999999</v>
      </c>
      <c r="Z467" s="135">
        <v>1191.82</v>
      </c>
      <c r="AA467" s="135">
        <v>1251.29</v>
      </c>
      <c r="AB467" s="135">
        <v>1313.73</v>
      </c>
      <c r="AC467" s="135">
        <v>1366.15</v>
      </c>
      <c r="AD467" s="135">
        <v>1420.66</v>
      </c>
      <c r="AE467" s="135">
        <v>1491.55</v>
      </c>
      <c r="AF467" s="135">
        <v>1536.15</v>
      </c>
      <c r="AG467" s="134">
        <v>1612.8</v>
      </c>
      <c r="AH467" s="134">
        <v>1693.28</v>
      </c>
      <c r="AI467" s="121"/>
    </row>
    <row r="468" spans="1:35" x14ac:dyDescent="0.15">
      <c r="A468" s="126" t="s">
        <v>1520</v>
      </c>
      <c r="B468" s="126" t="s">
        <v>1521</v>
      </c>
      <c r="C468" s="126" t="s">
        <v>1522</v>
      </c>
      <c r="D468" s="126" t="s">
        <v>94</v>
      </c>
      <c r="E468" s="126" t="s">
        <v>74</v>
      </c>
      <c r="F468" s="134">
        <v>685.05</v>
      </c>
      <c r="G468" s="134">
        <v>733.82</v>
      </c>
      <c r="H468" s="134">
        <v>778.63</v>
      </c>
      <c r="I468" s="134">
        <v>809.05</v>
      </c>
      <c r="J468" s="134">
        <v>845.65</v>
      </c>
      <c r="K468" s="134">
        <v>892.22</v>
      </c>
      <c r="L468" s="134">
        <v>922.76</v>
      </c>
      <c r="M468" s="134">
        <v>957.68</v>
      </c>
      <c r="N468" s="134">
        <v>982.52</v>
      </c>
      <c r="O468" s="134">
        <v>1029.18</v>
      </c>
      <c r="P468" s="135">
        <v>1057.3</v>
      </c>
      <c r="Q468" s="135">
        <v>1086.1400000000001</v>
      </c>
      <c r="R468" s="135">
        <v>1112.3800000000001</v>
      </c>
      <c r="S468" s="135">
        <v>1147.42</v>
      </c>
      <c r="T468" s="135">
        <v>1168.76</v>
      </c>
      <c r="U468" s="135">
        <v>1168.76</v>
      </c>
      <c r="V468" s="135">
        <v>1168.76</v>
      </c>
      <c r="W468" s="135">
        <v>1209.67</v>
      </c>
      <c r="X468" s="135">
        <v>1209.67</v>
      </c>
      <c r="Y468" s="135">
        <v>1232.6500000000001</v>
      </c>
      <c r="Z468" s="135">
        <v>1281.83</v>
      </c>
      <c r="AA468" s="135">
        <v>1345.79</v>
      </c>
      <c r="AB468" s="135">
        <v>1412.94</v>
      </c>
      <c r="AC468" s="135">
        <v>1469.31</v>
      </c>
      <c r="AD468" s="135">
        <v>1527.93</v>
      </c>
      <c r="AE468" s="135">
        <v>1604.17</v>
      </c>
      <c r="AF468" s="135">
        <v>1652.14</v>
      </c>
      <c r="AG468" s="134">
        <v>1734.58</v>
      </c>
      <c r="AH468" s="134">
        <v>1821.12</v>
      </c>
      <c r="AI468" s="121"/>
    </row>
    <row r="469" spans="1:35" x14ac:dyDescent="0.15">
      <c r="A469" s="126" t="s">
        <v>1523</v>
      </c>
      <c r="B469" s="126" t="s">
        <v>1524</v>
      </c>
      <c r="C469" s="126" t="s">
        <v>1525</v>
      </c>
      <c r="D469" s="126" t="s">
        <v>94</v>
      </c>
      <c r="E469" s="126" t="s">
        <v>76</v>
      </c>
      <c r="F469" s="134">
        <v>71.09</v>
      </c>
      <c r="G469" s="134">
        <v>71.09</v>
      </c>
      <c r="H469" s="134">
        <v>74.64</v>
      </c>
      <c r="I469" s="134">
        <v>80.61</v>
      </c>
      <c r="J469" s="134">
        <v>85.4</v>
      </c>
      <c r="K469" s="134">
        <v>93.52</v>
      </c>
      <c r="L469" s="134">
        <v>99.97</v>
      </c>
      <c r="M469" s="134">
        <v>106.87</v>
      </c>
      <c r="N469" s="134">
        <v>114.87</v>
      </c>
      <c r="O469" s="134">
        <v>120.65</v>
      </c>
      <c r="P469" s="135">
        <v>126.58</v>
      </c>
      <c r="Q469" s="135">
        <v>132.78</v>
      </c>
      <c r="R469" s="135">
        <v>139.28</v>
      </c>
      <c r="S469" s="135">
        <v>145.55000000000001</v>
      </c>
      <c r="T469" s="135">
        <v>149.55000000000001</v>
      </c>
      <c r="U469" s="135">
        <v>149.55000000000001</v>
      </c>
      <c r="V469" s="135">
        <v>149.55000000000001</v>
      </c>
      <c r="W469" s="135">
        <v>152.5</v>
      </c>
      <c r="X469" s="135">
        <v>155.5</v>
      </c>
      <c r="Y469" s="135">
        <v>158.6</v>
      </c>
      <c r="Z469" s="135">
        <v>161.75</v>
      </c>
      <c r="AA469" s="135">
        <v>166.75</v>
      </c>
      <c r="AB469" s="135">
        <v>171.75</v>
      </c>
      <c r="AC469" s="135">
        <v>176.89</v>
      </c>
      <c r="AD469" s="135">
        <v>181.89</v>
      </c>
      <c r="AE469" s="135">
        <v>186.89</v>
      </c>
      <c r="AF469" s="135">
        <v>191.89</v>
      </c>
      <c r="AG469" s="134">
        <v>196.89</v>
      </c>
      <c r="AH469" s="134">
        <v>202.7</v>
      </c>
      <c r="AI469" s="121"/>
    </row>
    <row r="470" spans="1:35" x14ac:dyDescent="0.15">
      <c r="A470" s="126" t="s">
        <v>1526</v>
      </c>
      <c r="B470" s="126" t="s">
        <v>1527</v>
      </c>
      <c r="C470" s="126" t="s">
        <v>1528</v>
      </c>
      <c r="D470" s="126" t="s">
        <v>94</v>
      </c>
      <c r="E470" s="126" t="s">
        <v>76</v>
      </c>
      <c r="F470" s="134">
        <v>88.96</v>
      </c>
      <c r="G470" s="134">
        <v>95.3</v>
      </c>
      <c r="H470" s="134">
        <v>100.83</v>
      </c>
      <c r="I470" s="134">
        <v>105.37</v>
      </c>
      <c r="J470" s="134">
        <v>105.36</v>
      </c>
      <c r="K470" s="134">
        <v>115.68</v>
      </c>
      <c r="L470" s="134">
        <v>127.01</v>
      </c>
      <c r="M470" s="134">
        <v>144.63999999999999</v>
      </c>
      <c r="N470" s="134">
        <v>151.26</v>
      </c>
      <c r="O470" s="134">
        <v>158.58000000000001</v>
      </c>
      <c r="P470" s="135">
        <v>166.34</v>
      </c>
      <c r="Q470" s="135">
        <v>173.66</v>
      </c>
      <c r="R470" s="135">
        <v>180.44</v>
      </c>
      <c r="S470" s="135">
        <v>188.93</v>
      </c>
      <c r="T470" s="135">
        <v>193.62</v>
      </c>
      <c r="U470" s="135">
        <v>193.62</v>
      </c>
      <c r="V470" s="135">
        <v>193.62</v>
      </c>
      <c r="W470" s="135">
        <v>193.62</v>
      </c>
      <c r="X470" s="135">
        <v>193.62</v>
      </c>
      <c r="Y470" s="135">
        <v>193.62</v>
      </c>
      <c r="Z470" s="135">
        <v>198.62</v>
      </c>
      <c r="AA470" s="135">
        <v>203.62</v>
      </c>
      <c r="AB470" s="135">
        <v>209.71</v>
      </c>
      <c r="AC470" s="135">
        <v>215.98</v>
      </c>
      <c r="AD470" s="135">
        <v>220.98</v>
      </c>
      <c r="AE470" s="135">
        <v>225.98</v>
      </c>
      <c r="AF470" s="135">
        <v>230.98</v>
      </c>
      <c r="AG470" s="134">
        <v>237.88</v>
      </c>
      <c r="AH470" s="134">
        <v>244.99</v>
      </c>
      <c r="AI470" s="121"/>
    </row>
    <row r="471" spans="1:35" ht="17" x14ac:dyDescent="0.15">
      <c r="A471" s="126" t="s">
        <v>1529</v>
      </c>
      <c r="B471" s="126" t="s">
        <v>1530</v>
      </c>
      <c r="C471" s="126" t="s">
        <v>1531</v>
      </c>
      <c r="D471" s="126" t="s">
        <v>194</v>
      </c>
      <c r="E471" s="126" t="s">
        <v>76</v>
      </c>
      <c r="F471" s="134">
        <v>66.180000000000007</v>
      </c>
      <c r="G471" s="134">
        <v>70.14</v>
      </c>
      <c r="H471" s="134">
        <v>87.85</v>
      </c>
      <c r="I471" s="134">
        <v>90.93</v>
      </c>
      <c r="J471" s="134">
        <v>92.33</v>
      </c>
      <c r="K471" s="134">
        <v>97.77</v>
      </c>
      <c r="L471" s="134">
        <v>107.57</v>
      </c>
      <c r="M471" s="134">
        <v>110.17</v>
      </c>
      <c r="N471" s="134">
        <v>117.3</v>
      </c>
      <c r="O471" s="134">
        <v>122.57</v>
      </c>
      <c r="P471" s="135">
        <v>126.23</v>
      </c>
      <c r="Q471" s="135">
        <v>128.75</v>
      </c>
      <c r="R471" s="135">
        <v>132.62</v>
      </c>
      <c r="S471" s="135">
        <v>132.65</v>
      </c>
      <c r="T471" s="135">
        <v>136.35</v>
      </c>
      <c r="U471" s="135">
        <v>136.35</v>
      </c>
      <c r="V471" s="135">
        <v>136.34</v>
      </c>
      <c r="W471" s="135">
        <v>136.30000000000001</v>
      </c>
      <c r="X471" s="135">
        <v>139</v>
      </c>
      <c r="Y471" s="135">
        <v>139</v>
      </c>
      <c r="Z471" s="135">
        <v>145.72999999999999</v>
      </c>
      <c r="AA471" s="135">
        <v>150.72</v>
      </c>
      <c r="AB471" s="135">
        <v>155.72</v>
      </c>
      <c r="AC471" s="135" t="s">
        <v>52</v>
      </c>
      <c r="AD471" s="135" t="s">
        <v>52</v>
      </c>
      <c r="AE471" s="135" t="s">
        <v>52</v>
      </c>
      <c r="AF471" s="135" t="s">
        <v>52</v>
      </c>
      <c r="AG471" s="134" t="s">
        <v>52</v>
      </c>
      <c r="AH471" s="134" t="s">
        <v>52</v>
      </c>
      <c r="AI471" s="121"/>
    </row>
    <row r="472" spans="1:35" ht="17" x14ac:dyDescent="0.15">
      <c r="A472" s="126" t="s">
        <v>1532</v>
      </c>
      <c r="B472" s="126" t="s">
        <v>1533</v>
      </c>
      <c r="C472" s="126" t="s">
        <v>1534</v>
      </c>
      <c r="D472" s="126" t="s">
        <v>194</v>
      </c>
      <c r="E472" s="126" t="s">
        <v>76</v>
      </c>
      <c r="F472" s="134">
        <v>113.83</v>
      </c>
      <c r="G472" s="134">
        <v>118.87</v>
      </c>
      <c r="H472" s="134">
        <v>114.16</v>
      </c>
      <c r="I472" s="134">
        <v>119.12</v>
      </c>
      <c r="J472" s="134">
        <v>128.66</v>
      </c>
      <c r="K472" s="134">
        <v>136.56</v>
      </c>
      <c r="L472" s="134">
        <v>152.4</v>
      </c>
      <c r="M472" s="134">
        <v>161.54</v>
      </c>
      <c r="N472" s="134">
        <v>177.52</v>
      </c>
      <c r="O472" s="134">
        <v>186.18</v>
      </c>
      <c r="P472" s="135">
        <v>191.5</v>
      </c>
      <c r="Q472" s="135">
        <v>200.88</v>
      </c>
      <c r="R472" s="135">
        <v>200.88</v>
      </c>
      <c r="S472" s="135" t="s">
        <v>52</v>
      </c>
      <c r="T472" s="135" t="s">
        <v>52</v>
      </c>
      <c r="U472" s="135" t="s">
        <v>52</v>
      </c>
      <c r="V472" s="135" t="s">
        <v>52</v>
      </c>
      <c r="W472" s="135" t="s">
        <v>52</v>
      </c>
      <c r="X472" s="135" t="s">
        <v>52</v>
      </c>
      <c r="Y472" s="135" t="s">
        <v>52</v>
      </c>
      <c r="Z472" s="135" t="s">
        <v>52</v>
      </c>
      <c r="AA472" s="135" t="s">
        <v>52</v>
      </c>
      <c r="AB472" s="135" t="s">
        <v>52</v>
      </c>
      <c r="AC472" s="135" t="s">
        <v>52</v>
      </c>
      <c r="AD472" s="135" t="s">
        <v>52</v>
      </c>
      <c r="AE472" s="135" t="s">
        <v>52</v>
      </c>
      <c r="AF472" s="135" t="s">
        <v>52</v>
      </c>
      <c r="AG472" s="134" t="s">
        <v>52</v>
      </c>
      <c r="AH472" s="134" t="s">
        <v>52</v>
      </c>
      <c r="AI472" s="121"/>
    </row>
    <row r="473" spans="1:35" ht="17" x14ac:dyDescent="0.15">
      <c r="A473" s="126" t="s">
        <v>1535</v>
      </c>
      <c r="B473" s="126" t="s">
        <v>1536</v>
      </c>
      <c r="C473" s="126" t="s">
        <v>1537</v>
      </c>
      <c r="D473" s="126" t="s">
        <v>94</v>
      </c>
      <c r="E473" s="126" t="s">
        <v>80</v>
      </c>
      <c r="F473" s="134" t="s">
        <v>52</v>
      </c>
      <c r="G473" s="134" t="s">
        <v>52</v>
      </c>
      <c r="H473" s="134" t="s">
        <v>52</v>
      </c>
      <c r="I473" s="134" t="s">
        <v>52</v>
      </c>
      <c r="J473" s="134" t="s">
        <v>52</v>
      </c>
      <c r="K473" s="134" t="s">
        <v>52</v>
      </c>
      <c r="L473" s="134" t="s">
        <v>52</v>
      </c>
      <c r="M473" s="134" t="s">
        <v>52</v>
      </c>
      <c r="N473" s="134" t="s">
        <v>52</v>
      </c>
      <c r="O473" s="135" t="s">
        <v>52</v>
      </c>
      <c r="P473" s="134" t="s">
        <v>52</v>
      </c>
      <c r="Q473" s="134" t="s">
        <v>52</v>
      </c>
      <c r="R473" s="134" t="s">
        <v>52</v>
      </c>
      <c r="S473" s="134" t="s">
        <v>52</v>
      </c>
      <c r="T473" s="134" t="s">
        <v>52</v>
      </c>
      <c r="U473" s="134" t="s">
        <v>52</v>
      </c>
      <c r="V473" s="134" t="s">
        <v>52</v>
      </c>
      <c r="W473" s="134" t="s">
        <v>52</v>
      </c>
      <c r="X473" s="134" t="s">
        <v>52</v>
      </c>
      <c r="Y473" s="135" t="s">
        <v>52</v>
      </c>
      <c r="Z473" s="135" t="s">
        <v>52</v>
      </c>
      <c r="AA473" s="135" t="s">
        <v>52</v>
      </c>
      <c r="AB473" s="135" t="s">
        <v>52</v>
      </c>
      <c r="AC473" s="135" t="s">
        <v>52</v>
      </c>
      <c r="AD473" s="135" t="s">
        <v>52</v>
      </c>
      <c r="AE473" s="135" t="s">
        <v>52</v>
      </c>
      <c r="AF473" s="135" t="s">
        <v>52</v>
      </c>
      <c r="AG473" s="134">
        <v>0</v>
      </c>
      <c r="AH473" s="134">
        <v>0</v>
      </c>
      <c r="AI473" s="121"/>
    </row>
    <row r="474" spans="1:35" x14ac:dyDescent="0.15">
      <c r="A474" s="126" t="s">
        <v>1538</v>
      </c>
      <c r="B474" s="126" t="s">
        <v>1539</v>
      </c>
      <c r="C474" s="126" t="s">
        <v>1540</v>
      </c>
      <c r="D474" s="126" t="s">
        <v>94</v>
      </c>
      <c r="E474" s="126" t="s">
        <v>76</v>
      </c>
      <c r="F474" s="134">
        <v>76.16</v>
      </c>
      <c r="G474" s="134">
        <v>85.72</v>
      </c>
      <c r="H474" s="134">
        <v>91.22</v>
      </c>
      <c r="I474" s="134">
        <v>95.21</v>
      </c>
      <c r="J474" s="134">
        <v>99.52</v>
      </c>
      <c r="K474" s="134">
        <v>105.49</v>
      </c>
      <c r="L474" s="134">
        <v>115.93</v>
      </c>
      <c r="M474" s="134">
        <v>126.13</v>
      </c>
      <c r="N474" s="134">
        <v>128.88999999999999</v>
      </c>
      <c r="O474" s="134">
        <v>128.91999999999999</v>
      </c>
      <c r="P474" s="135">
        <v>132.07</v>
      </c>
      <c r="Q474" s="135">
        <v>135.63999999999999</v>
      </c>
      <c r="R474" s="135">
        <v>142.29</v>
      </c>
      <c r="S474" s="135">
        <v>147.27000000000001</v>
      </c>
      <c r="T474" s="135">
        <v>150.16999999999999</v>
      </c>
      <c r="U474" s="135">
        <v>150.16999999999999</v>
      </c>
      <c r="V474" s="135">
        <v>150.16999999999999</v>
      </c>
      <c r="W474" s="135">
        <v>150.16999999999999</v>
      </c>
      <c r="X474" s="135">
        <v>150.16999999999999</v>
      </c>
      <c r="Y474" s="135">
        <v>150.16999999999999</v>
      </c>
      <c r="Z474" s="135">
        <v>155.16999999999999</v>
      </c>
      <c r="AA474" s="135">
        <v>160.16999999999999</v>
      </c>
      <c r="AB474" s="135">
        <v>165.17</v>
      </c>
      <c r="AC474" s="135">
        <v>170.17</v>
      </c>
      <c r="AD474" s="135">
        <v>175.17</v>
      </c>
      <c r="AE474" s="135">
        <v>180.17</v>
      </c>
      <c r="AF474" s="135">
        <v>185.17</v>
      </c>
      <c r="AG474" s="134">
        <v>190.71</v>
      </c>
      <c r="AH474" s="134">
        <v>196.41</v>
      </c>
      <c r="AI474" s="121"/>
    </row>
    <row r="475" spans="1:35" x14ac:dyDescent="0.15">
      <c r="A475" s="126" t="s">
        <v>1541</v>
      </c>
      <c r="B475" s="126" t="s">
        <v>1542</v>
      </c>
      <c r="C475" s="126" t="s">
        <v>1543</v>
      </c>
      <c r="D475" s="126" t="s">
        <v>94</v>
      </c>
      <c r="E475" s="126" t="s">
        <v>78</v>
      </c>
      <c r="F475" s="134" t="s">
        <v>52</v>
      </c>
      <c r="G475" s="134" t="s">
        <v>52</v>
      </c>
      <c r="H475" s="134">
        <v>593.86</v>
      </c>
      <c r="I475" s="134">
        <v>652.78</v>
      </c>
      <c r="J475" s="134">
        <v>682.8</v>
      </c>
      <c r="K475" s="134">
        <v>778.37</v>
      </c>
      <c r="L475" s="134">
        <v>840.24</v>
      </c>
      <c r="M475" s="134">
        <v>881.41</v>
      </c>
      <c r="N475" s="134">
        <v>894.82</v>
      </c>
      <c r="O475" s="134">
        <v>934.37</v>
      </c>
      <c r="P475" s="135">
        <v>980.08</v>
      </c>
      <c r="Q475" s="135">
        <v>1008.5</v>
      </c>
      <c r="R475" s="135">
        <v>1051.8399999999999</v>
      </c>
      <c r="S475" s="135">
        <v>1078.1400000000001</v>
      </c>
      <c r="T475" s="135">
        <v>1098.6199999999999</v>
      </c>
      <c r="U475" s="135">
        <v>1098.6199999999999</v>
      </c>
      <c r="V475" s="135">
        <v>1126.0899999999999</v>
      </c>
      <c r="W475" s="135">
        <v>1147.49</v>
      </c>
      <c r="X475" s="135">
        <v>1147.49</v>
      </c>
      <c r="Y475" s="135">
        <v>1147.49</v>
      </c>
      <c r="Z475" s="135">
        <v>1184.21</v>
      </c>
      <c r="AA475" s="135">
        <v>1222.0999999999999</v>
      </c>
      <c r="AB475" s="135">
        <v>1261.2</v>
      </c>
      <c r="AC475" s="135">
        <v>1301.55</v>
      </c>
      <c r="AD475" s="135">
        <v>1353.48</v>
      </c>
      <c r="AE475" s="135">
        <v>1421.02</v>
      </c>
      <c r="AF475" s="135">
        <v>1435.23</v>
      </c>
      <c r="AG475" s="134">
        <v>1463.93</v>
      </c>
      <c r="AH475" s="134">
        <v>1536.98</v>
      </c>
      <c r="AI475" s="121"/>
    </row>
    <row r="476" spans="1:35" x14ac:dyDescent="0.15">
      <c r="A476" s="126" t="s">
        <v>1544</v>
      </c>
      <c r="B476" s="126" t="s">
        <v>1545</v>
      </c>
      <c r="C476" s="126" t="s">
        <v>1546</v>
      </c>
      <c r="D476" s="126" t="s">
        <v>94</v>
      </c>
      <c r="E476" s="126" t="s">
        <v>76</v>
      </c>
      <c r="F476" s="134">
        <v>75.98</v>
      </c>
      <c r="G476" s="134">
        <v>80.06</v>
      </c>
      <c r="H476" s="134">
        <v>86.12</v>
      </c>
      <c r="I476" s="134">
        <v>90.01</v>
      </c>
      <c r="J476" s="134">
        <v>94.05</v>
      </c>
      <c r="K476" s="134">
        <v>98.75</v>
      </c>
      <c r="L476" s="134">
        <v>108.13</v>
      </c>
      <c r="M476" s="134">
        <v>110.83</v>
      </c>
      <c r="N476" s="134">
        <v>120.36</v>
      </c>
      <c r="O476" s="134">
        <v>125.93</v>
      </c>
      <c r="P476" s="135">
        <v>132.11000000000001</v>
      </c>
      <c r="Q476" s="135">
        <v>138.58000000000001</v>
      </c>
      <c r="R476" s="135">
        <v>144.12</v>
      </c>
      <c r="S476" s="135">
        <v>149.88</v>
      </c>
      <c r="T476" s="135">
        <v>149.88</v>
      </c>
      <c r="U476" s="135">
        <v>149.13</v>
      </c>
      <c r="V476" s="135">
        <v>148.38</v>
      </c>
      <c r="W476" s="135">
        <v>147.63999999999999</v>
      </c>
      <c r="X476" s="135">
        <v>147.63999999999999</v>
      </c>
      <c r="Y476" s="135">
        <v>147.63999999999999</v>
      </c>
      <c r="Z476" s="135">
        <v>152.63999999999999</v>
      </c>
      <c r="AA476" s="135">
        <v>157.63999999999999</v>
      </c>
      <c r="AB476" s="135">
        <v>162.63999999999999</v>
      </c>
      <c r="AC476" s="135">
        <v>167.64</v>
      </c>
      <c r="AD476" s="135">
        <v>172.64</v>
      </c>
      <c r="AE476" s="135">
        <v>177.64</v>
      </c>
      <c r="AF476" s="135">
        <v>182.64</v>
      </c>
      <c r="AG476" s="134">
        <v>188.11</v>
      </c>
      <c r="AH476" s="134">
        <v>193.73</v>
      </c>
      <c r="AI476" s="121"/>
    </row>
    <row r="477" spans="1:35" x14ac:dyDescent="0.15">
      <c r="A477" s="126" t="s">
        <v>1547</v>
      </c>
      <c r="B477" s="126" t="s">
        <v>1548</v>
      </c>
      <c r="C477" s="126" t="s">
        <v>1549</v>
      </c>
      <c r="D477" s="126" t="s">
        <v>94</v>
      </c>
      <c r="E477" s="126" t="s">
        <v>76</v>
      </c>
      <c r="F477" s="134">
        <v>62.58</v>
      </c>
      <c r="G477" s="134">
        <v>70.28</v>
      </c>
      <c r="H477" s="134">
        <v>77.89</v>
      </c>
      <c r="I477" s="134">
        <v>79.349999999999994</v>
      </c>
      <c r="J477" s="134">
        <v>81.040000000000006</v>
      </c>
      <c r="K477" s="134">
        <v>83.07</v>
      </c>
      <c r="L477" s="134">
        <v>88.9</v>
      </c>
      <c r="M477" s="134">
        <v>93.89</v>
      </c>
      <c r="N477" s="134">
        <v>101.61</v>
      </c>
      <c r="O477" s="134">
        <v>105.64</v>
      </c>
      <c r="P477" s="135">
        <v>110.84</v>
      </c>
      <c r="Q477" s="135">
        <v>115.28</v>
      </c>
      <c r="R477" s="135">
        <v>120.43</v>
      </c>
      <c r="S477" s="135">
        <v>125.62</v>
      </c>
      <c r="T477" s="135">
        <v>128.72</v>
      </c>
      <c r="U477" s="135">
        <v>128.32</v>
      </c>
      <c r="V477" s="135">
        <v>128.32</v>
      </c>
      <c r="W477" s="135">
        <v>132.91999999999999</v>
      </c>
      <c r="X477" s="135">
        <v>132.91</v>
      </c>
      <c r="Y477" s="135">
        <v>132.91</v>
      </c>
      <c r="Z477" s="135">
        <v>137.9</v>
      </c>
      <c r="AA477" s="135">
        <v>142.6</v>
      </c>
      <c r="AB477" s="135">
        <v>147.58000000000001</v>
      </c>
      <c r="AC477" s="135">
        <v>148.49</v>
      </c>
      <c r="AD477" s="135">
        <v>153.32</v>
      </c>
      <c r="AE477" s="135">
        <v>155.54</v>
      </c>
      <c r="AF477" s="135">
        <v>160.53</v>
      </c>
      <c r="AG477" s="134">
        <v>165.52</v>
      </c>
      <c r="AH477" s="134">
        <v>170.51</v>
      </c>
      <c r="AI477" s="121"/>
    </row>
    <row r="478" spans="1:35" x14ac:dyDescent="0.15">
      <c r="A478" s="126" t="s">
        <v>1550</v>
      </c>
      <c r="B478" s="126" t="s">
        <v>1551</v>
      </c>
      <c r="C478" s="126" t="s">
        <v>1552</v>
      </c>
      <c r="D478" s="126" t="s">
        <v>94</v>
      </c>
      <c r="E478" s="126" t="s">
        <v>76</v>
      </c>
      <c r="F478" s="134" t="s">
        <v>52</v>
      </c>
      <c r="G478" s="134">
        <v>18</v>
      </c>
      <c r="H478" s="134">
        <v>33.1</v>
      </c>
      <c r="I478" s="134">
        <v>57.75</v>
      </c>
      <c r="J478" s="134">
        <v>61.31</v>
      </c>
      <c r="K478" s="134">
        <v>64.75</v>
      </c>
      <c r="L478" s="134">
        <v>74.23</v>
      </c>
      <c r="M478" s="134">
        <v>74.23</v>
      </c>
      <c r="N478" s="134">
        <v>76.33</v>
      </c>
      <c r="O478" s="134">
        <v>80.16</v>
      </c>
      <c r="P478" s="135">
        <v>82.56</v>
      </c>
      <c r="Q478" s="135">
        <v>86.69</v>
      </c>
      <c r="R478" s="135">
        <v>91.02</v>
      </c>
      <c r="S478" s="135">
        <v>95.57</v>
      </c>
      <c r="T478" s="135">
        <v>99.36</v>
      </c>
      <c r="U478" s="135">
        <v>99.36</v>
      </c>
      <c r="V478" s="135">
        <v>99.36</v>
      </c>
      <c r="W478" s="135">
        <v>99.36</v>
      </c>
      <c r="X478" s="135">
        <v>99.36</v>
      </c>
      <c r="Y478" s="135">
        <v>99.36</v>
      </c>
      <c r="Z478" s="135">
        <v>104.36</v>
      </c>
      <c r="AA478" s="135">
        <v>109.36</v>
      </c>
      <c r="AB478" s="135">
        <v>114.36</v>
      </c>
      <c r="AC478" s="135">
        <v>119.36</v>
      </c>
      <c r="AD478" s="135">
        <v>124.36</v>
      </c>
      <c r="AE478" s="135">
        <v>129.36000000000001</v>
      </c>
      <c r="AF478" s="135">
        <v>134.36000000000001</v>
      </c>
      <c r="AG478" s="134">
        <v>139.36000000000001</v>
      </c>
      <c r="AH478" s="134">
        <v>144.36000000000001</v>
      </c>
      <c r="AI478" s="121"/>
    </row>
    <row r="479" spans="1:35" x14ac:dyDescent="0.15">
      <c r="A479" s="126" t="s">
        <v>1553</v>
      </c>
      <c r="B479" s="126" t="s">
        <v>1554</v>
      </c>
      <c r="C479" s="126" t="s">
        <v>1555</v>
      </c>
      <c r="D479" s="126" t="s">
        <v>94</v>
      </c>
      <c r="E479" s="126" t="s">
        <v>86</v>
      </c>
      <c r="F479" s="134">
        <v>46.96</v>
      </c>
      <c r="G479" s="134">
        <v>52.79</v>
      </c>
      <c r="H479" s="134">
        <v>50.76</v>
      </c>
      <c r="I479" s="134">
        <v>56.53</v>
      </c>
      <c r="J479" s="134">
        <v>60.34</v>
      </c>
      <c r="K479" s="139">
        <v>64.489999999999995</v>
      </c>
      <c r="L479" s="134">
        <v>73.489999999999995</v>
      </c>
      <c r="M479" s="134">
        <v>106.24</v>
      </c>
      <c r="N479" s="134">
        <v>120.51</v>
      </c>
      <c r="O479" s="134">
        <v>126.28</v>
      </c>
      <c r="P479" s="135">
        <v>132.58000000000001</v>
      </c>
      <c r="Q479" s="135">
        <v>139.19</v>
      </c>
      <c r="R479" s="135">
        <v>144.76</v>
      </c>
      <c r="S479" s="135">
        <v>151.27000000000001</v>
      </c>
      <c r="T479" s="135">
        <v>154.30000000000001</v>
      </c>
      <c r="U479" s="135">
        <v>154.30000000000001</v>
      </c>
      <c r="V479" s="135">
        <v>154.30000000000001</v>
      </c>
      <c r="W479" s="135">
        <v>157.38</v>
      </c>
      <c r="X479" s="135">
        <v>160.51</v>
      </c>
      <c r="Y479" s="135">
        <v>163.69999999999999</v>
      </c>
      <c r="Z479" s="135">
        <v>166.96</v>
      </c>
      <c r="AA479" s="135">
        <v>170.28</v>
      </c>
      <c r="AB479" s="135">
        <v>182.28</v>
      </c>
      <c r="AC479" s="135">
        <v>206.28</v>
      </c>
      <c r="AD479" s="135">
        <v>216.28</v>
      </c>
      <c r="AE479" s="135">
        <v>231.28</v>
      </c>
      <c r="AF479" s="135">
        <v>241.28</v>
      </c>
      <c r="AG479" s="134">
        <v>256.27999999999997</v>
      </c>
      <c r="AH479" s="134">
        <v>269.27999999999997</v>
      </c>
      <c r="AI479" s="121"/>
    </row>
    <row r="480" spans="1:35" ht="17" x14ac:dyDescent="0.15">
      <c r="A480" s="126" t="s">
        <v>1556</v>
      </c>
      <c r="B480" s="126" t="s">
        <v>52</v>
      </c>
      <c r="C480" s="126" t="s">
        <v>1557</v>
      </c>
      <c r="D480" s="126" t="s">
        <v>194</v>
      </c>
      <c r="E480" s="126" t="s">
        <v>76</v>
      </c>
      <c r="F480" s="134" t="s">
        <v>52</v>
      </c>
      <c r="G480" s="134" t="s">
        <v>52</v>
      </c>
      <c r="H480" s="134" t="s">
        <v>52</v>
      </c>
      <c r="I480" s="134" t="s">
        <v>52</v>
      </c>
      <c r="J480" s="134" t="s">
        <v>52</v>
      </c>
      <c r="K480" s="134" t="s">
        <v>52</v>
      </c>
      <c r="L480" s="134" t="s">
        <v>52</v>
      </c>
      <c r="M480" s="134" t="s">
        <v>52</v>
      </c>
      <c r="N480" s="134" t="s">
        <v>52</v>
      </c>
      <c r="O480" s="134" t="s">
        <v>52</v>
      </c>
      <c r="P480" s="135" t="s">
        <v>52</v>
      </c>
      <c r="Q480" s="135" t="s">
        <v>52</v>
      </c>
      <c r="R480" s="135" t="s">
        <v>52</v>
      </c>
      <c r="S480" s="135" t="s">
        <v>52</v>
      </c>
      <c r="T480" s="135" t="s">
        <v>52</v>
      </c>
      <c r="U480" s="135" t="s">
        <v>52</v>
      </c>
      <c r="V480" s="135" t="s">
        <v>52</v>
      </c>
      <c r="W480" s="135" t="s">
        <v>52</v>
      </c>
      <c r="X480" s="135" t="s">
        <v>52</v>
      </c>
      <c r="Y480" s="135" t="s">
        <v>52</v>
      </c>
      <c r="Z480" s="135" t="s">
        <v>52</v>
      </c>
      <c r="AA480" s="135" t="s">
        <v>52</v>
      </c>
      <c r="AB480" s="135" t="s">
        <v>52</v>
      </c>
      <c r="AC480" s="135" t="s">
        <v>52</v>
      </c>
      <c r="AD480" s="135" t="s">
        <v>52</v>
      </c>
      <c r="AE480" s="135" t="s">
        <v>52</v>
      </c>
      <c r="AF480" s="135" t="s">
        <v>52</v>
      </c>
      <c r="AG480" s="134" t="s">
        <v>52</v>
      </c>
      <c r="AH480" s="134" t="s">
        <v>52</v>
      </c>
      <c r="AI480" s="130"/>
    </row>
    <row r="481" spans="1:35" x14ac:dyDescent="0.15">
      <c r="A481" s="126" t="s">
        <v>1558</v>
      </c>
      <c r="B481" s="126" t="s">
        <v>1559</v>
      </c>
      <c r="C481" s="126" t="s">
        <v>1560</v>
      </c>
      <c r="D481" s="126" t="s">
        <v>94</v>
      </c>
      <c r="E481" s="126" t="s">
        <v>76</v>
      </c>
      <c r="F481" s="134">
        <v>119.52</v>
      </c>
      <c r="G481" s="134">
        <v>105.93</v>
      </c>
      <c r="H481" s="134">
        <v>108.51</v>
      </c>
      <c r="I481" s="134">
        <v>113.39</v>
      </c>
      <c r="J481" s="134">
        <v>124.73</v>
      </c>
      <c r="K481" s="134">
        <v>130.33000000000001</v>
      </c>
      <c r="L481" s="134">
        <v>144.72</v>
      </c>
      <c r="M481" s="134">
        <v>151.19999999999999</v>
      </c>
      <c r="N481" s="134">
        <v>165.51</v>
      </c>
      <c r="O481" s="134">
        <v>172.87</v>
      </c>
      <c r="P481" s="135">
        <v>180.63</v>
      </c>
      <c r="Q481" s="135">
        <v>188.64</v>
      </c>
      <c r="R481" s="135">
        <v>197.1</v>
      </c>
      <c r="S481" s="135">
        <v>204.93</v>
      </c>
      <c r="T481" s="135">
        <v>209.97</v>
      </c>
      <c r="U481" s="135">
        <v>209.97</v>
      </c>
      <c r="V481" s="135">
        <v>209.97</v>
      </c>
      <c r="W481" s="135">
        <v>209.97</v>
      </c>
      <c r="X481" s="135">
        <v>209.97</v>
      </c>
      <c r="Y481" s="135">
        <v>209.97</v>
      </c>
      <c r="Z481" s="135">
        <v>214.92</v>
      </c>
      <c r="AA481" s="135">
        <v>219.87</v>
      </c>
      <c r="AB481" s="135">
        <v>226.44</v>
      </c>
      <c r="AC481" s="135">
        <v>233.19</v>
      </c>
      <c r="AD481" s="135">
        <v>238.14</v>
      </c>
      <c r="AE481" s="135">
        <v>243.13</v>
      </c>
      <c r="AF481" s="135">
        <v>248.13</v>
      </c>
      <c r="AG481" s="134">
        <v>255.54</v>
      </c>
      <c r="AH481" s="134">
        <v>263.18</v>
      </c>
      <c r="AI481" s="121"/>
    </row>
    <row r="482" spans="1:35" ht="17" x14ac:dyDescent="0.15">
      <c r="A482" s="126" t="s">
        <v>1561</v>
      </c>
      <c r="B482" s="126" t="s">
        <v>52</v>
      </c>
      <c r="C482" s="126" t="s">
        <v>1562</v>
      </c>
      <c r="D482" s="126" t="s">
        <v>194</v>
      </c>
      <c r="E482" s="126" t="s">
        <v>76</v>
      </c>
      <c r="F482" s="134" t="s">
        <v>52</v>
      </c>
      <c r="G482" s="134">
        <v>113</v>
      </c>
      <c r="H482" s="134" t="s">
        <v>52</v>
      </c>
      <c r="I482" s="134" t="s">
        <v>52</v>
      </c>
      <c r="J482" s="134" t="s">
        <v>52</v>
      </c>
      <c r="K482" s="134" t="s">
        <v>52</v>
      </c>
      <c r="L482" s="134" t="s">
        <v>52</v>
      </c>
      <c r="M482" s="134" t="s">
        <v>52</v>
      </c>
      <c r="N482" s="134" t="s">
        <v>52</v>
      </c>
      <c r="O482" s="134" t="s">
        <v>52</v>
      </c>
      <c r="P482" s="135" t="s">
        <v>52</v>
      </c>
      <c r="Q482" s="135" t="s">
        <v>52</v>
      </c>
      <c r="R482" s="135" t="s">
        <v>52</v>
      </c>
      <c r="S482" s="135" t="s">
        <v>52</v>
      </c>
      <c r="T482" s="135" t="s">
        <v>52</v>
      </c>
      <c r="U482" s="135" t="s">
        <v>52</v>
      </c>
      <c r="V482" s="135" t="s">
        <v>52</v>
      </c>
      <c r="W482" s="135" t="s">
        <v>52</v>
      </c>
      <c r="X482" s="135" t="s">
        <v>52</v>
      </c>
      <c r="Y482" s="135" t="s">
        <v>52</v>
      </c>
      <c r="Z482" s="135" t="s">
        <v>52</v>
      </c>
      <c r="AA482" s="135" t="s">
        <v>52</v>
      </c>
      <c r="AB482" s="135" t="s">
        <v>52</v>
      </c>
      <c r="AC482" s="135" t="s">
        <v>52</v>
      </c>
      <c r="AD482" s="135" t="s">
        <v>52</v>
      </c>
      <c r="AE482" s="135" t="s">
        <v>52</v>
      </c>
      <c r="AF482" s="135" t="s">
        <v>52</v>
      </c>
      <c r="AG482" s="134" t="s">
        <v>52</v>
      </c>
      <c r="AH482" s="134" t="s">
        <v>52</v>
      </c>
      <c r="AI482" s="121"/>
    </row>
    <row r="483" spans="1:35" x14ac:dyDescent="0.15">
      <c r="A483" s="126" t="s">
        <v>1563</v>
      </c>
      <c r="B483" s="126" t="s">
        <v>1564</v>
      </c>
      <c r="C483" s="126" t="s">
        <v>1565</v>
      </c>
      <c r="D483" s="126" t="s">
        <v>94</v>
      </c>
      <c r="E483" s="126" t="s">
        <v>76</v>
      </c>
      <c r="F483" s="134">
        <v>94.52</v>
      </c>
      <c r="G483" s="134">
        <v>100.39</v>
      </c>
      <c r="H483" s="134">
        <v>101.79</v>
      </c>
      <c r="I483" s="134">
        <v>104.51</v>
      </c>
      <c r="J483" s="134">
        <v>109.78</v>
      </c>
      <c r="K483" s="134">
        <v>117</v>
      </c>
      <c r="L483" s="134">
        <v>127.64</v>
      </c>
      <c r="M483" s="134">
        <v>148.12</v>
      </c>
      <c r="N483" s="134">
        <v>150.71</v>
      </c>
      <c r="O483" s="134">
        <v>153.72</v>
      </c>
      <c r="P483" s="135">
        <v>156.63</v>
      </c>
      <c r="Q483" s="135">
        <v>160.31</v>
      </c>
      <c r="R483" s="135">
        <v>154.21</v>
      </c>
      <c r="S483" s="135">
        <v>156.52000000000001</v>
      </c>
      <c r="T483" s="135">
        <v>155.74</v>
      </c>
      <c r="U483" s="135">
        <v>155.33000000000001</v>
      </c>
      <c r="V483" s="135">
        <v>154.30000000000001</v>
      </c>
      <c r="W483" s="135">
        <v>154.30000000000001</v>
      </c>
      <c r="X483" s="135">
        <v>154.22</v>
      </c>
      <c r="Y483" s="135">
        <v>154.05000000000001</v>
      </c>
      <c r="Z483" s="135">
        <v>158.9</v>
      </c>
      <c r="AA483" s="135">
        <v>163.9</v>
      </c>
      <c r="AB483" s="135">
        <v>168.9</v>
      </c>
      <c r="AC483" s="135">
        <v>173.9</v>
      </c>
      <c r="AD483" s="135">
        <v>178.9</v>
      </c>
      <c r="AE483" s="135">
        <v>183.9</v>
      </c>
      <c r="AF483" s="135">
        <v>188.9</v>
      </c>
      <c r="AG483" s="134">
        <v>194.55</v>
      </c>
      <c r="AH483" s="134">
        <v>200.37</v>
      </c>
      <c r="AI483" s="121"/>
    </row>
    <row r="484" spans="1:35" ht="17" x14ac:dyDescent="0.15">
      <c r="A484" s="129" t="s">
        <v>1566</v>
      </c>
      <c r="B484" s="126" t="s">
        <v>52</v>
      </c>
      <c r="C484" s="129" t="s">
        <v>1567</v>
      </c>
      <c r="D484" s="126" t="s">
        <v>194</v>
      </c>
      <c r="E484" s="126" t="s">
        <v>76</v>
      </c>
      <c r="F484" s="134">
        <v>97</v>
      </c>
      <c r="G484" s="134">
        <v>102</v>
      </c>
      <c r="H484" s="134" t="s">
        <v>52</v>
      </c>
      <c r="I484" s="134" t="s">
        <v>52</v>
      </c>
      <c r="J484" s="134" t="s">
        <v>52</v>
      </c>
      <c r="K484" s="134" t="s">
        <v>52</v>
      </c>
      <c r="L484" s="134" t="s">
        <v>52</v>
      </c>
      <c r="M484" s="134" t="s">
        <v>52</v>
      </c>
      <c r="N484" s="134" t="s">
        <v>52</v>
      </c>
      <c r="O484" s="134" t="s">
        <v>52</v>
      </c>
      <c r="P484" s="135" t="s">
        <v>52</v>
      </c>
      <c r="Q484" s="135" t="s">
        <v>52</v>
      </c>
      <c r="R484" s="135" t="s">
        <v>52</v>
      </c>
      <c r="S484" s="135" t="s">
        <v>52</v>
      </c>
      <c r="T484" s="135" t="s">
        <v>52</v>
      </c>
      <c r="U484" s="135" t="s">
        <v>52</v>
      </c>
      <c r="V484" s="135" t="s">
        <v>52</v>
      </c>
      <c r="W484" s="135" t="s">
        <v>52</v>
      </c>
      <c r="X484" s="135" t="s">
        <v>52</v>
      </c>
      <c r="Y484" s="135" t="s">
        <v>52</v>
      </c>
      <c r="Z484" s="135" t="s">
        <v>52</v>
      </c>
      <c r="AA484" s="135" t="s">
        <v>52</v>
      </c>
      <c r="AB484" s="135" t="s">
        <v>52</v>
      </c>
      <c r="AC484" s="135" t="s">
        <v>52</v>
      </c>
      <c r="AD484" s="135" t="s">
        <v>52</v>
      </c>
      <c r="AE484" s="135" t="s">
        <v>52</v>
      </c>
      <c r="AF484" s="135" t="s">
        <v>52</v>
      </c>
      <c r="AG484" s="134" t="s">
        <v>52</v>
      </c>
      <c r="AH484" s="134" t="s">
        <v>52</v>
      </c>
      <c r="AI484" s="130"/>
    </row>
    <row r="485" spans="1:35" x14ac:dyDescent="0.15">
      <c r="A485" s="126" t="s">
        <v>1568</v>
      </c>
      <c r="B485" s="126" t="s">
        <v>1569</v>
      </c>
      <c r="C485" s="126" t="s">
        <v>1570</v>
      </c>
      <c r="D485" s="126" t="s">
        <v>94</v>
      </c>
      <c r="E485" s="126" t="s">
        <v>78</v>
      </c>
      <c r="F485" s="134" t="s">
        <v>52</v>
      </c>
      <c r="G485" s="134" t="s">
        <v>52</v>
      </c>
      <c r="H485" s="134">
        <v>567.99</v>
      </c>
      <c r="I485" s="134">
        <v>607.41</v>
      </c>
      <c r="J485" s="134">
        <v>648.45000000000005</v>
      </c>
      <c r="K485" s="134">
        <v>698.4</v>
      </c>
      <c r="L485" s="134">
        <v>766.17</v>
      </c>
      <c r="M485" s="134">
        <v>916.56</v>
      </c>
      <c r="N485" s="134">
        <v>904.05</v>
      </c>
      <c r="O485" s="134">
        <v>937.08</v>
      </c>
      <c r="P485" s="135">
        <v>974.25</v>
      </c>
      <c r="Q485" s="135">
        <v>1011.78</v>
      </c>
      <c r="R485" s="135">
        <v>1037.07</v>
      </c>
      <c r="S485" s="135">
        <v>1073.43</v>
      </c>
      <c r="T485" s="135">
        <v>1105.56</v>
      </c>
      <c r="U485" s="135">
        <v>1102.77</v>
      </c>
      <c r="V485" s="135">
        <v>1102.77</v>
      </c>
      <c r="W485" s="135">
        <v>1124.6400000000001</v>
      </c>
      <c r="X485" s="135">
        <v>1124.6400000000001</v>
      </c>
      <c r="Y485" s="135">
        <v>1124.6400000000001</v>
      </c>
      <c r="Z485" s="135">
        <v>1169.46</v>
      </c>
      <c r="AA485" s="135">
        <v>1226.6099999999999</v>
      </c>
      <c r="AB485" s="135">
        <v>1287.81</v>
      </c>
      <c r="AC485" s="135">
        <v>1287.81</v>
      </c>
      <c r="AD485" s="135">
        <v>1332.81</v>
      </c>
      <c r="AE485" s="135">
        <v>1399.32</v>
      </c>
      <c r="AF485" s="135">
        <v>1441.26</v>
      </c>
      <c r="AG485" s="134">
        <v>1585.17</v>
      </c>
      <c r="AH485" s="134">
        <v>1711.62</v>
      </c>
      <c r="AI485" s="121"/>
    </row>
    <row r="486" spans="1:35" x14ac:dyDescent="0.15">
      <c r="A486" s="126" t="s">
        <v>1571</v>
      </c>
      <c r="B486" s="126" t="s">
        <v>1572</v>
      </c>
      <c r="C486" s="126" t="s">
        <v>1573</v>
      </c>
      <c r="D486" s="126" t="s">
        <v>94</v>
      </c>
      <c r="E486" s="126" t="s">
        <v>76</v>
      </c>
      <c r="F486" s="134">
        <v>78.27</v>
      </c>
      <c r="G486" s="134">
        <v>83.65</v>
      </c>
      <c r="H486" s="134">
        <v>91.11</v>
      </c>
      <c r="I486" s="134">
        <v>93.4</v>
      </c>
      <c r="J486" s="134">
        <v>96.67</v>
      </c>
      <c r="K486" s="134">
        <v>101.02</v>
      </c>
      <c r="L486" s="134">
        <v>116.17</v>
      </c>
      <c r="M486" s="134">
        <v>125.46</v>
      </c>
      <c r="N486" s="134">
        <v>131.66999999999999</v>
      </c>
      <c r="O486" s="134">
        <v>138.01</v>
      </c>
      <c r="P486" s="135">
        <v>144.82</v>
      </c>
      <c r="Q486" s="135">
        <v>151.97999999999999</v>
      </c>
      <c r="R486" s="135">
        <v>159.5</v>
      </c>
      <c r="S486" s="135">
        <v>167</v>
      </c>
      <c r="T486" s="135">
        <v>171.91</v>
      </c>
      <c r="U486" s="135">
        <v>171.91</v>
      </c>
      <c r="V486" s="135">
        <v>176.9</v>
      </c>
      <c r="W486" s="135">
        <v>180.26</v>
      </c>
      <c r="X486" s="135">
        <v>183.85</v>
      </c>
      <c r="Y486" s="135">
        <v>187.51</v>
      </c>
      <c r="Z486" s="135">
        <v>192.51</v>
      </c>
      <c r="AA486" s="135">
        <v>197.51</v>
      </c>
      <c r="AB486" s="135">
        <v>203.42</v>
      </c>
      <c r="AC486" s="135">
        <v>209.5</v>
      </c>
      <c r="AD486" s="135">
        <v>214.5</v>
      </c>
      <c r="AE486" s="135">
        <v>219.5</v>
      </c>
      <c r="AF486" s="135">
        <v>224.5</v>
      </c>
      <c r="AG486" s="134">
        <v>231.23</v>
      </c>
      <c r="AH486" s="134">
        <v>238.16</v>
      </c>
      <c r="AI486" s="121"/>
    </row>
    <row r="487" spans="1:35" ht="17" x14ac:dyDescent="0.15">
      <c r="A487" s="129" t="s">
        <v>1574</v>
      </c>
      <c r="B487" s="126" t="s">
        <v>52</v>
      </c>
      <c r="C487" s="129" t="s">
        <v>1575</v>
      </c>
      <c r="D487" s="126" t="s">
        <v>194</v>
      </c>
      <c r="E487" s="126" t="s">
        <v>76</v>
      </c>
      <c r="F487" s="134">
        <v>71</v>
      </c>
      <c r="G487" s="134">
        <v>74</v>
      </c>
      <c r="H487" s="134" t="s">
        <v>52</v>
      </c>
      <c r="I487" s="134" t="s">
        <v>52</v>
      </c>
      <c r="J487" s="134" t="s">
        <v>52</v>
      </c>
      <c r="K487" s="134" t="s">
        <v>52</v>
      </c>
      <c r="L487" s="134" t="s">
        <v>52</v>
      </c>
      <c r="M487" s="134" t="s">
        <v>52</v>
      </c>
      <c r="N487" s="134" t="s">
        <v>52</v>
      </c>
      <c r="O487" s="134" t="s">
        <v>52</v>
      </c>
      <c r="P487" s="135" t="s">
        <v>52</v>
      </c>
      <c r="Q487" s="135" t="s">
        <v>52</v>
      </c>
      <c r="R487" s="135" t="s">
        <v>52</v>
      </c>
      <c r="S487" s="135" t="s">
        <v>52</v>
      </c>
      <c r="T487" s="135" t="s">
        <v>52</v>
      </c>
      <c r="U487" s="135" t="s">
        <v>52</v>
      </c>
      <c r="V487" s="135" t="s">
        <v>52</v>
      </c>
      <c r="W487" s="135" t="s">
        <v>52</v>
      </c>
      <c r="X487" s="135" t="s">
        <v>52</v>
      </c>
      <c r="Y487" s="135" t="s">
        <v>52</v>
      </c>
      <c r="Z487" s="135" t="s">
        <v>52</v>
      </c>
      <c r="AA487" s="135" t="s">
        <v>52</v>
      </c>
      <c r="AB487" s="135" t="s">
        <v>52</v>
      </c>
      <c r="AC487" s="135" t="s">
        <v>52</v>
      </c>
      <c r="AD487" s="135" t="s">
        <v>52</v>
      </c>
      <c r="AE487" s="135" t="s">
        <v>52</v>
      </c>
      <c r="AF487" s="135" t="s">
        <v>52</v>
      </c>
      <c r="AG487" s="134" t="s">
        <v>52</v>
      </c>
      <c r="AH487" s="134" t="s">
        <v>52</v>
      </c>
      <c r="AI487" s="130"/>
    </row>
    <row r="488" spans="1:35" x14ac:dyDescent="0.15">
      <c r="A488" s="126" t="s">
        <v>1576</v>
      </c>
      <c r="B488" s="126" t="s">
        <v>1577</v>
      </c>
      <c r="C488" s="126" t="s">
        <v>1578</v>
      </c>
      <c r="D488" s="126" t="s">
        <v>94</v>
      </c>
      <c r="E488" s="126" t="s">
        <v>78</v>
      </c>
      <c r="F488" s="134" t="s">
        <v>52</v>
      </c>
      <c r="G488" s="134" t="s">
        <v>52</v>
      </c>
      <c r="H488" s="134">
        <v>596.96</v>
      </c>
      <c r="I488" s="134">
        <v>698.44</v>
      </c>
      <c r="J488" s="134">
        <v>732.67</v>
      </c>
      <c r="K488" s="134">
        <v>787.03</v>
      </c>
      <c r="L488" s="134">
        <v>873.18</v>
      </c>
      <c r="M488" s="134">
        <v>957.63</v>
      </c>
      <c r="N488" s="134">
        <v>985.94</v>
      </c>
      <c r="O488" s="134">
        <v>1033.8699999999999</v>
      </c>
      <c r="P488" s="135">
        <v>1083.99</v>
      </c>
      <c r="Q488" s="135">
        <v>1132.78</v>
      </c>
      <c r="R488" s="135">
        <v>1180.92</v>
      </c>
      <c r="S488" s="135">
        <v>1227.4000000000001</v>
      </c>
      <c r="T488" s="135">
        <v>1261.17</v>
      </c>
      <c r="U488" s="135">
        <v>1261.17</v>
      </c>
      <c r="V488" s="135">
        <v>1261.17</v>
      </c>
      <c r="W488" s="135">
        <v>1261.17</v>
      </c>
      <c r="X488" s="135">
        <v>1261.17</v>
      </c>
      <c r="Y488" s="135">
        <v>1261.17</v>
      </c>
      <c r="Z488" s="135">
        <v>1311.49</v>
      </c>
      <c r="AA488" s="135">
        <v>1376.93</v>
      </c>
      <c r="AB488" s="135">
        <v>1459.4</v>
      </c>
      <c r="AC488" s="135">
        <v>1503.04</v>
      </c>
      <c r="AD488" s="135">
        <v>1563.01</v>
      </c>
      <c r="AE488" s="135">
        <v>1641</v>
      </c>
      <c r="AF488" s="135">
        <v>1690.06</v>
      </c>
      <c r="AG488" s="134">
        <v>1774.39</v>
      </c>
      <c r="AH488" s="134">
        <v>1858.67</v>
      </c>
      <c r="AI488" s="121"/>
    </row>
    <row r="489" spans="1:35" x14ac:dyDescent="0.15">
      <c r="A489" s="126" t="s">
        <v>1579</v>
      </c>
      <c r="B489" s="126" t="s">
        <v>1580</v>
      </c>
      <c r="C489" s="126" t="s">
        <v>1581</v>
      </c>
      <c r="D489" s="126" t="s">
        <v>94</v>
      </c>
      <c r="E489" s="126" t="s">
        <v>76</v>
      </c>
      <c r="F489" s="134">
        <v>38.880000000000003</v>
      </c>
      <c r="G489" s="134">
        <v>76.64</v>
      </c>
      <c r="H489" s="134">
        <v>86.32</v>
      </c>
      <c r="I489" s="134">
        <v>90.21</v>
      </c>
      <c r="J489" s="134">
        <v>93.82</v>
      </c>
      <c r="K489" s="134">
        <v>97.57</v>
      </c>
      <c r="L489" s="134">
        <v>103.92</v>
      </c>
      <c r="M489" s="134">
        <v>109.12</v>
      </c>
      <c r="N489" s="134">
        <v>116.22</v>
      </c>
      <c r="O489" s="134">
        <v>122.06</v>
      </c>
      <c r="P489" s="135">
        <v>128.13</v>
      </c>
      <c r="Q489" s="135">
        <v>134.52000000000001</v>
      </c>
      <c r="R489" s="135">
        <v>140.16999999999999</v>
      </c>
      <c r="S489" s="135">
        <v>140.16999999999999</v>
      </c>
      <c r="T489" s="135">
        <v>142.97</v>
      </c>
      <c r="U489" s="135">
        <v>142.97</v>
      </c>
      <c r="V489" s="135">
        <v>142.97</v>
      </c>
      <c r="W489" s="135">
        <v>142.97</v>
      </c>
      <c r="X489" s="135">
        <v>145.76</v>
      </c>
      <c r="Y489" s="135">
        <v>145.76</v>
      </c>
      <c r="Z489" s="135">
        <v>148.66</v>
      </c>
      <c r="AA489" s="135">
        <v>153.66</v>
      </c>
      <c r="AB489" s="135">
        <v>158.66</v>
      </c>
      <c r="AC489" s="135">
        <v>163.66</v>
      </c>
      <c r="AD489" s="135">
        <v>168.66</v>
      </c>
      <c r="AE489" s="135">
        <v>173.66</v>
      </c>
      <c r="AF489" s="135">
        <v>178.66</v>
      </c>
      <c r="AG489" s="134">
        <v>184</v>
      </c>
      <c r="AH489" s="134">
        <v>189.5</v>
      </c>
      <c r="AI489" s="121"/>
    </row>
    <row r="490" spans="1:35" x14ac:dyDescent="0.15">
      <c r="A490" s="126" t="s">
        <v>1582</v>
      </c>
      <c r="B490" s="126" t="s">
        <v>1583</v>
      </c>
      <c r="C490" s="126" t="s">
        <v>1584</v>
      </c>
      <c r="D490" s="126" t="s">
        <v>94</v>
      </c>
      <c r="E490" s="126" t="s">
        <v>401</v>
      </c>
      <c r="F490" s="134">
        <v>556.86</v>
      </c>
      <c r="G490" s="134">
        <v>545.16999999999996</v>
      </c>
      <c r="H490" s="134">
        <v>545.16999999999996</v>
      </c>
      <c r="I490" s="134">
        <v>553.83000000000004</v>
      </c>
      <c r="J490" s="134">
        <v>586.70000000000005</v>
      </c>
      <c r="K490" s="134">
        <v>629.67999999999995</v>
      </c>
      <c r="L490" s="134">
        <v>642.27</v>
      </c>
      <c r="M490" s="134">
        <v>732.22</v>
      </c>
      <c r="N490" s="134">
        <v>766.69</v>
      </c>
      <c r="O490" s="134">
        <v>797.28</v>
      </c>
      <c r="P490" s="135">
        <v>797.28</v>
      </c>
      <c r="Q490" s="135">
        <v>836.37</v>
      </c>
      <c r="R490" s="135">
        <v>865.64</v>
      </c>
      <c r="S490" s="135">
        <v>885.52</v>
      </c>
      <c r="T490" s="135">
        <v>885.52</v>
      </c>
      <c r="U490" s="135">
        <v>885.52</v>
      </c>
      <c r="V490" s="135">
        <v>885.52</v>
      </c>
      <c r="W490" s="135">
        <v>885.52</v>
      </c>
      <c r="X490" s="135">
        <v>885.52</v>
      </c>
      <c r="Y490" s="135">
        <v>885.52</v>
      </c>
      <c r="Z490" s="135">
        <v>920.85</v>
      </c>
      <c r="AA490" s="135">
        <v>966.8</v>
      </c>
      <c r="AB490" s="135">
        <v>986.14</v>
      </c>
      <c r="AC490" s="135">
        <v>1019.67</v>
      </c>
      <c r="AD490" s="135">
        <v>1060.3499999999999</v>
      </c>
      <c r="AE490" s="135">
        <v>1113.26</v>
      </c>
      <c r="AF490" s="135">
        <v>1124.3900000000001</v>
      </c>
      <c r="AG490" s="134">
        <v>1146.8800000000001</v>
      </c>
      <c r="AH490" s="134">
        <v>1204.1099999999999</v>
      </c>
      <c r="AI490" s="121"/>
    </row>
    <row r="491" spans="1:35" x14ac:dyDescent="0.15">
      <c r="A491" s="126" t="s">
        <v>1585</v>
      </c>
      <c r="B491" s="126" t="s">
        <v>1586</v>
      </c>
      <c r="C491" s="126" t="s">
        <v>1587</v>
      </c>
      <c r="D491" s="126" t="s">
        <v>94</v>
      </c>
      <c r="E491" s="126" t="s">
        <v>74</v>
      </c>
      <c r="F491" s="134">
        <v>520.71</v>
      </c>
      <c r="G491" s="134">
        <v>539.69000000000005</v>
      </c>
      <c r="H491" s="134">
        <v>573.42999999999995</v>
      </c>
      <c r="I491" s="134">
        <v>600.08000000000004</v>
      </c>
      <c r="J491" s="134">
        <v>630.46</v>
      </c>
      <c r="K491" s="134">
        <v>675.66</v>
      </c>
      <c r="L491" s="134">
        <v>715.53</v>
      </c>
      <c r="M491" s="134">
        <v>790.65</v>
      </c>
      <c r="N491" s="134">
        <v>849.16</v>
      </c>
      <c r="O491" s="134">
        <v>895.78</v>
      </c>
      <c r="P491" s="135">
        <v>940.44</v>
      </c>
      <c r="Q491" s="135">
        <v>986.52</v>
      </c>
      <c r="R491" s="135">
        <v>1035.25</v>
      </c>
      <c r="S491" s="135">
        <v>1084.8399999999999</v>
      </c>
      <c r="T491" s="135">
        <v>1105.23</v>
      </c>
      <c r="U491" s="135">
        <v>1105.23</v>
      </c>
      <c r="V491" s="135">
        <v>1105.23</v>
      </c>
      <c r="W491" s="135">
        <v>1105.23</v>
      </c>
      <c r="X491" s="135">
        <v>1105.23</v>
      </c>
      <c r="Y491" s="135">
        <v>1105.23</v>
      </c>
      <c r="Z491" s="135">
        <v>1127.33</v>
      </c>
      <c r="AA491" s="135">
        <v>1183.58</v>
      </c>
      <c r="AB491" s="135">
        <v>1242.6400000000001</v>
      </c>
      <c r="AC491" s="135">
        <v>1292.22</v>
      </c>
      <c r="AD491" s="135">
        <v>1343.78</v>
      </c>
      <c r="AE491" s="135">
        <v>1410.83</v>
      </c>
      <c r="AF491" s="135">
        <v>1453.01</v>
      </c>
      <c r="AG491" s="134">
        <v>1525.51</v>
      </c>
      <c r="AH491" s="134">
        <v>1601.63</v>
      </c>
      <c r="AI491" s="121"/>
    </row>
    <row r="492" spans="1:35" x14ac:dyDescent="0.15">
      <c r="A492" s="126" t="s">
        <v>1588</v>
      </c>
      <c r="B492" s="126" t="s">
        <v>1589</v>
      </c>
      <c r="C492" s="126" t="s">
        <v>1590</v>
      </c>
      <c r="D492" s="126" t="s">
        <v>94</v>
      </c>
      <c r="E492" s="126" t="s">
        <v>76</v>
      </c>
      <c r="F492" s="134">
        <v>68.36</v>
      </c>
      <c r="G492" s="134">
        <v>75.55</v>
      </c>
      <c r="H492" s="134">
        <v>81.12</v>
      </c>
      <c r="I492" s="134">
        <v>83.83</v>
      </c>
      <c r="J492" s="134">
        <v>85.42</v>
      </c>
      <c r="K492" s="134">
        <v>88.61</v>
      </c>
      <c r="L492" s="134">
        <v>92.19</v>
      </c>
      <c r="M492" s="134">
        <v>101.54</v>
      </c>
      <c r="N492" s="134">
        <v>110.92</v>
      </c>
      <c r="O492" s="134">
        <v>116.45</v>
      </c>
      <c r="P492" s="135">
        <v>122.27</v>
      </c>
      <c r="Q492" s="135">
        <v>128.38</v>
      </c>
      <c r="R492" s="135">
        <v>134.79</v>
      </c>
      <c r="S492" s="135">
        <v>141.51</v>
      </c>
      <c r="T492" s="135">
        <v>145.04</v>
      </c>
      <c r="U492" s="135">
        <v>145.04</v>
      </c>
      <c r="V492" s="135">
        <v>149.83000000000001</v>
      </c>
      <c r="W492" s="135">
        <v>152.63</v>
      </c>
      <c r="X492" s="135">
        <v>155.53</v>
      </c>
      <c r="Y492" s="135">
        <v>158.63</v>
      </c>
      <c r="Z492" s="135">
        <v>163.61000000000001</v>
      </c>
      <c r="AA492" s="135">
        <v>168.59</v>
      </c>
      <c r="AB492" s="135">
        <v>173.57</v>
      </c>
      <c r="AC492" s="135">
        <v>178.76</v>
      </c>
      <c r="AD492" s="135">
        <v>183.76</v>
      </c>
      <c r="AE492" s="135">
        <v>188.75</v>
      </c>
      <c r="AF492" s="135">
        <v>193.75</v>
      </c>
      <c r="AG492" s="134">
        <v>199.46</v>
      </c>
      <c r="AH492" s="134">
        <v>205.17</v>
      </c>
      <c r="AI492" s="121"/>
    </row>
    <row r="493" spans="1:35" x14ac:dyDescent="0.15">
      <c r="A493" s="126" t="s">
        <v>1591</v>
      </c>
      <c r="B493" s="126" t="s">
        <v>1592</v>
      </c>
      <c r="C493" s="126" t="s">
        <v>1593</v>
      </c>
      <c r="D493" s="126" t="s">
        <v>94</v>
      </c>
      <c r="E493" s="126" t="s">
        <v>84</v>
      </c>
      <c r="F493" s="134">
        <v>22.3</v>
      </c>
      <c r="G493" s="134">
        <v>25.56</v>
      </c>
      <c r="H493" s="134">
        <v>29.26</v>
      </c>
      <c r="I493" s="134">
        <v>39.75</v>
      </c>
      <c r="J493" s="134">
        <v>46.55</v>
      </c>
      <c r="K493" s="134">
        <v>50.56</v>
      </c>
      <c r="L493" s="134">
        <v>54.34</v>
      </c>
      <c r="M493" s="134">
        <v>58.94</v>
      </c>
      <c r="N493" s="134">
        <v>62.32</v>
      </c>
      <c r="O493" s="134">
        <v>65.38</v>
      </c>
      <c r="P493" s="135">
        <v>68.290000000000006</v>
      </c>
      <c r="Q493" s="135">
        <v>69.930000000000007</v>
      </c>
      <c r="R493" s="135">
        <v>71.61</v>
      </c>
      <c r="S493" s="135">
        <v>72.5</v>
      </c>
      <c r="T493" s="135">
        <v>73.16</v>
      </c>
      <c r="U493" s="135">
        <v>73.16</v>
      </c>
      <c r="V493" s="135">
        <v>73.16</v>
      </c>
      <c r="W493" s="135">
        <v>73.16</v>
      </c>
      <c r="X493" s="135">
        <v>73.16</v>
      </c>
      <c r="Y493" s="135">
        <v>74.62</v>
      </c>
      <c r="Z493" s="135">
        <v>76.11</v>
      </c>
      <c r="AA493" s="135">
        <v>77.62</v>
      </c>
      <c r="AB493" s="135">
        <v>79.94</v>
      </c>
      <c r="AC493" s="135">
        <v>82.33</v>
      </c>
      <c r="AD493" s="135">
        <v>83.97</v>
      </c>
      <c r="AE493" s="135">
        <v>85.64</v>
      </c>
      <c r="AF493" s="135">
        <v>87.35</v>
      </c>
      <c r="AG493" s="134">
        <v>92.35</v>
      </c>
      <c r="AH493" s="134">
        <v>95.11</v>
      </c>
      <c r="AI493" s="121"/>
    </row>
    <row r="494" spans="1:35" ht="17" x14ac:dyDescent="0.15">
      <c r="A494" s="126" t="s">
        <v>1594</v>
      </c>
      <c r="B494" s="126" t="s">
        <v>1595</v>
      </c>
      <c r="C494" s="126" t="s">
        <v>1596</v>
      </c>
      <c r="D494" s="126" t="s">
        <v>194</v>
      </c>
      <c r="E494" s="126" t="s">
        <v>76</v>
      </c>
      <c r="F494" s="134">
        <v>88.02</v>
      </c>
      <c r="G494" s="134">
        <v>102.27</v>
      </c>
      <c r="H494" s="134">
        <v>108.05</v>
      </c>
      <c r="I494" s="134">
        <v>112.91</v>
      </c>
      <c r="J494" s="134">
        <v>117.99</v>
      </c>
      <c r="K494" s="134">
        <v>123.3</v>
      </c>
      <c r="L494" s="134">
        <v>131.93</v>
      </c>
      <c r="M494" s="134">
        <v>144.16</v>
      </c>
      <c r="N494" s="134">
        <v>147.76</v>
      </c>
      <c r="O494" s="134">
        <v>152.94999999999999</v>
      </c>
      <c r="P494" s="135">
        <v>155.99</v>
      </c>
      <c r="Q494" s="135">
        <v>158.33000000000001</v>
      </c>
      <c r="R494" s="135">
        <v>160.69999999999999</v>
      </c>
      <c r="S494" s="135" t="s">
        <v>52</v>
      </c>
      <c r="T494" s="135" t="s">
        <v>52</v>
      </c>
      <c r="U494" s="135" t="s">
        <v>52</v>
      </c>
      <c r="V494" s="135" t="s">
        <v>52</v>
      </c>
      <c r="W494" s="135" t="s">
        <v>52</v>
      </c>
      <c r="X494" s="135" t="s">
        <v>52</v>
      </c>
      <c r="Y494" s="135" t="s">
        <v>52</v>
      </c>
      <c r="Z494" s="135" t="s">
        <v>52</v>
      </c>
      <c r="AA494" s="135" t="s">
        <v>52</v>
      </c>
      <c r="AB494" s="135" t="s">
        <v>52</v>
      </c>
      <c r="AC494" s="135" t="s">
        <v>52</v>
      </c>
      <c r="AD494" s="135" t="s">
        <v>52</v>
      </c>
      <c r="AE494" s="135" t="s">
        <v>52</v>
      </c>
      <c r="AF494" s="135" t="s">
        <v>52</v>
      </c>
      <c r="AG494" s="134" t="s">
        <v>52</v>
      </c>
      <c r="AH494" s="134" t="s">
        <v>52</v>
      </c>
      <c r="AI494" s="121"/>
    </row>
    <row r="495" spans="1:35" x14ac:dyDescent="0.15">
      <c r="A495" s="126" t="s">
        <v>1597</v>
      </c>
      <c r="B495" s="126" t="s">
        <v>1598</v>
      </c>
      <c r="C495" s="126" t="s">
        <v>1599</v>
      </c>
      <c r="D495" s="126" t="s">
        <v>94</v>
      </c>
      <c r="E495" s="126" t="s">
        <v>76</v>
      </c>
      <c r="F495" s="134">
        <v>60.85</v>
      </c>
      <c r="G495" s="134">
        <v>72.94</v>
      </c>
      <c r="H495" s="134">
        <v>86.98</v>
      </c>
      <c r="I495" s="134">
        <v>89.17</v>
      </c>
      <c r="J495" s="134">
        <v>91.38</v>
      </c>
      <c r="K495" s="134">
        <v>94.94</v>
      </c>
      <c r="L495" s="134">
        <v>101.11</v>
      </c>
      <c r="M495" s="134">
        <v>108.69</v>
      </c>
      <c r="N495" s="134">
        <v>116.82</v>
      </c>
      <c r="O495" s="134">
        <v>122.06</v>
      </c>
      <c r="P495" s="135">
        <v>127.53</v>
      </c>
      <c r="Q495" s="135">
        <v>130.13999999999999</v>
      </c>
      <c r="R495" s="135">
        <v>136.62</v>
      </c>
      <c r="S495" s="135">
        <v>143.28</v>
      </c>
      <c r="T495" s="135">
        <v>147.41999999999999</v>
      </c>
      <c r="U495" s="135">
        <v>147.41999999999999</v>
      </c>
      <c r="V495" s="135">
        <v>147.41999999999999</v>
      </c>
      <c r="W495" s="135">
        <v>145.94999999999999</v>
      </c>
      <c r="X495" s="135">
        <v>143.03</v>
      </c>
      <c r="Y495" s="135">
        <v>138.74</v>
      </c>
      <c r="Z495" s="135">
        <v>140.13</v>
      </c>
      <c r="AA495" s="135">
        <v>142.93</v>
      </c>
      <c r="AB495" s="135">
        <v>147.19999999999999</v>
      </c>
      <c r="AC495" s="135">
        <v>151.61000000000001</v>
      </c>
      <c r="AD495" s="135">
        <v>156.61000000000001</v>
      </c>
      <c r="AE495" s="135">
        <v>161.61000000000001</v>
      </c>
      <c r="AF495" s="135">
        <v>166.61</v>
      </c>
      <c r="AG495" s="134">
        <v>171.61</v>
      </c>
      <c r="AH495" s="134">
        <v>176.74</v>
      </c>
      <c r="AI495" s="121"/>
    </row>
    <row r="496" spans="1:35" x14ac:dyDescent="0.15">
      <c r="A496" s="126" t="s">
        <v>1600</v>
      </c>
      <c r="B496" s="126" t="s">
        <v>1601</v>
      </c>
      <c r="C496" s="126" t="s">
        <v>1602</v>
      </c>
      <c r="D496" s="126" t="s">
        <v>94</v>
      </c>
      <c r="E496" s="126" t="s">
        <v>76</v>
      </c>
      <c r="F496" s="134">
        <v>31.48</v>
      </c>
      <c r="G496" s="134">
        <v>49</v>
      </c>
      <c r="H496" s="134">
        <v>58.79</v>
      </c>
      <c r="I496" s="134">
        <v>63.84</v>
      </c>
      <c r="J496" s="134">
        <v>69.37</v>
      </c>
      <c r="K496" s="134">
        <v>74.05</v>
      </c>
      <c r="L496" s="134">
        <v>78.87</v>
      </c>
      <c r="M496" s="134">
        <v>83.59</v>
      </c>
      <c r="N496" s="134">
        <v>88.19</v>
      </c>
      <c r="O496" s="134">
        <v>92.61</v>
      </c>
      <c r="P496" s="135">
        <v>97.22</v>
      </c>
      <c r="Q496" s="135">
        <v>102.07</v>
      </c>
      <c r="R496" s="135">
        <v>107.16</v>
      </c>
      <c r="S496" s="135">
        <v>112.31</v>
      </c>
      <c r="T496" s="135">
        <v>116.69</v>
      </c>
      <c r="U496" s="135">
        <v>116.69</v>
      </c>
      <c r="V496" s="135">
        <v>116.69</v>
      </c>
      <c r="W496" s="135">
        <v>116.69</v>
      </c>
      <c r="X496" s="135">
        <v>116.69</v>
      </c>
      <c r="Y496" s="135">
        <v>116.69</v>
      </c>
      <c r="Z496" s="135">
        <v>116.69</v>
      </c>
      <c r="AA496" s="135">
        <v>121.69</v>
      </c>
      <c r="AB496" s="135">
        <v>126.69</v>
      </c>
      <c r="AC496" s="135">
        <v>131.69</v>
      </c>
      <c r="AD496" s="135">
        <v>136.69</v>
      </c>
      <c r="AE496" s="135">
        <v>141.69</v>
      </c>
      <c r="AF496" s="135">
        <v>146.69</v>
      </c>
      <c r="AG496" s="134">
        <v>151.69</v>
      </c>
      <c r="AH496" s="134">
        <v>156.69</v>
      </c>
      <c r="AI496" s="121"/>
    </row>
    <row r="497" spans="1:35" ht="17" x14ac:dyDescent="0.15">
      <c r="A497" s="126" t="s">
        <v>1603</v>
      </c>
      <c r="B497" s="126" t="s">
        <v>1604</v>
      </c>
      <c r="C497" s="126" t="s">
        <v>1605</v>
      </c>
      <c r="D497" s="126" t="s">
        <v>194</v>
      </c>
      <c r="E497" s="126" t="s">
        <v>76</v>
      </c>
      <c r="F497" s="134">
        <v>85.99</v>
      </c>
      <c r="G497" s="134">
        <v>88.84</v>
      </c>
      <c r="H497" s="134">
        <v>93.29</v>
      </c>
      <c r="I497" s="134">
        <v>97.49</v>
      </c>
      <c r="J497" s="134">
        <v>103.34</v>
      </c>
      <c r="K497" s="134">
        <v>110.57</v>
      </c>
      <c r="L497" s="134">
        <v>119.42</v>
      </c>
      <c r="M497" s="134">
        <v>124.67</v>
      </c>
      <c r="N497" s="134">
        <v>130.65</v>
      </c>
      <c r="O497" s="134">
        <v>136.78</v>
      </c>
      <c r="P497" s="135">
        <v>142.54</v>
      </c>
      <c r="Q497" s="135">
        <v>146.82</v>
      </c>
      <c r="R497" s="135">
        <v>151.22</v>
      </c>
      <c r="S497" s="135" t="s">
        <v>52</v>
      </c>
      <c r="T497" s="135" t="s">
        <v>52</v>
      </c>
      <c r="U497" s="135" t="s">
        <v>52</v>
      </c>
      <c r="V497" s="135" t="s">
        <v>52</v>
      </c>
      <c r="W497" s="135" t="s">
        <v>52</v>
      </c>
      <c r="X497" s="135" t="s">
        <v>52</v>
      </c>
      <c r="Y497" s="135" t="s">
        <v>52</v>
      </c>
      <c r="Z497" s="135" t="s">
        <v>52</v>
      </c>
      <c r="AA497" s="135" t="s">
        <v>52</v>
      </c>
      <c r="AB497" s="135" t="s">
        <v>52</v>
      </c>
      <c r="AC497" s="135" t="s">
        <v>52</v>
      </c>
      <c r="AD497" s="135" t="s">
        <v>52</v>
      </c>
      <c r="AE497" s="135" t="s">
        <v>52</v>
      </c>
      <c r="AF497" s="135" t="s">
        <v>52</v>
      </c>
      <c r="AG497" s="134" t="s">
        <v>52</v>
      </c>
      <c r="AH497" s="134" t="s">
        <v>52</v>
      </c>
      <c r="AI497" s="121"/>
    </row>
    <row r="498" spans="1:35" x14ac:dyDescent="0.15">
      <c r="A498" s="126" t="s">
        <v>1606</v>
      </c>
      <c r="B498" s="126" t="s">
        <v>1607</v>
      </c>
      <c r="C498" s="126" t="s">
        <v>1608</v>
      </c>
      <c r="D498" s="126" t="s">
        <v>94</v>
      </c>
      <c r="E498" s="126" t="s">
        <v>74</v>
      </c>
      <c r="F498" s="134">
        <v>515.21</v>
      </c>
      <c r="G498" s="134">
        <v>562.11</v>
      </c>
      <c r="H498" s="134">
        <v>636.04</v>
      </c>
      <c r="I498" s="134">
        <v>663.38</v>
      </c>
      <c r="J498" s="134">
        <v>699.16</v>
      </c>
      <c r="K498" s="134">
        <v>731.5</v>
      </c>
      <c r="L498" s="134">
        <v>770.63</v>
      </c>
      <c r="M498" s="134">
        <v>863.15</v>
      </c>
      <c r="N498" s="134">
        <v>888.17</v>
      </c>
      <c r="O498" s="134">
        <v>921.01</v>
      </c>
      <c r="P498" s="135">
        <v>953.26</v>
      </c>
      <c r="Q498" s="135">
        <v>986.62</v>
      </c>
      <c r="R498" s="135">
        <v>1035.49</v>
      </c>
      <c r="S498" s="135">
        <v>1074.79</v>
      </c>
      <c r="T498" s="135">
        <v>1100.5899999999999</v>
      </c>
      <c r="U498" s="135">
        <v>1100.5899999999999</v>
      </c>
      <c r="V498" s="135">
        <v>1100.5899999999999</v>
      </c>
      <c r="W498" s="135">
        <v>1116.55</v>
      </c>
      <c r="X498" s="135">
        <v>1138.77</v>
      </c>
      <c r="Y498" s="135">
        <v>1161.43</v>
      </c>
      <c r="Z498" s="135">
        <v>1207.77</v>
      </c>
      <c r="AA498" s="135">
        <v>1268.04</v>
      </c>
      <c r="AB498" s="135">
        <v>1331.31</v>
      </c>
      <c r="AC498" s="135">
        <v>1384.43</v>
      </c>
      <c r="AD498" s="135">
        <v>1439.67</v>
      </c>
      <c r="AE498" s="135">
        <v>1497.11</v>
      </c>
      <c r="AF498" s="135">
        <v>1556.84</v>
      </c>
      <c r="AG498" s="134">
        <v>1634.53</v>
      </c>
      <c r="AH498" s="134">
        <v>1716.09</v>
      </c>
      <c r="AI498" s="121"/>
    </row>
    <row r="499" spans="1:35" x14ac:dyDescent="0.15">
      <c r="A499" s="126" t="s">
        <v>1609</v>
      </c>
      <c r="B499" s="126" t="s">
        <v>1610</v>
      </c>
      <c r="C499" s="126" t="s">
        <v>1611</v>
      </c>
      <c r="D499" s="126" t="s">
        <v>94</v>
      </c>
      <c r="E499" s="126" t="s">
        <v>74</v>
      </c>
      <c r="F499" s="134">
        <v>519.45000000000005</v>
      </c>
      <c r="G499" s="134">
        <v>584.57000000000005</v>
      </c>
      <c r="H499" s="134">
        <v>666.57</v>
      </c>
      <c r="I499" s="134">
        <v>723.55</v>
      </c>
      <c r="J499" s="134">
        <v>774.05</v>
      </c>
      <c r="K499" s="134">
        <v>835.91</v>
      </c>
      <c r="L499" s="134">
        <v>902.38</v>
      </c>
      <c r="M499" s="134">
        <v>1082.27</v>
      </c>
      <c r="N499" s="134">
        <v>1113.6600000000001</v>
      </c>
      <c r="O499" s="134">
        <v>1156.94</v>
      </c>
      <c r="P499" s="135">
        <v>1200.17</v>
      </c>
      <c r="Q499" s="135">
        <v>1246.8699999999999</v>
      </c>
      <c r="R499" s="135">
        <v>1283.01</v>
      </c>
      <c r="S499" s="135">
        <v>1332.66</v>
      </c>
      <c r="T499" s="135">
        <v>1384.64</v>
      </c>
      <c r="U499" s="135">
        <v>1384.64</v>
      </c>
      <c r="V499" s="135">
        <v>1384.64</v>
      </c>
      <c r="W499" s="135">
        <v>1410.26</v>
      </c>
      <c r="X499" s="135">
        <v>1410.26</v>
      </c>
      <c r="Y499" s="135">
        <v>1438.32</v>
      </c>
      <c r="Z499" s="135">
        <v>1495.71</v>
      </c>
      <c r="AA499" s="135">
        <v>1570.35</v>
      </c>
      <c r="AB499" s="135">
        <v>1648.71</v>
      </c>
      <c r="AC499" s="135">
        <v>1714.49</v>
      </c>
      <c r="AD499" s="135">
        <v>1782.9</v>
      </c>
      <c r="AE499" s="135">
        <v>1871.87</v>
      </c>
      <c r="AF499" s="135">
        <v>1927.84</v>
      </c>
      <c r="AG499" s="134">
        <v>1985.48</v>
      </c>
      <c r="AH499" s="134">
        <v>2084.5500000000002</v>
      </c>
      <c r="AI499" s="121"/>
    </row>
    <row r="500" spans="1:35" x14ac:dyDescent="0.15">
      <c r="A500" s="126" t="s">
        <v>1612</v>
      </c>
      <c r="B500" s="126" t="s">
        <v>1613</v>
      </c>
      <c r="C500" s="126" t="s">
        <v>1614</v>
      </c>
      <c r="D500" s="126" t="s">
        <v>94</v>
      </c>
      <c r="E500" s="126" t="s">
        <v>227</v>
      </c>
      <c r="F500" s="134">
        <v>667.48</v>
      </c>
      <c r="G500" s="134">
        <v>744.89</v>
      </c>
      <c r="H500" s="134">
        <v>717.34</v>
      </c>
      <c r="I500" s="134">
        <v>735.28</v>
      </c>
      <c r="J500" s="134">
        <v>754.61</v>
      </c>
      <c r="K500" s="134">
        <v>777.22</v>
      </c>
      <c r="L500" s="134">
        <v>805.09</v>
      </c>
      <c r="M500" s="134">
        <v>946.14</v>
      </c>
      <c r="N500" s="134">
        <v>1003.37</v>
      </c>
      <c r="O500" s="134">
        <v>1049.99</v>
      </c>
      <c r="P500" s="135">
        <v>1076.25</v>
      </c>
      <c r="Q500" s="135">
        <v>1103.1600000000001</v>
      </c>
      <c r="R500" s="135">
        <v>1130.73</v>
      </c>
      <c r="S500" s="135">
        <v>1152.21</v>
      </c>
      <c r="T500" s="135">
        <v>1152.21</v>
      </c>
      <c r="U500" s="135">
        <v>1152.21</v>
      </c>
      <c r="V500" s="135">
        <v>1152.21</v>
      </c>
      <c r="W500" s="135">
        <v>1152.21</v>
      </c>
      <c r="X500" s="135">
        <v>1152.21</v>
      </c>
      <c r="Y500" s="135">
        <v>1152.21</v>
      </c>
      <c r="Z500" s="135">
        <v>1198.18</v>
      </c>
      <c r="AA500" s="135">
        <v>1257.97</v>
      </c>
      <c r="AB500" s="135">
        <v>1320.74</v>
      </c>
      <c r="AC500" s="135">
        <v>1373.44</v>
      </c>
      <c r="AD500" s="135">
        <v>1428.24</v>
      </c>
      <c r="AE500" s="135">
        <v>1499.51</v>
      </c>
      <c r="AF500" s="135">
        <v>1544.35</v>
      </c>
      <c r="AG500" s="134">
        <v>1621.41</v>
      </c>
      <c r="AH500" s="134">
        <v>1702.32</v>
      </c>
      <c r="AI500" s="121"/>
    </row>
    <row r="501" spans="1:35" x14ac:dyDescent="0.15">
      <c r="A501" s="126" t="s">
        <v>1615</v>
      </c>
      <c r="B501" s="126" t="s">
        <v>1616</v>
      </c>
      <c r="C501" s="126" t="s">
        <v>1617</v>
      </c>
      <c r="D501" s="126" t="s">
        <v>94</v>
      </c>
      <c r="E501" s="126" t="s">
        <v>401</v>
      </c>
      <c r="F501" s="134">
        <v>345.27</v>
      </c>
      <c r="G501" s="134">
        <v>321.87</v>
      </c>
      <c r="H501" s="134">
        <v>208.42</v>
      </c>
      <c r="I501" s="134">
        <v>253.19</v>
      </c>
      <c r="J501" s="134">
        <v>261.31</v>
      </c>
      <c r="K501" s="134">
        <v>304.92</v>
      </c>
      <c r="L501" s="134">
        <v>228.68</v>
      </c>
      <c r="M501" s="134">
        <v>359.63</v>
      </c>
      <c r="N501" s="134">
        <v>359.63</v>
      </c>
      <c r="O501" s="134">
        <v>359.63</v>
      </c>
      <c r="P501" s="135">
        <v>359.63</v>
      </c>
      <c r="Q501" s="135">
        <v>377.25</v>
      </c>
      <c r="R501" s="135">
        <v>377.25</v>
      </c>
      <c r="S501" s="135">
        <v>377.25</v>
      </c>
      <c r="T501" s="135">
        <v>377.06</v>
      </c>
      <c r="U501" s="135">
        <v>377.06</v>
      </c>
      <c r="V501" s="135">
        <v>377</v>
      </c>
      <c r="W501" s="135">
        <v>388.54</v>
      </c>
      <c r="X501" s="135">
        <v>388.42</v>
      </c>
      <c r="Y501" s="135">
        <v>388.42</v>
      </c>
      <c r="Z501" s="135">
        <v>403.91</v>
      </c>
      <c r="AA501" s="135">
        <v>420.02</v>
      </c>
      <c r="AB501" s="135">
        <v>428.42</v>
      </c>
      <c r="AC501" s="135">
        <v>449.8</v>
      </c>
      <c r="AD501" s="135">
        <v>467.75</v>
      </c>
      <c r="AE501" s="135">
        <v>481.78</v>
      </c>
      <c r="AF501" s="135">
        <v>476.96</v>
      </c>
      <c r="AG501" s="134">
        <v>487.17</v>
      </c>
      <c r="AH501" s="134">
        <v>497.36</v>
      </c>
      <c r="AI501" s="121"/>
    </row>
    <row r="502" spans="1:35" ht="17" x14ac:dyDescent="0.15">
      <c r="A502" s="126" t="s">
        <v>1618</v>
      </c>
      <c r="B502" s="126" t="s">
        <v>1619</v>
      </c>
      <c r="C502" s="126" t="s">
        <v>1620</v>
      </c>
      <c r="D502" s="126" t="s">
        <v>194</v>
      </c>
      <c r="E502" s="126" t="s">
        <v>76</v>
      </c>
      <c r="F502" s="134">
        <v>119.06</v>
      </c>
      <c r="G502" s="134">
        <v>154.11000000000001</v>
      </c>
      <c r="H502" s="134">
        <v>130.11000000000001</v>
      </c>
      <c r="I502" s="134">
        <v>135.96</v>
      </c>
      <c r="J502" s="134">
        <v>142.08000000000001</v>
      </c>
      <c r="K502" s="134">
        <v>152.41</v>
      </c>
      <c r="L502" s="134">
        <v>155.18</v>
      </c>
      <c r="M502" s="134">
        <v>155.18</v>
      </c>
      <c r="N502" s="134">
        <v>159.06</v>
      </c>
      <c r="O502" s="134">
        <v>163.84</v>
      </c>
      <c r="P502" s="135">
        <v>166.29</v>
      </c>
      <c r="Q502" s="135">
        <v>170.45</v>
      </c>
      <c r="R502" s="135">
        <v>170.45</v>
      </c>
      <c r="S502" s="135" t="s">
        <v>52</v>
      </c>
      <c r="T502" s="135" t="s">
        <v>52</v>
      </c>
      <c r="U502" s="135" t="s">
        <v>52</v>
      </c>
      <c r="V502" s="135" t="s">
        <v>52</v>
      </c>
      <c r="W502" s="135" t="s">
        <v>52</v>
      </c>
      <c r="X502" s="135" t="s">
        <v>52</v>
      </c>
      <c r="Y502" s="135" t="s">
        <v>52</v>
      </c>
      <c r="Z502" s="135" t="s">
        <v>52</v>
      </c>
      <c r="AA502" s="135" t="s">
        <v>52</v>
      </c>
      <c r="AB502" s="135" t="s">
        <v>52</v>
      </c>
      <c r="AC502" s="135" t="s">
        <v>52</v>
      </c>
      <c r="AD502" s="135" t="s">
        <v>52</v>
      </c>
      <c r="AE502" s="135" t="s">
        <v>52</v>
      </c>
      <c r="AF502" s="135" t="s">
        <v>52</v>
      </c>
      <c r="AG502" s="134" t="s">
        <v>52</v>
      </c>
      <c r="AH502" s="134" t="s">
        <v>52</v>
      </c>
      <c r="AI502" s="121"/>
    </row>
    <row r="503" spans="1:35" ht="17" x14ac:dyDescent="0.15">
      <c r="A503" s="126" t="s">
        <v>1621</v>
      </c>
      <c r="B503" s="126" t="s">
        <v>52</v>
      </c>
      <c r="C503" s="126" t="s">
        <v>1622</v>
      </c>
      <c r="D503" s="126" t="s">
        <v>194</v>
      </c>
      <c r="E503" s="126" t="s">
        <v>76</v>
      </c>
      <c r="F503" s="134" t="s">
        <v>52</v>
      </c>
      <c r="G503" s="134" t="s">
        <v>52</v>
      </c>
      <c r="H503" s="134" t="s">
        <v>52</v>
      </c>
      <c r="I503" s="134" t="s">
        <v>52</v>
      </c>
      <c r="J503" s="134" t="s">
        <v>52</v>
      </c>
      <c r="K503" s="134" t="s">
        <v>52</v>
      </c>
      <c r="L503" s="134" t="s">
        <v>52</v>
      </c>
      <c r="M503" s="134" t="s">
        <v>52</v>
      </c>
      <c r="N503" s="134" t="s">
        <v>52</v>
      </c>
      <c r="O503" s="134" t="s">
        <v>52</v>
      </c>
      <c r="P503" s="135" t="s">
        <v>52</v>
      </c>
      <c r="Q503" s="135" t="s">
        <v>52</v>
      </c>
      <c r="R503" s="135" t="s">
        <v>52</v>
      </c>
      <c r="S503" s="135" t="s">
        <v>52</v>
      </c>
      <c r="T503" s="135" t="s">
        <v>52</v>
      </c>
      <c r="U503" s="135" t="s">
        <v>52</v>
      </c>
      <c r="V503" s="135" t="s">
        <v>52</v>
      </c>
      <c r="W503" s="135" t="s">
        <v>52</v>
      </c>
      <c r="X503" s="135" t="s">
        <v>52</v>
      </c>
      <c r="Y503" s="135" t="s">
        <v>52</v>
      </c>
      <c r="Z503" s="135" t="s">
        <v>52</v>
      </c>
      <c r="AA503" s="135" t="s">
        <v>52</v>
      </c>
      <c r="AB503" s="135" t="s">
        <v>52</v>
      </c>
      <c r="AC503" s="135" t="s">
        <v>52</v>
      </c>
      <c r="AD503" s="135" t="s">
        <v>52</v>
      </c>
      <c r="AE503" s="135" t="s">
        <v>52</v>
      </c>
      <c r="AF503" s="135" t="s">
        <v>52</v>
      </c>
      <c r="AG503" s="134" t="s">
        <v>52</v>
      </c>
      <c r="AH503" s="134" t="s">
        <v>52</v>
      </c>
      <c r="AI503" s="121"/>
    </row>
    <row r="504" spans="1:35" ht="17" x14ac:dyDescent="0.15">
      <c r="A504" s="129" t="s">
        <v>1623</v>
      </c>
      <c r="B504" s="126" t="s">
        <v>52</v>
      </c>
      <c r="C504" s="129" t="s">
        <v>1624</v>
      </c>
      <c r="D504" s="126" t="s">
        <v>194</v>
      </c>
      <c r="E504" s="126" t="s">
        <v>76</v>
      </c>
      <c r="F504" s="134" t="s">
        <v>52</v>
      </c>
      <c r="G504" s="134">
        <v>99</v>
      </c>
      <c r="H504" s="134" t="s">
        <v>52</v>
      </c>
      <c r="I504" s="134" t="s">
        <v>52</v>
      </c>
      <c r="J504" s="134" t="s">
        <v>52</v>
      </c>
      <c r="K504" s="134" t="s">
        <v>52</v>
      </c>
      <c r="L504" s="134" t="s">
        <v>52</v>
      </c>
      <c r="M504" s="134" t="s">
        <v>52</v>
      </c>
      <c r="N504" s="134" t="s">
        <v>52</v>
      </c>
      <c r="O504" s="134" t="s">
        <v>52</v>
      </c>
      <c r="P504" s="135" t="s">
        <v>52</v>
      </c>
      <c r="Q504" s="135" t="s">
        <v>52</v>
      </c>
      <c r="R504" s="135" t="s">
        <v>52</v>
      </c>
      <c r="S504" s="135" t="s">
        <v>52</v>
      </c>
      <c r="T504" s="135" t="s">
        <v>52</v>
      </c>
      <c r="U504" s="135" t="s">
        <v>52</v>
      </c>
      <c r="V504" s="135" t="s">
        <v>52</v>
      </c>
      <c r="W504" s="135" t="s">
        <v>52</v>
      </c>
      <c r="X504" s="135" t="s">
        <v>52</v>
      </c>
      <c r="Y504" s="135" t="s">
        <v>52</v>
      </c>
      <c r="Z504" s="135" t="s">
        <v>52</v>
      </c>
      <c r="AA504" s="135" t="s">
        <v>52</v>
      </c>
      <c r="AB504" s="135" t="s">
        <v>52</v>
      </c>
      <c r="AC504" s="135" t="s">
        <v>52</v>
      </c>
      <c r="AD504" s="135" t="s">
        <v>52</v>
      </c>
      <c r="AE504" s="135" t="s">
        <v>52</v>
      </c>
      <c r="AF504" s="135" t="s">
        <v>52</v>
      </c>
      <c r="AG504" s="134" t="s">
        <v>52</v>
      </c>
      <c r="AH504" s="134" t="s">
        <v>52</v>
      </c>
      <c r="AI504" s="130"/>
    </row>
    <row r="505" spans="1:35" x14ac:dyDescent="0.15">
      <c r="A505" s="126" t="s">
        <v>1625</v>
      </c>
      <c r="B505" s="126" t="s">
        <v>1626</v>
      </c>
      <c r="C505" s="126" t="s">
        <v>1627</v>
      </c>
      <c r="D505" s="126" t="s">
        <v>94</v>
      </c>
      <c r="E505" s="126" t="s">
        <v>78</v>
      </c>
      <c r="F505" s="134" t="s">
        <v>52</v>
      </c>
      <c r="G505" s="134" t="s">
        <v>52</v>
      </c>
      <c r="H505" s="134">
        <v>634.49</v>
      </c>
      <c r="I505" s="134">
        <v>661.78</v>
      </c>
      <c r="J505" s="134">
        <v>700.89</v>
      </c>
      <c r="K505" s="134">
        <v>742.23</v>
      </c>
      <c r="L505" s="134">
        <v>801.6</v>
      </c>
      <c r="M505" s="134">
        <v>889.1</v>
      </c>
      <c r="N505" s="134">
        <v>881.9</v>
      </c>
      <c r="O505" s="134">
        <v>925.1</v>
      </c>
      <c r="P505" s="135">
        <v>970.92</v>
      </c>
      <c r="Q505" s="135">
        <v>1019.43</v>
      </c>
      <c r="R505" s="135">
        <v>1067.31</v>
      </c>
      <c r="S505" s="135">
        <v>1110</v>
      </c>
      <c r="T505" s="135">
        <v>1136.6400000000001</v>
      </c>
      <c r="U505" s="135">
        <v>1136.6400000000001</v>
      </c>
      <c r="V505" s="135">
        <v>1136.6400000000001</v>
      </c>
      <c r="W505" s="135">
        <v>1159.1400000000001</v>
      </c>
      <c r="X505" s="135">
        <v>1182.0899999999999</v>
      </c>
      <c r="Y505" s="135">
        <v>1205.5</v>
      </c>
      <c r="Z505" s="135">
        <v>1253.48</v>
      </c>
      <c r="AA505" s="135">
        <v>1315.9</v>
      </c>
      <c r="AB505" s="135">
        <v>1394.59</v>
      </c>
      <c r="AC505" s="135">
        <v>1436.15</v>
      </c>
      <c r="AD505" s="135">
        <v>1493.31</v>
      </c>
      <c r="AE505" s="135">
        <v>1567.67</v>
      </c>
      <c r="AF505" s="135">
        <v>1614.39</v>
      </c>
      <c r="AG505" s="134">
        <v>1694.79</v>
      </c>
      <c r="AH505" s="134">
        <v>1779.19</v>
      </c>
      <c r="AI505" s="121"/>
    </row>
    <row r="506" spans="1:35" x14ac:dyDescent="0.15">
      <c r="A506" s="126" t="s">
        <v>1628</v>
      </c>
      <c r="B506" s="126" t="s">
        <v>1629</v>
      </c>
      <c r="C506" s="126" t="s">
        <v>1630</v>
      </c>
      <c r="D506" s="126" t="s">
        <v>94</v>
      </c>
      <c r="E506" s="126" t="s">
        <v>76</v>
      </c>
      <c r="F506" s="134">
        <v>75.62</v>
      </c>
      <c r="G506" s="134">
        <v>81</v>
      </c>
      <c r="H506" s="134">
        <v>86.76</v>
      </c>
      <c r="I506" s="134">
        <v>80.78</v>
      </c>
      <c r="J506" s="134">
        <v>84.42</v>
      </c>
      <c r="K506" s="134">
        <v>90.04</v>
      </c>
      <c r="L506" s="134">
        <v>99.94</v>
      </c>
      <c r="M506" s="134">
        <v>105.74</v>
      </c>
      <c r="N506" s="134">
        <v>114.29</v>
      </c>
      <c r="O506" s="134">
        <v>119.94</v>
      </c>
      <c r="P506" s="135">
        <v>125.87</v>
      </c>
      <c r="Q506" s="135">
        <v>132.09</v>
      </c>
      <c r="R506" s="135">
        <v>138.03</v>
      </c>
      <c r="S506" s="135">
        <v>143.28</v>
      </c>
      <c r="T506" s="135">
        <v>146.86000000000001</v>
      </c>
      <c r="U506" s="135">
        <v>146.86000000000001</v>
      </c>
      <c r="V506" s="135">
        <v>146.86000000000001</v>
      </c>
      <c r="W506" s="135">
        <v>146.86000000000001</v>
      </c>
      <c r="X506" s="135">
        <v>146.86000000000001</v>
      </c>
      <c r="Y506" s="135">
        <v>146.86000000000001</v>
      </c>
      <c r="Z506" s="135">
        <v>151.86000000000001</v>
      </c>
      <c r="AA506" s="135">
        <v>156.86000000000001</v>
      </c>
      <c r="AB506" s="135">
        <v>161.86000000000001</v>
      </c>
      <c r="AC506" s="135">
        <v>166.86</v>
      </c>
      <c r="AD506" s="135">
        <v>171.86</v>
      </c>
      <c r="AE506" s="135">
        <v>176.86</v>
      </c>
      <c r="AF506" s="135">
        <v>176.86</v>
      </c>
      <c r="AG506" s="134">
        <v>176.86</v>
      </c>
      <c r="AH506" s="134">
        <v>182.15</v>
      </c>
      <c r="AI506" s="121"/>
    </row>
    <row r="507" spans="1:35" x14ac:dyDescent="0.15">
      <c r="A507" s="126" t="s">
        <v>1631</v>
      </c>
      <c r="B507" s="16" t="s">
        <v>1632</v>
      </c>
      <c r="C507" s="126" t="s">
        <v>1633</v>
      </c>
      <c r="D507" s="126" t="s">
        <v>94</v>
      </c>
      <c r="E507" s="126" t="s">
        <v>82</v>
      </c>
      <c r="F507" s="134">
        <v>522.83000000000004</v>
      </c>
      <c r="G507" s="134">
        <v>552.25</v>
      </c>
      <c r="H507" s="134">
        <v>595.98</v>
      </c>
      <c r="I507" s="134">
        <v>642.36</v>
      </c>
      <c r="J507" s="134">
        <v>677.68</v>
      </c>
      <c r="K507" s="134">
        <v>713.6</v>
      </c>
      <c r="L507" s="134">
        <v>801.04</v>
      </c>
      <c r="M507" s="134">
        <v>865.14</v>
      </c>
      <c r="N507" s="134">
        <v>922.21</v>
      </c>
      <c r="O507" s="134">
        <v>949.5</v>
      </c>
      <c r="P507" s="135">
        <v>996.28</v>
      </c>
      <c r="Q507" s="135">
        <v>1045.21</v>
      </c>
      <c r="R507" s="135">
        <v>1085.98</v>
      </c>
      <c r="S507" s="135">
        <v>1128.18</v>
      </c>
      <c r="T507" s="135">
        <v>1155.25</v>
      </c>
      <c r="U507" s="135">
        <v>1155.25</v>
      </c>
      <c r="V507" s="135">
        <v>1155.25</v>
      </c>
      <c r="W507" s="135">
        <v>1155.25</v>
      </c>
      <c r="X507" s="135">
        <v>1178.19</v>
      </c>
      <c r="Y507" s="135">
        <v>1201.1400000000001</v>
      </c>
      <c r="Z507" s="135">
        <v>1249.02</v>
      </c>
      <c r="AA507" s="135">
        <v>1298.8800000000001</v>
      </c>
      <c r="AB507" s="135">
        <v>1363.68</v>
      </c>
      <c r="AC507" s="135">
        <v>1431.81</v>
      </c>
      <c r="AD507" s="135">
        <v>1488.87</v>
      </c>
      <c r="AE507" s="135">
        <v>1533.51</v>
      </c>
      <c r="AF507" s="135">
        <v>1590.93</v>
      </c>
      <c r="AG507" s="134">
        <v>1653.57</v>
      </c>
      <c r="AH507" s="134">
        <v>1736.19</v>
      </c>
      <c r="AI507" s="121"/>
    </row>
    <row r="508" spans="1:35" x14ac:dyDescent="0.15">
      <c r="A508" s="126" t="s">
        <v>1634</v>
      </c>
      <c r="B508" s="126" t="s">
        <v>1635</v>
      </c>
      <c r="C508" s="126" t="s">
        <v>1636</v>
      </c>
      <c r="D508" s="126" t="s">
        <v>94</v>
      </c>
      <c r="E508" s="126" t="s">
        <v>86</v>
      </c>
      <c r="F508" s="134">
        <v>46.7</v>
      </c>
      <c r="G508" s="134">
        <v>52.24</v>
      </c>
      <c r="H508" s="134">
        <v>62.09</v>
      </c>
      <c r="I508" s="134">
        <v>71.180000000000007</v>
      </c>
      <c r="J508" s="134">
        <v>77.569999999999993</v>
      </c>
      <c r="K508" s="139">
        <v>85.17</v>
      </c>
      <c r="L508" s="134">
        <v>101.78</v>
      </c>
      <c r="M508" s="134">
        <v>117.3</v>
      </c>
      <c r="N508" s="134">
        <v>126.55</v>
      </c>
      <c r="O508" s="134">
        <v>132.52000000000001</v>
      </c>
      <c r="P508" s="135">
        <v>138.94999999999999</v>
      </c>
      <c r="Q508" s="135">
        <v>145.9</v>
      </c>
      <c r="R508" s="135">
        <v>164.68</v>
      </c>
      <c r="S508" s="135">
        <v>171.22</v>
      </c>
      <c r="T508" s="135">
        <v>174.1</v>
      </c>
      <c r="U508" s="135">
        <v>174.1</v>
      </c>
      <c r="V508" s="135">
        <v>180.96</v>
      </c>
      <c r="W508" s="135">
        <v>180.96</v>
      </c>
      <c r="X508" s="135">
        <v>184.56</v>
      </c>
      <c r="Y508" s="135">
        <v>188.23</v>
      </c>
      <c r="Z508" s="135">
        <v>191.98</v>
      </c>
      <c r="AA508" s="135">
        <v>191.98</v>
      </c>
      <c r="AB508" s="135">
        <v>203.98</v>
      </c>
      <c r="AC508" s="135">
        <v>227.98</v>
      </c>
      <c r="AD508" s="135">
        <v>237.97</v>
      </c>
      <c r="AE508" s="135">
        <v>252.96</v>
      </c>
      <c r="AF508" s="135">
        <v>262.70999999999998</v>
      </c>
      <c r="AG508" s="134">
        <v>276.70999999999998</v>
      </c>
      <c r="AH508" s="134">
        <v>289.70999999999998</v>
      </c>
      <c r="AI508" s="121"/>
    </row>
    <row r="509" spans="1:35" x14ac:dyDescent="0.15">
      <c r="A509" s="126" t="s">
        <v>1637</v>
      </c>
      <c r="B509" s="126" t="s">
        <v>1638</v>
      </c>
      <c r="C509" s="126" t="s">
        <v>1639</v>
      </c>
      <c r="D509" s="126" t="s">
        <v>94</v>
      </c>
      <c r="E509" s="126" t="s">
        <v>76</v>
      </c>
      <c r="F509" s="134">
        <v>169.68</v>
      </c>
      <c r="G509" s="134">
        <v>177.48</v>
      </c>
      <c r="H509" s="134">
        <v>180.05</v>
      </c>
      <c r="I509" s="134">
        <v>186.57</v>
      </c>
      <c r="J509" s="134">
        <v>186.57</v>
      </c>
      <c r="K509" s="134">
        <v>197.76</v>
      </c>
      <c r="L509" s="134">
        <v>217.34</v>
      </c>
      <c r="M509" s="134">
        <v>225.9</v>
      </c>
      <c r="N509" s="134">
        <v>231.93</v>
      </c>
      <c r="O509" s="134">
        <v>236.35</v>
      </c>
      <c r="P509" s="135">
        <v>238.7</v>
      </c>
      <c r="Q509" s="135">
        <v>244.9</v>
      </c>
      <c r="R509" s="135">
        <v>251</v>
      </c>
      <c r="S509" s="135">
        <v>253.5</v>
      </c>
      <c r="T509" s="135">
        <v>249.84</v>
      </c>
      <c r="U509" s="135">
        <v>249.84</v>
      </c>
      <c r="V509" s="135">
        <v>249.84</v>
      </c>
      <c r="W509" s="135">
        <v>249.84</v>
      </c>
      <c r="X509" s="135">
        <v>249.84</v>
      </c>
      <c r="Y509" s="135">
        <v>249.84</v>
      </c>
      <c r="Z509" s="135">
        <v>249.84</v>
      </c>
      <c r="AA509" s="135">
        <v>254.84</v>
      </c>
      <c r="AB509" s="135">
        <v>262.45999999999998</v>
      </c>
      <c r="AC509" s="135">
        <v>268.23</v>
      </c>
      <c r="AD509" s="135">
        <v>273.58999999999997</v>
      </c>
      <c r="AE509" s="135">
        <v>278.24</v>
      </c>
      <c r="AF509" s="135">
        <v>282.41000000000003</v>
      </c>
      <c r="AG509" s="134">
        <v>290.85000000000002</v>
      </c>
      <c r="AH509" s="134">
        <v>299.55</v>
      </c>
      <c r="AI509" s="121"/>
    </row>
    <row r="510" spans="1:35" ht="17" x14ac:dyDescent="0.15">
      <c r="A510" s="126" t="s">
        <v>1640</v>
      </c>
      <c r="B510" s="126" t="s">
        <v>1641</v>
      </c>
      <c r="C510" s="126" t="s">
        <v>1642</v>
      </c>
      <c r="D510" s="126" t="s">
        <v>194</v>
      </c>
      <c r="E510" s="126" t="s">
        <v>76</v>
      </c>
      <c r="F510" s="134">
        <v>79.48</v>
      </c>
      <c r="G510" s="134">
        <v>77.7</v>
      </c>
      <c r="H510" s="134">
        <v>79.44</v>
      </c>
      <c r="I510" s="134">
        <v>84.94</v>
      </c>
      <c r="J510" s="134">
        <v>91.78</v>
      </c>
      <c r="K510" s="134">
        <v>95.35</v>
      </c>
      <c r="L510" s="134">
        <v>100.2</v>
      </c>
      <c r="M510" s="134">
        <v>116.04</v>
      </c>
      <c r="N510" s="134">
        <v>121.53</v>
      </c>
      <c r="O510" s="134">
        <v>126.77</v>
      </c>
      <c r="P510" s="135">
        <v>133.1</v>
      </c>
      <c r="Q510" s="135">
        <v>136.25</v>
      </c>
      <c r="R510" s="135">
        <v>138.41999999999999</v>
      </c>
      <c r="S510" s="135">
        <v>143.47999999999999</v>
      </c>
      <c r="T510" s="135">
        <v>147.51</v>
      </c>
      <c r="U510" s="135">
        <v>147.51</v>
      </c>
      <c r="V510" s="135">
        <v>147.51</v>
      </c>
      <c r="W510" s="135">
        <v>147.51</v>
      </c>
      <c r="X510" s="135">
        <v>147.51</v>
      </c>
      <c r="Y510" s="135">
        <v>147.51</v>
      </c>
      <c r="Z510" s="135">
        <v>152.46</v>
      </c>
      <c r="AA510" s="135">
        <v>157.41</v>
      </c>
      <c r="AB510" s="135">
        <v>162.27000000000001</v>
      </c>
      <c r="AC510" s="135" t="s">
        <v>52</v>
      </c>
      <c r="AD510" s="135" t="s">
        <v>52</v>
      </c>
      <c r="AE510" s="135" t="s">
        <v>52</v>
      </c>
      <c r="AF510" s="135" t="s">
        <v>52</v>
      </c>
      <c r="AG510" s="134" t="s">
        <v>52</v>
      </c>
      <c r="AH510" s="134" t="s">
        <v>52</v>
      </c>
      <c r="AI510" s="121"/>
    </row>
    <row r="511" spans="1:35" x14ac:dyDescent="0.15">
      <c r="A511" s="126" t="s">
        <v>1643</v>
      </c>
      <c r="B511" s="126" t="s">
        <v>1644</v>
      </c>
      <c r="C511" s="126" t="s">
        <v>1645</v>
      </c>
      <c r="D511" s="126" t="s">
        <v>94</v>
      </c>
      <c r="E511" s="126" t="s">
        <v>76</v>
      </c>
      <c r="F511" s="134">
        <v>85.38</v>
      </c>
      <c r="G511" s="134">
        <v>91.17</v>
      </c>
      <c r="H511" s="134">
        <v>97.2</v>
      </c>
      <c r="I511" s="134">
        <v>99.99</v>
      </c>
      <c r="J511" s="134">
        <v>103.74</v>
      </c>
      <c r="K511" s="134">
        <v>107.68</v>
      </c>
      <c r="L511" s="134">
        <v>114.3</v>
      </c>
      <c r="M511" s="134">
        <v>124.56</v>
      </c>
      <c r="N511" s="134">
        <v>132.30000000000001</v>
      </c>
      <c r="O511" s="134">
        <v>138.72999999999999</v>
      </c>
      <c r="P511" s="135">
        <v>142.11000000000001</v>
      </c>
      <c r="Q511" s="135">
        <v>145.88999999999999</v>
      </c>
      <c r="R511" s="135">
        <v>152.28</v>
      </c>
      <c r="S511" s="135">
        <v>158.13</v>
      </c>
      <c r="T511" s="135">
        <v>161.91</v>
      </c>
      <c r="U511" s="135">
        <v>161.91</v>
      </c>
      <c r="V511" s="135">
        <v>161.91</v>
      </c>
      <c r="W511" s="135">
        <v>161.91</v>
      </c>
      <c r="X511" s="135">
        <v>161.91</v>
      </c>
      <c r="Y511" s="135">
        <v>161.91</v>
      </c>
      <c r="Z511" s="135">
        <v>166.91</v>
      </c>
      <c r="AA511" s="135">
        <v>171.91</v>
      </c>
      <c r="AB511" s="135">
        <v>177.04</v>
      </c>
      <c r="AC511" s="135">
        <v>182.33</v>
      </c>
      <c r="AD511" s="135">
        <v>185.79</v>
      </c>
      <c r="AE511" s="135">
        <v>190.79</v>
      </c>
      <c r="AF511" s="135">
        <v>195.79</v>
      </c>
      <c r="AG511" s="134">
        <v>201.64</v>
      </c>
      <c r="AH511" s="134">
        <v>207.66</v>
      </c>
      <c r="AI511" s="121"/>
    </row>
    <row r="512" spans="1:35" x14ac:dyDescent="0.15">
      <c r="A512" s="126" t="s">
        <v>1646</v>
      </c>
      <c r="B512" s="126" t="s">
        <v>1647</v>
      </c>
      <c r="C512" s="126" t="s">
        <v>1648</v>
      </c>
      <c r="D512" s="126" t="s">
        <v>94</v>
      </c>
      <c r="E512" s="126" t="s">
        <v>76</v>
      </c>
      <c r="F512" s="134">
        <v>82.93</v>
      </c>
      <c r="G512" s="134">
        <v>87.85</v>
      </c>
      <c r="H512" s="134">
        <v>99.53</v>
      </c>
      <c r="I512" s="134">
        <v>104</v>
      </c>
      <c r="J512" s="134">
        <v>108.84</v>
      </c>
      <c r="K512" s="134">
        <v>115.24</v>
      </c>
      <c r="L512" s="134">
        <v>123.95</v>
      </c>
      <c r="M512" s="134">
        <v>130.31</v>
      </c>
      <c r="N512" s="134">
        <v>138.03</v>
      </c>
      <c r="O512" s="134">
        <v>144.25</v>
      </c>
      <c r="P512" s="135">
        <v>150.71</v>
      </c>
      <c r="Q512" s="135">
        <v>157.03</v>
      </c>
      <c r="R512" s="135">
        <v>163.63</v>
      </c>
      <c r="S512" s="135">
        <v>169.41</v>
      </c>
      <c r="T512" s="135">
        <v>174.06</v>
      </c>
      <c r="U512" s="135">
        <v>174.06</v>
      </c>
      <c r="V512" s="135">
        <v>174.06</v>
      </c>
      <c r="W512" s="135">
        <v>174.06</v>
      </c>
      <c r="X512" s="135">
        <v>174.06</v>
      </c>
      <c r="Y512" s="135">
        <v>174.06</v>
      </c>
      <c r="Z512" s="135">
        <v>177.44</v>
      </c>
      <c r="AA512" s="135">
        <v>182.44</v>
      </c>
      <c r="AB512" s="135">
        <v>187.44</v>
      </c>
      <c r="AC512" s="135">
        <v>192.44</v>
      </c>
      <c r="AD512" s="135">
        <v>197.44</v>
      </c>
      <c r="AE512" s="135">
        <v>197.44</v>
      </c>
      <c r="AF512" s="135">
        <v>202.44</v>
      </c>
      <c r="AG512" s="134">
        <v>208.49</v>
      </c>
      <c r="AH512" s="134">
        <v>214.72</v>
      </c>
      <c r="AI512" s="121"/>
    </row>
    <row r="513" spans="1:35" ht="17" x14ac:dyDescent="0.15">
      <c r="A513" s="126" t="s">
        <v>1649</v>
      </c>
      <c r="B513" s="126" t="s">
        <v>1650</v>
      </c>
      <c r="C513" s="126" t="s">
        <v>1651</v>
      </c>
      <c r="D513" s="126" t="s">
        <v>194</v>
      </c>
      <c r="E513" s="126" t="s">
        <v>76</v>
      </c>
      <c r="F513" s="134">
        <v>182.99</v>
      </c>
      <c r="G513" s="134">
        <v>189.36</v>
      </c>
      <c r="H513" s="134">
        <v>150.47999999999999</v>
      </c>
      <c r="I513" s="134">
        <v>154.99</v>
      </c>
      <c r="J513" s="134">
        <v>159.63999999999999</v>
      </c>
      <c r="K513" s="134">
        <v>166.03</v>
      </c>
      <c r="L513" s="134">
        <v>180.97</v>
      </c>
      <c r="M513" s="134">
        <v>180.98</v>
      </c>
      <c r="N513" s="134">
        <v>184.77</v>
      </c>
      <c r="O513" s="134">
        <v>191.42</v>
      </c>
      <c r="P513" s="135">
        <v>197.07</v>
      </c>
      <c r="Q513" s="135">
        <v>201.8</v>
      </c>
      <c r="R513" s="135">
        <v>201.8</v>
      </c>
      <c r="S513" s="135" t="s">
        <v>52</v>
      </c>
      <c r="T513" s="135" t="s">
        <v>52</v>
      </c>
      <c r="U513" s="135" t="s">
        <v>52</v>
      </c>
      <c r="V513" s="135" t="s">
        <v>52</v>
      </c>
      <c r="W513" s="135" t="s">
        <v>52</v>
      </c>
      <c r="X513" s="135" t="s">
        <v>52</v>
      </c>
      <c r="Y513" s="135" t="s">
        <v>52</v>
      </c>
      <c r="Z513" s="135" t="s">
        <v>52</v>
      </c>
      <c r="AA513" s="135" t="s">
        <v>52</v>
      </c>
      <c r="AB513" s="135" t="s">
        <v>52</v>
      </c>
      <c r="AC513" s="135" t="s">
        <v>52</v>
      </c>
      <c r="AD513" s="135" t="s">
        <v>52</v>
      </c>
      <c r="AE513" s="135" t="s">
        <v>52</v>
      </c>
      <c r="AF513" s="135" t="s">
        <v>52</v>
      </c>
      <c r="AG513" s="134" t="s">
        <v>52</v>
      </c>
      <c r="AH513" s="134" t="s">
        <v>52</v>
      </c>
      <c r="AI513" s="121"/>
    </row>
    <row r="514" spans="1:35" ht="17" x14ac:dyDescent="0.15">
      <c r="A514" s="126" t="s">
        <v>1652</v>
      </c>
      <c r="B514" s="126" t="s">
        <v>1653</v>
      </c>
      <c r="C514" s="126" t="s">
        <v>1654</v>
      </c>
      <c r="D514" s="126" t="s">
        <v>194</v>
      </c>
      <c r="E514" s="126" t="s">
        <v>76</v>
      </c>
      <c r="F514" s="134">
        <v>-45.74</v>
      </c>
      <c r="G514" s="134">
        <v>19.98</v>
      </c>
      <c r="H514" s="134">
        <v>19.98</v>
      </c>
      <c r="I514" s="134">
        <v>19.98</v>
      </c>
      <c r="J514" s="134">
        <v>39.979999999999997</v>
      </c>
      <c r="K514" s="134">
        <v>64.98</v>
      </c>
      <c r="L514" s="134">
        <v>90.97</v>
      </c>
      <c r="M514" s="134">
        <v>95.86</v>
      </c>
      <c r="N514" s="134">
        <v>105.04</v>
      </c>
      <c r="O514" s="134">
        <v>109.97</v>
      </c>
      <c r="P514" s="135">
        <v>115.56</v>
      </c>
      <c r="Q514" s="135">
        <v>121.22</v>
      </c>
      <c r="R514" s="135">
        <v>126.34</v>
      </c>
      <c r="S514" s="135">
        <v>126.37</v>
      </c>
      <c r="T514" s="135">
        <v>130.04</v>
      </c>
      <c r="U514" s="135">
        <v>130.04</v>
      </c>
      <c r="V514" s="135">
        <v>129.94999999999999</v>
      </c>
      <c r="W514" s="135">
        <v>128.66</v>
      </c>
      <c r="X514" s="135">
        <v>131.22</v>
      </c>
      <c r="Y514" s="135">
        <v>131.22</v>
      </c>
      <c r="Z514" s="135">
        <v>136.09</v>
      </c>
      <c r="AA514" s="135">
        <v>141.06</v>
      </c>
      <c r="AB514" s="135">
        <v>146.05000000000001</v>
      </c>
      <c r="AC514" s="135">
        <v>151.05000000000001</v>
      </c>
      <c r="AD514" s="135">
        <v>155.88</v>
      </c>
      <c r="AE514" s="135" t="s">
        <v>52</v>
      </c>
      <c r="AF514" s="135" t="s">
        <v>52</v>
      </c>
      <c r="AG514" s="134" t="s">
        <v>52</v>
      </c>
      <c r="AH514" s="134" t="s">
        <v>52</v>
      </c>
      <c r="AI514" s="121"/>
    </row>
    <row r="515" spans="1:35" x14ac:dyDescent="0.15">
      <c r="A515" s="126" t="s">
        <v>1655</v>
      </c>
      <c r="B515" s="126" t="s">
        <v>1656</v>
      </c>
      <c r="C515" s="126" t="s">
        <v>1657</v>
      </c>
      <c r="D515" s="126" t="s">
        <v>94</v>
      </c>
      <c r="E515" s="126" t="s">
        <v>76</v>
      </c>
      <c r="F515" s="134">
        <v>93.91</v>
      </c>
      <c r="G515" s="134">
        <v>102.73</v>
      </c>
      <c r="H515" s="134">
        <v>106.78</v>
      </c>
      <c r="I515" s="134">
        <v>112.04</v>
      </c>
      <c r="J515" s="134">
        <v>118.83</v>
      </c>
      <c r="K515" s="134">
        <v>125.47</v>
      </c>
      <c r="L515" s="134">
        <v>133.24</v>
      </c>
      <c r="M515" s="134">
        <v>155.63999999999999</v>
      </c>
      <c r="N515" s="134">
        <v>166.25</v>
      </c>
      <c r="O515" s="134">
        <v>174.27</v>
      </c>
      <c r="P515" s="135">
        <v>182.67</v>
      </c>
      <c r="Q515" s="135">
        <v>187.92</v>
      </c>
      <c r="R515" s="135">
        <v>191.83</v>
      </c>
      <c r="S515" s="135">
        <v>196.61</v>
      </c>
      <c r="T515" s="135">
        <v>196.61</v>
      </c>
      <c r="U515" s="135">
        <v>196.61</v>
      </c>
      <c r="V515" s="135">
        <v>196.61</v>
      </c>
      <c r="W515" s="135">
        <v>196.61</v>
      </c>
      <c r="X515" s="135">
        <v>196.61</v>
      </c>
      <c r="Y515" s="135">
        <v>196.61</v>
      </c>
      <c r="Z515" s="135">
        <v>196.61</v>
      </c>
      <c r="AA515" s="135">
        <v>201.61</v>
      </c>
      <c r="AB515" s="135">
        <v>206.61</v>
      </c>
      <c r="AC515" s="135">
        <v>211.77</v>
      </c>
      <c r="AD515" s="135">
        <v>214.92</v>
      </c>
      <c r="AE515" s="135">
        <v>219.15</v>
      </c>
      <c r="AF515" s="135">
        <v>224.1</v>
      </c>
      <c r="AG515" s="134">
        <v>230.76</v>
      </c>
      <c r="AH515" s="134">
        <v>237.6</v>
      </c>
      <c r="AI515" s="121"/>
    </row>
    <row r="516" spans="1:35" x14ac:dyDescent="0.15">
      <c r="A516" s="126" t="s">
        <v>1658</v>
      </c>
      <c r="B516" s="126" t="s">
        <v>1659</v>
      </c>
      <c r="C516" s="126" t="s">
        <v>1660</v>
      </c>
      <c r="D516" s="126" t="s">
        <v>94</v>
      </c>
      <c r="E516" s="126" t="s">
        <v>78</v>
      </c>
      <c r="F516" s="134" t="s">
        <v>52</v>
      </c>
      <c r="G516" s="134" t="s">
        <v>52</v>
      </c>
      <c r="H516" s="134">
        <v>744.03</v>
      </c>
      <c r="I516" s="134">
        <v>736.8</v>
      </c>
      <c r="J516" s="134">
        <v>786.2</v>
      </c>
      <c r="K516" s="134">
        <v>838.8</v>
      </c>
      <c r="L516" s="134">
        <v>910.18</v>
      </c>
      <c r="M516" s="134">
        <v>987.52</v>
      </c>
      <c r="N516" s="134">
        <v>1023.17</v>
      </c>
      <c r="O516" s="134">
        <v>1063.45</v>
      </c>
      <c r="P516" s="135">
        <v>1094.28</v>
      </c>
      <c r="Q516" s="135">
        <v>1124.79</v>
      </c>
      <c r="R516" s="135">
        <v>1169.25</v>
      </c>
      <c r="S516" s="135">
        <v>1215.17</v>
      </c>
      <c r="T516" s="135">
        <v>1238.79</v>
      </c>
      <c r="U516" s="135">
        <v>1238.79</v>
      </c>
      <c r="V516" s="135">
        <v>1238.79</v>
      </c>
      <c r="W516" s="135">
        <v>1263.44</v>
      </c>
      <c r="X516" s="135">
        <v>1263.44</v>
      </c>
      <c r="Y516" s="135">
        <v>1263.44</v>
      </c>
      <c r="Z516" s="135">
        <v>1313.85</v>
      </c>
      <c r="AA516" s="135">
        <v>1378.91</v>
      </c>
      <c r="AB516" s="135">
        <v>1461.51</v>
      </c>
      <c r="AC516" s="135">
        <v>1505.21</v>
      </c>
      <c r="AD516" s="135">
        <v>1565.26</v>
      </c>
      <c r="AE516" s="135">
        <v>1596.51</v>
      </c>
      <c r="AF516" s="135">
        <v>1660.26</v>
      </c>
      <c r="AG516" s="134">
        <v>1743.11</v>
      </c>
      <c r="AH516" s="134">
        <v>1830.09</v>
      </c>
      <c r="AI516" s="121"/>
    </row>
    <row r="517" spans="1:35" x14ac:dyDescent="0.15">
      <c r="A517" s="126" t="s">
        <v>1661</v>
      </c>
      <c r="B517" s="126" t="s">
        <v>1662</v>
      </c>
      <c r="C517" s="126" t="s">
        <v>1663</v>
      </c>
      <c r="D517" s="126" t="s">
        <v>94</v>
      </c>
      <c r="E517" s="126" t="s">
        <v>76</v>
      </c>
      <c r="F517" s="134">
        <v>86.68</v>
      </c>
      <c r="G517" s="134">
        <v>93.76</v>
      </c>
      <c r="H517" s="134">
        <v>106.31</v>
      </c>
      <c r="I517" s="134">
        <v>109.22</v>
      </c>
      <c r="J517" s="134">
        <v>114.13</v>
      </c>
      <c r="K517" s="134">
        <v>124.26</v>
      </c>
      <c r="L517" s="134">
        <v>134.19999999999999</v>
      </c>
      <c r="M517" s="134">
        <v>137.69</v>
      </c>
      <c r="N517" s="134">
        <v>150.69999999999999</v>
      </c>
      <c r="O517" s="134">
        <v>158.15</v>
      </c>
      <c r="P517" s="135">
        <v>165.89</v>
      </c>
      <c r="Q517" s="135">
        <v>174.01</v>
      </c>
      <c r="R517" s="135">
        <v>181.84</v>
      </c>
      <c r="S517" s="135">
        <v>187.3</v>
      </c>
      <c r="T517" s="135">
        <v>192.15</v>
      </c>
      <c r="U517" s="135">
        <v>192.15</v>
      </c>
      <c r="V517" s="135">
        <v>196.95</v>
      </c>
      <c r="W517" s="135">
        <v>200.69</v>
      </c>
      <c r="X517" s="135">
        <v>204.5</v>
      </c>
      <c r="Y517" s="135">
        <v>208.39</v>
      </c>
      <c r="Z517" s="135">
        <v>213.39</v>
      </c>
      <c r="AA517" s="135">
        <v>218.39</v>
      </c>
      <c r="AB517" s="135">
        <v>224.91</v>
      </c>
      <c r="AC517" s="135">
        <v>231.63</v>
      </c>
      <c r="AD517" s="135">
        <v>236.63</v>
      </c>
      <c r="AE517" s="135">
        <v>241.63</v>
      </c>
      <c r="AF517" s="135">
        <v>246.63</v>
      </c>
      <c r="AG517" s="134">
        <v>254</v>
      </c>
      <c r="AH517" s="134">
        <v>261.58999999999997</v>
      </c>
      <c r="AI517" s="121"/>
    </row>
    <row r="518" spans="1:35" ht="17" x14ac:dyDescent="0.15">
      <c r="A518" s="126" t="s">
        <v>1664</v>
      </c>
      <c r="B518" s="126" t="s">
        <v>1665</v>
      </c>
      <c r="C518" s="126" t="s">
        <v>1666</v>
      </c>
      <c r="D518" s="126" t="s">
        <v>194</v>
      </c>
      <c r="E518" s="126" t="s">
        <v>76</v>
      </c>
      <c r="F518" s="134">
        <v>50.12</v>
      </c>
      <c r="G518" s="134">
        <v>57.82</v>
      </c>
      <c r="H518" s="134">
        <v>63</v>
      </c>
      <c r="I518" s="134">
        <v>67.5</v>
      </c>
      <c r="J518" s="134">
        <v>71.099999999999994</v>
      </c>
      <c r="K518" s="134">
        <v>76.5</v>
      </c>
      <c r="L518" s="134">
        <v>83.97</v>
      </c>
      <c r="M518" s="134">
        <v>98.01</v>
      </c>
      <c r="N518" s="134">
        <v>105.74</v>
      </c>
      <c r="O518" s="134">
        <v>110.69</v>
      </c>
      <c r="P518" s="135">
        <v>113.4</v>
      </c>
      <c r="Q518" s="135">
        <v>116.1</v>
      </c>
      <c r="R518" s="135">
        <v>120.6</v>
      </c>
      <c r="S518" s="135">
        <v>123.57</v>
      </c>
      <c r="T518" s="135">
        <v>124.8</v>
      </c>
      <c r="U518" s="135">
        <v>124.8</v>
      </c>
      <c r="V518" s="135">
        <v>124.8</v>
      </c>
      <c r="W518" s="135">
        <v>124.8</v>
      </c>
      <c r="X518" s="135">
        <v>127.28</v>
      </c>
      <c r="Y518" s="135">
        <v>129.75</v>
      </c>
      <c r="Z518" s="135">
        <v>134.75</v>
      </c>
      <c r="AA518" s="135">
        <v>139.75</v>
      </c>
      <c r="AB518" s="135">
        <v>144.75</v>
      </c>
      <c r="AC518" s="135" t="s">
        <v>52</v>
      </c>
      <c r="AD518" s="135" t="s">
        <v>52</v>
      </c>
      <c r="AE518" s="135" t="s">
        <v>52</v>
      </c>
      <c r="AF518" s="135" t="s">
        <v>52</v>
      </c>
      <c r="AG518" s="134" t="s">
        <v>52</v>
      </c>
      <c r="AH518" s="134" t="s">
        <v>52</v>
      </c>
      <c r="AI518" s="121"/>
    </row>
    <row r="519" spans="1:35" x14ac:dyDescent="0.15">
      <c r="A519" s="126" t="s">
        <v>1667</v>
      </c>
      <c r="B519" s="126" t="s">
        <v>1668</v>
      </c>
      <c r="C519" s="126" t="s">
        <v>1669</v>
      </c>
      <c r="D519" s="126" t="s">
        <v>94</v>
      </c>
      <c r="E519" s="126" t="s">
        <v>76</v>
      </c>
      <c r="F519" s="134">
        <v>106.22</v>
      </c>
      <c r="G519" s="134">
        <v>105.73</v>
      </c>
      <c r="H519" s="134">
        <v>105.31</v>
      </c>
      <c r="I519" s="134">
        <v>117.26</v>
      </c>
      <c r="J519" s="134">
        <v>122.31</v>
      </c>
      <c r="K519" s="134">
        <v>140.34</v>
      </c>
      <c r="L519" s="134">
        <v>148.56</v>
      </c>
      <c r="M519" s="134">
        <v>155.84</v>
      </c>
      <c r="N519" s="134">
        <v>158.96</v>
      </c>
      <c r="O519" s="134">
        <v>163.65</v>
      </c>
      <c r="P519" s="135">
        <v>168.07</v>
      </c>
      <c r="Q519" s="135">
        <v>174.12</v>
      </c>
      <c r="R519" s="135">
        <v>179.95</v>
      </c>
      <c r="S519" s="135">
        <v>183.55</v>
      </c>
      <c r="T519" s="135">
        <v>183.55</v>
      </c>
      <c r="U519" s="135">
        <v>183.55</v>
      </c>
      <c r="V519" s="135">
        <v>183.55</v>
      </c>
      <c r="W519" s="135">
        <v>183.55</v>
      </c>
      <c r="X519" s="135">
        <v>183.55</v>
      </c>
      <c r="Y519" s="135">
        <v>183.55</v>
      </c>
      <c r="Z519" s="135">
        <v>186.76</v>
      </c>
      <c r="AA519" s="135">
        <v>191.76</v>
      </c>
      <c r="AB519" s="135">
        <v>197.49</v>
      </c>
      <c r="AC519" s="135">
        <v>203.39</v>
      </c>
      <c r="AD519" s="135">
        <v>208.39</v>
      </c>
      <c r="AE519" s="135">
        <v>213.39</v>
      </c>
      <c r="AF519" s="135">
        <v>218.39</v>
      </c>
      <c r="AG519" s="134">
        <v>224.92</v>
      </c>
      <c r="AH519" s="134">
        <v>231.65</v>
      </c>
      <c r="AI519" s="121"/>
    </row>
    <row r="520" spans="1:35" x14ac:dyDescent="0.15">
      <c r="A520" s="126" t="s">
        <v>1670</v>
      </c>
      <c r="B520" s="126" t="s">
        <v>1671</v>
      </c>
      <c r="C520" s="126" t="s">
        <v>1672</v>
      </c>
      <c r="D520" s="126" t="s">
        <v>94</v>
      </c>
      <c r="E520" s="126" t="s">
        <v>76</v>
      </c>
      <c r="F520" s="134">
        <v>88.71</v>
      </c>
      <c r="G520" s="134">
        <v>108.89</v>
      </c>
      <c r="H520" s="134">
        <v>108.89</v>
      </c>
      <c r="I520" s="134">
        <v>108.89</v>
      </c>
      <c r="J520" s="134">
        <v>108.89</v>
      </c>
      <c r="K520" s="134">
        <v>117.02</v>
      </c>
      <c r="L520" s="134">
        <v>127.88</v>
      </c>
      <c r="M520" s="134">
        <v>147.04</v>
      </c>
      <c r="N520" s="134">
        <v>161.55000000000001</v>
      </c>
      <c r="O520" s="134">
        <v>169.55</v>
      </c>
      <c r="P520" s="135">
        <v>174.51</v>
      </c>
      <c r="Q520" s="135">
        <v>179.55</v>
      </c>
      <c r="R520" s="135">
        <v>184.68</v>
      </c>
      <c r="S520" s="135">
        <v>187.65</v>
      </c>
      <c r="T520" s="135">
        <v>188.55</v>
      </c>
      <c r="U520" s="135">
        <v>188.55</v>
      </c>
      <c r="V520" s="135">
        <v>188.55</v>
      </c>
      <c r="W520" s="135">
        <v>191.34</v>
      </c>
      <c r="X520" s="135">
        <v>191.34</v>
      </c>
      <c r="Y520" s="135">
        <v>191.34</v>
      </c>
      <c r="Z520" s="135">
        <v>196.29</v>
      </c>
      <c r="AA520" s="135">
        <v>201.24</v>
      </c>
      <c r="AB520" s="135">
        <v>207.27</v>
      </c>
      <c r="AC520" s="135">
        <v>213.47</v>
      </c>
      <c r="AD520" s="135">
        <v>217.74</v>
      </c>
      <c r="AE520" s="135">
        <v>222.74</v>
      </c>
      <c r="AF520" s="135">
        <v>227.74</v>
      </c>
      <c r="AG520" s="134">
        <v>234.54</v>
      </c>
      <c r="AH520" s="134">
        <v>241.55</v>
      </c>
      <c r="AI520" s="121"/>
    </row>
    <row r="521" spans="1:35" x14ac:dyDescent="0.15">
      <c r="A521" s="126" t="s">
        <v>1673</v>
      </c>
      <c r="B521" s="126" t="s">
        <v>1674</v>
      </c>
      <c r="C521" s="126" t="s">
        <v>1675</v>
      </c>
      <c r="D521" s="126" t="s">
        <v>94</v>
      </c>
      <c r="E521" s="126" t="s">
        <v>86</v>
      </c>
      <c r="F521" s="134">
        <v>45.34</v>
      </c>
      <c r="G521" s="134">
        <v>50.87</v>
      </c>
      <c r="H521" s="134">
        <v>53.64</v>
      </c>
      <c r="I521" s="134">
        <v>59</v>
      </c>
      <c r="J521" s="134">
        <v>74.06</v>
      </c>
      <c r="K521" s="139">
        <v>78.5</v>
      </c>
      <c r="L521" s="134">
        <v>104.5</v>
      </c>
      <c r="M521" s="134">
        <v>119.8</v>
      </c>
      <c r="N521" s="134">
        <v>137.69</v>
      </c>
      <c r="O521" s="134">
        <v>143.16999999999999</v>
      </c>
      <c r="P521" s="135">
        <v>150.24</v>
      </c>
      <c r="Q521" s="135">
        <v>157.66</v>
      </c>
      <c r="R521" s="135">
        <v>165.45</v>
      </c>
      <c r="S521" s="135">
        <v>173.62</v>
      </c>
      <c r="T521" s="135">
        <v>178.72</v>
      </c>
      <c r="U521" s="135">
        <v>178.72</v>
      </c>
      <c r="V521" s="135">
        <v>178.72</v>
      </c>
      <c r="W521" s="135">
        <v>178.72</v>
      </c>
      <c r="X521" s="135">
        <v>182.28</v>
      </c>
      <c r="Y521" s="135">
        <v>185.9</v>
      </c>
      <c r="Z521" s="135">
        <v>189.6</v>
      </c>
      <c r="AA521" s="135">
        <v>189.6</v>
      </c>
      <c r="AB521" s="135">
        <v>197.07</v>
      </c>
      <c r="AC521" s="135">
        <v>216.66</v>
      </c>
      <c r="AD521" s="135">
        <v>225.2</v>
      </c>
      <c r="AE521" s="135">
        <v>240.19</v>
      </c>
      <c r="AF521" s="135">
        <v>249.66</v>
      </c>
      <c r="AG521" s="134">
        <v>264.5</v>
      </c>
      <c r="AH521" s="134">
        <v>277.5</v>
      </c>
      <c r="AI521" s="121"/>
    </row>
    <row r="522" spans="1:35" x14ac:dyDescent="0.15">
      <c r="A522" s="126" t="s">
        <v>1676</v>
      </c>
      <c r="B522" s="126" t="s">
        <v>1677</v>
      </c>
      <c r="C522" s="126" t="s">
        <v>1678</v>
      </c>
      <c r="D522" s="126" t="s">
        <v>94</v>
      </c>
      <c r="E522" s="126" t="s">
        <v>84</v>
      </c>
      <c r="F522" s="134">
        <v>22.76</v>
      </c>
      <c r="G522" s="134">
        <v>24.4</v>
      </c>
      <c r="H522" s="134">
        <v>25.62</v>
      </c>
      <c r="I522" s="134">
        <v>28.18</v>
      </c>
      <c r="J522" s="134">
        <v>29.02</v>
      </c>
      <c r="K522" s="134">
        <v>30.43</v>
      </c>
      <c r="L522" s="134">
        <v>33.17</v>
      </c>
      <c r="M522" s="134">
        <v>36.49</v>
      </c>
      <c r="N522" s="134">
        <v>39.32</v>
      </c>
      <c r="O522" s="134">
        <v>41.21</v>
      </c>
      <c r="P522" s="135">
        <v>43.18</v>
      </c>
      <c r="Q522" s="135">
        <v>44.43</v>
      </c>
      <c r="R522" s="135">
        <v>45.74</v>
      </c>
      <c r="S522" s="135">
        <v>46.9</v>
      </c>
      <c r="T522" s="135">
        <v>47.83</v>
      </c>
      <c r="U522" s="135">
        <v>47.83</v>
      </c>
      <c r="V522" s="135">
        <v>47.83</v>
      </c>
      <c r="W522" s="135">
        <v>52.82</v>
      </c>
      <c r="X522" s="135">
        <v>53.87</v>
      </c>
      <c r="Y522" s="135">
        <v>54.94</v>
      </c>
      <c r="Z522" s="135">
        <v>56.03</v>
      </c>
      <c r="AA522" s="135">
        <v>57.14</v>
      </c>
      <c r="AB522" s="135">
        <v>58.84</v>
      </c>
      <c r="AC522" s="135">
        <v>60.6</v>
      </c>
      <c r="AD522" s="135">
        <v>61.81</v>
      </c>
      <c r="AE522" s="135">
        <v>63.04</v>
      </c>
      <c r="AF522" s="135">
        <v>68.03</v>
      </c>
      <c r="AG522" s="134">
        <v>73.02</v>
      </c>
      <c r="AH522" s="134">
        <v>75.2</v>
      </c>
      <c r="AI522" s="121"/>
    </row>
    <row r="523" spans="1:35" x14ac:dyDescent="0.15">
      <c r="A523" s="126" t="s">
        <v>1679</v>
      </c>
      <c r="B523" s="126" t="s">
        <v>1680</v>
      </c>
      <c r="C523" s="126" t="s">
        <v>1681</v>
      </c>
      <c r="D523" s="126" t="s">
        <v>94</v>
      </c>
      <c r="E523" s="126" t="s">
        <v>86</v>
      </c>
      <c r="F523" s="134">
        <v>45.65</v>
      </c>
      <c r="G523" s="134">
        <v>53.2</v>
      </c>
      <c r="H523" s="134">
        <v>48.99</v>
      </c>
      <c r="I523" s="134">
        <v>51.19</v>
      </c>
      <c r="J523" s="134">
        <v>54.77</v>
      </c>
      <c r="K523" s="134">
        <v>57.21</v>
      </c>
      <c r="L523" s="134">
        <v>61.88</v>
      </c>
      <c r="M523" s="134">
        <v>71.16</v>
      </c>
      <c r="N523" s="134">
        <v>80.08</v>
      </c>
      <c r="O523" s="134">
        <v>83.68</v>
      </c>
      <c r="P523" s="135">
        <v>87.55</v>
      </c>
      <c r="Q523" s="135">
        <v>91.47</v>
      </c>
      <c r="R523" s="135">
        <v>94.67</v>
      </c>
      <c r="S523" s="135">
        <v>97.98</v>
      </c>
      <c r="T523" s="135">
        <v>99.45</v>
      </c>
      <c r="U523" s="135">
        <v>99.45</v>
      </c>
      <c r="V523" s="135">
        <v>99.45</v>
      </c>
      <c r="W523" s="135">
        <v>102.43</v>
      </c>
      <c r="X523" s="135">
        <v>104.47</v>
      </c>
      <c r="Y523" s="135">
        <v>106.55</v>
      </c>
      <c r="Z523" s="135">
        <v>111.55</v>
      </c>
      <c r="AA523" s="135">
        <v>116.55</v>
      </c>
      <c r="AB523" s="135">
        <v>128.55000000000001</v>
      </c>
      <c r="AC523" s="135">
        <v>152.55000000000001</v>
      </c>
      <c r="AD523" s="135">
        <v>162.55000000000001</v>
      </c>
      <c r="AE523" s="135">
        <v>177.55</v>
      </c>
      <c r="AF523" s="135">
        <v>187.55</v>
      </c>
      <c r="AG523" s="134">
        <v>202.55</v>
      </c>
      <c r="AH523" s="134">
        <v>215.55</v>
      </c>
      <c r="AI523" s="121"/>
    </row>
    <row r="524" spans="1:35" ht="17" x14ac:dyDescent="0.15">
      <c r="A524" s="126" t="s">
        <v>1682</v>
      </c>
      <c r="B524" s="126" t="s">
        <v>1683</v>
      </c>
      <c r="C524" s="126" t="s">
        <v>1684</v>
      </c>
      <c r="D524" s="126" t="s">
        <v>94</v>
      </c>
      <c r="E524" s="126" t="s">
        <v>80</v>
      </c>
      <c r="F524" s="134" t="s">
        <v>52</v>
      </c>
      <c r="G524" s="134" t="s">
        <v>52</v>
      </c>
      <c r="H524" s="134" t="s">
        <v>52</v>
      </c>
      <c r="I524" s="134" t="s">
        <v>52</v>
      </c>
      <c r="J524" s="134" t="s">
        <v>52</v>
      </c>
      <c r="K524" s="134" t="s">
        <v>52</v>
      </c>
      <c r="L524" s="134" t="s">
        <v>52</v>
      </c>
      <c r="M524" s="134" t="s">
        <v>52</v>
      </c>
      <c r="N524" s="134" t="s">
        <v>52</v>
      </c>
      <c r="O524" s="134" t="s">
        <v>52</v>
      </c>
      <c r="P524" s="135" t="s">
        <v>52</v>
      </c>
      <c r="Q524" s="134" t="s">
        <v>52</v>
      </c>
      <c r="R524" s="134" t="s">
        <v>52</v>
      </c>
      <c r="S524" s="134" t="s">
        <v>52</v>
      </c>
      <c r="T524" s="134" t="s">
        <v>52</v>
      </c>
      <c r="U524" s="134" t="s">
        <v>52</v>
      </c>
      <c r="V524" s="134" t="s">
        <v>52</v>
      </c>
      <c r="W524" s="134" t="s">
        <v>52</v>
      </c>
      <c r="X524" s="134" t="s">
        <v>52</v>
      </c>
      <c r="Y524" s="134" t="s">
        <v>52</v>
      </c>
      <c r="Z524" s="134" t="s">
        <v>52</v>
      </c>
      <c r="AA524" s="135" t="s">
        <v>52</v>
      </c>
      <c r="AB524" s="135" t="s">
        <v>52</v>
      </c>
      <c r="AC524" s="135" t="s">
        <v>52</v>
      </c>
      <c r="AD524" s="135" t="s">
        <v>52</v>
      </c>
      <c r="AE524" s="135" t="s">
        <v>52</v>
      </c>
      <c r="AF524" s="135" t="s">
        <v>52</v>
      </c>
      <c r="AG524" s="134">
        <v>0</v>
      </c>
      <c r="AH524" s="134">
        <v>0</v>
      </c>
      <c r="AI524" s="121"/>
    </row>
    <row r="525" spans="1:35" ht="17" x14ac:dyDescent="0.15">
      <c r="A525" s="126" t="s">
        <v>1685</v>
      </c>
      <c r="B525" s="126" t="s">
        <v>1686</v>
      </c>
      <c r="C525" s="126" t="s">
        <v>1687</v>
      </c>
      <c r="D525" s="126" t="s">
        <v>94</v>
      </c>
      <c r="E525" s="126" t="s">
        <v>78</v>
      </c>
      <c r="F525" s="134" t="s">
        <v>52</v>
      </c>
      <c r="G525" s="134" t="s">
        <v>52</v>
      </c>
      <c r="H525" s="134" t="s">
        <v>52</v>
      </c>
      <c r="I525" s="134" t="s">
        <v>52</v>
      </c>
      <c r="J525" s="134" t="s">
        <v>52</v>
      </c>
      <c r="K525" s="134" t="s">
        <v>52</v>
      </c>
      <c r="L525" s="134" t="s">
        <v>52</v>
      </c>
      <c r="M525" s="134" t="s">
        <v>52</v>
      </c>
      <c r="N525" s="134" t="s">
        <v>52</v>
      </c>
      <c r="O525" s="134" t="s">
        <v>52</v>
      </c>
      <c r="P525" s="134" t="s">
        <v>52</v>
      </c>
      <c r="Q525" s="134" t="s">
        <v>52</v>
      </c>
      <c r="R525" s="134" t="s">
        <v>52</v>
      </c>
      <c r="S525" s="134" t="s">
        <v>52</v>
      </c>
      <c r="T525" s="134" t="s">
        <v>52</v>
      </c>
      <c r="U525" s="134" t="s">
        <v>52</v>
      </c>
      <c r="V525" s="134" t="s">
        <v>52</v>
      </c>
      <c r="W525" s="134" t="s">
        <v>52</v>
      </c>
      <c r="X525" s="134" t="s">
        <v>52</v>
      </c>
      <c r="Y525" s="134" t="s">
        <v>52</v>
      </c>
      <c r="Z525" s="134" t="s">
        <v>52</v>
      </c>
      <c r="AA525" s="134" t="s">
        <v>52</v>
      </c>
      <c r="AB525" s="134" t="s">
        <v>52</v>
      </c>
      <c r="AC525" s="134" t="s">
        <v>52</v>
      </c>
      <c r="AD525" s="135" t="s">
        <v>52</v>
      </c>
      <c r="AE525" s="135">
        <v>1566.39</v>
      </c>
      <c r="AF525" s="135">
        <v>1613.23</v>
      </c>
      <c r="AG525" s="134">
        <v>1693.73</v>
      </c>
      <c r="AH525" s="134">
        <v>1778.25</v>
      </c>
      <c r="AI525" s="121"/>
    </row>
    <row r="526" spans="1:35" x14ac:dyDescent="0.15">
      <c r="A526" s="126" t="s">
        <v>1688</v>
      </c>
      <c r="B526" s="126" t="s">
        <v>1689</v>
      </c>
      <c r="C526" s="126" t="s">
        <v>1690</v>
      </c>
      <c r="D526" s="126" t="s">
        <v>94</v>
      </c>
      <c r="E526" s="126" t="s">
        <v>76</v>
      </c>
      <c r="F526" s="134" t="s">
        <v>52</v>
      </c>
      <c r="G526" s="134">
        <v>21.26</v>
      </c>
      <c r="H526" s="134">
        <v>35</v>
      </c>
      <c r="I526" s="134">
        <v>35</v>
      </c>
      <c r="J526" s="134">
        <v>40</v>
      </c>
      <c r="K526" s="134">
        <v>40</v>
      </c>
      <c r="L526" s="134">
        <v>40</v>
      </c>
      <c r="M526" s="134">
        <v>60</v>
      </c>
      <c r="N526" s="134">
        <v>63</v>
      </c>
      <c r="O526" s="134">
        <v>66.02</v>
      </c>
      <c r="P526" s="135">
        <v>68</v>
      </c>
      <c r="Q526" s="135">
        <v>71.36</v>
      </c>
      <c r="R526" s="135">
        <v>74.88</v>
      </c>
      <c r="S526" s="135">
        <v>78.569999999999993</v>
      </c>
      <c r="T526" s="135">
        <v>81.63</v>
      </c>
      <c r="U526" s="135">
        <v>81.63</v>
      </c>
      <c r="V526" s="135">
        <v>81.63</v>
      </c>
      <c r="W526" s="135">
        <v>81.63</v>
      </c>
      <c r="X526" s="135">
        <v>81.63</v>
      </c>
      <c r="Y526" s="135">
        <v>81.63</v>
      </c>
      <c r="Z526" s="135">
        <v>86.63</v>
      </c>
      <c r="AA526" s="135">
        <v>91.63</v>
      </c>
      <c r="AB526" s="135">
        <v>94.38</v>
      </c>
      <c r="AC526" s="135">
        <v>99.38</v>
      </c>
      <c r="AD526" s="135">
        <v>104.38</v>
      </c>
      <c r="AE526" s="135">
        <v>109.38</v>
      </c>
      <c r="AF526" s="135">
        <v>114.38</v>
      </c>
      <c r="AG526" s="134">
        <v>119.38</v>
      </c>
      <c r="AH526" s="134">
        <v>124.38</v>
      </c>
      <c r="AI526" s="121"/>
    </row>
    <row r="527" spans="1:35" ht="17" x14ac:dyDescent="0.15">
      <c r="A527" s="126" t="s">
        <v>1691</v>
      </c>
      <c r="B527" s="126" t="s">
        <v>1692</v>
      </c>
      <c r="C527" s="126" t="s">
        <v>1693</v>
      </c>
      <c r="D527" s="126" t="s">
        <v>194</v>
      </c>
      <c r="E527" s="126" t="s">
        <v>76</v>
      </c>
      <c r="F527" s="134">
        <v>81.22</v>
      </c>
      <c r="G527" s="134">
        <v>76.650000000000006</v>
      </c>
      <c r="H527" s="134">
        <v>88.61</v>
      </c>
      <c r="I527" s="134">
        <v>92.59</v>
      </c>
      <c r="J527" s="134">
        <v>96.92</v>
      </c>
      <c r="K527" s="134">
        <v>99.71</v>
      </c>
      <c r="L527" s="134">
        <v>102.02</v>
      </c>
      <c r="M527" s="134">
        <v>105.08</v>
      </c>
      <c r="N527" s="134">
        <v>108.07</v>
      </c>
      <c r="O527" s="134">
        <v>111.29</v>
      </c>
      <c r="P527" s="135">
        <v>114</v>
      </c>
      <c r="Q527" s="135">
        <v>117.14</v>
      </c>
      <c r="R527" s="135">
        <v>123</v>
      </c>
      <c r="S527" s="135">
        <v>129.03</v>
      </c>
      <c r="T527" s="135">
        <v>132.9</v>
      </c>
      <c r="U527" s="135">
        <v>132.9</v>
      </c>
      <c r="V527" s="135">
        <v>132.9</v>
      </c>
      <c r="W527" s="135">
        <v>137.82</v>
      </c>
      <c r="X527" s="135">
        <v>137.82</v>
      </c>
      <c r="Y527" s="135">
        <v>140.56</v>
      </c>
      <c r="Z527" s="135">
        <v>147.32</v>
      </c>
      <c r="AA527" s="135">
        <v>152.32</v>
      </c>
      <c r="AB527" s="135">
        <v>157.32</v>
      </c>
      <c r="AC527" s="135" t="s">
        <v>52</v>
      </c>
      <c r="AD527" s="135" t="s">
        <v>52</v>
      </c>
      <c r="AE527" s="135" t="s">
        <v>52</v>
      </c>
      <c r="AF527" s="135" t="s">
        <v>52</v>
      </c>
      <c r="AG527" s="134" t="s">
        <v>52</v>
      </c>
      <c r="AH527" s="134" t="s">
        <v>52</v>
      </c>
      <c r="AI527" s="121"/>
    </row>
    <row r="528" spans="1:35" ht="17" x14ac:dyDescent="0.15">
      <c r="A528" s="126" t="s">
        <v>1694</v>
      </c>
      <c r="B528" s="126" t="s">
        <v>1695</v>
      </c>
      <c r="C528" s="126" t="s">
        <v>1696</v>
      </c>
      <c r="D528" s="126" t="s">
        <v>94</v>
      </c>
      <c r="E528" s="126" t="s">
        <v>76</v>
      </c>
      <c r="F528" s="134" t="s">
        <v>52</v>
      </c>
      <c r="G528" s="134" t="s">
        <v>52</v>
      </c>
      <c r="H528" s="134" t="s">
        <v>52</v>
      </c>
      <c r="I528" s="134" t="s">
        <v>52</v>
      </c>
      <c r="J528" s="134" t="s">
        <v>52</v>
      </c>
      <c r="K528" s="134" t="s">
        <v>52</v>
      </c>
      <c r="L528" s="134" t="s">
        <v>52</v>
      </c>
      <c r="M528" s="134" t="s">
        <v>52</v>
      </c>
      <c r="N528" s="134" t="s">
        <v>52</v>
      </c>
      <c r="O528" s="134" t="s">
        <v>52</v>
      </c>
      <c r="P528" s="135" t="s">
        <v>52</v>
      </c>
      <c r="Q528" s="135" t="s">
        <v>52</v>
      </c>
      <c r="R528" s="135" t="s">
        <v>52</v>
      </c>
      <c r="S528" s="135" t="s">
        <v>52</v>
      </c>
      <c r="T528" s="135" t="s">
        <v>52</v>
      </c>
      <c r="U528" s="135" t="s">
        <v>52</v>
      </c>
      <c r="V528" s="135" t="s">
        <v>52</v>
      </c>
      <c r="W528" s="135" t="s">
        <v>52</v>
      </c>
      <c r="X528" s="135" t="s">
        <v>52</v>
      </c>
      <c r="Y528" s="135" t="s">
        <v>52</v>
      </c>
      <c r="Z528" s="135" t="s">
        <v>52</v>
      </c>
      <c r="AA528" s="135" t="s">
        <v>52</v>
      </c>
      <c r="AB528" s="135" t="s">
        <v>52</v>
      </c>
      <c r="AC528" s="135">
        <v>172.22</v>
      </c>
      <c r="AD528" s="135">
        <v>177.12</v>
      </c>
      <c r="AE528" s="135">
        <v>182.11</v>
      </c>
      <c r="AF528" s="135">
        <v>187.11</v>
      </c>
      <c r="AG528" s="134">
        <v>192.06</v>
      </c>
      <c r="AH528" s="134">
        <v>197.82</v>
      </c>
      <c r="AI528" s="121"/>
    </row>
    <row r="529" spans="1:35" x14ac:dyDescent="0.15">
      <c r="A529" s="126" t="s">
        <v>1697</v>
      </c>
      <c r="B529" s="16" t="s">
        <v>1698</v>
      </c>
      <c r="C529" s="126" t="s">
        <v>1699</v>
      </c>
      <c r="D529" s="126" t="s">
        <v>94</v>
      </c>
      <c r="E529" s="126" t="s">
        <v>82</v>
      </c>
      <c r="F529" s="134">
        <v>465.48</v>
      </c>
      <c r="G529" s="134">
        <v>491.94</v>
      </c>
      <c r="H529" s="134">
        <v>546.03</v>
      </c>
      <c r="I529" s="134">
        <v>586.26</v>
      </c>
      <c r="J529" s="134">
        <v>620.46</v>
      </c>
      <c r="K529" s="134">
        <v>660.78</v>
      </c>
      <c r="L529" s="134">
        <v>724.95</v>
      </c>
      <c r="M529" s="134">
        <v>859.32</v>
      </c>
      <c r="N529" s="134">
        <v>910.26</v>
      </c>
      <c r="O529" s="134">
        <v>954.18</v>
      </c>
      <c r="P529" s="135">
        <v>1001.34</v>
      </c>
      <c r="Q529" s="135">
        <v>1050.8399999999999</v>
      </c>
      <c r="R529" s="135">
        <v>1098</v>
      </c>
      <c r="S529" s="135">
        <v>1133.6400000000001</v>
      </c>
      <c r="T529" s="135">
        <v>1161.99</v>
      </c>
      <c r="U529" s="135">
        <v>1161.99</v>
      </c>
      <c r="V529" s="135">
        <v>1161.99</v>
      </c>
      <c r="W529" s="135">
        <v>1161.99</v>
      </c>
      <c r="X529" s="135">
        <v>1161.99</v>
      </c>
      <c r="Y529" s="135">
        <v>1161.99</v>
      </c>
      <c r="Z529" s="135">
        <v>1207.8900000000001</v>
      </c>
      <c r="AA529" s="135">
        <v>1255.5899999999999</v>
      </c>
      <c r="AB529" s="135">
        <v>1317.78</v>
      </c>
      <c r="AC529" s="135">
        <v>1383.57</v>
      </c>
      <c r="AD529" s="135">
        <v>1438.74</v>
      </c>
      <c r="AE529" s="135">
        <v>1510.56</v>
      </c>
      <c r="AF529" s="135">
        <v>1555.74</v>
      </c>
      <c r="AG529" s="134">
        <v>1633.41</v>
      </c>
      <c r="AH529" s="134">
        <v>1714.95</v>
      </c>
      <c r="AI529" s="121"/>
    </row>
    <row r="530" spans="1:35" ht="17" x14ac:dyDescent="0.15">
      <c r="A530" s="126" t="s">
        <v>1700</v>
      </c>
      <c r="B530" s="126" t="s">
        <v>1701</v>
      </c>
      <c r="C530" s="126" t="s">
        <v>1702</v>
      </c>
      <c r="D530" s="126" t="s">
        <v>194</v>
      </c>
      <c r="E530" s="126" t="s">
        <v>76</v>
      </c>
      <c r="F530" s="134">
        <v>67.510000000000005</v>
      </c>
      <c r="G530" s="134">
        <v>75.88</v>
      </c>
      <c r="H530" s="134">
        <v>93.52</v>
      </c>
      <c r="I530" s="134">
        <v>96.07</v>
      </c>
      <c r="J530" s="134">
        <v>99.86</v>
      </c>
      <c r="K530" s="134">
        <v>106.2</v>
      </c>
      <c r="L530" s="134">
        <v>114.98</v>
      </c>
      <c r="M530" s="134">
        <v>119.85</v>
      </c>
      <c r="N530" s="134">
        <v>125.16</v>
      </c>
      <c r="O530" s="134">
        <v>130.94</v>
      </c>
      <c r="P530" s="135">
        <v>134.26</v>
      </c>
      <c r="Q530" s="135">
        <v>139.5</v>
      </c>
      <c r="R530" s="135">
        <v>142.29</v>
      </c>
      <c r="S530" s="135" t="s">
        <v>52</v>
      </c>
      <c r="T530" s="135" t="s">
        <v>52</v>
      </c>
      <c r="U530" s="135" t="s">
        <v>52</v>
      </c>
      <c r="V530" s="135" t="s">
        <v>52</v>
      </c>
      <c r="W530" s="135" t="s">
        <v>52</v>
      </c>
      <c r="X530" s="135" t="s">
        <v>52</v>
      </c>
      <c r="Y530" s="135" t="s">
        <v>52</v>
      </c>
      <c r="Z530" s="135" t="s">
        <v>52</v>
      </c>
      <c r="AA530" s="135" t="s">
        <v>52</v>
      </c>
      <c r="AB530" s="135" t="s">
        <v>52</v>
      </c>
      <c r="AC530" s="135" t="s">
        <v>52</v>
      </c>
      <c r="AD530" s="135" t="s">
        <v>52</v>
      </c>
      <c r="AE530" s="135" t="s">
        <v>52</v>
      </c>
      <c r="AF530" s="135" t="s">
        <v>52</v>
      </c>
      <c r="AG530" s="134" t="s">
        <v>52</v>
      </c>
      <c r="AH530" s="134" t="s">
        <v>52</v>
      </c>
      <c r="AI530" s="121"/>
    </row>
    <row r="531" spans="1:35" ht="17" x14ac:dyDescent="0.2">
      <c r="A531" s="105" t="s">
        <v>1703</v>
      </c>
      <c r="B531" s="105" t="s">
        <v>52</v>
      </c>
      <c r="C531" s="126" t="s">
        <v>1704</v>
      </c>
      <c r="D531" s="126" t="s">
        <v>94</v>
      </c>
      <c r="E531" s="126" t="s">
        <v>80</v>
      </c>
      <c r="F531" s="134" t="s">
        <v>52</v>
      </c>
      <c r="G531" s="134" t="s">
        <v>52</v>
      </c>
      <c r="H531" s="134" t="s">
        <v>52</v>
      </c>
      <c r="I531" s="134" t="s">
        <v>52</v>
      </c>
      <c r="J531" s="134" t="s">
        <v>52</v>
      </c>
      <c r="K531" s="134" t="s">
        <v>52</v>
      </c>
      <c r="L531" s="134" t="s">
        <v>52</v>
      </c>
      <c r="M531" s="134" t="s">
        <v>52</v>
      </c>
      <c r="N531" s="134" t="s">
        <v>52</v>
      </c>
      <c r="O531" s="134" t="s">
        <v>52</v>
      </c>
      <c r="P531" s="134" t="s">
        <v>52</v>
      </c>
      <c r="Q531" s="134" t="s">
        <v>52</v>
      </c>
      <c r="R531" s="134" t="s">
        <v>52</v>
      </c>
      <c r="S531" s="134" t="s">
        <v>52</v>
      </c>
      <c r="T531" s="134" t="s">
        <v>52</v>
      </c>
      <c r="U531" s="134" t="s">
        <v>52</v>
      </c>
      <c r="V531" s="134" t="s">
        <v>52</v>
      </c>
      <c r="W531" s="134" t="s">
        <v>52</v>
      </c>
      <c r="X531" s="134" t="s">
        <v>52</v>
      </c>
      <c r="Y531" s="134" t="s">
        <v>52</v>
      </c>
      <c r="Z531" s="134" t="s">
        <v>52</v>
      </c>
      <c r="AA531" s="134" t="s">
        <v>52</v>
      </c>
      <c r="AB531" s="134" t="s">
        <v>52</v>
      </c>
      <c r="AC531" s="134" t="s">
        <v>52</v>
      </c>
      <c r="AD531" s="134" t="s">
        <v>52</v>
      </c>
      <c r="AE531" s="134" t="s">
        <v>52</v>
      </c>
      <c r="AF531" s="135" t="s">
        <v>52</v>
      </c>
      <c r="AG531" s="134">
        <v>0</v>
      </c>
      <c r="AH531" s="134">
        <v>0</v>
      </c>
      <c r="AI531" s="121"/>
    </row>
    <row r="532" spans="1:35" x14ac:dyDescent="0.2">
      <c r="A532" s="105" t="s">
        <v>1705</v>
      </c>
      <c r="B532" s="105" t="s">
        <v>52</v>
      </c>
      <c r="C532" s="126" t="s">
        <v>1706</v>
      </c>
      <c r="D532" s="126" t="s">
        <v>94</v>
      </c>
      <c r="E532" s="126" t="s">
        <v>86</v>
      </c>
      <c r="F532" s="134" t="s">
        <v>52</v>
      </c>
      <c r="G532" s="134" t="s">
        <v>52</v>
      </c>
      <c r="H532" s="134" t="s">
        <v>52</v>
      </c>
      <c r="I532" s="134" t="s">
        <v>52</v>
      </c>
      <c r="J532" s="134" t="s">
        <v>52</v>
      </c>
      <c r="K532" s="134" t="s">
        <v>52</v>
      </c>
      <c r="L532" s="134" t="s">
        <v>52</v>
      </c>
      <c r="M532" s="134" t="s">
        <v>52</v>
      </c>
      <c r="N532" s="134" t="s">
        <v>52</v>
      </c>
      <c r="O532" s="134" t="s">
        <v>52</v>
      </c>
      <c r="P532" s="134" t="s">
        <v>52</v>
      </c>
      <c r="Q532" s="134" t="s">
        <v>52</v>
      </c>
      <c r="R532" s="134" t="s">
        <v>52</v>
      </c>
      <c r="S532" s="134" t="s">
        <v>52</v>
      </c>
      <c r="T532" s="134" t="s">
        <v>52</v>
      </c>
      <c r="U532" s="134" t="s">
        <v>52</v>
      </c>
      <c r="V532" s="134" t="s">
        <v>52</v>
      </c>
      <c r="W532" s="134" t="s">
        <v>52</v>
      </c>
      <c r="X532" s="134" t="s">
        <v>52</v>
      </c>
      <c r="Y532" s="134" t="s">
        <v>52</v>
      </c>
      <c r="Z532" s="134" t="s">
        <v>52</v>
      </c>
      <c r="AA532" s="134" t="s">
        <v>52</v>
      </c>
      <c r="AB532" s="134" t="s">
        <v>52</v>
      </c>
      <c r="AC532" s="134" t="s">
        <v>52</v>
      </c>
      <c r="AD532" s="134" t="s">
        <v>52</v>
      </c>
      <c r="AE532" s="134" t="s">
        <v>52</v>
      </c>
      <c r="AF532" s="135">
        <v>221.28</v>
      </c>
      <c r="AG532" s="134">
        <v>236.28</v>
      </c>
      <c r="AH532" s="134">
        <v>249.28</v>
      </c>
      <c r="AI532" s="121"/>
    </row>
    <row r="533" spans="1:35" x14ac:dyDescent="0.15">
      <c r="A533" s="126" t="s">
        <v>1707</v>
      </c>
      <c r="B533" s="126" t="s">
        <v>1708</v>
      </c>
      <c r="C533" s="126" t="s">
        <v>1709</v>
      </c>
      <c r="D533" s="126" t="s">
        <v>94</v>
      </c>
      <c r="E533" s="126" t="s">
        <v>84</v>
      </c>
      <c r="F533" s="134">
        <v>20.04</v>
      </c>
      <c r="G533" s="134">
        <v>21.46</v>
      </c>
      <c r="H533" s="134">
        <v>23.33</v>
      </c>
      <c r="I533" s="134">
        <v>24.38</v>
      </c>
      <c r="J533" s="134">
        <v>25.47</v>
      </c>
      <c r="K533" s="134">
        <v>27.14</v>
      </c>
      <c r="L533" s="134">
        <v>29.84</v>
      </c>
      <c r="M533" s="134">
        <v>38.549999999999997</v>
      </c>
      <c r="N533" s="134">
        <v>41.62</v>
      </c>
      <c r="O533" s="134">
        <v>43.67</v>
      </c>
      <c r="P533" s="135">
        <v>45.84</v>
      </c>
      <c r="Q533" s="135">
        <v>48.02</v>
      </c>
      <c r="R533" s="135">
        <v>49.91</v>
      </c>
      <c r="S533" s="135">
        <v>51.38</v>
      </c>
      <c r="T533" s="135">
        <v>52.41</v>
      </c>
      <c r="U533" s="135">
        <v>52.41</v>
      </c>
      <c r="V533" s="135">
        <v>52.41</v>
      </c>
      <c r="W533" s="135">
        <v>57.4</v>
      </c>
      <c r="X533" s="135">
        <v>57.4</v>
      </c>
      <c r="Y533" s="135">
        <v>58.54</v>
      </c>
      <c r="Z533" s="135">
        <v>59.71</v>
      </c>
      <c r="AA533" s="135">
        <v>60.9</v>
      </c>
      <c r="AB533" s="135">
        <v>62.72</v>
      </c>
      <c r="AC533" s="135">
        <v>64.59</v>
      </c>
      <c r="AD533" s="135">
        <v>65.87</v>
      </c>
      <c r="AE533" s="135">
        <v>67.180000000000007</v>
      </c>
      <c r="AF533" s="135">
        <v>72.180000000000007</v>
      </c>
      <c r="AG533" s="134">
        <v>77.180000000000007</v>
      </c>
      <c r="AH533" s="134">
        <v>79.489999999999995</v>
      </c>
      <c r="AI533" s="121"/>
    </row>
    <row r="534" spans="1:35" ht="17" x14ac:dyDescent="0.15">
      <c r="A534" s="126" t="s">
        <v>1710</v>
      </c>
      <c r="B534" s="126" t="s">
        <v>1711</v>
      </c>
      <c r="C534" s="126" t="s">
        <v>1712</v>
      </c>
      <c r="D534" s="126" t="s">
        <v>194</v>
      </c>
      <c r="E534" s="126" t="s">
        <v>86</v>
      </c>
      <c r="F534" s="134">
        <v>45.28</v>
      </c>
      <c r="G534" s="134">
        <v>53.17</v>
      </c>
      <c r="H534" s="134">
        <v>52.41</v>
      </c>
      <c r="I534" s="134">
        <v>54.76</v>
      </c>
      <c r="J534" s="134">
        <v>58.73</v>
      </c>
      <c r="K534" s="134">
        <v>60.82</v>
      </c>
      <c r="L534" s="134">
        <v>75.92</v>
      </c>
      <c r="M534" s="134">
        <v>88.81</v>
      </c>
      <c r="N534" s="134">
        <v>102.06</v>
      </c>
      <c r="O534" s="134">
        <v>107.05</v>
      </c>
      <c r="P534" s="135">
        <v>112.4</v>
      </c>
      <c r="Q534" s="135">
        <v>118.02</v>
      </c>
      <c r="R534" s="135">
        <v>123.62</v>
      </c>
      <c r="S534" s="135">
        <v>127.32</v>
      </c>
      <c r="T534" s="135">
        <v>130.5</v>
      </c>
      <c r="U534" s="135">
        <v>130.5</v>
      </c>
      <c r="V534" s="135">
        <v>130.5</v>
      </c>
      <c r="W534" s="135">
        <v>135.5</v>
      </c>
      <c r="X534" s="135">
        <v>138.19999999999999</v>
      </c>
      <c r="Y534" s="135">
        <v>140.94999999999999</v>
      </c>
      <c r="Z534" s="135">
        <v>145.94999999999999</v>
      </c>
      <c r="AA534" s="135">
        <v>150.94999999999999</v>
      </c>
      <c r="AB534" s="135">
        <v>162.94999999999999</v>
      </c>
      <c r="AC534" s="135">
        <v>186.95</v>
      </c>
      <c r="AD534" s="135">
        <v>196.28</v>
      </c>
      <c r="AE534" s="135">
        <v>211.28</v>
      </c>
      <c r="AF534" s="135" t="s">
        <v>52</v>
      </c>
      <c r="AG534" s="134" t="s">
        <v>52</v>
      </c>
      <c r="AH534" s="134" t="s">
        <v>52</v>
      </c>
      <c r="AI534" s="121"/>
    </row>
    <row r="535" spans="1:35" x14ac:dyDescent="0.15">
      <c r="A535" s="126" t="s">
        <v>1713</v>
      </c>
      <c r="B535" s="126" t="s">
        <v>1714</v>
      </c>
      <c r="C535" s="126" t="s">
        <v>1715</v>
      </c>
      <c r="D535" s="126" t="s">
        <v>94</v>
      </c>
      <c r="E535" s="126" t="s">
        <v>401</v>
      </c>
      <c r="F535" s="134">
        <v>206.05</v>
      </c>
      <c r="G535" s="134">
        <v>203.38</v>
      </c>
      <c r="H535" s="134">
        <v>211.54</v>
      </c>
      <c r="I535" s="134">
        <v>229.96</v>
      </c>
      <c r="J535" s="134">
        <v>235.35</v>
      </c>
      <c r="K535" s="134">
        <v>259.27999999999997</v>
      </c>
      <c r="L535" s="134">
        <v>271.27999999999997</v>
      </c>
      <c r="M535" s="134">
        <v>345.76</v>
      </c>
      <c r="N535" s="134">
        <v>363.83</v>
      </c>
      <c r="O535" s="134">
        <v>363.54</v>
      </c>
      <c r="P535" s="135">
        <v>370.55</v>
      </c>
      <c r="Q535" s="135">
        <v>377.96</v>
      </c>
      <c r="R535" s="135">
        <v>377.97</v>
      </c>
      <c r="S535" s="135">
        <v>378.02</v>
      </c>
      <c r="T535" s="135">
        <v>378.07</v>
      </c>
      <c r="U535" s="135">
        <v>378.07</v>
      </c>
      <c r="V535" s="135">
        <v>378.01</v>
      </c>
      <c r="W535" s="135">
        <v>378.01</v>
      </c>
      <c r="X535" s="135">
        <v>378.01</v>
      </c>
      <c r="Y535" s="135">
        <v>378.01</v>
      </c>
      <c r="Z535" s="135">
        <v>391.91</v>
      </c>
      <c r="AA535" s="135">
        <v>406.9</v>
      </c>
      <c r="AB535" s="135">
        <v>416.63</v>
      </c>
      <c r="AC535" s="135">
        <v>433.71</v>
      </c>
      <c r="AD535" s="135">
        <v>448.68</v>
      </c>
      <c r="AE535" s="135">
        <v>464.37</v>
      </c>
      <c r="AF535" s="135">
        <v>468.96</v>
      </c>
      <c r="AG535" s="134">
        <v>478.37</v>
      </c>
      <c r="AH535" s="134">
        <v>502.21</v>
      </c>
      <c r="AI535" s="121"/>
    </row>
    <row r="536" spans="1:35" s="115" customFormat="1" ht="17" x14ac:dyDescent="0.15">
      <c r="A536" s="133" t="s">
        <v>1716</v>
      </c>
      <c r="B536" s="133" t="s">
        <v>1717</v>
      </c>
      <c r="C536" s="133" t="s">
        <v>1718</v>
      </c>
      <c r="D536" s="133" t="s">
        <v>94</v>
      </c>
      <c r="E536" s="133" t="s">
        <v>78</v>
      </c>
      <c r="F536" s="134" t="s">
        <v>52</v>
      </c>
      <c r="G536" s="134" t="s">
        <v>52</v>
      </c>
      <c r="H536" s="134" t="s">
        <v>52</v>
      </c>
      <c r="I536" s="134" t="s">
        <v>52</v>
      </c>
      <c r="J536" s="134" t="s">
        <v>52</v>
      </c>
      <c r="K536" s="134" t="s">
        <v>52</v>
      </c>
      <c r="L536" s="134" t="s">
        <v>52</v>
      </c>
      <c r="M536" s="134" t="s">
        <v>52</v>
      </c>
      <c r="N536" s="134" t="s">
        <v>52</v>
      </c>
      <c r="O536" s="134" t="s">
        <v>52</v>
      </c>
      <c r="P536" s="134" t="s">
        <v>52</v>
      </c>
      <c r="Q536" s="134" t="s">
        <v>52</v>
      </c>
      <c r="R536" s="134" t="s">
        <v>52</v>
      </c>
      <c r="S536" s="135" t="s">
        <v>52</v>
      </c>
      <c r="T536" s="135" t="s">
        <v>52</v>
      </c>
      <c r="U536" s="135" t="s">
        <v>52</v>
      </c>
      <c r="V536" s="135" t="s">
        <v>52</v>
      </c>
      <c r="W536" s="135" t="s">
        <v>52</v>
      </c>
      <c r="X536" s="135" t="s">
        <v>52</v>
      </c>
      <c r="Y536" s="135" t="s">
        <v>52</v>
      </c>
      <c r="Z536" s="135" t="s">
        <v>52</v>
      </c>
      <c r="AA536" s="135" t="s">
        <v>52</v>
      </c>
      <c r="AB536" s="135" t="s">
        <v>52</v>
      </c>
      <c r="AC536" s="135" t="s">
        <v>52</v>
      </c>
      <c r="AD536" s="135" t="s">
        <v>52</v>
      </c>
      <c r="AE536" s="135" t="s">
        <v>52</v>
      </c>
      <c r="AF536" s="135" t="s">
        <v>52</v>
      </c>
      <c r="AG536" s="134">
        <v>1740.89</v>
      </c>
      <c r="AH536" s="134">
        <v>1827.76</v>
      </c>
      <c r="AI536" s="141"/>
    </row>
    <row r="537" spans="1:35" ht="17" x14ac:dyDescent="0.15">
      <c r="A537" s="126" t="s">
        <v>1719</v>
      </c>
      <c r="B537" s="126" t="s">
        <v>1720</v>
      </c>
      <c r="C537" s="126" t="s">
        <v>1721</v>
      </c>
      <c r="D537" s="126" t="s">
        <v>194</v>
      </c>
      <c r="E537" s="126" t="s">
        <v>76</v>
      </c>
      <c r="F537" s="134">
        <v>71.09</v>
      </c>
      <c r="G537" s="134">
        <v>86.08</v>
      </c>
      <c r="H537" s="134">
        <v>95.27</v>
      </c>
      <c r="I537" s="134">
        <v>104.45</v>
      </c>
      <c r="J537" s="134">
        <v>111.24</v>
      </c>
      <c r="K537" s="134">
        <v>119.06</v>
      </c>
      <c r="L537" s="134">
        <v>130.4</v>
      </c>
      <c r="M537" s="134">
        <v>199.93</v>
      </c>
      <c r="N537" s="134">
        <v>213.74</v>
      </c>
      <c r="O537" s="134">
        <v>222.13</v>
      </c>
      <c r="P537" s="135">
        <v>230.9</v>
      </c>
      <c r="Q537" s="135">
        <v>241.17</v>
      </c>
      <c r="R537" s="135">
        <v>250.07</v>
      </c>
      <c r="S537" s="135">
        <v>262.32</v>
      </c>
      <c r="T537" s="135">
        <v>267.56</v>
      </c>
      <c r="U537" s="135">
        <v>267.56</v>
      </c>
      <c r="V537" s="135">
        <v>267.56</v>
      </c>
      <c r="W537" s="135">
        <v>272.89</v>
      </c>
      <c r="X537" s="135">
        <v>278.32</v>
      </c>
      <c r="Y537" s="135">
        <v>283.70999999999998</v>
      </c>
      <c r="Z537" s="135">
        <v>289.36</v>
      </c>
      <c r="AA537" s="135">
        <v>295.12</v>
      </c>
      <c r="AB537" s="135">
        <v>301.08</v>
      </c>
      <c r="AC537" s="135" t="s">
        <v>52</v>
      </c>
      <c r="AD537" s="135" t="s">
        <v>52</v>
      </c>
      <c r="AE537" s="135" t="s">
        <v>52</v>
      </c>
      <c r="AF537" s="135" t="s">
        <v>52</v>
      </c>
      <c r="AG537" s="134" t="s">
        <v>52</v>
      </c>
      <c r="AH537" s="134" t="s">
        <v>52</v>
      </c>
      <c r="AI537" s="121"/>
    </row>
    <row r="538" spans="1:35" x14ac:dyDescent="0.15">
      <c r="A538" s="126" t="s">
        <v>1722</v>
      </c>
      <c r="B538" s="126" t="s">
        <v>1723</v>
      </c>
      <c r="C538" s="126" t="s">
        <v>1724</v>
      </c>
      <c r="D538" s="126" t="s">
        <v>94</v>
      </c>
      <c r="E538" s="126" t="s">
        <v>74</v>
      </c>
      <c r="F538" s="134">
        <v>628.65</v>
      </c>
      <c r="G538" s="134">
        <v>666.9</v>
      </c>
      <c r="H538" s="134">
        <v>690.21</v>
      </c>
      <c r="I538" s="134">
        <v>745.37</v>
      </c>
      <c r="J538" s="134">
        <v>794.25</v>
      </c>
      <c r="K538" s="134">
        <v>864.91</v>
      </c>
      <c r="L538" s="134">
        <v>907.2</v>
      </c>
      <c r="M538" s="134">
        <v>966.24</v>
      </c>
      <c r="N538" s="134">
        <v>994.14</v>
      </c>
      <c r="O538" s="134">
        <v>1041.3900000000001</v>
      </c>
      <c r="P538" s="135">
        <v>1074.69</v>
      </c>
      <c r="Q538" s="135">
        <v>1112.3</v>
      </c>
      <c r="R538" s="135">
        <v>1134.54</v>
      </c>
      <c r="S538" s="135">
        <v>1157.22</v>
      </c>
      <c r="T538" s="135">
        <v>1171.68</v>
      </c>
      <c r="U538" s="135">
        <v>1171.68</v>
      </c>
      <c r="V538" s="135">
        <v>1171.68</v>
      </c>
      <c r="W538" s="135">
        <v>1195.1099999999999</v>
      </c>
      <c r="X538" s="135">
        <v>1192.1400000000001</v>
      </c>
      <c r="Y538" s="135">
        <v>1192.1400000000001</v>
      </c>
      <c r="Z538" s="135">
        <v>1215.98</v>
      </c>
      <c r="AA538" s="135">
        <v>1252.46</v>
      </c>
      <c r="AB538" s="135">
        <v>1290.03</v>
      </c>
      <c r="AC538" s="135">
        <v>1290.03</v>
      </c>
      <c r="AD538" s="135">
        <v>1315.83</v>
      </c>
      <c r="AE538" s="135">
        <v>1368.33</v>
      </c>
      <c r="AF538" s="135">
        <v>1409.24</v>
      </c>
      <c r="AG538" s="134">
        <v>1479.56</v>
      </c>
      <c r="AH538" s="134">
        <v>1553.39</v>
      </c>
      <c r="AI538" s="121"/>
    </row>
    <row r="539" spans="1:35" ht="17" x14ac:dyDescent="0.15">
      <c r="A539" s="126" t="s">
        <v>1725</v>
      </c>
      <c r="B539" s="16" t="s">
        <v>1726</v>
      </c>
      <c r="C539" s="126" t="s">
        <v>1727</v>
      </c>
      <c r="D539" s="126" t="s">
        <v>194</v>
      </c>
      <c r="E539" s="126" t="s">
        <v>82</v>
      </c>
      <c r="F539" s="134">
        <v>459</v>
      </c>
      <c r="G539" s="134">
        <v>493.94</v>
      </c>
      <c r="H539" s="134">
        <v>554.82000000000005</v>
      </c>
      <c r="I539" s="134">
        <v>594.29999999999995</v>
      </c>
      <c r="J539" s="134">
        <v>641.53</v>
      </c>
      <c r="K539" s="134">
        <v>693.62</v>
      </c>
      <c r="L539" s="134">
        <v>762.6</v>
      </c>
      <c r="M539" s="134">
        <v>845.26</v>
      </c>
      <c r="N539" s="134">
        <v>852.15</v>
      </c>
      <c r="O539" s="134">
        <v>885.42</v>
      </c>
      <c r="P539" s="135">
        <v>929.25</v>
      </c>
      <c r="Q539" s="135">
        <v>973.85</v>
      </c>
      <c r="R539" s="135">
        <v>1020.59</v>
      </c>
      <c r="S539" s="135" t="s">
        <v>52</v>
      </c>
      <c r="T539" s="135" t="s">
        <v>52</v>
      </c>
      <c r="U539" s="135" t="s">
        <v>52</v>
      </c>
      <c r="V539" s="135" t="s">
        <v>52</v>
      </c>
      <c r="W539" s="135" t="s">
        <v>52</v>
      </c>
      <c r="X539" s="135" t="s">
        <v>52</v>
      </c>
      <c r="Y539" s="135" t="s">
        <v>52</v>
      </c>
      <c r="Z539" s="135" t="s">
        <v>52</v>
      </c>
      <c r="AA539" s="135" t="s">
        <v>52</v>
      </c>
      <c r="AB539" s="135" t="s">
        <v>52</v>
      </c>
      <c r="AC539" s="135" t="s">
        <v>52</v>
      </c>
      <c r="AD539" s="135" t="s">
        <v>52</v>
      </c>
      <c r="AE539" s="135" t="s">
        <v>52</v>
      </c>
      <c r="AF539" s="135" t="s">
        <v>52</v>
      </c>
      <c r="AG539" s="134" t="s">
        <v>52</v>
      </c>
      <c r="AH539" s="134" t="s">
        <v>52</v>
      </c>
      <c r="AI539" s="121"/>
    </row>
    <row r="540" spans="1:35" x14ac:dyDescent="0.15">
      <c r="A540" s="126" t="s">
        <v>1728</v>
      </c>
      <c r="B540" s="126" t="s">
        <v>1729</v>
      </c>
      <c r="C540" s="126" t="s">
        <v>1730</v>
      </c>
      <c r="D540" s="126" t="s">
        <v>94</v>
      </c>
      <c r="E540" s="126" t="s">
        <v>78</v>
      </c>
      <c r="F540" s="134" t="s">
        <v>52</v>
      </c>
      <c r="G540" s="134" t="s">
        <v>52</v>
      </c>
      <c r="H540" s="134" t="s">
        <v>52</v>
      </c>
      <c r="I540" s="134" t="s">
        <v>52</v>
      </c>
      <c r="J540" s="134" t="s">
        <v>52</v>
      </c>
      <c r="K540" s="134" t="s">
        <v>52</v>
      </c>
      <c r="L540" s="134" t="s">
        <v>52</v>
      </c>
      <c r="M540" s="134" t="s">
        <v>52</v>
      </c>
      <c r="N540" s="134" t="s">
        <v>52</v>
      </c>
      <c r="O540" s="134" t="s">
        <v>52</v>
      </c>
      <c r="P540" s="134" t="s">
        <v>52</v>
      </c>
      <c r="Q540" s="134" t="s">
        <v>52</v>
      </c>
      <c r="R540" s="134" t="s">
        <v>52</v>
      </c>
      <c r="S540" s="135">
        <v>1194.8399999999999</v>
      </c>
      <c r="T540" s="135">
        <v>1222.43</v>
      </c>
      <c r="U540" s="135">
        <v>1222.43</v>
      </c>
      <c r="V540" s="135">
        <v>1222.43</v>
      </c>
      <c r="W540" s="135">
        <v>1222.43</v>
      </c>
      <c r="X540" s="135">
        <v>1222.43</v>
      </c>
      <c r="Y540" s="135">
        <v>1222.43</v>
      </c>
      <c r="Z540" s="135">
        <v>1271.2</v>
      </c>
      <c r="AA540" s="135">
        <v>1334.63</v>
      </c>
      <c r="AB540" s="135">
        <v>1414.57</v>
      </c>
      <c r="AC540" s="135">
        <v>1456.87</v>
      </c>
      <c r="AD540" s="135">
        <v>1515</v>
      </c>
      <c r="AE540" s="135">
        <v>1590.6</v>
      </c>
      <c r="AF540" s="135">
        <v>1638.16</v>
      </c>
      <c r="AG540" s="134">
        <v>1719.9</v>
      </c>
      <c r="AH540" s="134">
        <v>1805.73</v>
      </c>
      <c r="AI540" s="121"/>
    </row>
    <row r="541" spans="1:35" ht="17" x14ac:dyDescent="0.15">
      <c r="A541" s="16" t="s">
        <v>1731</v>
      </c>
      <c r="B541" s="126" t="s">
        <v>1732</v>
      </c>
      <c r="C541" s="16" t="s">
        <v>1733</v>
      </c>
      <c r="D541" s="126" t="s">
        <v>194</v>
      </c>
      <c r="E541" s="126" t="s">
        <v>88</v>
      </c>
      <c r="F541" s="134" t="s">
        <v>52</v>
      </c>
      <c r="G541" s="134" t="s">
        <v>52</v>
      </c>
      <c r="H541" s="134" t="s">
        <v>52</v>
      </c>
      <c r="I541" s="134" t="s">
        <v>52</v>
      </c>
      <c r="J541" s="134" t="s">
        <v>52</v>
      </c>
      <c r="K541" s="134" t="s">
        <v>52</v>
      </c>
      <c r="L541" s="134" t="s">
        <v>52</v>
      </c>
      <c r="M541" s="134" t="s">
        <v>52</v>
      </c>
      <c r="N541" s="140">
        <v>47.92</v>
      </c>
      <c r="O541" s="134">
        <v>50.3</v>
      </c>
      <c r="P541" s="135">
        <v>52.8</v>
      </c>
      <c r="Q541" s="135">
        <v>55.39</v>
      </c>
      <c r="R541" s="135">
        <v>57.74</v>
      </c>
      <c r="S541" s="135">
        <v>60.57</v>
      </c>
      <c r="T541" s="135">
        <v>62.38</v>
      </c>
      <c r="U541" s="135">
        <v>62.38</v>
      </c>
      <c r="V541" s="135">
        <v>62.38</v>
      </c>
      <c r="W541" s="135">
        <v>62.38</v>
      </c>
      <c r="X541" s="135">
        <v>63.62</v>
      </c>
      <c r="Y541" s="135">
        <v>64.88</v>
      </c>
      <c r="Z541" s="135" t="s">
        <v>52</v>
      </c>
      <c r="AA541" s="135" t="s">
        <v>52</v>
      </c>
      <c r="AB541" s="135" t="s">
        <v>52</v>
      </c>
      <c r="AC541" s="135" t="s">
        <v>52</v>
      </c>
      <c r="AD541" s="135" t="s">
        <v>52</v>
      </c>
      <c r="AE541" s="135" t="s">
        <v>52</v>
      </c>
      <c r="AF541" s="135" t="s">
        <v>52</v>
      </c>
      <c r="AG541" s="134" t="s">
        <v>52</v>
      </c>
      <c r="AH541" s="134" t="s">
        <v>52</v>
      </c>
    </row>
    <row r="542" spans="1:35" x14ac:dyDescent="0.15">
      <c r="A542" s="126" t="s">
        <v>1734</v>
      </c>
      <c r="B542" s="126" t="s">
        <v>1735</v>
      </c>
      <c r="C542" s="126" t="s">
        <v>1736</v>
      </c>
      <c r="D542" s="126" t="s">
        <v>94</v>
      </c>
      <c r="E542" s="126" t="s">
        <v>86</v>
      </c>
      <c r="F542" s="134">
        <v>49.44</v>
      </c>
      <c r="G542" s="134">
        <v>55.22</v>
      </c>
      <c r="H542" s="134">
        <v>62.77</v>
      </c>
      <c r="I542" s="134">
        <v>68.98</v>
      </c>
      <c r="J542" s="134">
        <v>75.84</v>
      </c>
      <c r="K542" s="139">
        <v>83.26</v>
      </c>
      <c r="L542" s="134">
        <v>91.54</v>
      </c>
      <c r="M542" s="134">
        <v>109.68</v>
      </c>
      <c r="N542" s="134">
        <v>120.63</v>
      </c>
      <c r="O542" s="134">
        <v>126.63</v>
      </c>
      <c r="P542" s="135">
        <v>132.84</v>
      </c>
      <c r="Q542" s="135">
        <v>139.35</v>
      </c>
      <c r="R542" s="135">
        <v>145.34</v>
      </c>
      <c r="S542" s="135">
        <v>152.59</v>
      </c>
      <c r="T542" s="135">
        <v>157.77000000000001</v>
      </c>
      <c r="U542" s="135">
        <v>157.77000000000001</v>
      </c>
      <c r="V542" s="135">
        <v>157.77000000000001</v>
      </c>
      <c r="W542" s="135">
        <v>157.77000000000001</v>
      </c>
      <c r="X542" s="135">
        <v>160.91999999999999</v>
      </c>
      <c r="Y542" s="135">
        <v>163.98</v>
      </c>
      <c r="Z542" s="135">
        <v>167.1</v>
      </c>
      <c r="AA542" s="135">
        <v>170.27</v>
      </c>
      <c r="AB542" s="135">
        <v>182.27</v>
      </c>
      <c r="AC542" s="135">
        <v>206.27</v>
      </c>
      <c r="AD542" s="135">
        <v>216.27</v>
      </c>
      <c r="AE542" s="135">
        <v>231.27</v>
      </c>
      <c r="AF542" s="135">
        <v>241.27</v>
      </c>
      <c r="AG542" s="134">
        <v>256.27</v>
      </c>
      <c r="AH542" s="134">
        <v>269.27</v>
      </c>
      <c r="AI542" s="121"/>
    </row>
    <row r="543" spans="1:35" x14ac:dyDescent="0.15">
      <c r="A543" s="126" t="s">
        <v>1737</v>
      </c>
      <c r="B543" s="126" t="s">
        <v>1738</v>
      </c>
      <c r="C543" s="126" t="s">
        <v>1739</v>
      </c>
      <c r="D543" s="126" t="s">
        <v>94</v>
      </c>
      <c r="E543" s="126" t="s">
        <v>76</v>
      </c>
      <c r="F543" s="134">
        <v>82.09</v>
      </c>
      <c r="G543" s="134">
        <v>85.67</v>
      </c>
      <c r="H543" s="134">
        <v>91.21</v>
      </c>
      <c r="I543" s="134">
        <v>91.22</v>
      </c>
      <c r="J543" s="134">
        <v>93.96</v>
      </c>
      <c r="K543" s="134">
        <v>99.56</v>
      </c>
      <c r="L543" s="134">
        <v>107.51</v>
      </c>
      <c r="M543" s="134">
        <v>113.6</v>
      </c>
      <c r="N543" s="134">
        <v>118.16</v>
      </c>
      <c r="O543" s="134">
        <v>121.49</v>
      </c>
      <c r="P543" s="135">
        <v>127.61</v>
      </c>
      <c r="Q543" s="135">
        <v>132.07</v>
      </c>
      <c r="R543" s="135">
        <v>137.43</v>
      </c>
      <c r="S543" s="135">
        <v>141.46</v>
      </c>
      <c r="T543" s="135">
        <v>144.38</v>
      </c>
      <c r="U543" s="135">
        <v>144.36000000000001</v>
      </c>
      <c r="V543" s="135">
        <v>144.33000000000001</v>
      </c>
      <c r="W543" s="135">
        <v>143.72999999999999</v>
      </c>
      <c r="X543" s="135">
        <v>143.65</v>
      </c>
      <c r="Y543" s="135">
        <v>143.65</v>
      </c>
      <c r="Z543" s="135">
        <v>148.63999999999999</v>
      </c>
      <c r="AA543" s="135">
        <v>153.57</v>
      </c>
      <c r="AB543" s="135">
        <v>158.09</v>
      </c>
      <c r="AC543" s="135">
        <v>158.54</v>
      </c>
      <c r="AD543" s="135">
        <v>163.24</v>
      </c>
      <c r="AE543" s="135">
        <v>168.23</v>
      </c>
      <c r="AF543" s="135">
        <v>172.7</v>
      </c>
      <c r="AG543" s="134">
        <v>177.84</v>
      </c>
      <c r="AH543" s="134">
        <v>183.08</v>
      </c>
      <c r="AI543" s="121"/>
    </row>
    <row r="544" spans="1:35" ht="17" x14ac:dyDescent="0.15">
      <c r="A544" s="129" t="s">
        <v>1740</v>
      </c>
      <c r="B544" s="126" t="s">
        <v>52</v>
      </c>
      <c r="C544" s="129" t="s">
        <v>1741</v>
      </c>
      <c r="D544" s="126" t="s">
        <v>194</v>
      </c>
      <c r="E544" s="126" t="s">
        <v>76</v>
      </c>
      <c r="F544" s="134" t="s">
        <v>52</v>
      </c>
      <c r="G544" s="134">
        <v>71</v>
      </c>
      <c r="H544" s="134" t="s">
        <v>52</v>
      </c>
      <c r="I544" s="134" t="s">
        <v>52</v>
      </c>
      <c r="J544" s="134" t="s">
        <v>52</v>
      </c>
      <c r="K544" s="134" t="s">
        <v>52</v>
      </c>
      <c r="L544" s="134" t="s">
        <v>52</v>
      </c>
      <c r="M544" s="134" t="s">
        <v>52</v>
      </c>
      <c r="N544" s="134" t="s">
        <v>52</v>
      </c>
      <c r="O544" s="134" t="s">
        <v>52</v>
      </c>
      <c r="P544" s="135" t="s">
        <v>52</v>
      </c>
      <c r="Q544" s="135" t="s">
        <v>52</v>
      </c>
      <c r="R544" s="135" t="s">
        <v>52</v>
      </c>
      <c r="S544" s="135" t="s">
        <v>52</v>
      </c>
      <c r="T544" s="135" t="s">
        <v>52</v>
      </c>
      <c r="U544" s="135" t="s">
        <v>52</v>
      </c>
      <c r="V544" s="135" t="s">
        <v>52</v>
      </c>
      <c r="W544" s="135" t="s">
        <v>52</v>
      </c>
      <c r="X544" s="135" t="s">
        <v>52</v>
      </c>
      <c r="Y544" s="135" t="s">
        <v>52</v>
      </c>
      <c r="Z544" s="135" t="s">
        <v>52</v>
      </c>
      <c r="AA544" s="135" t="s">
        <v>52</v>
      </c>
      <c r="AB544" s="135" t="s">
        <v>52</v>
      </c>
      <c r="AC544" s="135" t="s">
        <v>52</v>
      </c>
      <c r="AD544" s="135" t="s">
        <v>52</v>
      </c>
      <c r="AE544" s="135" t="s">
        <v>52</v>
      </c>
      <c r="AF544" s="135" t="s">
        <v>52</v>
      </c>
      <c r="AG544" s="134" t="s">
        <v>52</v>
      </c>
      <c r="AH544" s="134" t="s">
        <v>52</v>
      </c>
      <c r="AI544" s="130"/>
    </row>
    <row r="545" spans="1:35" x14ac:dyDescent="0.15">
      <c r="A545" s="126" t="s">
        <v>1742</v>
      </c>
      <c r="B545" s="126" t="s">
        <v>1743</v>
      </c>
      <c r="C545" s="126" t="s">
        <v>1744</v>
      </c>
      <c r="D545" s="126" t="s">
        <v>94</v>
      </c>
      <c r="E545" s="126" t="s">
        <v>78</v>
      </c>
      <c r="F545" s="134" t="s">
        <v>52</v>
      </c>
      <c r="G545" s="134" t="s">
        <v>52</v>
      </c>
      <c r="H545" s="134">
        <v>648.84</v>
      </c>
      <c r="I545" s="134">
        <v>677.85</v>
      </c>
      <c r="J545" s="134">
        <v>707.56</v>
      </c>
      <c r="K545" s="134">
        <v>784.19</v>
      </c>
      <c r="L545" s="134">
        <v>804.1</v>
      </c>
      <c r="M545" s="134">
        <v>852.21</v>
      </c>
      <c r="N545" s="134">
        <v>884.05</v>
      </c>
      <c r="O545" s="134">
        <v>926.17</v>
      </c>
      <c r="P545" s="135">
        <v>972.53</v>
      </c>
      <c r="Q545" s="135">
        <v>1009.91</v>
      </c>
      <c r="R545" s="135">
        <v>1034.56</v>
      </c>
      <c r="S545" s="135">
        <v>1054.22</v>
      </c>
      <c r="T545" s="135">
        <v>995.73</v>
      </c>
      <c r="U545" s="135">
        <v>990.38</v>
      </c>
      <c r="V545" s="135">
        <v>991.07</v>
      </c>
      <c r="W545" s="135">
        <v>961.17</v>
      </c>
      <c r="X545" s="135">
        <v>941.54</v>
      </c>
      <c r="Y545" s="135">
        <v>921.87</v>
      </c>
      <c r="Z545" s="135">
        <v>940.02</v>
      </c>
      <c r="AA545" s="135">
        <v>976.58</v>
      </c>
      <c r="AB545" s="135">
        <v>1023.64</v>
      </c>
      <c r="AC545" s="135">
        <v>1052.08</v>
      </c>
      <c r="AD545" s="135">
        <v>1095.1199999999999</v>
      </c>
      <c r="AE545" s="135">
        <v>1148.75</v>
      </c>
      <c r="AF545" s="135">
        <v>1182.93</v>
      </c>
      <c r="AG545" s="134">
        <v>1241.5999999999999</v>
      </c>
      <c r="AH545" s="134">
        <v>1303.19</v>
      </c>
      <c r="AI545" s="121"/>
    </row>
    <row r="546" spans="1:35" x14ac:dyDescent="0.15">
      <c r="A546" s="126" t="s">
        <v>1745</v>
      </c>
      <c r="B546" s="126" t="s">
        <v>1746</v>
      </c>
      <c r="C546" s="126" t="s">
        <v>1747</v>
      </c>
      <c r="D546" s="126" t="s">
        <v>94</v>
      </c>
      <c r="E546" s="126" t="s">
        <v>74</v>
      </c>
      <c r="F546" s="134">
        <v>700.45</v>
      </c>
      <c r="G546" s="134">
        <v>756.67</v>
      </c>
      <c r="H546" s="134">
        <v>806.01</v>
      </c>
      <c r="I546" s="134">
        <v>861.73</v>
      </c>
      <c r="J546" s="134">
        <v>911.01</v>
      </c>
      <c r="K546" s="134">
        <v>952.7</v>
      </c>
      <c r="L546" s="134">
        <v>940.6</v>
      </c>
      <c r="M546" s="134">
        <v>1000.33</v>
      </c>
      <c r="N546" s="134">
        <v>1012.99</v>
      </c>
      <c r="O546" s="134">
        <v>1052.4000000000001</v>
      </c>
      <c r="P546" s="135">
        <v>1099.32</v>
      </c>
      <c r="Q546" s="135">
        <v>1144.6600000000001</v>
      </c>
      <c r="R546" s="135">
        <v>1184.68</v>
      </c>
      <c r="S546" s="135">
        <v>1237.18</v>
      </c>
      <c r="T546" s="135">
        <v>1253.2</v>
      </c>
      <c r="U546" s="135">
        <v>1253.2</v>
      </c>
      <c r="V546" s="135">
        <v>1253.2</v>
      </c>
      <c r="W546" s="135">
        <v>1278.26</v>
      </c>
      <c r="X546" s="135">
        <v>1278.26</v>
      </c>
      <c r="Y546" s="135">
        <v>1278.26</v>
      </c>
      <c r="Z546" s="135">
        <v>1329.26</v>
      </c>
      <c r="AA546" s="135">
        <v>1395.59</v>
      </c>
      <c r="AB546" s="135">
        <v>1479.19</v>
      </c>
      <c r="AC546" s="135">
        <v>1523.42</v>
      </c>
      <c r="AD546" s="135">
        <v>1584.21</v>
      </c>
      <c r="AE546" s="135">
        <v>1663.27</v>
      </c>
      <c r="AF546" s="135">
        <v>1713</v>
      </c>
      <c r="AG546" s="134">
        <v>1798.48</v>
      </c>
      <c r="AH546" s="134">
        <v>1888.22</v>
      </c>
      <c r="AI546" s="121"/>
    </row>
    <row r="547" spans="1:35" x14ac:dyDescent="0.15">
      <c r="A547" s="126" t="s">
        <v>1748</v>
      </c>
      <c r="B547" s="126" t="s">
        <v>1749</v>
      </c>
      <c r="C547" s="126" t="s">
        <v>1750</v>
      </c>
      <c r="D547" s="126" t="s">
        <v>94</v>
      </c>
      <c r="E547" s="126" t="s">
        <v>76</v>
      </c>
      <c r="F547" s="134">
        <v>70.92</v>
      </c>
      <c r="G547" s="134">
        <v>95.06</v>
      </c>
      <c r="H547" s="134">
        <v>104.13</v>
      </c>
      <c r="I547" s="134">
        <v>129.24</v>
      </c>
      <c r="J547" s="134">
        <v>136.26</v>
      </c>
      <c r="K547" s="134">
        <v>144.63</v>
      </c>
      <c r="L547" s="134">
        <v>151.11000000000001</v>
      </c>
      <c r="M547" s="134">
        <v>159.12</v>
      </c>
      <c r="N547" s="134">
        <v>166.77</v>
      </c>
      <c r="O547" s="134">
        <v>174.11</v>
      </c>
      <c r="P547" s="135">
        <v>182.52</v>
      </c>
      <c r="Q547" s="135">
        <v>190.62</v>
      </c>
      <c r="R547" s="135">
        <v>190.62</v>
      </c>
      <c r="S547" s="135">
        <v>199.8</v>
      </c>
      <c r="T547" s="135">
        <v>204.75</v>
      </c>
      <c r="U547" s="135">
        <v>204.75</v>
      </c>
      <c r="V547" s="135">
        <v>204.75</v>
      </c>
      <c r="W547" s="135">
        <v>208.71</v>
      </c>
      <c r="X547" s="135">
        <v>212.76</v>
      </c>
      <c r="Y547" s="135">
        <v>216.81</v>
      </c>
      <c r="Z547" s="135">
        <v>221.76</v>
      </c>
      <c r="AA547" s="135">
        <v>226.71</v>
      </c>
      <c r="AB547" s="135">
        <v>233.46</v>
      </c>
      <c r="AC547" s="135">
        <v>240.46</v>
      </c>
      <c r="AD547" s="135">
        <v>245.46</v>
      </c>
      <c r="AE547" s="135">
        <v>250.46</v>
      </c>
      <c r="AF547" s="135">
        <v>255.46</v>
      </c>
      <c r="AG547" s="134">
        <v>263.12</v>
      </c>
      <c r="AH547" s="134">
        <v>289.43</v>
      </c>
      <c r="AI547" s="121"/>
    </row>
    <row r="548" spans="1:35" ht="17" x14ac:dyDescent="0.15">
      <c r="A548" s="129" t="s">
        <v>1751</v>
      </c>
      <c r="B548" s="126" t="s">
        <v>52</v>
      </c>
      <c r="C548" s="129" t="s">
        <v>1752</v>
      </c>
      <c r="D548" s="126" t="s">
        <v>194</v>
      </c>
      <c r="E548" s="126" t="s">
        <v>76</v>
      </c>
      <c r="F548" s="134" t="s">
        <v>52</v>
      </c>
      <c r="G548" s="134" t="s">
        <v>52</v>
      </c>
      <c r="H548" s="134" t="s">
        <v>52</v>
      </c>
      <c r="I548" s="134" t="s">
        <v>52</v>
      </c>
      <c r="J548" s="134" t="s">
        <v>52</v>
      </c>
      <c r="K548" s="134" t="s">
        <v>52</v>
      </c>
      <c r="L548" s="134" t="s">
        <v>52</v>
      </c>
      <c r="M548" s="134" t="s">
        <v>52</v>
      </c>
      <c r="N548" s="134" t="s">
        <v>52</v>
      </c>
      <c r="O548" s="134" t="s">
        <v>52</v>
      </c>
      <c r="P548" s="135" t="s">
        <v>52</v>
      </c>
      <c r="Q548" s="135" t="s">
        <v>52</v>
      </c>
      <c r="R548" s="135" t="s">
        <v>52</v>
      </c>
      <c r="S548" s="135" t="s">
        <v>52</v>
      </c>
      <c r="T548" s="135" t="s">
        <v>52</v>
      </c>
      <c r="U548" s="135" t="s">
        <v>52</v>
      </c>
      <c r="V548" s="135" t="s">
        <v>52</v>
      </c>
      <c r="W548" s="135" t="s">
        <v>52</v>
      </c>
      <c r="X548" s="135" t="s">
        <v>52</v>
      </c>
      <c r="Y548" s="135" t="s">
        <v>52</v>
      </c>
      <c r="Z548" s="135" t="s">
        <v>52</v>
      </c>
      <c r="AA548" s="135" t="s">
        <v>52</v>
      </c>
      <c r="AB548" s="135" t="s">
        <v>52</v>
      </c>
      <c r="AC548" s="135" t="s">
        <v>52</v>
      </c>
      <c r="AD548" s="135" t="s">
        <v>52</v>
      </c>
      <c r="AE548" s="135" t="s">
        <v>52</v>
      </c>
      <c r="AF548" s="135" t="s">
        <v>52</v>
      </c>
      <c r="AG548" s="134" t="s">
        <v>52</v>
      </c>
      <c r="AH548" s="134" t="s">
        <v>52</v>
      </c>
      <c r="AI548" s="130"/>
    </row>
    <row r="549" spans="1:35" x14ac:dyDescent="0.15">
      <c r="A549" s="126" t="s">
        <v>1753</v>
      </c>
      <c r="B549" s="126" t="s">
        <v>1754</v>
      </c>
      <c r="C549" s="126" t="s">
        <v>1755</v>
      </c>
      <c r="D549" s="126" t="s">
        <v>94</v>
      </c>
      <c r="E549" s="126" t="s">
        <v>78</v>
      </c>
      <c r="F549" s="134" t="s">
        <v>52</v>
      </c>
      <c r="G549" s="134" t="s">
        <v>52</v>
      </c>
      <c r="H549" s="134">
        <v>744.11</v>
      </c>
      <c r="I549" s="134">
        <v>739.69</v>
      </c>
      <c r="J549" s="134">
        <v>795.79</v>
      </c>
      <c r="K549" s="134">
        <v>847.42</v>
      </c>
      <c r="L549" s="134">
        <v>902.3</v>
      </c>
      <c r="M549" s="134">
        <v>990.05</v>
      </c>
      <c r="N549" s="134">
        <v>987.43</v>
      </c>
      <c r="O549" s="134">
        <v>1006.6</v>
      </c>
      <c r="P549" s="135">
        <v>1036.23</v>
      </c>
      <c r="Q549" s="135">
        <v>1069.81</v>
      </c>
      <c r="R549" s="135">
        <v>1122.6099999999999</v>
      </c>
      <c r="S549" s="135">
        <v>1176.3900000000001</v>
      </c>
      <c r="T549" s="135">
        <v>1199.24</v>
      </c>
      <c r="U549" s="135">
        <v>1199.24</v>
      </c>
      <c r="V549" s="135">
        <v>1199.24</v>
      </c>
      <c r="W549" s="135">
        <v>1222.5</v>
      </c>
      <c r="X549" s="135">
        <v>1246.21</v>
      </c>
      <c r="Y549" s="135">
        <v>1246.21</v>
      </c>
      <c r="Z549" s="135">
        <v>1295.31</v>
      </c>
      <c r="AA549" s="135">
        <v>1359.27</v>
      </c>
      <c r="AB549" s="135">
        <v>1433.89</v>
      </c>
      <c r="AC549" s="135">
        <v>1483.93</v>
      </c>
      <c r="AD549" s="135">
        <v>1543.14</v>
      </c>
      <c r="AE549" s="135">
        <v>1620.14</v>
      </c>
      <c r="AF549" s="135">
        <v>1668.58</v>
      </c>
      <c r="AG549" s="134">
        <v>1751.84</v>
      </c>
      <c r="AH549" s="134">
        <v>1839.26</v>
      </c>
      <c r="AI549" s="121"/>
    </row>
    <row r="550" spans="1:35" x14ac:dyDescent="0.15">
      <c r="A550" s="126" t="s">
        <v>1756</v>
      </c>
      <c r="B550" s="126" t="s">
        <v>1757</v>
      </c>
      <c r="C550" s="126" t="s">
        <v>1758</v>
      </c>
      <c r="D550" s="126" t="s">
        <v>94</v>
      </c>
      <c r="E550" s="126" t="s">
        <v>74</v>
      </c>
      <c r="F550" s="134">
        <v>656.63</v>
      </c>
      <c r="G550" s="134">
        <v>789.64</v>
      </c>
      <c r="H550" s="134">
        <v>839.07</v>
      </c>
      <c r="I550" s="134">
        <v>875.35</v>
      </c>
      <c r="J550" s="134">
        <v>913.77</v>
      </c>
      <c r="K550" s="134">
        <v>954.92</v>
      </c>
      <c r="L550" s="134">
        <v>994.31</v>
      </c>
      <c r="M550" s="134">
        <v>1024.19</v>
      </c>
      <c r="N550" s="134">
        <v>1054.2</v>
      </c>
      <c r="O550" s="134">
        <v>1101.6300000000001</v>
      </c>
      <c r="P550" s="135">
        <v>1155.55</v>
      </c>
      <c r="Q550" s="135">
        <v>1212.3</v>
      </c>
      <c r="R550" s="135">
        <v>1271.8699999999999</v>
      </c>
      <c r="S550" s="135">
        <v>1316.72</v>
      </c>
      <c r="T550" s="135">
        <v>1316.72</v>
      </c>
      <c r="U550" s="135">
        <v>1316.72</v>
      </c>
      <c r="V550" s="135">
        <v>1316.72</v>
      </c>
      <c r="W550" s="135">
        <v>1316.72</v>
      </c>
      <c r="X550" s="135">
        <v>1342.92</v>
      </c>
      <c r="Y550" s="135">
        <v>1369.64</v>
      </c>
      <c r="Z550" s="135">
        <v>1424.29</v>
      </c>
      <c r="AA550" s="135">
        <v>1481.12</v>
      </c>
      <c r="AB550" s="135">
        <v>1540.21</v>
      </c>
      <c r="AC550" s="135">
        <v>1617.06</v>
      </c>
      <c r="AD550" s="135">
        <v>1681.58</v>
      </c>
      <c r="AE550" s="135">
        <v>1765.49</v>
      </c>
      <c r="AF550" s="135">
        <v>1818.27</v>
      </c>
      <c r="AG550" s="134">
        <v>1909.01</v>
      </c>
      <c r="AH550" s="134">
        <v>2004.27</v>
      </c>
      <c r="AI550" s="121"/>
    </row>
    <row r="551" spans="1:35" ht="17" x14ac:dyDescent="0.15">
      <c r="A551" s="126" t="s">
        <v>1759</v>
      </c>
      <c r="B551" s="126" t="s">
        <v>52</v>
      </c>
      <c r="C551" s="126" t="s">
        <v>1760</v>
      </c>
      <c r="D551" s="126" t="s">
        <v>194</v>
      </c>
      <c r="E551" s="126" t="s">
        <v>76</v>
      </c>
      <c r="F551" s="134" t="s">
        <v>52</v>
      </c>
      <c r="G551" s="134" t="s">
        <v>52</v>
      </c>
      <c r="H551" s="134" t="s">
        <v>52</v>
      </c>
      <c r="I551" s="134" t="s">
        <v>52</v>
      </c>
      <c r="J551" s="134" t="s">
        <v>52</v>
      </c>
      <c r="K551" s="134" t="s">
        <v>52</v>
      </c>
      <c r="L551" s="134" t="s">
        <v>52</v>
      </c>
      <c r="M551" s="134" t="s">
        <v>52</v>
      </c>
      <c r="N551" s="134" t="s">
        <v>52</v>
      </c>
      <c r="O551" s="134" t="s">
        <v>52</v>
      </c>
      <c r="P551" s="135" t="s">
        <v>52</v>
      </c>
      <c r="Q551" s="135" t="s">
        <v>52</v>
      </c>
      <c r="R551" s="135" t="s">
        <v>52</v>
      </c>
      <c r="S551" s="135" t="s">
        <v>52</v>
      </c>
      <c r="T551" s="135" t="s">
        <v>52</v>
      </c>
      <c r="U551" s="135" t="s">
        <v>52</v>
      </c>
      <c r="V551" s="135" t="s">
        <v>52</v>
      </c>
      <c r="W551" s="135" t="s">
        <v>52</v>
      </c>
      <c r="X551" s="135" t="s">
        <v>52</v>
      </c>
      <c r="Y551" s="135" t="s">
        <v>52</v>
      </c>
      <c r="Z551" s="135" t="s">
        <v>52</v>
      </c>
      <c r="AA551" s="135" t="s">
        <v>52</v>
      </c>
      <c r="AB551" s="135" t="s">
        <v>52</v>
      </c>
      <c r="AC551" s="135" t="s">
        <v>52</v>
      </c>
      <c r="AD551" s="135" t="s">
        <v>52</v>
      </c>
      <c r="AE551" s="135" t="s">
        <v>52</v>
      </c>
      <c r="AF551" s="135" t="s">
        <v>52</v>
      </c>
      <c r="AG551" s="134" t="s">
        <v>52</v>
      </c>
      <c r="AH551" s="134" t="s">
        <v>52</v>
      </c>
      <c r="AI551" s="121"/>
    </row>
    <row r="552" spans="1:35" x14ac:dyDescent="0.15">
      <c r="A552" s="126" t="s">
        <v>1761</v>
      </c>
      <c r="B552" s="126" t="s">
        <v>1762</v>
      </c>
      <c r="C552" s="126" t="s">
        <v>1763</v>
      </c>
      <c r="D552" s="126" t="s">
        <v>94</v>
      </c>
      <c r="E552" s="126" t="s">
        <v>76</v>
      </c>
      <c r="F552" s="134">
        <v>89.74</v>
      </c>
      <c r="G552" s="134">
        <v>91.3</v>
      </c>
      <c r="H552" s="134">
        <v>96.7</v>
      </c>
      <c r="I552" s="134">
        <v>103.04</v>
      </c>
      <c r="J552" s="134">
        <v>107.55</v>
      </c>
      <c r="K552" s="134">
        <v>113.76</v>
      </c>
      <c r="L552" s="134">
        <v>119.53</v>
      </c>
      <c r="M552" s="134">
        <v>130.88999999999999</v>
      </c>
      <c r="N552" s="134">
        <v>134.16</v>
      </c>
      <c r="O552" s="134">
        <v>135.38999999999999</v>
      </c>
      <c r="P552" s="135">
        <v>140.96</v>
      </c>
      <c r="Q552" s="135">
        <v>144.49</v>
      </c>
      <c r="R552" s="135">
        <v>150.76</v>
      </c>
      <c r="S552" s="135">
        <v>158.15</v>
      </c>
      <c r="T552" s="135">
        <v>162.1</v>
      </c>
      <c r="U552" s="135">
        <v>162.1</v>
      </c>
      <c r="V552" s="135">
        <v>162.1</v>
      </c>
      <c r="W552" s="135">
        <v>162.1</v>
      </c>
      <c r="X552" s="135">
        <v>165.24</v>
      </c>
      <c r="Y552" s="135">
        <v>165.24</v>
      </c>
      <c r="Z552" s="135">
        <v>170.24</v>
      </c>
      <c r="AA552" s="135">
        <v>175.24</v>
      </c>
      <c r="AB552" s="135">
        <v>180.48</v>
      </c>
      <c r="AC552" s="135">
        <v>185.88</v>
      </c>
      <c r="AD552" s="135">
        <v>190.88</v>
      </c>
      <c r="AE552" s="135">
        <v>195.88</v>
      </c>
      <c r="AF552" s="135">
        <v>200.88</v>
      </c>
      <c r="AG552" s="134">
        <v>206.89</v>
      </c>
      <c r="AH552" s="134">
        <v>213.08</v>
      </c>
      <c r="AI552" s="121"/>
    </row>
    <row r="553" spans="1:35" x14ac:dyDescent="0.15">
      <c r="A553" s="126" t="s">
        <v>1764</v>
      </c>
      <c r="B553" s="16" t="s">
        <v>1765</v>
      </c>
      <c r="C553" s="126" t="s">
        <v>1766</v>
      </c>
      <c r="D553" s="126" t="s">
        <v>94</v>
      </c>
      <c r="E553" s="126" t="s">
        <v>82</v>
      </c>
      <c r="F553" s="134" t="s">
        <v>52</v>
      </c>
      <c r="G553" s="134" t="s">
        <v>52</v>
      </c>
      <c r="H553" s="134">
        <v>510.75</v>
      </c>
      <c r="I553" s="134">
        <v>561.47</v>
      </c>
      <c r="J553" s="134">
        <v>611.66999999999996</v>
      </c>
      <c r="K553" s="134">
        <v>672.62</v>
      </c>
      <c r="L553" s="134">
        <v>727.94</v>
      </c>
      <c r="M553" s="134">
        <v>822.35</v>
      </c>
      <c r="N553" s="134">
        <v>824.52</v>
      </c>
      <c r="O553" s="134">
        <v>857.03</v>
      </c>
      <c r="P553" s="135">
        <v>899.37</v>
      </c>
      <c r="Q553" s="135">
        <v>943.8</v>
      </c>
      <c r="R553" s="135">
        <v>984.77</v>
      </c>
      <c r="S553" s="135">
        <v>1013.72</v>
      </c>
      <c r="T553" s="135">
        <v>1039.06</v>
      </c>
      <c r="U553" s="135">
        <v>1039.06</v>
      </c>
      <c r="V553" s="135">
        <v>1039.06</v>
      </c>
      <c r="W553" s="135">
        <v>1039.06</v>
      </c>
      <c r="X553" s="135">
        <v>1059.22</v>
      </c>
      <c r="Y553" s="135">
        <v>1079.77</v>
      </c>
      <c r="Z553" s="135">
        <v>1122.31</v>
      </c>
      <c r="AA553" s="135">
        <v>1155.31</v>
      </c>
      <c r="AB553" s="135">
        <v>1212.3800000000001</v>
      </c>
      <c r="AC553" s="135">
        <v>1260.75</v>
      </c>
      <c r="AD553" s="135">
        <v>1311.05</v>
      </c>
      <c r="AE553" s="135">
        <v>1343.83</v>
      </c>
      <c r="AF553" s="135">
        <v>1396.78</v>
      </c>
      <c r="AG553" s="134">
        <v>1465.78</v>
      </c>
      <c r="AH553" s="134">
        <v>1538.92</v>
      </c>
      <c r="AI553" s="121"/>
    </row>
    <row r="554" spans="1:35" x14ac:dyDescent="0.15">
      <c r="A554" s="126" t="s">
        <v>1767</v>
      </c>
      <c r="B554" s="126" t="s">
        <v>1768</v>
      </c>
      <c r="C554" s="126" t="s">
        <v>1769</v>
      </c>
      <c r="D554" s="126" t="s">
        <v>94</v>
      </c>
      <c r="E554" s="126" t="s">
        <v>76</v>
      </c>
      <c r="F554" s="134">
        <v>98.64</v>
      </c>
      <c r="G554" s="134">
        <v>110.88</v>
      </c>
      <c r="H554" s="134">
        <v>112.32</v>
      </c>
      <c r="I554" s="134">
        <v>117.36</v>
      </c>
      <c r="J554" s="134">
        <v>122.58</v>
      </c>
      <c r="K554" s="134">
        <v>129.6</v>
      </c>
      <c r="L554" s="134">
        <v>142.47</v>
      </c>
      <c r="M554" s="134">
        <v>154.53</v>
      </c>
      <c r="N554" s="134">
        <v>169.65</v>
      </c>
      <c r="O554" s="134">
        <v>177.65</v>
      </c>
      <c r="P554" s="135">
        <v>186.3</v>
      </c>
      <c r="Q554" s="135">
        <v>193.59</v>
      </c>
      <c r="R554" s="135">
        <v>203.04</v>
      </c>
      <c r="S554" s="135">
        <v>210.78</v>
      </c>
      <c r="T554" s="135">
        <v>216</v>
      </c>
      <c r="U554" s="135">
        <v>216</v>
      </c>
      <c r="V554" s="135">
        <v>216</v>
      </c>
      <c r="W554" s="135">
        <v>216</v>
      </c>
      <c r="X554" s="135">
        <v>216</v>
      </c>
      <c r="Y554" s="135">
        <v>216</v>
      </c>
      <c r="Z554" s="135">
        <v>220.23</v>
      </c>
      <c r="AA554" s="135">
        <v>224.64</v>
      </c>
      <c r="AB554" s="135">
        <v>231.3</v>
      </c>
      <c r="AC554" s="135">
        <v>237.78</v>
      </c>
      <c r="AD554" s="135">
        <v>242.55</v>
      </c>
      <c r="AE554" s="135">
        <v>247.41</v>
      </c>
      <c r="AF554" s="135">
        <v>252.36</v>
      </c>
      <c r="AG554" s="134">
        <v>259.92</v>
      </c>
      <c r="AH554" s="134">
        <v>267.66000000000003</v>
      </c>
      <c r="AI554" s="121"/>
    </row>
    <row r="555" spans="1:35" x14ac:dyDescent="0.15">
      <c r="A555" s="126" t="s">
        <v>1770</v>
      </c>
      <c r="B555" s="126" t="s">
        <v>1771</v>
      </c>
      <c r="C555" s="126" t="s">
        <v>1772</v>
      </c>
      <c r="D555" s="126" t="s">
        <v>94</v>
      </c>
      <c r="E555" s="126" t="s">
        <v>76</v>
      </c>
      <c r="F555" s="134">
        <v>64.88</v>
      </c>
      <c r="G555" s="134">
        <v>69.14</v>
      </c>
      <c r="H555" s="134">
        <v>79.7</v>
      </c>
      <c r="I555" s="134">
        <v>83.3</v>
      </c>
      <c r="J555" s="134">
        <v>86.64</v>
      </c>
      <c r="K555" s="134">
        <v>88.81</v>
      </c>
      <c r="L555" s="134">
        <v>91.03</v>
      </c>
      <c r="M555" s="134">
        <v>93.14</v>
      </c>
      <c r="N555" s="134">
        <v>95.36</v>
      </c>
      <c r="O555" s="134">
        <v>97.79</v>
      </c>
      <c r="P555" s="135">
        <v>100.12</v>
      </c>
      <c r="Q555" s="135">
        <v>102.66</v>
      </c>
      <c r="R555" s="135">
        <v>105.18</v>
      </c>
      <c r="S555" s="135">
        <v>107.79</v>
      </c>
      <c r="T555" s="135">
        <v>109.86</v>
      </c>
      <c r="U555" s="135">
        <v>109.77</v>
      </c>
      <c r="V555" s="135">
        <v>109.73</v>
      </c>
      <c r="W555" s="135">
        <v>109.67</v>
      </c>
      <c r="X555" s="135">
        <v>111.79</v>
      </c>
      <c r="Y555" s="135">
        <v>114.01</v>
      </c>
      <c r="Z555" s="135">
        <v>119</v>
      </c>
      <c r="AA555" s="135">
        <v>121.22</v>
      </c>
      <c r="AB555" s="135">
        <v>121.19</v>
      </c>
      <c r="AC555" s="135">
        <v>121.22</v>
      </c>
      <c r="AD555" s="135">
        <v>121.38</v>
      </c>
      <c r="AE555" s="135">
        <v>121.4</v>
      </c>
      <c r="AF555" s="135">
        <v>121.45</v>
      </c>
      <c r="AG555" s="134">
        <v>121.59</v>
      </c>
      <c r="AH555" s="134">
        <v>125.08</v>
      </c>
      <c r="AI555" s="121"/>
    </row>
    <row r="556" spans="1:35" ht="17" x14ac:dyDescent="0.15">
      <c r="A556" s="126" t="s">
        <v>1773</v>
      </c>
      <c r="B556" s="126" t="s">
        <v>1774</v>
      </c>
      <c r="C556" s="126" t="s">
        <v>1775</v>
      </c>
      <c r="D556" s="126" t="s">
        <v>194</v>
      </c>
      <c r="E556" s="126" t="s">
        <v>76</v>
      </c>
      <c r="F556" s="134">
        <v>76.42</v>
      </c>
      <c r="G556" s="134">
        <v>81.02</v>
      </c>
      <c r="H556" s="134">
        <v>88.93</v>
      </c>
      <c r="I556" s="134">
        <v>91.83</v>
      </c>
      <c r="J556" s="134">
        <v>94.45</v>
      </c>
      <c r="K556" s="134">
        <v>103.06</v>
      </c>
      <c r="L556" s="134">
        <v>108.35</v>
      </c>
      <c r="M556" s="134">
        <v>111.4</v>
      </c>
      <c r="N556" s="134">
        <v>114.52</v>
      </c>
      <c r="O556" s="134">
        <v>117.52</v>
      </c>
      <c r="P556" s="135">
        <v>120.22</v>
      </c>
      <c r="Q556" s="135">
        <v>123.17</v>
      </c>
      <c r="R556" s="135">
        <v>127.11</v>
      </c>
      <c r="S556" s="135">
        <v>131.04</v>
      </c>
      <c r="T556" s="135">
        <v>133.27000000000001</v>
      </c>
      <c r="U556" s="135">
        <v>133.13</v>
      </c>
      <c r="V556" s="135">
        <v>133.09</v>
      </c>
      <c r="W556" s="135">
        <v>132.69</v>
      </c>
      <c r="X556" s="135">
        <v>132.69</v>
      </c>
      <c r="Y556" s="135">
        <v>132.69</v>
      </c>
      <c r="Z556" s="135">
        <v>137.65</v>
      </c>
      <c r="AA556" s="135">
        <v>137.63999999999999</v>
      </c>
      <c r="AB556" s="135">
        <v>142.63999999999999</v>
      </c>
      <c r="AC556" s="135">
        <v>141.06</v>
      </c>
      <c r="AD556" s="135" t="s">
        <v>52</v>
      </c>
      <c r="AE556" s="135" t="s">
        <v>52</v>
      </c>
      <c r="AF556" s="135" t="s">
        <v>52</v>
      </c>
      <c r="AG556" s="134" t="s">
        <v>52</v>
      </c>
      <c r="AH556" s="134" t="s">
        <v>52</v>
      </c>
      <c r="AI556" s="121"/>
    </row>
    <row r="557" spans="1:35" x14ac:dyDescent="0.15">
      <c r="A557" s="126" t="s">
        <v>1776</v>
      </c>
      <c r="B557" s="126" t="s">
        <v>1777</v>
      </c>
      <c r="C557" s="126" t="s">
        <v>1778</v>
      </c>
      <c r="D557" s="126" t="s">
        <v>94</v>
      </c>
      <c r="E557" s="126" t="s">
        <v>76</v>
      </c>
      <c r="F557" s="134">
        <v>91.09</v>
      </c>
      <c r="G557" s="134">
        <v>96.62</v>
      </c>
      <c r="H557" s="134">
        <v>102.11</v>
      </c>
      <c r="I557" s="134">
        <v>105.94</v>
      </c>
      <c r="J557" s="134">
        <v>110.72</v>
      </c>
      <c r="K557" s="134">
        <v>115.59</v>
      </c>
      <c r="L557" s="134">
        <v>127.09</v>
      </c>
      <c r="M557" s="134">
        <v>130.9</v>
      </c>
      <c r="N557" s="134">
        <v>142.68</v>
      </c>
      <c r="O557" s="134">
        <v>149.55000000000001</v>
      </c>
      <c r="P557" s="135">
        <v>156.26</v>
      </c>
      <c r="Q557" s="135">
        <v>162.51</v>
      </c>
      <c r="R557" s="135">
        <v>169.01</v>
      </c>
      <c r="S557" s="135">
        <v>175.77</v>
      </c>
      <c r="T557" s="135">
        <v>180.16</v>
      </c>
      <c r="U557" s="135">
        <v>180.16</v>
      </c>
      <c r="V557" s="135">
        <v>180.16</v>
      </c>
      <c r="W557" s="135">
        <v>180.16</v>
      </c>
      <c r="X557" s="135">
        <v>180.16</v>
      </c>
      <c r="Y557" s="135">
        <v>180.16</v>
      </c>
      <c r="Z557" s="135">
        <v>183.31</v>
      </c>
      <c r="AA557" s="135">
        <v>188.31</v>
      </c>
      <c r="AB557" s="135">
        <v>193.94</v>
      </c>
      <c r="AC557" s="135">
        <v>199.74</v>
      </c>
      <c r="AD557" s="135">
        <v>204.74</v>
      </c>
      <c r="AE557" s="135">
        <v>209.74</v>
      </c>
      <c r="AF557" s="135">
        <v>214.74</v>
      </c>
      <c r="AG557" s="134">
        <v>219.74</v>
      </c>
      <c r="AH557" s="134">
        <v>226.31</v>
      </c>
      <c r="AI557" s="121"/>
    </row>
    <row r="558" spans="1:35" x14ac:dyDescent="0.15">
      <c r="A558" s="126" t="s">
        <v>1779</v>
      </c>
      <c r="B558" s="126" t="s">
        <v>1780</v>
      </c>
      <c r="C558" s="126" t="s">
        <v>1781</v>
      </c>
      <c r="D558" s="126" t="s">
        <v>94</v>
      </c>
      <c r="E558" s="126" t="s">
        <v>76</v>
      </c>
      <c r="F558" s="134">
        <v>101.62</v>
      </c>
      <c r="G558" s="134">
        <v>112.54</v>
      </c>
      <c r="H558" s="134">
        <v>118.87</v>
      </c>
      <c r="I558" s="134">
        <v>128.32</v>
      </c>
      <c r="J558" s="134">
        <v>137.11000000000001</v>
      </c>
      <c r="K558" s="134">
        <v>143.94999999999999</v>
      </c>
      <c r="L558" s="134">
        <v>152.5</v>
      </c>
      <c r="M558" s="134">
        <v>160.13</v>
      </c>
      <c r="N558" s="134">
        <v>168.04</v>
      </c>
      <c r="O558" s="134">
        <v>174.65</v>
      </c>
      <c r="P558" s="135">
        <v>179.03</v>
      </c>
      <c r="Q558" s="135">
        <v>183.51</v>
      </c>
      <c r="R558" s="135">
        <v>188.1</v>
      </c>
      <c r="S558" s="135">
        <v>192.8</v>
      </c>
      <c r="T558" s="135">
        <v>197.62</v>
      </c>
      <c r="U558" s="135">
        <v>197.62</v>
      </c>
      <c r="V558" s="135">
        <v>197.62</v>
      </c>
      <c r="W558" s="135">
        <v>197.62</v>
      </c>
      <c r="X558" s="135">
        <v>201.45</v>
      </c>
      <c r="Y558" s="135">
        <v>205.36</v>
      </c>
      <c r="Z558" s="135">
        <v>205.36</v>
      </c>
      <c r="AA558" s="135">
        <v>205.36</v>
      </c>
      <c r="AB558" s="135">
        <v>209.34</v>
      </c>
      <c r="AC558" s="135">
        <v>214.34</v>
      </c>
      <c r="AD558" s="135">
        <v>219.34</v>
      </c>
      <c r="AE558" s="135">
        <v>224.34</v>
      </c>
      <c r="AF558" s="135">
        <v>229.34</v>
      </c>
      <c r="AG558" s="134">
        <v>236.21</v>
      </c>
      <c r="AH558" s="134">
        <v>243.29</v>
      </c>
      <c r="AI558" s="121"/>
    </row>
    <row r="559" spans="1:35" ht="17" x14ac:dyDescent="0.15">
      <c r="A559" s="129" t="s">
        <v>1782</v>
      </c>
      <c r="B559" s="126" t="s">
        <v>52</v>
      </c>
      <c r="C559" s="129" t="s">
        <v>1783</v>
      </c>
      <c r="D559" s="126" t="s">
        <v>194</v>
      </c>
      <c r="E559" s="126" t="s">
        <v>76</v>
      </c>
      <c r="F559" s="134" t="s">
        <v>52</v>
      </c>
      <c r="G559" s="134" t="s">
        <v>52</v>
      </c>
      <c r="H559" s="134" t="s">
        <v>52</v>
      </c>
      <c r="I559" s="134" t="s">
        <v>52</v>
      </c>
      <c r="J559" s="134" t="s">
        <v>52</v>
      </c>
      <c r="K559" s="134" t="s">
        <v>52</v>
      </c>
      <c r="L559" s="134" t="s">
        <v>52</v>
      </c>
      <c r="M559" s="134" t="s">
        <v>52</v>
      </c>
      <c r="N559" s="134" t="s">
        <v>52</v>
      </c>
      <c r="O559" s="134" t="s">
        <v>52</v>
      </c>
      <c r="P559" s="134" t="s">
        <v>52</v>
      </c>
      <c r="Q559" s="134" t="s">
        <v>52</v>
      </c>
      <c r="R559" s="134" t="s">
        <v>52</v>
      </c>
      <c r="S559" s="134" t="s">
        <v>52</v>
      </c>
      <c r="T559" s="134" t="s">
        <v>52</v>
      </c>
      <c r="U559" s="134" t="s">
        <v>52</v>
      </c>
      <c r="V559" s="135" t="s">
        <v>52</v>
      </c>
      <c r="W559" s="135" t="s">
        <v>52</v>
      </c>
      <c r="X559" s="135" t="s">
        <v>52</v>
      </c>
      <c r="Y559" s="135" t="s">
        <v>52</v>
      </c>
      <c r="Z559" s="135" t="s">
        <v>52</v>
      </c>
      <c r="AA559" s="135" t="s">
        <v>52</v>
      </c>
      <c r="AB559" s="135" t="s">
        <v>52</v>
      </c>
      <c r="AC559" s="135" t="s">
        <v>52</v>
      </c>
      <c r="AD559" s="135" t="s">
        <v>52</v>
      </c>
      <c r="AE559" s="135" t="s">
        <v>52</v>
      </c>
      <c r="AF559" s="135" t="s">
        <v>52</v>
      </c>
      <c r="AG559" s="134" t="s">
        <v>52</v>
      </c>
      <c r="AH559" s="134" t="s">
        <v>52</v>
      </c>
      <c r="AI559" s="130"/>
    </row>
    <row r="560" spans="1:35" x14ac:dyDescent="0.15">
      <c r="A560" s="126" t="s">
        <v>1784</v>
      </c>
      <c r="B560" s="126" t="s">
        <v>1785</v>
      </c>
      <c r="C560" s="126" t="s">
        <v>1786</v>
      </c>
      <c r="D560" s="126" t="s">
        <v>94</v>
      </c>
      <c r="E560" s="126" t="s">
        <v>78</v>
      </c>
      <c r="F560" s="134">
        <v>528.9</v>
      </c>
      <c r="G560" s="134">
        <v>552.44000000000005</v>
      </c>
      <c r="H560" s="134">
        <v>620.91</v>
      </c>
      <c r="I560" s="134">
        <v>639.23</v>
      </c>
      <c r="J560" s="134">
        <v>687.16</v>
      </c>
      <c r="K560" s="134">
        <v>728.06</v>
      </c>
      <c r="L560" s="134">
        <v>778.16</v>
      </c>
      <c r="M560" s="134">
        <v>824.61</v>
      </c>
      <c r="N560" s="134">
        <v>848.75</v>
      </c>
      <c r="O560" s="134">
        <v>890.81</v>
      </c>
      <c r="P560" s="135">
        <v>939.77</v>
      </c>
      <c r="Q560" s="135">
        <v>982.06</v>
      </c>
      <c r="R560" s="135">
        <v>1028.74</v>
      </c>
      <c r="S560" s="135">
        <v>1062.17</v>
      </c>
      <c r="T560" s="135">
        <v>1090.8499999999999</v>
      </c>
      <c r="U560" s="135">
        <v>1090.8499999999999</v>
      </c>
      <c r="V560" s="135">
        <v>1122.48</v>
      </c>
      <c r="W560" s="135">
        <v>1143.81</v>
      </c>
      <c r="X560" s="135">
        <v>1165.54</v>
      </c>
      <c r="Y560" s="135">
        <v>1165.54</v>
      </c>
      <c r="Z560" s="135">
        <v>1200.51</v>
      </c>
      <c r="AA560" s="135">
        <v>1244.93</v>
      </c>
      <c r="AB560" s="135">
        <v>1288.3800000000001</v>
      </c>
      <c r="AC560" s="135">
        <v>1330.25</v>
      </c>
      <c r="AD560" s="135">
        <v>1383.33</v>
      </c>
      <c r="AE560" s="135">
        <v>1452.36</v>
      </c>
      <c r="AF560" s="135">
        <v>1495.78</v>
      </c>
      <c r="AG560" s="134">
        <v>1570.42</v>
      </c>
      <c r="AH560" s="134">
        <v>1648.78</v>
      </c>
      <c r="AI560" s="121"/>
    </row>
  </sheetData>
  <pageMargins left="0.7" right="0.7" top="0.75" bottom="0.75" header="0.3" footer="0.3"/>
  <pageSetup paperSize="0" fitToWidth="0" fitToHeight="0" orientation="portrait" horizontalDpi="0" verticalDpi="0" copies="0"/>
  <headerFooter>
    <oddHeader xml:space="preserve">&amp;C&amp;"Calibri,Regular" OFFICIAL-SENSITIVE - DLUHC USE ONLY&amp;1#
</oddHeader>
    <oddFooter>&amp;C
&amp;1#&amp;"Calibri,Regular"&amp;10 OFFICIAL-SENSITIVE - DLUHC USE ONLY</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59DE5-E27E-404C-97A8-DB93F3954330}">
  <dimension ref="A1:AI560"/>
  <sheetViews>
    <sheetView workbookViewId="0"/>
  </sheetViews>
  <sheetFormatPr baseColWidth="10" defaultColWidth="10.6640625" defaultRowHeight="13" outlineLevelCol="1" x14ac:dyDescent="0.15"/>
  <cols>
    <col min="1" max="1" width="11.1640625" style="115" customWidth="1"/>
    <col min="2" max="2" width="17" style="115" customWidth="1"/>
    <col min="3" max="3" width="73.1640625" style="116" bestFit="1" customWidth="1"/>
    <col min="4" max="4" width="13.33203125" style="116" customWidth="1"/>
    <col min="5" max="5" width="10.83203125" style="116" customWidth="1"/>
    <col min="6" max="28" width="18.33203125" style="2" hidden="1" customWidth="1" outlineLevel="1"/>
    <col min="29" max="29" width="19.5" style="2" hidden="1" customWidth="1" outlineLevel="1"/>
    <col min="30" max="30" width="19.5" style="2" customWidth="1" collapsed="1"/>
    <col min="31" max="34" width="19.5" style="2" customWidth="1"/>
    <col min="35" max="35" width="42" style="148" bestFit="1" customWidth="1"/>
    <col min="36" max="36" width="10.6640625" style="2" customWidth="1"/>
    <col min="37" max="16384" width="10.6640625" style="2"/>
  </cols>
  <sheetData>
    <row r="1" spans="1:35" s="115" customFormat="1" ht="20" x14ac:dyDescent="0.15">
      <c r="A1" s="1" t="s">
        <v>36</v>
      </c>
      <c r="C1" s="116"/>
      <c r="D1" s="116"/>
      <c r="E1" s="116"/>
      <c r="F1" s="134"/>
      <c r="G1" s="134"/>
      <c r="H1" s="134"/>
      <c r="I1" s="134"/>
      <c r="J1" s="135"/>
      <c r="K1" s="137"/>
      <c r="L1" s="137"/>
      <c r="M1" s="137"/>
      <c r="N1" s="137"/>
      <c r="O1" s="137"/>
      <c r="P1" s="137"/>
      <c r="Q1" s="134"/>
      <c r="R1" s="138"/>
      <c r="S1" s="134"/>
      <c r="T1" s="134"/>
      <c r="U1" s="134"/>
      <c r="V1" s="134"/>
      <c r="W1" s="134"/>
      <c r="X1" s="134"/>
      <c r="Y1" s="134"/>
      <c r="Z1" s="134"/>
      <c r="AA1" s="134"/>
      <c r="AB1" s="134"/>
      <c r="AC1" s="134"/>
      <c r="AD1" s="134"/>
      <c r="AE1" s="134"/>
      <c r="AF1" s="134"/>
      <c r="AG1" s="134"/>
      <c r="AH1" s="134"/>
      <c r="AI1" s="121"/>
    </row>
    <row r="2" spans="1:35" s="115" customFormat="1" ht="36.75" customHeight="1" x14ac:dyDescent="0.15">
      <c r="A2" s="17" t="s">
        <v>1788</v>
      </c>
      <c r="C2" s="116"/>
      <c r="D2" s="116"/>
      <c r="E2" s="11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1"/>
    </row>
    <row r="3" spans="1:35" s="115" customFormat="1" ht="17" x14ac:dyDescent="0.15">
      <c r="A3" s="142" t="s">
        <v>152</v>
      </c>
      <c r="B3" s="142" t="s">
        <v>153</v>
      </c>
      <c r="C3" s="142" t="s">
        <v>154</v>
      </c>
      <c r="D3" s="142" t="s">
        <v>155</v>
      </c>
      <c r="E3" s="142" t="s">
        <v>156</v>
      </c>
      <c r="F3" s="123" t="s">
        <v>160</v>
      </c>
      <c r="G3" s="124" t="s">
        <v>161</v>
      </c>
      <c r="H3" s="124" t="s">
        <v>162</v>
      </c>
      <c r="I3" s="124" t="s">
        <v>163</v>
      </c>
      <c r="J3" s="124" t="s">
        <v>164</v>
      </c>
      <c r="K3" s="124" t="s">
        <v>165</v>
      </c>
      <c r="L3" s="124" t="s">
        <v>166</v>
      </c>
      <c r="M3" s="124" t="s">
        <v>167</v>
      </c>
      <c r="N3" s="124" t="s">
        <v>168</v>
      </c>
      <c r="O3" s="123" t="s">
        <v>169</v>
      </c>
      <c r="P3" s="123" t="s">
        <v>170</v>
      </c>
      <c r="Q3" s="123" t="s">
        <v>171</v>
      </c>
      <c r="R3" s="123" t="s">
        <v>172</v>
      </c>
      <c r="S3" s="123" t="s">
        <v>173</v>
      </c>
      <c r="T3" s="123" t="s">
        <v>174</v>
      </c>
      <c r="U3" s="123" t="s">
        <v>175</v>
      </c>
      <c r="V3" s="123" t="s">
        <v>176</v>
      </c>
      <c r="W3" s="123" t="s">
        <v>177</v>
      </c>
      <c r="X3" s="123" t="s">
        <v>178</v>
      </c>
      <c r="Y3" s="123" t="s">
        <v>179</v>
      </c>
      <c r="Z3" s="123" t="s">
        <v>180</v>
      </c>
      <c r="AA3" s="123" t="s">
        <v>181</v>
      </c>
      <c r="AB3" s="123" t="s">
        <v>182</v>
      </c>
      <c r="AC3" s="123" t="s">
        <v>183</v>
      </c>
      <c r="AD3" s="123" t="s">
        <v>184</v>
      </c>
      <c r="AE3" s="123" t="s">
        <v>185</v>
      </c>
      <c r="AF3" s="123" t="s">
        <v>186</v>
      </c>
      <c r="AG3" s="123" t="s">
        <v>187</v>
      </c>
      <c r="AH3" s="123" t="s">
        <v>188</v>
      </c>
      <c r="AI3" s="125" t="s">
        <v>25</v>
      </c>
    </row>
    <row r="4" spans="1:35" ht="16" x14ac:dyDescent="0.15">
      <c r="A4" s="133" t="s">
        <v>189</v>
      </c>
      <c r="B4" s="133" t="s">
        <v>190</v>
      </c>
      <c r="C4" s="133" t="s">
        <v>95</v>
      </c>
      <c r="D4" s="133" t="s">
        <v>94</v>
      </c>
      <c r="E4" s="133" t="s">
        <v>76</v>
      </c>
      <c r="F4" s="127" t="s">
        <v>52</v>
      </c>
      <c r="G4" s="127">
        <v>0.28382213812679424</v>
      </c>
      <c r="H4" s="127">
        <v>7.2351233671988524</v>
      </c>
      <c r="I4" s="127">
        <v>4.5002368545712841</v>
      </c>
      <c r="J4" s="127">
        <v>1.942753529335576</v>
      </c>
      <c r="K4" s="127">
        <v>7.8007877016897424</v>
      </c>
      <c r="L4" s="127">
        <v>9.8467884502062617</v>
      </c>
      <c r="M4" s="127">
        <v>10.793412370580981</v>
      </c>
      <c r="N4" s="127">
        <v>4.7789667360673889</v>
      </c>
      <c r="O4" s="127">
        <v>3.9371534195933293</v>
      </c>
      <c r="P4" s="127">
        <v>4.7972612484439026</v>
      </c>
      <c r="Q4" s="127">
        <v>4.900089092528944</v>
      </c>
      <c r="R4" s="127">
        <v>4.4811129984631464</v>
      </c>
      <c r="S4" s="127">
        <v>3.6270031741116497</v>
      </c>
      <c r="T4" s="127">
        <v>2.4504127600762047</v>
      </c>
      <c r="U4" s="127">
        <v>0</v>
      </c>
      <c r="V4" s="127">
        <v>0</v>
      </c>
      <c r="W4" s="127">
        <v>0</v>
      </c>
      <c r="X4" s="143">
        <v>-0.99901556860029217</v>
      </c>
      <c r="Y4" s="127">
        <v>0</v>
      </c>
      <c r="Z4" s="127">
        <v>1.9887305270136046</v>
      </c>
      <c r="AA4" s="143">
        <v>1.9824504387390363</v>
      </c>
      <c r="AB4" s="127">
        <v>2.9636711281070705</v>
      </c>
      <c r="AC4" s="128">
        <v>2.971216341689864</v>
      </c>
      <c r="AD4" s="128">
        <v>1.9702130501569659</v>
      </c>
      <c r="AE4" s="128">
        <v>1.9779931883678163</v>
      </c>
      <c r="AF4" s="128">
        <v>1.9942196531792027</v>
      </c>
      <c r="AG4" s="127">
        <v>2</v>
      </c>
      <c r="AH4" s="127">
        <v>3.0000000000000084</v>
      </c>
      <c r="AI4" s="121"/>
    </row>
    <row r="5" spans="1:35" ht="16" x14ac:dyDescent="0.15">
      <c r="A5" s="133" t="s">
        <v>191</v>
      </c>
      <c r="B5" s="133" t="s">
        <v>192</v>
      </c>
      <c r="C5" s="133" t="s">
        <v>193</v>
      </c>
      <c r="D5" s="133" t="s">
        <v>194</v>
      </c>
      <c r="E5" s="133" t="s">
        <v>76</v>
      </c>
      <c r="F5" s="127" t="s">
        <v>52</v>
      </c>
      <c r="G5" s="127">
        <v>11.027263875365151</v>
      </c>
      <c r="H5" s="127">
        <v>5.0537162902872126</v>
      </c>
      <c r="I5" s="127">
        <v>2.2644265887509221</v>
      </c>
      <c r="J5" s="127">
        <v>2.857142857142847</v>
      </c>
      <c r="K5" s="127">
        <v>4.4642857142857224</v>
      </c>
      <c r="L5" s="127">
        <v>3.9981006647673354</v>
      </c>
      <c r="M5" s="127">
        <v>4.7940827321705655</v>
      </c>
      <c r="N5" s="127">
        <v>3.5029627047751717</v>
      </c>
      <c r="O5" s="127">
        <v>3.5106920356962519</v>
      </c>
      <c r="P5" s="127">
        <v>3.4892232614883909</v>
      </c>
      <c r="Q5" s="127">
        <v>3.002200565859809</v>
      </c>
      <c r="R5" s="127">
        <v>3.8989775675263019</v>
      </c>
      <c r="S5" s="127">
        <v>3.8995373430271059</v>
      </c>
      <c r="T5" s="127">
        <v>1.9013288097257544</v>
      </c>
      <c r="U5" s="127">
        <v>0</v>
      </c>
      <c r="V5" s="127">
        <v>2.8993549282097604</v>
      </c>
      <c r="W5" s="127">
        <v>1.9009100101112182</v>
      </c>
      <c r="X5" s="143">
        <v>1.89852483958457</v>
      </c>
      <c r="Y5" s="127">
        <v>1.9021033497792716</v>
      </c>
      <c r="Z5" s="127">
        <v>1.8984519334904748</v>
      </c>
      <c r="AA5" s="143">
        <v>1.9005939356048884</v>
      </c>
      <c r="AB5" s="127">
        <v>3.0676728633658445</v>
      </c>
      <c r="AC5" s="128">
        <v>2.9763676409310102</v>
      </c>
      <c r="AD5" s="128">
        <v>1.0000578068096289</v>
      </c>
      <c r="AE5" s="128">
        <v>2.8617216117216118</v>
      </c>
      <c r="AF5" s="128">
        <v>0</v>
      </c>
      <c r="AG5" s="127" t="s">
        <v>52</v>
      </c>
      <c r="AH5" s="127" t="s">
        <v>52</v>
      </c>
      <c r="AI5" s="121"/>
    </row>
    <row r="6" spans="1:35" ht="17" x14ac:dyDescent="0.15">
      <c r="A6" s="133" t="s">
        <v>195</v>
      </c>
      <c r="B6" s="133" t="s">
        <v>196</v>
      </c>
      <c r="C6" s="133" t="s">
        <v>197</v>
      </c>
      <c r="D6" s="133" t="s">
        <v>194</v>
      </c>
      <c r="E6" s="133" t="s">
        <v>76</v>
      </c>
      <c r="F6" s="127" t="s">
        <v>52</v>
      </c>
      <c r="G6" s="127">
        <v>7.2594722250744326</v>
      </c>
      <c r="H6" s="127">
        <v>6.7872869998085434</v>
      </c>
      <c r="I6" s="127">
        <v>3.3168982519049734</v>
      </c>
      <c r="J6" s="127">
        <v>5.7266811279826442</v>
      </c>
      <c r="K6" s="127">
        <v>5.1128436602380134</v>
      </c>
      <c r="L6" s="127">
        <v>5.6683322923172881</v>
      </c>
      <c r="M6" s="127">
        <v>5.2756021870843597</v>
      </c>
      <c r="N6" s="127">
        <v>2.9056709713644011</v>
      </c>
      <c r="O6" s="127">
        <v>3.0077752012003742</v>
      </c>
      <c r="P6" s="127">
        <v>2.4961928093756285</v>
      </c>
      <c r="Q6" s="127">
        <v>1.4987080103359176</v>
      </c>
      <c r="R6" s="127">
        <v>0</v>
      </c>
      <c r="S6" s="127" t="s">
        <v>52</v>
      </c>
      <c r="T6" s="127" t="s">
        <v>52</v>
      </c>
      <c r="U6" s="127" t="s">
        <v>52</v>
      </c>
      <c r="V6" s="127" t="s">
        <v>52</v>
      </c>
      <c r="W6" s="127" t="s">
        <v>52</v>
      </c>
      <c r="X6" s="143" t="s">
        <v>52</v>
      </c>
      <c r="Y6" s="127" t="s">
        <v>52</v>
      </c>
      <c r="Z6" s="127" t="s">
        <v>52</v>
      </c>
      <c r="AA6" s="143" t="s">
        <v>52</v>
      </c>
      <c r="AB6" s="127" t="s">
        <v>52</v>
      </c>
      <c r="AC6" s="128" t="s">
        <v>52</v>
      </c>
      <c r="AD6" s="128" t="s">
        <v>52</v>
      </c>
      <c r="AE6" s="128" t="s">
        <v>52</v>
      </c>
      <c r="AF6" s="128" t="s">
        <v>52</v>
      </c>
      <c r="AG6" s="127" t="s">
        <v>52</v>
      </c>
      <c r="AH6" s="127" t="s">
        <v>52</v>
      </c>
      <c r="AI6" s="121"/>
    </row>
    <row r="7" spans="1:35" ht="16" x14ac:dyDescent="0.15">
      <c r="A7" s="133" t="s">
        <v>198</v>
      </c>
      <c r="B7" s="133" t="s">
        <v>199</v>
      </c>
      <c r="C7" s="133" t="s">
        <v>200</v>
      </c>
      <c r="D7" s="133" t="s">
        <v>94</v>
      </c>
      <c r="E7" s="133" t="s">
        <v>76</v>
      </c>
      <c r="F7" s="127" t="s">
        <v>52</v>
      </c>
      <c r="G7" s="127">
        <v>14.046733935209787</v>
      </c>
      <c r="H7" s="127">
        <v>9.8603026775320188</v>
      </c>
      <c r="I7" s="127">
        <v>4.5035498569460515</v>
      </c>
      <c r="J7" s="127">
        <v>9.2983167714459398</v>
      </c>
      <c r="K7" s="127">
        <v>7.9042582799888663</v>
      </c>
      <c r="L7" s="127">
        <v>5.8034562806293479</v>
      </c>
      <c r="M7" s="127">
        <v>1.9015114578254497</v>
      </c>
      <c r="N7" s="127">
        <v>2.7990430622009512</v>
      </c>
      <c r="O7" s="127">
        <v>4.9026452563804241</v>
      </c>
      <c r="P7" s="127">
        <v>2.6991052281298664</v>
      </c>
      <c r="Q7" s="127">
        <v>3.600230414746548</v>
      </c>
      <c r="R7" s="127">
        <v>3.002502085070887</v>
      </c>
      <c r="S7" s="127">
        <v>2.5033738191633006</v>
      </c>
      <c r="T7" s="127">
        <v>0</v>
      </c>
      <c r="U7" s="127">
        <v>0</v>
      </c>
      <c r="V7" s="127">
        <v>0</v>
      </c>
      <c r="W7" s="127">
        <v>0</v>
      </c>
      <c r="X7" s="143">
        <v>0</v>
      </c>
      <c r="Y7" s="127">
        <v>0</v>
      </c>
      <c r="Z7" s="127">
        <v>-0.2501481140148698</v>
      </c>
      <c r="AA7" s="143">
        <v>3.299676631690085</v>
      </c>
      <c r="AB7" s="127">
        <v>3.1942758576630759</v>
      </c>
      <c r="AC7" s="128">
        <v>3.0954002352504117</v>
      </c>
      <c r="AD7" s="128">
        <v>3.0024620188554563</v>
      </c>
      <c r="AE7" s="128">
        <v>2.9149419926543461</v>
      </c>
      <c r="AF7" s="128">
        <v>2.8323797654789553</v>
      </c>
      <c r="AG7" s="127">
        <v>2.8</v>
      </c>
      <c r="AH7" s="127">
        <v>2.991475901999685</v>
      </c>
      <c r="AI7" s="121"/>
    </row>
    <row r="8" spans="1:35" ht="16" x14ac:dyDescent="0.15">
      <c r="A8" s="133" t="s">
        <v>201</v>
      </c>
      <c r="B8" s="133" t="s">
        <v>202</v>
      </c>
      <c r="C8" s="133" t="s">
        <v>203</v>
      </c>
      <c r="D8" s="133" t="s">
        <v>94</v>
      </c>
      <c r="E8" s="133" t="s">
        <v>76</v>
      </c>
      <c r="F8" s="127" t="s">
        <v>52</v>
      </c>
      <c r="G8" s="127">
        <v>-3.7236533957845523</v>
      </c>
      <c r="H8" s="127">
        <v>14.315251763561164</v>
      </c>
      <c r="I8" s="127">
        <v>0</v>
      </c>
      <c r="J8" s="127">
        <v>6.3411001170337329</v>
      </c>
      <c r="K8" s="127">
        <v>4.4522261130565397</v>
      </c>
      <c r="L8" s="127">
        <v>9.4827586206896513</v>
      </c>
      <c r="M8" s="127">
        <v>6.5354330708661479</v>
      </c>
      <c r="N8" s="127">
        <v>8.4996304508499634</v>
      </c>
      <c r="O8" s="127">
        <v>4.7002724795640347</v>
      </c>
      <c r="P8" s="127">
        <v>4.2290175666883414</v>
      </c>
      <c r="Q8" s="127">
        <v>2.9962546816479261</v>
      </c>
      <c r="R8" s="127">
        <v>2.969696969696983</v>
      </c>
      <c r="S8" s="127">
        <v>3.0017657445556125</v>
      </c>
      <c r="T8" s="127">
        <v>2.4571428571428697</v>
      </c>
      <c r="U8" s="127">
        <v>0</v>
      </c>
      <c r="V8" s="127">
        <v>0</v>
      </c>
      <c r="W8" s="127">
        <v>0</v>
      </c>
      <c r="X8" s="143">
        <v>0</v>
      </c>
      <c r="Y8" s="127">
        <v>0</v>
      </c>
      <c r="Z8" s="127">
        <v>3.0674846625766694</v>
      </c>
      <c r="AA8" s="143">
        <v>2.9761904761904878</v>
      </c>
      <c r="AB8" s="127">
        <v>2.9952706253284278</v>
      </c>
      <c r="AC8" s="128">
        <v>2.9591836734693899</v>
      </c>
      <c r="AD8" s="128">
        <v>2.7254707631318098</v>
      </c>
      <c r="AE8" s="128">
        <v>2.6531596719729955</v>
      </c>
      <c r="AF8" s="128">
        <v>2.5845864661654074</v>
      </c>
      <c r="AG8" s="127">
        <v>3</v>
      </c>
      <c r="AH8" s="127">
        <v>2.9900168034002093</v>
      </c>
      <c r="AI8" s="121"/>
    </row>
    <row r="9" spans="1:35" ht="16" x14ac:dyDescent="0.15">
      <c r="A9" s="133" t="s">
        <v>204</v>
      </c>
      <c r="B9" s="133" t="s">
        <v>205</v>
      </c>
      <c r="C9" s="133" t="s">
        <v>206</v>
      </c>
      <c r="D9" s="133" t="s">
        <v>94</v>
      </c>
      <c r="E9" s="133" t="s">
        <v>76</v>
      </c>
      <c r="F9" s="127" t="s">
        <v>52</v>
      </c>
      <c r="G9" s="127">
        <v>9.8327257130602703</v>
      </c>
      <c r="H9" s="127">
        <v>2.645709264863811</v>
      </c>
      <c r="I9" s="127">
        <v>9.7964618603766382</v>
      </c>
      <c r="J9" s="127">
        <v>5.5006930006930048</v>
      </c>
      <c r="K9" s="127">
        <v>5.9036045652352271</v>
      </c>
      <c r="L9" s="127">
        <v>5.9001395565204007</v>
      </c>
      <c r="M9" s="127">
        <v>2.8991873490006554</v>
      </c>
      <c r="N9" s="127">
        <v>2.4973319103521732</v>
      </c>
      <c r="O9" s="127">
        <v>2.9085103429126775</v>
      </c>
      <c r="P9" s="127">
        <v>2.8937605396289996</v>
      </c>
      <c r="Q9" s="127">
        <v>2.8976006293431453</v>
      </c>
      <c r="R9" s="127">
        <v>2.0005096839959151</v>
      </c>
      <c r="S9" s="127">
        <v>2.4984384759525256</v>
      </c>
      <c r="T9" s="127">
        <v>1.9012797074954335</v>
      </c>
      <c r="U9" s="127">
        <v>0</v>
      </c>
      <c r="V9" s="127">
        <v>0</v>
      </c>
      <c r="W9" s="127">
        <v>0</v>
      </c>
      <c r="X9" s="143">
        <v>1.9375672766415608</v>
      </c>
      <c r="Y9" s="127">
        <v>0</v>
      </c>
      <c r="Z9" s="127">
        <v>2.9332394696703012</v>
      </c>
      <c r="AA9" s="143">
        <v>2.8496523424142328</v>
      </c>
      <c r="AB9" s="127">
        <v>2.7706971073922171</v>
      </c>
      <c r="AC9" s="128">
        <v>0</v>
      </c>
      <c r="AD9" s="128">
        <v>2.6959991372802694</v>
      </c>
      <c r="AE9" s="128">
        <v>0</v>
      </c>
      <c r="AF9" s="128">
        <v>2.6252231439672373</v>
      </c>
      <c r="AG9" s="127">
        <v>2.9</v>
      </c>
      <c r="AH9" s="127">
        <v>2.9421996918642153</v>
      </c>
      <c r="AI9" s="121"/>
    </row>
    <row r="10" spans="1:35" ht="16" x14ac:dyDescent="0.15">
      <c r="A10" s="133" t="s">
        <v>207</v>
      </c>
      <c r="B10" s="133" t="s">
        <v>208</v>
      </c>
      <c r="C10" s="133" t="s">
        <v>209</v>
      </c>
      <c r="D10" s="133" t="s">
        <v>94</v>
      </c>
      <c r="E10" s="133" t="s">
        <v>76</v>
      </c>
      <c r="F10" s="127" t="s">
        <v>52</v>
      </c>
      <c r="G10" s="127">
        <v>21.431980906921225</v>
      </c>
      <c r="H10" s="127">
        <v>3.3018867924528479</v>
      </c>
      <c r="I10" s="127">
        <v>3.5388127853881173</v>
      </c>
      <c r="J10" s="127">
        <v>2.5358324145534823</v>
      </c>
      <c r="K10" s="127">
        <v>5.3643966547192434</v>
      </c>
      <c r="L10" s="127">
        <v>9.5475677514457402</v>
      </c>
      <c r="M10" s="127">
        <v>4.9891315598799508</v>
      </c>
      <c r="N10" s="127">
        <v>5.5013309671694657</v>
      </c>
      <c r="O10" s="127">
        <v>4.7939444911690572</v>
      </c>
      <c r="P10" s="127">
        <v>4.8956661316211836</v>
      </c>
      <c r="Q10" s="127">
        <v>4.8542038595596324</v>
      </c>
      <c r="R10" s="127">
        <v>4.7510945354304965</v>
      </c>
      <c r="S10" s="127">
        <v>4.6981424148607118</v>
      </c>
      <c r="T10" s="127">
        <v>3.9920159680638392</v>
      </c>
      <c r="U10" s="127">
        <v>0</v>
      </c>
      <c r="V10" s="127">
        <v>0</v>
      </c>
      <c r="W10" s="127">
        <v>3.3980237435131926</v>
      </c>
      <c r="X10" s="143">
        <v>0</v>
      </c>
      <c r="Y10" s="127">
        <v>0</v>
      </c>
      <c r="Z10" s="127">
        <v>3.1282227569611631</v>
      </c>
      <c r="AA10" s="143">
        <v>2.6666666666666616</v>
      </c>
      <c r="AB10" s="127">
        <v>2.2727272727272707</v>
      </c>
      <c r="AC10" s="128">
        <v>3.1746031746031855</v>
      </c>
      <c r="AD10" s="128">
        <v>3.076923076923066</v>
      </c>
      <c r="AE10" s="128">
        <v>2.9850746268656714</v>
      </c>
      <c r="AF10" s="128">
        <v>2.8984405797101429</v>
      </c>
      <c r="AG10" s="127">
        <v>2.8</v>
      </c>
      <c r="AH10" s="127">
        <v>2.9917808219178124</v>
      </c>
      <c r="AI10" s="121"/>
    </row>
    <row r="11" spans="1:35" ht="17" x14ac:dyDescent="0.15">
      <c r="A11" s="133" t="s">
        <v>210</v>
      </c>
      <c r="B11" s="133" t="s">
        <v>52</v>
      </c>
      <c r="C11" s="133" t="s">
        <v>211</v>
      </c>
      <c r="D11" s="133" t="s">
        <v>194</v>
      </c>
      <c r="E11" s="133" t="s">
        <v>76</v>
      </c>
      <c r="F11" s="127" t="s">
        <v>52</v>
      </c>
      <c r="G11" s="127" t="s">
        <v>52</v>
      </c>
      <c r="H11" s="127" t="s">
        <v>52</v>
      </c>
      <c r="I11" s="127" t="s">
        <v>52</v>
      </c>
      <c r="J11" s="127" t="s">
        <v>52</v>
      </c>
      <c r="K11" s="127" t="s">
        <v>52</v>
      </c>
      <c r="L11" s="127" t="s">
        <v>52</v>
      </c>
      <c r="M11" s="127" t="s">
        <v>52</v>
      </c>
      <c r="N11" s="127" t="s">
        <v>52</v>
      </c>
      <c r="O11" s="127" t="s">
        <v>52</v>
      </c>
      <c r="P11" s="127" t="s">
        <v>52</v>
      </c>
      <c r="Q11" s="127" t="s">
        <v>52</v>
      </c>
      <c r="R11" s="127" t="s">
        <v>52</v>
      </c>
      <c r="S11" s="127" t="s">
        <v>52</v>
      </c>
      <c r="T11" s="127" t="s">
        <v>52</v>
      </c>
      <c r="U11" s="127" t="s">
        <v>52</v>
      </c>
      <c r="V11" s="127" t="s">
        <v>52</v>
      </c>
      <c r="W11" s="127" t="s">
        <v>52</v>
      </c>
      <c r="X11" s="143" t="s">
        <v>52</v>
      </c>
      <c r="Y11" s="127" t="s">
        <v>52</v>
      </c>
      <c r="Z11" s="127" t="s">
        <v>52</v>
      </c>
      <c r="AA11" s="143" t="s">
        <v>52</v>
      </c>
      <c r="AB11" s="127" t="s">
        <v>52</v>
      </c>
      <c r="AC11" s="128" t="s">
        <v>52</v>
      </c>
      <c r="AD11" s="128" t="s">
        <v>52</v>
      </c>
      <c r="AE11" s="128" t="s">
        <v>52</v>
      </c>
      <c r="AF11" s="128" t="s">
        <v>52</v>
      </c>
      <c r="AG11" s="127" t="s">
        <v>52</v>
      </c>
      <c r="AH11" s="127" t="s">
        <v>52</v>
      </c>
      <c r="AI11" s="121"/>
    </row>
    <row r="12" spans="1:35" ht="16" x14ac:dyDescent="0.15">
      <c r="A12" s="133" t="s">
        <v>212</v>
      </c>
      <c r="B12" s="133" t="s">
        <v>213</v>
      </c>
      <c r="C12" s="133" t="s">
        <v>214</v>
      </c>
      <c r="D12" s="133" t="s">
        <v>94</v>
      </c>
      <c r="E12" s="133" t="s">
        <v>86</v>
      </c>
      <c r="F12" s="127" t="s">
        <v>52</v>
      </c>
      <c r="G12" s="127">
        <v>13.798381806254099</v>
      </c>
      <c r="H12" s="127">
        <v>5.4189085318985519</v>
      </c>
      <c r="I12" s="127">
        <v>10.499453153481568</v>
      </c>
      <c r="J12" s="127">
        <v>11.497855493236557</v>
      </c>
      <c r="K12" s="127">
        <v>7.5011096316022901</v>
      </c>
      <c r="L12" s="127">
        <v>14.7811725846408</v>
      </c>
      <c r="M12" s="127">
        <v>33.860911270983195</v>
      </c>
      <c r="N12" s="127">
        <v>12.047653170906486</v>
      </c>
      <c r="O12" s="127">
        <v>4.9964025901350908</v>
      </c>
      <c r="P12" s="127">
        <v>4.9489873610476565</v>
      </c>
      <c r="Q12" s="127">
        <v>6.7687173534532548</v>
      </c>
      <c r="R12" s="127">
        <v>4.8583271047088346</v>
      </c>
      <c r="S12" s="127">
        <v>4.4971487817522018</v>
      </c>
      <c r="T12" s="127">
        <v>4.1981892595808006</v>
      </c>
      <c r="U12" s="127">
        <v>0</v>
      </c>
      <c r="V12" s="127">
        <v>0</v>
      </c>
      <c r="W12" s="127">
        <v>0</v>
      </c>
      <c r="X12" s="143">
        <v>1.9877402844730163</v>
      </c>
      <c r="Y12" s="127">
        <v>1.9898465308980651</v>
      </c>
      <c r="Z12" s="127">
        <v>1.9910744936491476</v>
      </c>
      <c r="AA12" s="143">
        <v>1.9914731291372112</v>
      </c>
      <c r="AB12" s="127">
        <v>6.6002970133655969</v>
      </c>
      <c r="AC12" s="128">
        <v>12.383261957587322</v>
      </c>
      <c r="AD12" s="128">
        <v>4.5911574307883063</v>
      </c>
      <c r="AE12" s="128">
        <v>5.8777051051314633</v>
      </c>
      <c r="AF12" s="128">
        <v>4.1459369817578775</v>
      </c>
      <c r="AG12" s="127">
        <v>6</v>
      </c>
      <c r="AH12" s="127">
        <v>4.8835462058602559</v>
      </c>
      <c r="AI12" s="121"/>
    </row>
    <row r="13" spans="1:35" ht="16" x14ac:dyDescent="0.15">
      <c r="A13" s="17" t="s">
        <v>215</v>
      </c>
      <c r="B13" s="133" t="s">
        <v>216</v>
      </c>
      <c r="C13" s="17" t="s">
        <v>217</v>
      </c>
      <c r="D13" s="133" t="s">
        <v>94</v>
      </c>
      <c r="E13" s="133" t="s">
        <v>88</v>
      </c>
      <c r="F13" s="127" t="s">
        <v>52</v>
      </c>
      <c r="G13" s="127" t="s">
        <v>52</v>
      </c>
      <c r="H13" s="127" t="s">
        <v>52</v>
      </c>
      <c r="I13" s="127" t="s">
        <v>52</v>
      </c>
      <c r="J13" s="127" t="s">
        <v>52</v>
      </c>
      <c r="K13" s="127" t="s">
        <v>52</v>
      </c>
      <c r="L13" s="127" t="s">
        <v>52</v>
      </c>
      <c r="M13" s="127" t="s">
        <v>52</v>
      </c>
      <c r="N13" s="127" t="s">
        <v>52</v>
      </c>
      <c r="O13" s="127">
        <v>4.9310938845822534</v>
      </c>
      <c r="P13" s="127">
        <v>4.9456187153704292</v>
      </c>
      <c r="Q13" s="127">
        <v>4.8494329292139184</v>
      </c>
      <c r="R13" s="127">
        <v>4.4572920552032826</v>
      </c>
      <c r="S13" s="127">
        <v>4.6777361185502713</v>
      </c>
      <c r="T13" s="127">
        <v>2.9848200579907882</v>
      </c>
      <c r="U13" s="127">
        <v>0</v>
      </c>
      <c r="V13" s="127">
        <v>3.9582643259357297</v>
      </c>
      <c r="W13" s="127">
        <v>1.9913971642504293</v>
      </c>
      <c r="X13" s="143">
        <v>1.9993751952514849</v>
      </c>
      <c r="Y13" s="127">
        <v>1.9908116385911168</v>
      </c>
      <c r="Z13" s="127">
        <v>1.9969969969970247</v>
      </c>
      <c r="AA13" s="143">
        <v>1.9873399087295684</v>
      </c>
      <c r="AB13" s="127">
        <v>2.9878752886835835</v>
      </c>
      <c r="AC13" s="128">
        <v>2.9852838121934289</v>
      </c>
      <c r="AD13" s="128">
        <v>1.9869352204681556</v>
      </c>
      <c r="AE13" s="128">
        <v>1.9882572724846665</v>
      </c>
      <c r="AF13" s="128">
        <v>1.988747873871511</v>
      </c>
      <c r="AG13" s="127">
        <v>6.4</v>
      </c>
      <c r="AH13" s="127">
        <v>2.9897528631705894</v>
      </c>
      <c r="AI13" s="19"/>
    </row>
    <row r="14" spans="1:35" ht="17" x14ac:dyDescent="0.15">
      <c r="A14" s="133" t="s">
        <v>218</v>
      </c>
      <c r="B14" s="133" t="s">
        <v>219</v>
      </c>
      <c r="C14" s="133" t="s">
        <v>220</v>
      </c>
      <c r="D14" s="133" t="s">
        <v>194</v>
      </c>
      <c r="E14" s="133" t="s">
        <v>76</v>
      </c>
      <c r="F14" s="127" t="s">
        <v>52</v>
      </c>
      <c r="G14" s="127">
        <v>10.65470349081734</v>
      </c>
      <c r="H14" s="127">
        <v>6.0559989864436687</v>
      </c>
      <c r="I14" s="127">
        <v>1.5768725361366762</v>
      </c>
      <c r="J14" s="127">
        <v>2.95189932964837</v>
      </c>
      <c r="K14" s="127">
        <v>4.4551062371487262</v>
      </c>
      <c r="L14" s="127">
        <v>8.2130358705161797</v>
      </c>
      <c r="M14" s="127">
        <v>6.7710965133906029</v>
      </c>
      <c r="N14" s="127">
        <v>9.1528632276384201</v>
      </c>
      <c r="O14" s="127">
        <v>7.1540062434963545</v>
      </c>
      <c r="P14" s="127">
        <v>5.0902322570203182</v>
      </c>
      <c r="Q14" s="127">
        <v>4.4586477745263977</v>
      </c>
      <c r="R14" s="127">
        <v>2.7423516402506465</v>
      </c>
      <c r="S14" s="127">
        <v>2.0162158283705196</v>
      </c>
      <c r="T14" s="127">
        <v>1.4066676044450759</v>
      </c>
      <c r="U14" s="127">
        <v>-6.9357747260454516E-3</v>
      </c>
      <c r="V14" s="127">
        <v>-5.5490046472911558E-2</v>
      </c>
      <c r="W14" s="127">
        <v>1.6170449024914859</v>
      </c>
      <c r="X14" s="143">
        <v>1.1610435732823499</v>
      </c>
      <c r="Y14" s="127">
        <v>0</v>
      </c>
      <c r="Z14" s="127">
        <v>1.8160950580610402</v>
      </c>
      <c r="AA14" s="143">
        <v>3.2424905510244573</v>
      </c>
      <c r="AB14" s="127">
        <v>3.1663455362877402</v>
      </c>
      <c r="AC14" s="128">
        <v>3.1065180850401664</v>
      </c>
      <c r="AD14" s="128" t="s">
        <v>52</v>
      </c>
      <c r="AE14" s="128" t="s">
        <v>52</v>
      </c>
      <c r="AF14" s="128" t="s">
        <v>52</v>
      </c>
      <c r="AG14" s="127" t="s">
        <v>52</v>
      </c>
      <c r="AH14" s="127" t="s">
        <v>52</v>
      </c>
      <c r="AI14" s="121"/>
    </row>
    <row r="15" spans="1:35" ht="16" x14ac:dyDescent="0.15">
      <c r="A15" s="133" t="s">
        <v>221</v>
      </c>
      <c r="B15" s="133" t="s">
        <v>222</v>
      </c>
      <c r="C15" s="133" t="s">
        <v>223</v>
      </c>
      <c r="D15" s="133" t="s">
        <v>94</v>
      </c>
      <c r="E15" s="133" t="s">
        <v>76</v>
      </c>
      <c r="F15" s="127" t="s">
        <v>52</v>
      </c>
      <c r="G15" s="127">
        <v>35.859649122807014</v>
      </c>
      <c r="H15" s="127">
        <v>7.5929752066115697</v>
      </c>
      <c r="I15" s="127">
        <v>8.0892942870859343</v>
      </c>
      <c r="J15" s="127">
        <v>2.1763268931823205</v>
      </c>
      <c r="K15" s="127">
        <v>2.8906759400130397</v>
      </c>
      <c r="L15" s="127">
        <v>7.9002957329953318</v>
      </c>
      <c r="M15" s="127">
        <v>9.7494126859827759</v>
      </c>
      <c r="N15" s="127">
        <v>2.8362468783446246</v>
      </c>
      <c r="O15" s="127">
        <v>3.5732870771899314</v>
      </c>
      <c r="P15" s="127">
        <v>2.7298609948082486</v>
      </c>
      <c r="Q15" s="127">
        <v>2.9018584936419956</v>
      </c>
      <c r="R15" s="127">
        <v>3.8973384030418288</v>
      </c>
      <c r="S15" s="127">
        <v>2.8972247636474719</v>
      </c>
      <c r="T15" s="127">
        <v>3.0008891523414292</v>
      </c>
      <c r="U15" s="127">
        <v>0</v>
      </c>
      <c r="V15" s="127">
        <v>3.4889576289475599</v>
      </c>
      <c r="W15" s="127">
        <v>0</v>
      </c>
      <c r="X15" s="143">
        <v>0</v>
      </c>
      <c r="Y15" s="127">
        <v>0</v>
      </c>
      <c r="Z15" s="127">
        <v>3.4756012790212676</v>
      </c>
      <c r="AA15" s="143">
        <v>3.3588606744592298</v>
      </c>
      <c r="AB15" s="127">
        <v>3.2497075263226316</v>
      </c>
      <c r="AC15" s="128">
        <v>3.1474254060178675</v>
      </c>
      <c r="AD15" s="128">
        <v>3.0513853289393378</v>
      </c>
      <c r="AE15" s="128">
        <v>2.9610328082435151</v>
      </c>
      <c r="AF15" s="128">
        <v>2.0017197745312281</v>
      </c>
      <c r="AG15" s="127">
        <v>3</v>
      </c>
      <c r="AH15" s="127">
        <v>2.9894875164257604</v>
      </c>
      <c r="AI15" s="121"/>
    </row>
    <row r="16" spans="1:35" ht="16" x14ac:dyDescent="0.15">
      <c r="A16" s="133" t="s">
        <v>224</v>
      </c>
      <c r="B16" s="133" t="s">
        <v>225</v>
      </c>
      <c r="C16" s="133" t="s">
        <v>226</v>
      </c>
      <c r="D16" s="133" t="s">
        <v>94</v>
      </c>
      <c r="E16" s="133" t="s">
        <v>227</v>
      </c>
      <c r="F16" s="127" t="s">
        <v>52</v>
      </c>
      <c r="G16" s="127">
        <v>9.4116483733807996</v>
      </c>
      <c r="H16" s="127">
        <v>8.6653170414286507</v>
      </c>
      <c r="I16" s="127">
        <v>5.2912605209754133</v>
      </c>
      <c r="J16" s="127">
        <v>4.4945417779111949</v>
      </c>
      <c r="K16" s="127">
        <v>5.4593009192065693</v>
      </c>
      <c r="L16" s="127">
        <v>5.7343559601462175</v>
      </c>
      <c r="M16" s="127">
        <v>11.685987390685384</v>
      </c>
      <c r="N16" s="127">
        <v>5.4556049238837545</v>
      </c>
      <c r="O16" s="127">
        <v>3.4604227103191221</v>
      </c>
      <c r="P16" s="127">
        <v>3.4948928499899807</v>
      </c>
      <c r="Q16" s="127">
        <v>4.7529968284685253</v>
      </c>
      <c r="R16" s="127">
        <v>4.3146270372346862</v>
      </c>
      <c r="S16" s="127">
        <v>0</v>
      </c>
      <c r="T16" s="127">
        <v>0</v>
      </c>
      <c r="U16" s="127">
        <v>0</v>
      </c>
      <c r="V16" s="127">
        <v>0</v>
      </c>
      <c r="W16" s="127">
        <v>0</v>
      </c>
      <c r="X16" s="143">
        <v>0</v>
      </c>
      <c r="Y16" s="127">
        <v>1.9942935852026888</v>
      </c>
      <c r="Z16" s="127">
        <v>3.9896977823222324</v>
      </c>
      <c r="AA16" s="143">
        <v>4.99058467760638</v>
      </c>
      <c r="AB16" s="127">
        <v>5.9902988964773973</v>
      </c>
      <c r="AC16" s="128">
        <v>2.9900886106549507</v>
      </c>
      <c r="AD16" s="128">
        <v>3.9902873330635247</v>
      </c>
      <c r="AE16" s="128">
        <v>4.9898816936488268</v>
      </c>
      <c r="AF16" s="128">
        <v>2.9898214113617603</v>
      </c>
      <c r="AG16" s="127">
        <v>5</v>
      </c>
      <c r="AH16" s="127">
        <v>4.9898187951212476</v>
      </c>
      <c r="AI16" s="121"/>
    </row>
    <row r="17" spans="1:35" ht="16" x14ac:dyDescent="0.15">
      <c r="A17" s="133" t="s">
        <v>228</v>
      </c>
      <c r="B17" s="133" t="s">
        <v>229</v>
      </c>
      <c r="C17" s="133" t="s">
        <v>230</v>
      </c>
      <c r="D17" s="133" t="s">
        <v>94</v>
      </c>
      <c r="E17" s="133" t="s">
        <v>227</v>
      </c>
      <c r="F17" s="127" t="s">
        <v>52</v>
      </c>
      <c r="G17" s="127">
        <v>2.9796999117387486</v>
      </c>
      <c r="H17" s="127">
        <v>8.2913366930645651</v>
      </c>
      <c r="I17" s="127">
        <v>3.8132172536604685</v>
      </c>
      <c r="J17" s="127">
        <v>5.4998170285435464</v>
      </c>
      <c r="K17" s="127">
        <v>4.5526152245234215</v>
      </c>
      <c r="L17" s="127">
        <v>2.5006566124327918</v>
      </c>
      <c r="M17" s="127">
        <v>22.752528658125428</v>
      </c>
      <c r="N17" s="127">
        <v>6.8357851484822021</v>
      </c>
      <c r="O17" s="127">
        <v>1.9374145182686817</v>
      </c>
      <c r="P17" s="127">
        <v>1.972217458411933</v>
      </c>
      <c r="Q17" s="127">
        <v>3.5040857917334449</v>
      </c>
      <c r="R17" s="127">
        <v>3.4896390885456441</v>
      </c>
      <c r="S17" s="127">
        <v>2.8122835372893036</v>
      </c>
      <c r="T17" s="127">
        <v>0</v>
      </c>
      <c r="U17" s="127">
        <v>0</v>
      </c>
      <c r="V17" s="127">
        <v>0</v>
      </c>
      <c r="W17" s="127">
        <v>0</v>
      </c>
      <c r="X17" s="143">
        <v>-0.99982033776501167</v>
      </c>
      <c r="Y17" s="127">
        <v>0</v>
      </c>
      <c r="Z17" s="127">
        <v>1.7240284192474142</v>
      </c>
      <c r="AA17" s="143">
        <v>2.9998126789585022</v>
      </c>
      <c r="AB17" s="127">
        <v>2.9999133974192294</v>
      </c>
      <c r="AC17" s="128">
        <v>2.9898935544083516</v>
      </c>
      <c r="AD17" s="128">
        <v>3.9897134459955907</v>
      </c>
      <c r="AE17" s="128">
        <v>4.989911836516792</v>
      </c>
      <c r="AF17" s="128">
        <v>0.99975323966411578</v>
      </c>
      <c r="AG17" s="127">
        <v>3.8</v>
      </c>
      <c r="AH17" s="127">
        <v>4.9792087187863272</v>
      </c>
      <c r="AI17" s="121"/>
    </row>
    <row r="18" spans="1:35" ht="16" x14ac:dyDescent="0.15">
      <c r="A18" s="133" t="s">
        <v>231</v>
      </c>
      <c r="B18" s="133" t="s">
        <v>232</v>
      </c>
      <c r="C18" s="133" t="s">
        <v>233</v>
      </c>
      <c r="D18" s="133" t="s">
        <v>94</v>
      </c>
      <c r="E18" s="133" t="s">
        <v>74</v>
      </c>
      <c r="F18" s="127" t="s">
        <v>52</v>
      </c>
      <c r="G18" s="127">
        <v>6.54959572624891</v>
      </c>
      <c r="H18" s="127">
        <v>10.794925216389714</v>
      </c>
      <c r="I18" s="127">
        <v>8.5032869591805422</v>
      </c>
      <c r="J18" s="127">
        <v>6.0009581243307082</v>
      </c>
      <c r="K18" s="127">
        <v>6.5013093006872253</v>
      </c>
      <c r="L18" s="127">
        <v>4.2497691021192736</v>
      </c>
      <c r="M18" s="127">
        <v>7.8992421612173302</v>
      </c>
      <c r="N18" s="127">
        <v>5.3503467406380167</v>
      </c>
      <c r="O18" s="127">
        <v>5.3482469167008873</v>
      </c>
      <c r="P18" s="127">
        <v>4.9007748062984291</v>
      </c>
      <c r="Q18" s="127">
        <v>4.8195412048376483</v>
      </c>
      <c r="R18" s="127">
        <v>3.8996581320919432</v>
      </c>
      <c r="S18" s="127">
        <v>2.5001531420370497</v>
      </c>
      <c r="T18" s="127">
        <v>2.4997865619397146</v>
      </c>
      <c r="U18" s="127">
        <v>0</v>
      </c>
      <c r="V18" s="127">
        <v>0</v>
      </c>
      <c r="W18" s="127">
        <v>0</v>
      </c>
      <c r="X18" s="143">
        <v>1.8999150410635046</v>
      </c>
      <c r="Y18" s="127">
        <v>1.8996395262344867</v>
      </c>
      <c r="Z18" s="127">
        <v>3.9001147092561528</v>
      </c>
      <c r="AA18" s="143">
        <v>4.9002123142250609</v>
      </c>
      <c r="AB18" s="127">
        <v>4.4902555346208128</v>
      </c>
      <c r="AC18" s="128">
        <v>4.4902904073309768</v>
      </c>
      <c r="AD18" s="128">
        <v>3.9002885107989327</v>
      </c>
      <c r="AE18" s="128">
        <v>2.9000739616178164</v>
      </c>
      <c r="AF18" s="128">
        <v>3.4999117298428786</v>
      </c>
      <c r="AG18" s="127">
        <v>3.9</v>
      </c>
      <c r="AH18" s="127">
        <v>4.9901206048417901</v>
      </c>
      <c r="AI18" s="121"/>
    </row>
    <row r="19" spans="1:35" ht="16" x14ac:dyDescent="0.15">
      <c r="A19" s="133" t="s">
        <v>234</v>
      </c>
      <c r="B19" s="133" t="s">
        <v>235</v>
      </c>
      <c r="C19" s="133" t="s">
        <v>236</v>
      </c>
      <c r="D19" s="133" t="s">
        <v>194</v>
      </c>
      <c r="E19" s="133" t="s">
        <v>76</v>
      </c>
      <c r="F19" s="127" t="s">
        <v>52</v>
      </c>
      <c r="G19" s="127">
        <v>13.539355924424385</v>
      </c>
      <c r="H19" s="127">
        <v>-13.858384423634035</v>
      </c>
      <c r="I19" s="127">
        <v>18.230877522290001</v>
      </c>
      <c r="J19" s="127">
        <v>1.7397631805252445</v>
      </c>
      <c r="K19" s="127">
        <v>3.550065019505837</v>
      </c>
      <c r="L19" s="127">
        <v>5.2869521537109279</v>
      </c>
      <c r="M19" s="127">
        <v>2.0038167938931224</v>
      </c>
      <c r="N19" s="127">
        <v>4.297240411599617</v>
      </c>
      <c r="O19" s="127">
        <v>2.5842255731823656</v>
      </c>
      <c r="P19" s="127">
        <v>3.4972677595628454</v>
      </c>
      <c r="Q19" s="127">
        <v>0</v>
      </c>
      <c r="R19" s="127">
        <v>2.0010559662090799</v>
      </c>
      <c r="S19" s="127">
        <v>4.4929861794088737</v>
      </c>
      <c r="T19" s="127">
        <v>0</v>
      </c>
      <c r="U19" s="127">
        <v>0</v>
      </c>
      <c r="V19" s="127">
        <v>3.4923465596670979</v>
      </c>
      <c r="W19" s="127">
        <v>1.9002488991001485</v>
      </c>
      <c r="X19" s="143">
        <v>1.9023909061017585</v>
      </c>
      <c r="Y19" s="127">
        <v>0</v>
      </c>
      <c r="Z19" s="127">
        <v>0</v>
      </c>
      <c r="AA19" s="143">
        <v>2.3047847331059357</v>
      </c>
      <c r="AB19" s="127">
        <v>2.9917995854735535</v>
      </c>
      <c r="AC19" s="128">
        <v>2.9880129495143848</v>
      </c>
      <c r="AD19" s="128">
        <v>2.1239539526783036</v>
      </c>
      <c r="AE19" s="128">
        <v>2.0797803751923798</v>
      </c>
      <c r="AF19" s="128">
        <v>2.0371622998247867</v>
      </c>
      <c r="AG19" s="127" t="s">
        <v>52</v>
      </c>
      <c r="AH19" s="127" t="s">
        <v>52</v>
      </c>
      <c r="AI19" s="121"/>
    </row>
    <row r="20" spans="1:35" ht="16" x14ac:dyDescent="0.15">
      <c r="A20" s="133" t="s">
        <v>237</v>
      </c>
      <c r="B20" s="133" t="s">
        <v>238</v>
      </c>
      <c r="C20" s="133" t="s">
        <v>239</v>
      </c>
      <c r="D20" s="133" t="s">
        <v>94</v>
      </c>
      <c r="E20" s="133" t="s">
        <v>76</v>
      </c>
      <c r="F20" s="127" t="s">
        <v>52</v>
      </c>
      <c r="G20" s="127">
        <v>-5</v>
      </c>
      <c r="H20" s="127">
        <v>-4.1154970760234164</v>
      </c>
      <c r="I20" s="127">
        <v>7.1738964702295078</v>
      </c>
      <c r="J20" s="127">
        <v>7.8745198463508359</v>
      </c>
      <c r="K20" s="127">
        <v>7.655786350148361</v>
      </c>
      <c r="L20" s="127">
        <v>9.2613009922822584</v>
      </c>
      <c r="M20" s="127">
        <v>9.8385469223007078</v>
      </c>
      <c r="N20" s="127">
        <v>4.7312815801561641</v>
      </c>
      <c r="O20" s="127">
        <v>4.3859649122806985</v>
      </c>
      <c r="P20" s="127">
        <v>4.4957983193277329</v>
      </c>
      <c r="Q20" s="127">
        <v>3.4981905910735662</v>
      </c>
      <c r="R20" s="127">
        <v>4.4677544677544745</v>
      </c>
      <c r="S20" s="127">
        <v>3.7932316846411425</v>
      </c>
      <c r="T20" s="127">
        <v>0.89573629523466991</v>
      </c>
      <c r="U20" s="127">
        <v>-0.24857954545454675</v>
      </c>
      <c r="V20" s="127">
        <v>0</v>
      </c>
      <c r="W20" s="127">
        <v>0</v>
      </c>
      <c r="X20" s="143">
        <v>0</v>
      </c>
      <c r="Y20" s="127">
        <v>0</v>
      </c>
      <c r="Z20" s="127">
        <v>1.9935920256318962</v>
      </c>
      <c r="AA20" s="143">
        <v>1.9895287958115127</v>
      </c>
      <c r="AB20" s="127">
        <v>2.9774127310061571</v>
      </c>
      <c r="AC20" s="128">
        <v>2.99102691924229</v>
      </c>
      <c r="AD20" s="128">
        <v>0</v>
      </c>
      <c r="AE20" s="128">
        <v>0</v>
      </c>
      <c r="AF20" s="128">
        <v>-3.9439245637120859E-5</v>
      </c>
      <c r="AG20" s="127">
        <v>3</v>
      </c>
      <c r="AH20" s="127">
        <v>2.9771231588843663</v>
      </c>
      <c r="AI20" s="121"/>
    </row>
    <row r="21" spans="1:35" ht="16" x14ac:dyDescent="0.15">
      <c r="A21" s="133" t="s">
        <v>240</v>
      </c>
      <c r="B21" s="133" t="s">
        <v>241</v>
      </c>
      <c r="C21" s="133" t="s">
        <v>242</v>
      </c>
      <c r="D21" s="133" t="s">
        <v>94</v>
      </c>
      <c r="E21" s="133" t="s">
        <v>76</v>
      </c>
      <c r="F21" s="127" t="s">
        <v>52</v>
      </c>
      <c r="G21" s="127">
        <v>15.629984051036686</v>
      </c>
      <c r="H21" s="127">
        <v>4.3385579937303902</v>
      </c>
      <c r="I21" s="127">
        <v>2.7640908544646265</v>
      </c>
      <c r="J21" s="127">
        <v>0</v>
      </c>
      <c r="K21" s="127">
        <v>0</v>
      </c>
      <c r="L21" s="127">
        <v>0</v>
      </c>
      <c r="M21" s="127">
        <v>2.5026312711963499</v>
      </c>
      <c r="N21" s="127">
        <v>2.4985738733599447</v>
      </c>
      <c r="O21" s="127">
        <v>2.4933214603740055</v>
      </c>
      <c r="P21" s="127">
        <v>2.5086880973066883</v>
      </c>
      <c r="Q21" s="127">
        <v>2.5002648585655152</v>
      </c>
      <c r="R21" s="127">
        <v>2.5012919896640824</v>
      </c>
      <c r="S21" s="127">
        <v>3.2469496823636064</v>
      </c>
      <c r="T21" s="127">
        <v>2.0021486473288377</v>
      </c>
      <c r="U21" s="127">
        <v>0</v>
      </c>
      <c r="V21" s="127">
        <v>0</v>
      </c>
      <c r="W21" s="127">
        <v>0</v>
      </c>
      <c r="X21" s="143">
        <v>0</v>
      </c>
      <c r="Y21" s="127">
        <v>0</v>
      </c>
      <c r="Z21" s="127">
        <v>1.8958253542703973</v>
      </c>
      <c r="AA21" s="143">
        <v>4.6983649689907869</v>
      </c>
      <c r="AB21" s="127">
        <v>4.4875246813857572</v>
      </c>
      <c r="AC21" s="128">
        <v>4.2947947088129101</v>
      </c>
      <c r="AD21" s="128">
        <v>4.1179377367814185</v>
      </c>
      <c r="AE21" s="128">
        <v>3.9550704002531134</v>
      </c>
      <c r="AF21" s="128">
        <v>3.8045350783746796</v>
      </c>
      <c r="AG21" s="127">
        <v>0</v>
      </c>
      <c r="AH21" s="127">
        <v>3.6651517372819233</v>
      </c>
      <c r="AI21" s="121"/>
    </row>
    <row r="22" spans="1:35" ht="16" x14ac:dyDescent="0.15">
      <c r="A22" s="133" t="s">
        <v>243</v>
      </c>
      <c r="B22" s="133" t="s">
        <v>244</v>
      </c>
      <c r="C22" s="133" t="s">
        <v>245</v>
      </c>
      <c r="D22" s="133" t="s">
        <v>94</v>
      </c>
      <c r="E22" s="133" t="s">
        <v>76</v>
      </c>
      <c r="F22" s="127" t="s">
        <v>52</v>
      </c>
      <c r="G22" s="127">
        <v>5.1061513336962463</v>
      </c>
      <c r="H22" s="127">
        <v>-10.244458255645327</v>
      </c>
      <c r="I22" s="127">
        <v>16.168493941142529</v>
      </c>
      <c r="J22" s="127">
        <v>3.665805682495531</v>
      </c>
      <c r="K22" s="127">
        <v>4.5040728318160035</v>
      </c>
      <c r="L22" s="127">
        <v>4.4933516735442538</v>
      </c>
      <c r="M22" s="127">
        <v>15.980693286529174</v>
      </c>
      <c r="N22" s="127">
        <v>2.4969733656174498</v>
      </c>
      <c r="O22" s="127">
        <v>2.222058172154135</v>
      </c>
      <c r="P22" s="127">
        <v>2.4770708456705535</v>
      </c>
      <c r="Q22" s="127">
        <v>2.5017618040873657</v>
      </c>
      <c r="R22" s="127">
        <v>2.5025782055689376</v>
      </c>
      <c r="S22" s="127">
        <v>2.5018445234422018</v>
      </c>
      <c r="T22" s="127">
        <v>0</v>
      </c>
      <c r="U22" s="127">
        <v>0</v>
      </c>
      <c r="V22" s="127">
        <v>0</v>
      </c>
      <c r="W22" s="127">
        <v>0</v>
      </c>
      <c r="X22" s="143">
        <v>1.4984949613924936</v>
      </c>
      <c r="Y22" s="127">
        <v>1.5021597575913814</v>
      </c>
      <c r="Z22" s="127">
        <v>1.8991361788617933</v>
      </c>
      <c r="AA22" s="143">
        <v>1.9011406844106293</v>
      </c>
      <c r="AB22" s="127">
        <v>3.0584781012968021</v>
      </c>
      <c r="AC22" s="128">
        <v>2.9677113010446288</v>
      </c>
      <c r="AD22" s="128">
        <v>2.8821766197832499</v>
      </c>
      <c r="AE22" s="128">
        <v>2.8014343343792025</v>
      </c>
      <c r="AF22" s="128">
        <v>2.7250926531502073</v>
      </c>
      <c r="AG22" s="127">
        <v>3</v>
      </c>
      <c r="AH22" s="127">
        <v>2.9878425716051837</v>
      </c>
      <c r="AI22" s="121"/>
    </row>
    <row r="23" spans="1:35" ht="17" x14ac:dyDescent="0.15">
      <c r="A23" s="144" t="s">
        <v>246</v>
      </c>
      <c r="B23" s="133" t="s">
        <v>52</v>
      </c>
      <c r="C23" s="144" t="s">
        <v>247</v>
      </c>
      <c r="D23" s="133" t="s">
        <v>194</v>
      </c>
      <c r="E23" s="133" t="s">
        <v>76</v>
      </c>
      <c r="F23" s="127" t="s">
        <v>52</v>
      </c>
      <c r="G23" s="127" t="s">
        <v>52</v>
      </c>
      <c r="H23" s="127" t="s">
        <v>52</v>
      </c>
      <c r="I23" s="127" t="s">
        <v>52</v>
      </c>
      <c r="J23" s="127" t="s">
        <v>52</v>
      </c>
      <c r="K23" s="127" t="s">
        <v>52</v>
      </c>
      <c r="L23" s="127" t="s">
        <v>52</v>
      </c>
      <c r="M23" s="127" t="s">
        <v>52</v>
      </c>
      <c r="N23" s="127" t="s">
        <v>52</v>
      </c>
      <c r="O23" s="127" t="s">
        <v>52</v>
      </c>
      <c r="P23" s="127" t="s">
        <v>52</v>
      </c>
      <c r="Q23" s="127" t="s">
        <v>52</v>
      </c>
      <c r="R23" s="127" t="s">
        <v>52</v>
      </c>
      <c r="S23" s="127" t="s">
        <v>52</v>
      </c>
      <c r="T23" s="127" t="s">
        <v>52</v>
      </c>
      <c r="U23" s="127" t="s">
        <v>52</v>
      </c>
      <c r="V23" s="127" t="s">
        <v>52</v>
      </c>
      <c r="W23" s="127" t="s">
        <v>52</v>
      </c>
      <c r="X23" s="143" t="s">
        <v>52</v>
      </c>
      <c r="Y23" s="127" t="s">
        <v>52</v>
      </c>
      <c r="Z23" s="127" t="s">
        <v>52</v>
      </c>
      <c r="AA23" s="143" t="s">
        <v>52</v>
      </c>
      <c r="AB23" s="127" t="s">
        <v>52</v>
      </c>
      <c r="AC23" s="128" t="s">
        <v>52</v>
      </c>
      <c r="AD23" s="128" t="s">
        <v>52</v>
      </c>
      <c r="AE23" s="128" t="s">
        <v>52</v>
      </c>
      <c r="AF23" s="128" t="s">
        <v>52</v>
      </c>
      <c r="AG23" s="127" t="s">
        <v>52</v>
      </c>
      <c r="AH23" s="127" t="s">
        <v>52</v>
      </c>
      <c r="AI23" s="130"/>
    </row>
    <row r="24" spans="1:35" ht="16" x14ac:dyDescent="0.15">
      <c r="A24" s="133" t="s">
        <v>248</v>
      </c>
      <c r="B24" s="133" t="s">
        <v>249</v>
      </c>
      <c r="C24" s="133" t="s">
        <v>250</v>
      </c>
      <c r="D24" s="133" t="s">
        <v>94</v>
      </c>
      <c r="E24" s="133" t="s">
        <v>78</v>
      </c>
      <c r="F24" s="127" t="s">
        <v>52</v>
      </c>
      <c r="G24" s="127">
        <v>4.4771012887143939</v>
      </c>
      <c r="H24" s="127">
        <v>7.7377703619380327</v>
      </c>
      <c r="I24" s="127">
        <v>3.4998335480322567</v>
      </c>
      <c r="J24" s="127">
        <v>9.4158613842001415</v>
      </c>
      <c r="K24" s="127">
        <v>6.0455010224949035</v>
      </c>
      <c r="L24" s="127">
        <v>6.9904784861998195</v>
      </c>
      <c r="M24" s="127">
        <v>5.9457023769291339</v>
      </c>
      <c r="N24" s="127">
        <v>0.43275774072813533</v>
      </c>
      <c r="O24" s="127">
        <v>4.751468953469896</v>
      </c>
      <c r="P24" s="127">
        <v>4.9503249345582958</v>
      </c>
      <c r="Q24" s="127">
        <v>4.9518013116206276</v>
      </c>
      <c r="R24" s="127">
        <v>3.9501573639925596</v>
      </c>
      <c r="S24" s="127">
        <v>3.5008120895416965</v>
      </c>
      <c r="T24" s="127">
        <v>2.4997015027205833</v>
      </c>
      <c r="U24" s="127">
        <v>0</v>
      </c>
      <c r="V24" s="127">
        <v>0</v>
      </c>
      <c r="W24" s="127">
        <v>0</v>
      </c>
      <c r="X24" s="143">
        <v>0</v>
      </c>
      <c r="Y24" s="127">
        <v>0</v>
      </c>
      <c r="Z24" s="127">
        <v>3.2491575487789914</v>
      </c>
      <c r="AA24" s="143">
        <v>3.4998791199935431</v>
      </c>
      <c r="AB24" s="127">
        <v>4.9488838538382041</v>
      </c>
      <c r="AC24" s="128">
        <v>3.9491353151963171</v>
      </c>
      <c r="AD24" s="128">
        <v>3.9796734041338544</v>
      </c>
      <c r="AE24" s="128">
        <v>4.9894294657075271</v>
      </c>
      <c r="AF24" s="128">
        <v>2.9897291395621006</v>
      </c>
      <c r="AG24" s="127">
        <v>5</v>
      </c>
      <c r="AH24" s="127">
        <v>4.9894189491504912</v>
      </c>
      <c r="AI24" s="121"/>
    </row>
    <row r="25" spans="1:35" ht="17" x14ac:dyDescent="0.15">
      <c r="A25" s="133" t="s">
        <v>251</v>
      </c>
      <c r="B25" s="133" t="s">
        <v>252</v>
      </c>
      <c r="C25" s="133" t="s">
        <v>253</v>
      </c>
      <c r="D25" s="133" t="s">
        <v>194</v>
      </c>
      <c r="E25" s="133" t="s">
        <v>76</v>
      </c>
      <c r="F25" s="127" t="s">
        <v>52</v>
      </c>
      <c r="G25" s="127">
        <v>15.157266811279825</v>
      </c>
      <c r="H25" s="127">
        <v>8.4059336001883764</v>
      </c>
      <c r="I25" s="127">
        <v>4.485230234578637</v>
      </c>
      <c r="J25" s="127">
        <v>4.2615112774140158</v>
      </c>
      <c r="K25" s="127">
        <v>4.7552586980360729</v>
      </c>
      <c r="L25" s="127">
        <v>4.4727826417967407</v>
      </c>
      <c r="M25" s="127">
        <v>4.3177263618145361</v>
      </c>
      <c r="N25" s="127">
        <v>11.823262312259871</v>
      </c>
      <c r="O25" s="127">
        <v>4.5525534905512757</v>
      </c>
      <c r="P25" s="127">
        <v>4.697886324594819</v>
      </c>
      <c r="Q25" s="127">
        <v>2.7250677700099857</v>
      </c>
      <c r="R25" s="127">
        <v>3.6944444444444429</v>
      </c>
      <c r="S25" s="127" t="s">
        <v>52</v>
      </c>
      <c r="T25" s="127" t="s">
        <v>52</v>
      </c>
      <c r="U25" s="127" t="s">
        <v>52</v>
      </c>
      <c r="V25" s="127" t="s">
        <v>52</v>
      </c>
      <c r="W25" s="127" t="s">
        <v>52</v>
      </c>
      <c r="X25" s="143" t="s">
        <v>52</v>
      </c>
      <c r="Y25" s="127" t="s">
        <v>52</v>
      </c>
      <c r="Z25" s="127" t="s">
        <v>52</v>
      </c>
      <c r="AA25" s="143" t="s">
        <v>52</v>
      </c>
      <c r="AB25" s="127" t="s">
        <v>52</v>
      </c>
      <c r="AC25" s="128" t="s">
        <v>52</v>
      </c>
      <c r="AD25" s="128" t="s">
        <v>52</v>
      </c>
      <c r="AE25" s="128" t="s">
        <v>52</v>
      </c>
      <c r="AF25" s="128" t="s">
        <v>52</v>
      </c>
      <c r="AG25" s="127" t="s">
        <v>52</v>
      </c>
      <c r="AH25" s="127" t="s">
        <v>52</v>
      </c>
      <c r="AI25" s="121"/>
    </row>
    <row r="26" spans="1:35" ht="16" x14ac:dyDescent="0.15">
      <c r="A26" s="133" t="s">
        <v>254</v>
      </c>
      <c r="B26" s="133" t="s">
        <v>255</v>
      </c>
      <c r="C26" s="133" t="s">
        <v>256</v>
      </c>
      <c r="D26" s="133" t="s">
        <v>94</v>
      </c>
      <c r="E26" s="133" t="s">
        <v>78</v>
      </c>
      <c r="F26" s="127" t="s">
        <v>52</v>
      </c>
      <c r="G26" s="127" t="s">
        <v>52</v>
      </c>
      <c r="H26" s="127" t="s">
        <v>52</v>
      </c>
      <c r="I26" s="127" t="s">
        <v>52</v>
      </c>
      <c r="J26" s="127" t="s">
        <v>52</v>
      </c>
      <c r="K26" s="127" t="s">
        <v>52</v>
      </c>
      <c r="L26" s="127" t="s">
        <v>52</v>
      </c>
      <c r="M26" s="127" t="s">
        <v>52</v>
      </c>
      <c r="N26" s="127" t="s">
        <v>52</v>
      </c>
      <c r="O26" s="127" t="s">
        <v>52</v>
      </c>
      <c r="P26" s="127" t="s">
        <v>52</v>
      </c>
      <c r="Q26" s="127" t="s">
        <v>52</v>
      </c>
      <c r="R26" s="127" t="s">
        <v>52</v>
      </c>
      <c r="S26" s="127" t="s">
        <v>52</v>
      </c>
      <c r="T26" s="127">
        <v>2.2994502499571752</v>
      </c>
      <c r="U26" s="127">
        <v>-0.67821122740248541</v>
      </c>
      <c r="V26" s="127">
        <v>0</v>
      </c>
      <c r="W26" s="127">
        <v>0</v>
      </c>
      <c r="X26" s="143">
        <v>0</v>
      </c>
      <c r="Y26" s="127">
        <v>-0.25597008062290261</v>
      </c>
      <c r="Z26" s="127">
        <v>3.9892431809450679</v>
      </c>
      <c r="AA26" s="143">
        <v>4.7509272805189795</v>
      </c>
      <c r="AB26" s="127">
        <v>3.7496825889456353</v>
      </c>
      <c r="AC26" s="128">
        <v>2.4903459153703844</v>
      </c>
      <c r="AD26" s="128">
        <v>3.8500573793871951</v>
      </c>
      <c r="AE26" s="128">
        <v>3.7424547283702307</v>
      </c>
      <c r="AF26" s="128">
        <v>3.9898186116960237</v>
      </c>
      <c r="AG26" s="127">
        <v>2.9</v>
      </c>
      <c r="AH26" s="127">
        <v>4.9898729515742968</v>
      </c>
      <c r="AI26" s="121"/>
    </row>
    <row r="27" spans="1:35" ht="17" x14ac:dyDescent="0.15">
      <c r="A27" s="133" t="s">
        <v>257</v>
      </c>
      <c r="B27" s="17" t="s">
        <v>258</v>
      </c>
      <c r="C27" s="133" t="s">
        <v>259</v>
      </c>
      <c r="D27" s="133" t="s">
        <v>194</v>
      </c>
      <c r="E27" s="133" t="s">
        <v>82</v>
      </c>
      <c r="F27" s="127" t="s">
        <v>52</v>
      </c>
      <c r="G27" s="127">
        <v>21.031558185404336</v>
      </c>
      <c r="H27" s="127">
        <v>3.8296693447191359</v>
      </c>
      <c r="I27" s="127">
        <v>8.9965941016747024</v>
      </c>
      <c r="J27" s="127">
        <v>4.9463604291165524</v>
      </c>
      <c r="K27" s="127">
        <v>5.8424807903402893</v>
      </c>
      <c r="L27" s="127">
        <v>9.8628432160543582</v>
      </c>
      <c r="M27" s="127">
        <v>11.766927052604245</v>
      </c>
      <c r="N27" s="127">
        <v>-0.46770413226630581</v>
      </c>
      <c r="O27" s="127">
        <v>4.9249535932113417</v>
      </c>
      <c r="P27" s="127">
        <v>4.8757556764188621</v>
      </c>
      <c r="Q27" s="127">
        <v>4.3300141699038903</v>
      </c>
      <c r="R27" s="127">
        <v>3.8010588267903529</v>
      </c>
      <c r="S27" s="127" t="s">
        <v>52</v>
      </c>
      <c r="T27" s="127" t="s">
        <v>52</v>
      </c>
      <c r="U27" s="127" t="s">
        <v>52</v>
      </c>
      <c r="V27" s="127" t="s">
        <v>52</v>
      </c>
      <c r="W27" s="127" t="s">
        <v>52</v>
      </c>
      <c r="X27" s="143" t="s">
        <v>52</v>
      </c>
      <c r="Y27" s="127" t="s">
        <v>52</v>
      </c>
      <c r="Z27" s="127" t="s">
        <v>52</v>
      </c>
      <c r="AA27" s="143" t="s">
        <v>52</v>
      </c>
      <c r="AB27" s="127" t="s">
        <v>52</v>
      </c>
      <c r="AC27" s="128" t="s">
        <v>52</v>
      </c>
      <c r="AD27" s="128" t="s">
        <v>52</v>
      </c>
      <c r="AE27" s="128" t="s">
        <v>52</v>
      </c>
      <c r="AF27" s="128" t="s">
        <v>52</v>
      </c>
      <c r="AG27" s="127" t="s">
        <v>52</v>
      </c>
      <c r="AH27" s="127" t="s">
        <v>52</v>
      </c>
      <c r="AI27" s="121"/>
    </row>
    <row r="28" spans="1:35" ht="16" x14ac:dyDescent="0.15">
      <c r="A28" s="17" t="s">
        <v>260</v>
      </c>
      <c r="B28" s="133" t="s">
        <v>261</v>
      </c>
      <c r="C28" s="17" t="s">
        <v>262</v>
      </c>
      <c r="D28" s="133" t="s">
        <v>94</v>
      </c>
      <c r="E28" s="133" t="s">
        <v>88</v>
      </c>
      <c r="F28" s="127" t="s">
        <v>52</v>
      </c>
      <c r="G28" s="127" t="s">
        <v>52</v>
      </c>
      <c r="H28" s="127" t="s">
        <v>52</v>
      </c>
      <c r="I28" s="127" t="s">
        <v>52</v>
      </c>
      <c r="J28" s="127" t="s">
        <v>52</v>
      </c>
      <c r="K28" s="127" t="s">
        <v>52</v>
      </c>
      <c r="L28" s="127" t="s">
        <v>52</v>
      </c>
      <c r="M28" s="127" t="s">
        <v>52</v>
      </c>
      <c r="N28" s="127" t="s">
        <v>52</v>
      </c>
      <c r="O28" s="127">
        <v>-1.2903225806451672</v>
      </c>
      <c r="P28" s="127">
        <v>4.8366013071895679</v>
      </c>
      <c r="Q28" s="127">
        <v>4.7381546134663211</v>
      </c>
      <c r="R28" s="127">
        <v>4.2857142857142918</v>
      </c>
      <c r="S28" s="127">
        <v>3.5388127853881173</v>
      </c>
      <c r="T28" s="127">
        <v>0.99228224917308694</v>
      </c>
      <c r="U28" s="127">
        <v>0</v>
      </c>
      <c r="V28" s="127">
        <v>2.0014556040757014</v>
      </c>
      <c r="W28" s="127">
        <v>1.9978594363182225</v>
      </c>
      <c r="X28" s="143">
        <v>1.9937040923399874</v>
      </c>
      <c r="Y28" s="127">
        <v>1.9890260631001411</v>
      </c>
      <c r="Z28" s="127">
        <v>1.9950683703205518</v>
      </c>
      <c r="AA28" s="143">
        <v>1.9890109890109864</v>
      </c>
      <c r="AB28" s="127">
        <v>2.9953668785691168</v>
      </c>
      <c r="AC28" s="128">
        <v>2.9919447640966546</v>
      </c>
      <c r="AD28" s="128">
        <v>1.9908583037074656</v>
      </c>
      <c r="AE28" s="128">
        <v>1.9918334827208446</v>
      </c>
      <c r="AF28" s="128">
        <v>1.9919929694365845</v>
      </c>
      <c r="AG28" s="127">
        <v>4.8</v>
      </c>
      <c r="AH28" s="127">
        <v>2.9876656007309239</v>
      </c>
      <c r="AI28" s="19"/>
    </row>
    <row r="29" spans="1:35" ht="16" x14ac:dyDescent="0.15">
      <c r="A29" s="133" t="s">
        <v>263</v>
      </c>
      <c r="B29" s="133" t="s">
        <v>264</v>
      </c>
      <c r="C29" s="133" t="s">
        <v>265</v>
      </c>
      <c r="D29" s="133" t="s">
        <v>94</v>
      </c>
      <c r="E29" s="133" t="s">
        <v>86</v>
      </c>
      <c r="F29" s="127" t="s">
        <v>52</v>
      </c>
      <c r="G29" s="127">
        <v>13.02195436934997</v>
      </c>
      <c r="H29" s="127">
        <v>6.341649209674344</v>
      </c>
      <c r="I29" s="127">
        <v>9.8853868194842391</v>
      </c>
      <c r="J29" s="127">
        <v>9.1590612777053622</v>
      </c>
      <c r="K29" s="127">
        <v>4.8969841743804068</v>
      </c>
      <c r="L29" s="127">
        <v>11.998292058070021</v>
      </c>
      <c r="M29" s="127">
        <v>18.744440208412755</v>
      </c>
      <c r="N29" s="127">
        <v>14.693921232876718</v>
      </c>
      <c r="O29" s="127">
        <v>4.4881963235980322</v>
      </c>
      <c r="P29" s="127">
        <v>4.9741025183068359</v>
      </c>
      <c r="Q29" s="127">
        <v>5.0021267545725152</v>
      </c>
      <c r="R29" s="127">
        <v>9.6005833265818694</v>
      </c>
      <c r="S29" s="127">
        <v>3.903015966883487</v>
      </c>
      <c r="T29" s="127">
        <v>2.9951622083096225</v>
      </c>
      <c r="U29" s="127">
        <v>0</v>
      </c>
      <c r="V29" s="127">
        <v>3.951094840091173</v>
      </c>
      <c r="W29" s="127">
        <v>1.9934879393979799</v>
      </c>
      <c r="X29" s="143">
        <v>1.9936152192325141</v>
      </c>
      <c r="Y29" s="127">
        <v>1.992973490897465</v>
      </c>
      <c r="Z29" s="127">
        <v>1.9916076908624181</v>
      </c>
      <c r="AA29" s="143">
        <v>1.9895609456555219</v>
      </c>
      <c r="AB29" s="127">
        <v>7.2249984947919899</v>
      </c>
      <c r="AC29" s="128">
        <v>13.476332191588526</v>
      </c>
      <c r="AD29" s="128">
        <v>4.9482903656786537</v>
      </c>
      <c r="AE29" s="128">
        <v>7.0724692347588283</v>
      </c>
      <c r="AF29" s="128">
        <v>4.4035404465190009</v>
      </c>
      <c r="AG29" s="127">
        <v>6.3</v>
      </c>
      <c r="AH29" s="127">
        <v>5.1568884128684083</v>
      </c>
      <c r="AI29" s="121"/>
    </row>
    <row r="30" spans="1:35" ht="17" x14ac:dyDescent="0.15">
      <c r="A30" s="133" t="s">
        <v>266</v>
      </c>
      <c r="B30" s="133" t="s">
        <v>52</v>
      </c>
      <c r="C30" s="133" t="s">
        <v>267</v>
      </c>
      <c r="D30" s="133" t="s">
        <v>194</v>
      </c>
      <c r="E30" s="133" t="s">
        <v>82</v>
      </c>
      <c r="F30" s="127" t="s">
        <v>52</v>
      </c>
      <c r="G30" s="127" t="s">
        <v>52</v>
      </c>
      <c r="H30" s="127" t="s">
        <v>52</v>
      </c>
      <c r="I30" s="127" t="s">
        <v>52</v>
      </c>
      <c r="J30" s="127" t="s">
        <v>52</v>
      </c>
      <c r="K30" s="127" t="s">
        <v>52</v>
      </c>
      <c r="L30" s="127" t="s">
        <v>52</v>
      </c>
      <c r="M30" s="127" t="s">
        <v>52</v>
      </c>
      <c r="N30" s="127" t="s">
        <v>52</v>
      </c>
      <c r="O30" s="127" t="s">
        <v>52</v>
      </c>
      <c r="P30" s="127" t="s">
        <v>52</v>
      </c>
      <c r="Q30" s="127" t="s">
        <v>52</v>
      </c>
      <c r="R30" s="127" t="s">
        <v>52</v>
      </c>
      <c r="S30" s="127" t="s">
        <v>52</v>
      </c>
      <c r="T30" s="127" t="s">
        <v>52</v>
      </c>
      <c r="U30" s="127" t="s">
        <v>52</v>
      </c>
      <c r="V30" s="127" t="s">
        <v>52</v>
      </c>
      <c r="W30" s="127" t="s">
        <v>52</v>
      </c>
      <c r="X30" s="143" t="s">
        <v>52</v>
      </c>
      <c r="Y30" s="127" t="s">
        <v>52</v>
      </c>
      <c r="Z30" s="127" t="s">
        <v>52</v>
      </c>
      <c r="AA30" s="143" t="s">
        <v>52</v>
      </c>
      <c r="AB30" s="127" t="s">
        <v>52</v>
      </c>
      <c r="AC30" s="128" t="s">
        <v>52</v>
      </c>
      <c r="AD30" s="128" t="s">
        <v>52</v>
      </c>
      <c r="AE30" s="128" t="s">
        <v>52</v>
      </c>
      <c r="AF30" s="128" t="s">
        <v>52</v>
      </c>
      <c r="AG30" s="127" t="s">
        <v>52</v>
      </c>
      <c r="AH30" s="127" t="s">
        <v>52</v>
      </c>
      <c r="AI30" s="121"/>
    </row>
    <row r="31" spans="1:35" ht="16" x14ac:dyDescent="0.15">
      <c r="A31" s="17" t="s">
        <v>268</v>
      </c>
      <c r="B31" s="133" t="s">
        <v>269</v>
      </c>
      <c r="C31" s="17" t="s">
        <v>270</v>
      </c>
      <c r="D31" s="133" t="s">
        <v>94</v>
      </c>
      <c r="E31" s="133" t="s">
        <v>88</v>
      </c>
      <c r="F31" s="127" t="s">
        <v>52</v>
      </c>
      <c r="G31" s="127" t="s">
        <v>52</v>
      </c>
      <c r="H31" s="127" t="s">
        <v>52</v>
      </c>
      <c r="I31" s="127" t="s">
        <v>52</v>
      </c>
      <c r="J31" s="127" t="s">
        <v>52</v>
      </c>
      <c r="K31" s="127" t="s">
        <v>52</v>
      </c>
      <c r="L31" s="127" t="s">
        <v>52</v>
      </c>
      <c r="M31" s="127" t="s">
        <v>52</v>
      </c>
      <c r="N31" s="127" t="s">
        <v>52</v>
      </c>
      <c r="O31" s="127">
        <v>4.9806686377075238</v>
      </c>
      <c r="P31" s="127">
        <v>3.8561525129982641</v>
      </c>
      <c r="Q31" s="127">
        <v>4.4847726324572506</v>
      </c>
      <c r="R31" s="127">
        <v>4.8911958474745347</v>
      </c>
      <c r="S31" s="127">
        <v>4.8915112295393897</v>
      </c>
      <c r="T31" s="127">
        <v>0.9980039920159669</v>
      </c>
      <c r="U31" s="127">
        <v>0</v>
      </c>
      <c r="V31" s="127">
        <v>0</v>
      </c>
      <c r="W31" s="127">
        <v>8.9831117499101794</v>
      </c>
      <c r="X31" s="143">
        <v>0</v>
      </c>
      <c r="Y31" s="127">
        <v>0</v>
      </c>
      <c r="Z31" s="127">
        <v>1.0056050115397452</v>
      </c>
      <c r="AA31" s="143">
        <v>1.9911865513301708</v>
      </c>
      <c r="AB31" s="127">
        <v>2.9924787966074451</v>
      </c>
      <c r="AC31" s="128">
        <v>2.9832193909260507</v>
      </c>
      <c r="AD31" s="128">
        <v>1.9915509957754818</v>
      </c>
      <c r="AE31" s="128">
        <v>1.9970414201183557</v>
      </c>
      <c r="AF31" s="128">
        <v>7.2516316171138504</v>
      </c>
      <c r="AG31" s="127">
        <v>6.8</v>
      </c>
      <c r="AH31" s="127">
        <v>2.9892336922102589</v>
      </c>
      <c r="AI31" s="19"/>
    </row>
    <row r="32" spans="1:35" ht="17" x14ac:dyDescent="0.15">
      <c r="A32" s="133" t="s">
        <v>271</v>
      </c>
      <c r="B32" s="133" t="s">
        <v>272</v>
      </c>
      <c r="C32" s="133" t="s">
        <v>273</v>
      </c>
      <c r="D32" s="133" t="s">
        <v>194</v>
      </c>
      <c r="E32" s="133" t="s">
        <v>76</v>
      </c>
      <c r="F32" s="127" t="s">
        <v>52</v>
      </c>
      <c r="G32" s="127">
        <v>7.6502732240437297</v>
      </c>
      <c r="H32" s="127">
        <v>-2.421569443288675</v>
      </c>
      <c r="I32" s="127">
        <v>4.5028142589118119</v>
      </c>
      <c r="J32" s="127">
        <v>4.1863881181654961</v>
      </c>
      <c r="K32" s="127">
        <v>4.4724680817733002</v>
      </c>
      <c r="L32" s="127">
        <v>4.7983205877942794</v>
      </c>
      <c r="M32" s="127">
        <v>9.8368865359851156</v>
      </c>
      <c r="N32" s="127">
        <v>3.4651208232918691</v>
      </c>
      <c r="O32" s="127">
        <v>2.990242367012911</v>
      </c>
      <c r="P32" s="127">
        <v>3.4046454767726146</v>
      </c>
      <c r="Q32" s="127">
        <v>3.0028964946503578</v>
      </c>
      <c r="R32" s="127">
        <v>3.0014347202295539</v>
      </c>
      <c r="S32" s="127" t="s">
        <v>52</v>
      </c>
      <c r="T32" s="127" t="s">
        <v>52</v>
      </c>
      <c r="U32" s="127" t="s">
        <v>52</v>
      </c>
      <c r="V32" s="127" t="s">
        <v>52</v>
      </c>
      <c r="W32" s="127" t="s">
        <v>52</v>
      </c>
      <c r="X32" s="143" t="s">
        <v>52</v>
      </c>
      <c r="Y32" s="127" t="s">
        <v>52</v>
      </c>
      <c r="Z32" s="127" t="s">
        <v>52</v>
      </c>
      <c r="AA32" s="143" t="s">
        <v>52</v>
      </c>
      <c r="AB32" s="127" t="s">
        <v>52</v>
      </c>
      <c r="AC32" s="128" t="s">
        <v>52</v>
      </c>
      <c r="AD32" s="128" t="s">
        <v>52</v>
      </c>
      <c r="AE32" s="128" t="s">
        <v>52</v>
      </c>
      <c r="AF32" s="128" t="s">
        <v>52</v>
      </c>
      <c r="AG32" s="127" t="s">
        <v>52</v>
      </c>
      <c r="AH32" s="127" t="s">
        <v>52</v>
      </c>
      <c r="AI32" s="121"/>
    </row>
    <row r="33" spans="1:35" ht="17" x14ac:dyDescent="0.15">
      <c r="A33" s="133" t="s">
        <v>274</v>
      </c>
      <c r="B33" s="133" t="s">
        <v>52</v>
      </c>
      <c r="C33" s="133" t="s">
        <v>275</v>
      </c>
      <c r="D33" s="133" t="s">
        <v>194</v>
      </c>
      <c r="E33" s="133" t="s">
        <v>76</v>
      </c>
      <c r="F33" s="127" t="s">
        <v>52</v>
      </c>
      <c r="G33" s="127" t="s">
        <v>52</v>
      </c>
      <c r="H33" s="127" t="s">
        <v>52</v>
      </c>
      <c r="I33" s="127" t="s">
        <v>52</v>
      </c>
      <c r="J33" s="127" t="s">
        <v>52</v>
      </c>
      <c r="K33" s="127" t="s">
        <v>52</v>
      </c>
      <c r="L33" s="127" t="s">
        <v>52</v>
      </c>
      <c r="M33" s="127" t="s">
        <v>52</v>
      </c>
      <c r="N33" s="127" t="s">
        <v>52</v>
      </c>
      <c r="O33" s="127" t="s">
        <v>52</v>
      </c>
      <c r="P33" s="127" t="s">
        <v>52</v>
      </c>
      <c r="Q33" s="127" t="s">
        <v>52</v>
      </c>
      <c r="R33" s="127" t="s">
        <v>52</v>
      </c>
      <c r="S33" s="127" t="s">
        <v>52</v>
      </c>
      <c r="T33" s="127" t="s">
        <v>52</v>
      </c>
      <c r="U33" s="127" t="s">
        <v>52</v>
      </c>
      <c r="V33" s="127" t="s">
        <v>52</v>
      </c>
      <c r="W33" s="127" t="s">
        <v>52</v>
      </c>
      <c r="X33" s="143" t="s">
        <v>52</v>
      </c>
      <c r="Y33" s="127" t="s">
        <v>52</v>
      </c>
      <c r="Z33" s="127" t="s">
        <v>52</v>
      </c>
      <c r="AA33" s="143" t="s">
        <v>52</v>
      </c>
      <c r="AB33" s="127" t="s">
        <v>52</v>
      </c>
      <c r="AC33" s="128" t="s">
        <v>52</v>
      </c>
      <c r="AD33" s="128" t="s">
        <v>52</v>
      </c>
      <c r="AE33" s="128" t="s">
        <v>52</v>
      </c>
      <c r="AF33" s="128" t="s">
        <v>52</v>
      </c>
      <c r="AG33" s="127" t="s">
        <v>52</v>
      </c>
      <c r="AH33" s="127" t="s">
        <v>52</v>
      </c>
      <c r="AI33" s="121"/>
    </row>
    <row r="34" spans="1:35" ht="16" x14ac:dyDescent="0.15">
      <c r="A34" s="133" t="s">
        <v>276</v>
      </c>
      <c r="B34" s="133" t="s">
        <v>277</v>
      </c>
      <c r="C34" s="133" t="s">
        <v>278</v>
      </c>
      <c r="D34" s="133" t="s">
        <v>94</v>
      </c>
      <c r="E34" s="133" t="s">
        <v>227</v>
      </c>
      <c r="F34" s="127" t="s">
        <v>52</v>
      </c>
      <c r="G34" s="127">
        <v>5.5435481044453354</v>
      </c>
      <c r="H34" s="127">
        <v>10.486310973359906</v>
      </c>
      <c r="I34" s="127">
        <v>7.7294282660967042</v>
      </c>
      <c r="J34" s="127">
        <v>5.2916285630143989</v>
      </c>
      <c r="K34" s="127">
        <v>7.62685666337903</v>
      </c>
      <c r="L34" s="127">
        <v>4.5081518765729385</v>
      </c>
      <c r="M34" s="127">
        <v>14.91466862108679</v>
      </c>
      <c r="N34" s="127">
        <v>7.5429365404765036</v>
      </c>
      <c r="O34" s="127">
        <v>4.71051711904434</v>
      </c>
      <c r="P34" s="127">
        <v>3.8685208596713068</v>
      </c>
      <c r="Q34" s="127">
        <v>3</v>
      </c>
      <c r="R34" s="127">
        <v>2.9995934997778591</v>
      </c>
      <c r="S34" s="127">
        <v>2.5368504139361647</v>
      </c>
      <c r="T34" s="127">
        <v>1.0213215417390131</v>
      </c>
      <c r="U34" s="127">
        <v>0</v>
      </c>
      <c r="V34" s="127">
        <v>0</v>
      </c>
      <c r="W34" s="127">
        <v>0</v>
      </c>
      <c r="X34" s="143">
        <v>0</v>
      </c>
      <c r="Y34" s="127">
        <v>1.9440186427311934</v>
      </c>
      <c r="Z34" s="127">
        <v>3.9894657244921916</v>
      </c>
      <c r="AA34" s="143">
        <v>3.9902041908009611</v>
      </c>
      <c r="AB34" s="127">
        <v>3.9898084666886158</v>
      </c>
      <c r="AC34" s="128">
        <v>4.9899135112574378</v>
      </c>
      <c r="AD34" s="128">
        <v>3.9908418975823867</v>
      </c>
      <c r="AE34" s="128">
        <v>4.9901951761682612</v>
      </c>
      <c r="AF34" s="128">
        <v>2.9897644060253898</v>
      </c>
      <c r="AG34" s="127">
        <v>5</v>
      </c>
      <c r="AH34" s="127">
        <v>4.9899602150135456</v>
      </c>
      <c r="AI34" s="121"/>
    </row>
    <row r="35" spans="1:35" ht="16" x14ac:dyDescent="0.15">
      <c r="A35" s="133" t="s">
        <v>279</v>
      </c>
      <c r="B35" s="133" t="s">
        <v>280</v>
      </c>
      <c r="C35" s="133" t="s">
        <v>281</v>
      </c>
      <c r="D35" s="133" t="s">
        <v>94</v>
      </c>
      <c r="E35" s="133" t="s">
        <v>74</v>
      </c>
      <c r="F35" s="127" t="s">
        <v>52</v>
      </c>
      <c r="G35" s="127">
        <v>5.1408181844879692</v>
      </c>
      <c r="H35" s="127">
        <v>7.7301230395374603</v>
      </c>
      <c r="I35" s="127">
        <v>5.4162669501413063</v>
      </c>
      <c r="J35" s="127">
        <v>4.9904077918244951</v>
      </c>
      <c r="K35" s="127">
        <v>4.3994658795417649</v>
      </c>
      <c r="L35" s="127">
        <v>4.4003141478738996</v>
      </c>
      <c r="M35" s="127">
        <v>4.3996904956368468</v>
      </c>
      <c r="N35" s="127">
        <v>1.4998044180923387</v>
      </c>
      <c r="O35" s="127">
        <v>2.8001176434794104</v>
      </c>
      <c r="P35" s="127">
        <v>1.9000828696578793</v>
      </c>
      <c r="Q35" s="127">
        <v>1.9004743924871548</v>
      </c>
      <c r="R35" s="127">
        <v>1.9001833676949786</v>
      </c>
      <c r="S35" s="127">
        <v>1.9001799483464339</v>
      </c>
      <c r="T35" s="127">
        <v>1.8995159711229661</v>
      </c>
      <c r="U35" s="127">
        <v>0</v>
      </c>
      <c r="V35" s="127">
        <v>0</v>
      </c>
      <c r="W35" s="127">
        <v>0</v>
      </c>
      <c r="X35" s="143">
        <v>1.9889195183492303</v>
      </c>
      <c r="Y35" s="127">
        <v>1.9906323185011843</v>
      </c>
      <c r="Z35" s="127">
        <v>3.9898828586966806</v>
      </c>
      <c r="AA35" s="143">
        <v>4.9898310712654936</v>
      </c>
      <c r="AB35" s="127">
        <v>3.989689743508662</v>
      </c>
      <c r="AC35" s="128">
        <v>4.9900396891774612</v>
      </c>
      <c r="AD35" s="128">
        <v>3.9902958322772353</v>
      </c>
      <c r="AE35" s="128">
        <v>4.9897280545979914</v>
      </c>
      <c r="AF35" s="128">
        <v>2.9898666755107555</v>
      </c>
      <c r="AG35" s="127">
        <v>5</v>
      </c>
      <c r="AH35" s="127">
        <v>9.989816950483382</v>
      </c>
      <c r="AI35" s="121"/>
    </row>
    <row r="36" spans="1:35" ht="16" x14ac:dyDescent="0.15">
      <c r="A36" s="133" t="s">
        <v>282</v>
      </c>
      <c r="B36" s="133" t="s">
        <v>283</v>
      </c>
      <c r="C36" s="133" t="s">
        <v>284</v>
      </c>
      <c r="D36" s="133" t="s">
        <v>94</v>
      </c>
      <c r="E36" s="133" t="s">
        <v>76</v>
      </c>
      <c r="F36" s="127" t="s">
        <v>52</v>
      </c>
      <c r="G36" s="127">
        <v>25.709703287890932</v>
      </c>
      <c r="H36" s="127">
        <v>-0.12758356723652753</v>
      </c>
      <c r="I36" s="127">
        <v>4.011241696474201</v>
      </c>
      <c r="J36" s="127">
        <v>9.72733971997053</v>
      </c>
      <c r="K36" s="127">
        <v>6.010745466756191</v>
      </c>
      <c r="L36" s="127">
        <v>5.4904445148347634</v>
      </c>
      <c r="M36" s="127">
        <v>4.9044139725753269</v>
      </c>
      <c r="N36" s="127">
        <v>4.8468657570842453</v>
      </c>
      <c r="O36" s="127">
        <v>4.3134043134043054</v>
      </c>
      <c r="P36" s="127">
        <v>3.3848032801186605</v>
      </c>
      <c r="Q36" s="127">
        <v>3.2992996371614254</v>
      </c>
      <c r="R36" s="127">
        <v>4.7377879431465431</v>
      </c>
      <c r="S36" s="127">
        <v>4.9056309468101631</v>
      </c>
      <c r="T36" s="127">
        <v>2.4310460188833503</v>
      </c>
      <c r="U36" s="127">
        <v>0</v>
      </c>
      <c r="V36" s="127">
        <v>0</v>
      </c>
      <c r="W36" s="127">
        <v>0</v>
      </c>
      <c r="X36" s="143">
        <v>1.9886776019741648</v>
      </c>
      <c r="Y36" s="127">
        <v>1.9925989183034343</v>
      </c>
      <c r="Z36" s="127">
        <v>3.4886966229416672</v>
      </c>
      <c r="AA36" s="143">
        <v>3.3710895361380722</v>
      </c>
      <c r="AB36" s="127">
        <v>3.2611531437516383</v>
      </c>
      <c r="AC36" s="128">
        <v>3.1581606872157719</v>
      </c>
      <c r="AD36" s="128">
        <v>3.0614744060739607</v>
      </c>
      <c r="AE36" s="128">
        <v>2.9705323193916349</v>
      </c>
      <c r="AF36" s="128">
        <v>2.8848372951765522</v>
      </c>
      <c r="AG36" s="127">
        <v>3</v>
      </c>
      <c r="AH36" s="127">
        <v>2.9893819765858867</v>
      </c>
      <c r="AI36" s="121"/>
    </row>
    <row r="37" spans="1:35" ht="17" x14ac:dyDescent="0.15">
      <c r="A37" s="144" t="s">
        <v>285</v>
      </c>
      <c r="B37" s="133" t="s">
        <v>52</v>
      </c>
      <c r="C37" s="144" t="s">
        <v>286</v>
      </c>
      <c r="D37" s="133" t="s">
        <v>194</v>
      </c>
      <c r="E37" s="133" t="s">
        <v>76</v>
      </c>
      <c r="F37" s="127" t="s">
        <v>52</v>
      </c>
      <c r="G37" s="127" t="s">
        <v>52</v>
      </c>
      <c r="H37" s="127" t="s">
        <v>52</v>
      </c>
      <c r="I37" s="127" t="s">
        <v>52</v>
      </c>
      <c r="J37" s="127" t="s">
        <v>52</v>
      </c>
      <c r="K37" s="127" t="s">
        <v>52</v>
      </c>
      <c r="L37" s="127" t="s">
        <v>52</v>
      </c>
      <c r="M37" s="127" t="s">
        <v>52</v>
      </c>
      <c r="N37" s="127" t="s">
        <v>52</v>
      </c>
      <c r="O37" s="127" t="s">
        <v>52</v>
      </c>
      <c r="P37" s="127" t="s">
        <v>52</v>
      </c>
      <c r="Q37" s="127" t="s">
        <v>52</v>
      </c>
      <c r="R37" s="127" t="s">
        <v>52</v>
      </c>
      <c r="S37" s="127" t="s">
        <v>52</v>
      </c>
      <c r="T37" s="127" t="s">
        <v>52</v>
      </c>
      <c r="U37" s="127" t="s">
        <v>52</v>
      </c>
      <c r="V37" s="127" t="s">
        <v>52</v>
      </c>
      <c r="W37" s="127" t="s">
        <v>52</v>
      </c>
      <c r="X37" s="143" t="s">
        <v>52</v>
      </c>
      <c r="Y37" s="127" t="s">
        <v>52</v>
      </c>
      <c r="Z37" s="127" t="s">
        <v>52</v>
      </c>
      <c r="AA37" s="143" t="s">
        <v>52</v>
      </c>
      <c r="AB37" s="127" t="s">
        <v>52</v>
      </c>
      <c r="AC37" s="128" t="s">
        <v>52</v>
      </c>
      <c r="AD37" s="128" t="s">
        <v>52</v>
      </c>
      <c r="AE37" s="128" t="s">
        <v>52</v>
      </c>
      <c r="AF37" s="128" t="s">
        <v>52</v>
      </c>
      <c r="AG37" s="127" t="s">
        <v>52</v>
      </c>
      <c r="AH37" s="127" t="s">
        <v>52</v>
      </c>
      <c r="AI37" s="121"/>
    </row>
    <row r="38" spans="1:35" ht="16" x14ac:dyDescent="0.15">
      <c r="A38" s="133" t="s">
        <v>287</v>
      </c>
      <c r="B38" s="133" t="s">
        <v>288</v>
      </c>
      <c r="C38" s="133" t="s">
        <v>289</v>
      </c>
      <c r="D38" s="133" t="s">
        <v>94</v>
      </c>
      <c r="E38" s="133" t="s">
        <v>78</v>
      </c>
      <c r="F38" s="127" t="s">
        <v>52</v>
      </c>
      <c r="G38" s="127" t="s">
        <v>52</v>
      </c>
      <c r="H38" s="127" t="s">
        <v>52</v>
      </c>
      <c r="I38" s="127">
        <v>4.7955936352509099</v>
      </c>
      <c r="J38" s="127">
        <v>5.3528463640823247</v>
      </c>
      <c r="K38" s="127">
        <v>4.5032760168955974</v>
      </c>
      <c r="L38" s="127">
        <v>4.5012359038010743</v>
      </c>
      <c r="M38" s="127">
        <v>8.9019958175136509</v>
      </c>
      <c r="N38" s="127">
        <v>-1.1083663481705912</v>
      </c>
      <c r="O38" s="127">
        <v>4.9016835397696354</v>
      </c>
      <c r="P38" s="127">
        <v>3.4981938428912969</v>
      </c>
      <c r="Q38" s="127">
        <v>3.900016496062662</v>
      </c>
      <c r="R38" s="127">
        <v>1.8993741173717922</v>
      </c>
      <c r="S38" s="127">
        <v>1.9500754444663073</v>
      </c>
      <c r="T38" s="127">
        <v>1.9007094480461859</v>
      </c>
      <c r="U38" s="127">
        <v>0</v>
      </c>
      <c r="V38" s="127">
        <v>0</v>
      </c>
      <c r="W38" s="127">
        <v>0</v>
      </c>
      <c r="X38" s="143">
        <v>0</v>
      </c>
      <c r="Y38" s="127">
        <v>0</v>
      </c>
      <c r="Z38" s="127">
        <v>3.9902119430082594</v>
      </c>
      <c r="AA38" s="143">
        <v>4.9908911492333452</v>
      </c>
      <c r="AB38" s="127">
        <v>5.9899504753641919</v>
      </c>
      <c r="AC38" s="128">
        <v>2.989768076398347</v>
      </c>
      <c r="AD38" s="128">
        <v>3.9898531622765576</v>
      </c>
      <c r="AE38" s="128">
        <v>3.9902679498366371</v>
      </c>
      <c r="AF38" s="128">
        <v>3.989266990053407</v>
      </c>
      <c r="AG38" s="127">
        <v>5</v>
      </c>
      <c r="AH38" s="127">
        <v>4.9893973902994571</v>
      </c>
      <c r="AI38" s="121"/>
    </row>
    <row r="39" spans="1:35" ht="17" x14ac:dyDescent="0.15">
      <c r="A39" s="144" t="s">
        <v>290</v>
      </c>
      <c r="B39" s="133" t="s">
        <v>52</v>
      </c>
      <c r="C39" s="144" t="s">
        <v>291</v>
      </c>
      <c r="D39" s="133" t="s">
        <v>194</v>
      </c>
      <c r="E39" s="133" t="s">
        <v>76</v>
      </c>
      <c r="F39" s="127" t="s">
        <v>52</v>
      </c>
      <c r="G39" s="127" t="s">
        <v>52</v>
      </c>
      <c r="H39" s="127" t="s">
        <v>52</v>
      </c>
      <c r="I39" s="127" t="s">
        <v>52</v>
      </c>
      <c r="J39" s="127" t="s">
        <v>52</v>
      </c>
      <c r="K39" s="127" t="s">
        <v>52</v>
      </c>
      <c r="L39" s="127" t="s">
        <v>52</v>
      </c>
      <c r="M39" s="127" t="s">
        <v>52</v>
      </c>
      <c r="N39" s="127" t="s">
        <v>52</v>
      </c>
      <c r="O39" s="127" t="s">
        <v>52</v>
      </c>
      <c r="P39" s="127" t="s">
        <v>52</v>
      </c>
      <c r="Q39" s="127" t="s">
        <v>52</v>
      </c>
      <c r="R39" s="127" t="s">
        <v>52</v>
      </c>
      <c r="S39" s="127" t="s">
        <v>52</v>
      </c>
      <c r="T39" s="127" t="s">
        <v>52</v>
      </c>
      <c r="U39" s="127" t="s">
        <v>52</v>
      </c>
      <c r="V39" s="127" t="s">
        <v>52</v>
      </c>
      <c r="W39" s="127" t="s">
        <v>52</v>
      </c>
      <c r="X39" s="143" t="s">
        <v>52</v>
      </c>
      <c r="Y39" s="127" t="s">
        <v>52</v>
      </c>
      <c r="Z39" s="127" t="s">
        <v>52</v>
      </c>
      <c r="AA39" s="143" t="s">
        <v>52</v>
      </c>
      <c r="AB39" s="127" t="s">
        <v>52</v>
      </c>
      <c r="AC39" s="128" t="s">
        <v>52</v>
      </c>
      <c r="AD39" s="128" t="s">
        <v>52</v>
      </c>
      <c r="AE39" s="128" t="s">
        <v>52</v>
      </c>
      <c r="AF39" s="128" t="s">
        <v>52</v>
      </c>
      <c r="AG39" s="127" t="s">
        <v>52</v>
      </c>
      <c r="AH39" s="127" t="s">
        <v>52</v>
      </c>
      <c r="AI39" s="130"/>
    </row>
    <row r="40" spans="1:35" ht="16" x14ac:dyDescent="0.15">
      <c r="A40" s="133" t="s">
        <v>292</v>
      </c>
      <c r="B40" s="133" t="s">
        <v>293</v>
      </c>
      <c r="C40" s="133" t="s">
        <v>294</v>
      </c>
      <c r="D40" s="133" t="s">
        <v>94</v>
      </c>
      <c r="E40" s="133" t="s">
        <v>78</v>
      </c>
      <c r="F40" s="127" t="s">
        <v>52</v>
      </c>
      <c r="G40" s="127" t="s">
        <v>52</v>
      </c>
      <c r="H40" s="127" t="s">
        <v>52</v>
      </c>
      <c r="I40" s="127">
        <v>7.9134456101601387</v>
      </c>
      <c r="J40" s="127">
        <v>5.9595765774409131</v>
      </c>
      <c r="K40" s="127">
        <v>12.06217460197692</v>
      </c>
      <c r="L40" s="127">
        <v>18.105793315198355</v>
      </c>
      <c r="M40" s="127">
        <v>12.927721970742169</v>
      </c>
      <c r="N40" s="127">
        <v>3.8337658141578004</v>
      </c>
      <c r="O40" s="127">
        <v>4.9446702580757886</v>
      </c>
      <c r="P40" s="127">
        <v>4.4281571120150574</v>
      </c>
      <c r="Q40" s="127">
        <v>4.3362140867065477</v>
      </c>
      <c r="R40" s="127">
        <v>3.9459473250048802</v>
      </c>
      <c r="S40" s="127">
        <v>3.8043344869057307</v>
      </c>
      <c r="T40" s="127">
        <v>2.9398087942055042</v>
      </c>
      <c r="U40" s="127">
        <v>0</v>
      </c>
      <c r="V40" s="127">
        <v>0</v>
      </c>
      <c r="W40" s="127">
        <v>-6.8907961932183071E-3</v>
      </c>
      <c r="X40" s="143">
        <v>0</v>
      </c>
      <c r="Y40" s="127">
        <v>0</v>
      </c>
      <c r="Z40" s="127">
        <v>3.9854517611026097</v>
      </c>
      <c r="AA40" s="143">
        <v>4.9850889142520671</v>
      </c>
      <c r="AB40" s="127">
        <v>5.9891285288444784</v>
      </c>
      <c r="AC40" s="128">
        <v>2.9891340312611536</v>
      </c>
      <c r="AD40" s="128">
        <v>3.9889225154371655</v>
      </c>
      <c r="AE40" s="128">
        <v>4.9889087302813291</v>
      </c>
      <c r="AF40" s="128">
        <v>2.9891768140165826</v>
      </c>
      <c r="AG40" s="127">
        <v>5</v>
      </c>
      <c r="AH40" s="127">
        <v>4.9879438067090058</v>
      </c>
      <c r="AI40" s="121"/>
    </row>
    <row r="41" spans="1:35" ht="17" x14ac:dyDescent="0.15">
      <c r="A41" s="133" t="s">
        <v>295</v>
      </c>
      <c r="B41" s="133" t="s">
        <v>296</v>
      </c>
      <c r="C41" s="133" t="s">
        <v>297</v>
      </c>
      <c r="D41" s="133" t="s">
        <v>194</v>
      </c>
      <c r="E41" s="133" t="s">
        <v>76</v>
      </c>
      <c r="F41" s="127" t="s">
        <v>52</v>
      </c>
      <c r="G41" s="127">
        <v>13.821315588524058</v>
      </c>
      <c r="H41" s="127">
        <v>6.0092006900517561</v>
      </c>
      <c r="I41" s="127">
        <v>5.8132176114275467</v>
      </c>
      <c r="J41" s="127">
        <v>6.5105946684894036</v>
      </c>
      <c r="K41" s="127">
        <v>5.7035135568747108</v>
      </c>
      <c r="L41" s="127">
        <v>9.9795097518403253</v>
      </c>
      <c r="M41" s="127">
        <v>0</v>
      </c>
      <c r="N41" s="127">
        <v>0</v>
      </c>
      <c r="O41" s="127">
        <v>3.0016560861164834</v>
      </c>
      <c r="P41" s="127">
        <v>1.5006364306290578</v>
      </c>
      <c r="Q41" s="127">
        <v>0</v>
      </c>
      <c r="R41" s="127">
        <v>0</v>
      </c>
      <c r="S41" s="127" t="s">
        <v>52</v>
      </c>
      <c r="T41" s="127" t="s">
        <v>52</v>
      </c>
      <c r="U41" s="127" t="s">
        <v>52</v>
      </c>
      <c r="V41" s="127" t="s">
        <v>52</v>
      </c>
      <c r="W41" s="127" t="s">
        <v>52</v>
      </c>
      <c r="X41" s="143" t="s">
        <v>52</v>
      </c>
      <c r="Y41" s="127" t="s">
        <v>52</v>
      </c>
      <c r="Z41" s="127" t="s">
        <v>52</v>
      </c>
      <c r="AA41" s="143" t="s">
        <v>52</v>
      </c>
      <c r="AB41" s="127" t="s">
        <v>52</v>
      </c>
      <c r="AC41" s="128" t="s">
        <v>52</v>
      </c>
      <c r="AD41" s="128" t="s">
        <v>52</v>
      </c>
      <c r="AE41" s="128" t="s">
        <v>52</v>
      </c>
      <c r="AF41" s="128" t="s">
        <v>52</v>
      </c>
      <c r="AG41" s="127" t="s">
        <v>52</v>
      </c>
      <c r="AH41" s="127" t="s">
        <v>52</v>
      </c>
      <c r="AI41" s="121"/>
    </row>
    <row r="42" spans="1:35" ht="16" x14ac:dyDescent="0.15">
      <c r="A42" s="133" t="s">
        <v>298</v>
      </c>
      <c r="B42" s="133" t="s">
        <v>299</v>
      </c>
      <c r="C42" s="133" t="s">
        <v>300</v>
      </c>
      <c r="D42" s="133" t="s">
        <v>94</v>
      </c>
      <c r="E42" s="133" t="s">
        <v>76</v>
      </c>
      <c r="F42" s="127" t="s">
        <v>52</v>
      </c>
      <c r="G42" s="127">
        <v>8.1293302540415908</v>
      </c>
      <c r="H42" s="127">
        <v>3.8551900897052462</v>
      </c>
      <c r="I42" s="127">
        <v>5.1311053984575778</v>
      </c>
      <c r="J42" s="127">
        <v>6.5629890453834179</v>
      </c>
      <c r="K42" s="127">
        <v>4.5066544286369776</v>
      </c>
      <c r="L42" s="127">
        <v>5.3925873880203739</v>
      </c>
      <c r="M42" s="127">
        <v>5.4000000000000057</v>
      </c>
      <c r="N42" s="127">
        <v>4.9414927261227035</v>
      </c>
      <c r="O42" s="127">
        <v>4.9272960144654689</v>
      </c>
      <c r="P42" s="127">
        <v>2.8433977166654643</v>
      </c>
      <c r="Q42" s="127">
        <v>2.5902394749703177</v>
      </c>
      <c r="R42" s="127">
        <v>3.7566353613719912</v>
      </c>
      <c r="S42" s="127">
        <v>1.797192706283596</v>
      </c>
      <c r="T42" s="127">
        <v>1.9007731958762975</v>
      </c>
      <c r="U42" s="127">
        <v>0</v>
      </c>
      <c r="V42" s="127">
        <v>0</v>
      </c>
      <c r="W42" s="127">
        <v>0</v>
      </c>
      <c r="X42" s="143">
        <v>0</v>
      </c>
      <c r="Y42" s="127">
        <v>0</v>
      </c>
      <c r="Z42" s="127">
        <v>1.9475181789440299</v>
      </c>
      <c r="AA42" s="143">
        <v>3.0825528747751685</v>
      </c>
      <c r="AB42" s="127">
        <v>2.9903730445246746</v>
      </c>
      <c r="AC42" s="128">
        <v>2.9911783606940467</v>
      </c>
      <c r="AD42" s="128">
        <v>2.836235747915361</v>
      </c>
      <c r="AE42" s="128">
        <v>2.752496000882569</v>
      </c>
      <c r="AF42" s="128">
        <v>2.684131415074082</v>
      </c>
      <c r="AG42" s="127">
        <v>3</v>
      </c>
      <c r="AH42" s="127">
        <v>2.9898477157360337</v>
      </c>
      <c r="AI42" s="121"/>
    </row>
    <row r="43" spans="1:35" ht="16" x14ac:dyDescent="0.15">
      <c r="A43" s="133" t="s">
        <v>301</v>
      </c>
      <c r="B43" s="133" t="s">
        <v>302</v>
      </c>
      <c r="C43" s="133" t="s">
        <v>303</v>
      </c>
      <c r="D43" s="133" t="s">
        <v>94</v>
      </c>
      <c r="E43" s="133" t="s">
        <v>74</v>
      </c>
      <c r="F43" s="127" t="s">
        <v>52</v>
      </c>
      <c r="G43" s="127">
        <v>6.1726716519374492</v>
      </c>
      <c r="H43" s="127">
        <v>8.3962948734366449</v>
      </c>
      <c r="I43" s="127">
        <v>4.5325667480507121</v>
      </c>
      <c r="J43" s="127">
        <v>4.4791862874364199</v>
      </c>
      <c r="K43" s="127">
        <v>6.0707675296266927</v>
      </c>
      <c r="L43" s="127">
        <v>4.8927515211947536</v>
      </c>
      <c r="M43" s="127">
        <v>6.1995657387302572</v>
      </c>
      <c r="N43" s="127">
        <v>3.4665852914250763</v>
      </c>
      <c r="O43" s="127">
        <v>4.3836882361037368</v>
      </c>
      <c r="P43" s="127">
        <v>4.9191444474792121</v>
      </c>
      <c r="Q43" s="127">
        <v>3.4999999999999858</v>
      </c>
      <c r="R43" s="127">
        <v>0</v>
      </c>
      <c r="S43" s="127">
        <v>3.9002940181614747</v>
      </c>
      <c r="T43" s="127">
        <v>1.2429463421149194</v>
      </c>
      <c r="U43" s="127">
        <v>0</v>
      </c>
      <c r="V43" s="127">
        <v>0</v>
      </c>
      <c r="W43" s="127">
        <v>3.2501958197633769</v>
      </c>
      <c r="X43" s="143">
        <v>1.9396775455772231</v>
      </c>
      <c r="Y43" s="127">
        <v>0</v>
      </c>
      <c r="Z43" s="127">
        <v>3.500031334210707</v>
      </c>
      <c r="AA43" s="143">
        <v>4.8000363295086501</v>
      </c>
      <c r="AB43" s="127">
        <v>4.9896725549954501</v>
      </c>
      <c r="AC43" s="128">
        <v>2.2500429922613918</v>
      </c>
      <c r="AD43" s="128">
        <v>1.9987083406213468</v>
      </c>
      <c r="AE43" s="128">
        <v>3.8003653943818891</v>
      </c>
      <c r="AF43" s="128">
        <v>3.1197459635656606</v>
      </c>
      <c r="AG43" s="127">
        <v>4</v>
      </c>
      <c r="AH43" s="127">
        <v>4.9892157095114964</v>
      </c>
      <c r="AI43" s="121"/>
    </row>
    <row r="44" spans="1:35" ht="17" x14ac:dyDescent="0.15">
      <c r="A44" s="133" t="s">
        <v>304</v>
      </c>
      <c r="B44" s="133" t="s">
        <v>52</v>
      </c>
      <c r="C44" s="133" t="s">
        <v>305</v>
      </c>
      <c r="D44" s="133" t="s">
        <v>194</v>
      </c>
      <c r="E44" s="133" t="s">
        <v>76</v>
      </c>
      <c r="F44" s="127" t="s">
        <v>52</v>
      </c>
      <c r="G44" s="127" t="s">
        <v>52</v>
      </c>
      <c r="H44" s="127" t="s">
        <v>52</v>
      </c>
      <c r="I44" s="127" t="s">
        <v>52</v>
      </c>
      <c r="J44" s="127" t="s">
        <v>52</v>
      </c>
      <c r="K44" s="127" t="s">
        <v>52</v>
      </c>
      <c r="L44" s="127" t="s">
        <v>52</v>
      </c>
      <c r="M44" s="127" t="s">
        <v>52</v>
      </c>
      <c r="N44" s="127" t="s">
        <v>52</v>
      </c>
      <c r="O44" s="127" t="s">
        <v>52</v>
      </c>
      <c r="P44" s="127" t="s">
        <v>52</v>
      </c>
      <c r="Q44" s="127" t="s">
        <v>52</v>
      </c>
      <c r="R44" s="127" t="s">
        <v>52</v>
      </c>
      <c r="S44" s="127" t="s">
        <v>52</v>
      </c>
      <c r="T44" s="127" t="s">
        <v>52</v>
      </c>
      <c r="U44" s="127" t="s">
        <v>52</v>
      </c>
      <c r="V44" s="127" t="s">
        <v>52</v>
      </c>
      <c r="W44" s="127" t="s">
        <v>52</v>
      </c>
      <c r="X44" s="143" t="s">
        <v>52</v>
      </c>
      <c r="Y44" s="127" t="s">
        <v>52</v>
      </c>
      <c r="Z44" s="127" t="s">
        <v>52</v>
      </c>
      <c r="AA44" s="143" t="s">
        <v>52</v>
      </c>
      <c r="AB44" s="127" t="s">
        <v>52</v>
      </c>
      <c r="AC44" s="128" t="s">
        <v>52</v>
      </c>
      <c r="AD44" s="128" t="s">
        <v>52</v>
      </c>
      <c r="AE44" s="128" t="s">
        <v>52</v>
      </c>
      <c r="AF44" s="128" t="s">
        <v>52</v>
      </c>
      <c r="AG44" s="127" t="s">
        <v>52</v>
      </c>
      <c r="AH44" s="127" t="s">
        <v>52</v>
      </c>
      <c r="AI44" s="121"/>
    </row>
    <row r="45" spans="1:35" ht="16" x14ac:dyDescent="0.15">
      <c r="A45" s="133" t="s">
        <v>306</v>
      </c>
      <c r="B45" s="17" t="s">
        <v>307</v>
      </c>
      <c r="C45" s="133" t="s">
        <v>308</v>
      </c>
      <c r="D45" s="133" t="s">
        <v>94</v>
      </c>
      <c r="E45" s="133" t="s">
        <v>76</v>
      </c>
      <c r="F45" s="127" t="s">
        <v>52</v>
      </c>
      <c r="G45" s="127">
        <v>13.961813842482101</v>
      </c>
      <c r="H45" s="127">
        <v>4.1675392670157123</v>
      </c>
      <c r="I45" s="127">
        <v>2.9654201849618005</v>
      </c>
      <c r="J45" s="127">
        <v>2.421165674118896</v>
      </c>
      <c r="K45" s="127">
        <v>5.2521208655037697</v>
      </c>
      <c r="L45" s="127">
        <v>12.597355551530526</v>
      </c>
      <c r="M45" s="127">
        <v>7.1744550792246571</v>
      </c>
      <c r="N45" s="127">
        <v>9.8011257035647219</v>
      </c>
      <c r="O45" s="127">
        <v>2.9594696193014727</v>
      </c>
      <c r="P45" s="127">
        <v>2.3898035050451654</v>
      </c>
      <c r="Q45" s="127">
        <v>4.9144190871369204</v>
      </c>
      <c r="R45" s="127">
        <v>2.8921023359287972</v>
      </c>
      <c r="S45" s="127">
        <v>0</v>
      </c>
      <c r="T45" s="127" t="s">
        <v>1789</v>
      </c>
      <c r="U45" s="127">
        <v>0.02</v>
      </c>
      <c r="V45" s="127">
        <v>0.01</v>
      </c>
      <c r="W45" s="127">
        <v>1.04</v>
      </c>
      <c r="X45" s="132">
        <v>0.02</v>
      </c>
      <c r="Y45" s="127">
        <v>0.02</v>
      </c>
      <c r="Z45" s="127">
        <v>6.17</v>
      </c>
      <c r="AA45" s="132">
        <v>14.52</v>
      </c>
      <c r="AB45" s="127">
        <v>3.04</v>
      </c>
      <c r="AC45" s="128">
        <v>2.7724402964589556</v>
      </c>
      <c r="AD45" s="128">
        <v>2.1456552706552889</v>
      </c>
      <c r="AE45" s="128">
        <v>2.1572387344199377</v>
      </c>
      <c r="AF45" s="128">
        <v>2.1330148031227338</v>
      </c>
      <c r="AG45" s="127">
        <v>3</v>
      </c>
      <c r="AH45" s="127">
        <v>3.0012978585334222</v>
      </c>
      <c r="AI45" s="121"/>
    </row>
    <row r="46" spans="1:35" ht="17" x14ac:dyDescent="0.15">
      <c r="A46" s="144" t="s">
        <v>309</v>
      </c>
      <c r="B46" s="133" t="s">
        <v>52</v>
      </c>
      <c r="C46" s="144" t="s">
        <v>310</v>
      </c>
      <c r="D46" s="133" t="s">
        <v>194</v>
      </c>
      <c r="E46" s="133" t="s">
        <v>76</v>
      </c>
      <c r="F46" s="127" t="s">
        <v>52</v>
      </c>
      <c r="G46" s="127" t="s">
        <v>52</v>
      </c>
      <c r="H46" s="127" t="s">
        <v>52</v>
      </c>
      <c r="I46" s="127" t="s">
        <v>52</v>
      </c>
      <c r="J46" s="127" t="s">
        <v>52</v>
      </c>
      <c r="K46" s="127" t="s">
        <v>52</v>
      </c>
      <c r="L46" s="127" t="s">
        <v>52</v>
      </c>
      <c r="M46" s="127" t="s">
        <v>52</v>
      </c>
      <c r="N46" s="127" t="s">
        <v>52</v>
      </c>
      <c r="O46" s="127" t="s">
        <v>52</v>
      </c>
      <c r="P46" s="127" t="s">
        <v>52</v>
      </c>
      <c r="Q46" s="127" t="s">
        <v>52</v>
      </c>
      <c r="R46" s="127" t="s">
        <v>52</v>
      </c>
      <c r="S46" s="127" t="s">
        <v>52</v>
      </c>
      <c r="T46" s="127" t="s">
        <v>52</v>
      </c>
      <c r="U46" s="127" t="s">
        <v>52</v>
      </c>
      <c r="V46" s="127" t="s">
        <v>52</v>
      </c>
      <c r="W46" s="127" t="s">
        <v>52</v>
      </c>
      <c r="X46" s="143" t="s">
        <v>52</v>
      </c>
      <c r="Y46" s="127" t="s">
        <v>52</v>
      </c>
      <c r="Z46" s="127" t="s">
        <v>52</v>
      </c>
      <c r="AA46" s="143" t="s">
        <v>52</v>
      </c>
      <c r="AB46" s="127" t="s">
        <v>52</v>
      </c>
      <c r="AC46" s="128" t="s">
        <v>52</v>
      </c>
      <c r="AD46" s="128" t="s">
        <v>52</v>
      </c>
      <c r="AE46" s="128" t="s">
        <v>52</v>
      </c>
      <c r="AF46" s="128" t="s">
        <v>52</v>
      </c>
      <c r="AG46" s="127" t="s">
        <v>52</v>
      </c>
      <c r="AH46" s="127" t="s">
        <v>52</v>
      </c>
      <c r="AI46" s="130"/>
    </row>
    <row r="47" spans="1:35" ht="17" x14ac:dyDescent="0.15">
      <c r="A47" s="133" t="s">
        <v>311</v>
      </c>
      <c r="B47" s="17" t="s">
        <v>312</v>
      </c>
      <c r="C47" s="133" t="s">
        <v>313</v>
      </c>
      <c r="D47" s="133" t="s">
        <v>194</v>
      </c>
      <c r="E47" s="133" t="s">
        <v>78</v>
      </c>
      <c r="F47" s="127" t="s">
        <v>52</v>
      </c>
      <c r="G47" s="127" t="s">
        <v>52</v>
      </c>
      <c r="H47" s="127">
        <v>15.158527696793016</v>
      </c>
      <c r="I47" s="127">
        <v>4.5000712036582797</v>
      </c>
      <c r="J47" s="127">
        <v>2.9495934466938252</v>
      </c>
      <c r="K47" s="127">
        <v>9.9674956979600324</v>
      </c>
      <c r="L47" s="127">
        <v>14.895409800984382</v>
      </c>
      <c r="M47" s="127">
        <v>14.767475699901041</v>
      </c>
      <c r="N47" s="127">
        <v>1.8946962704506518</v>
      </c>
      <c r="O47" s="127">
        <v>4.4545535989806524</v>
      </c>
      <c r="P47" s="127">
        <v>3.4421636457201856</v>
      </c>
      <c r="Q47" s="127">
        <v>3.2401009710169006</v>
      </c>
      <c r="R47" s="127">
        <v>4.9356165728206491</v>
      </c>
      <c r="S47" s="127">
        <v>3.9415276289606567</v>
      </c>
      <c r="T47" s="127">
        <v>2.9452912156689592</v>
      </c>
      <c r="U47" s="127">
        <v>0</v>
      </c>
      <c r="V47" s="127">
        <v>0</v>
      </c>
      <c r="W47" s="127">
        <v>-0.67234103426078207</v>
      </c>
      <c r="X47" s="143">
        <v>-0.38885288399221896</v>
      </c>
      <c r="Y47" s="127">
        <v>-0.10120725800621955</v>
      </c>
      <c r="Z47" s="127">
        <v>3.9872639120052122</v>
      </c>
      <c r="AA47" s="143">
        <v>4.9756437021572841</v>
      </c>
      <c r="AB47" s="127">
        <v>5.9860788863109082</v>
      </c>
      <c r="AC47" s="128" t="s">
        <v>52</v>
      </c>
      <c r="AD47" s="128" t="s">
        <v>52</v>
      </c>
      <c r="AE47" s="128" t="s">
        <v>52</v>
      </c>
      <c r="AF47" s="128" t="s">
        <v>52</v>
      </c>
      <c r="AG47" s="127" t="s">
        <v>52</v>
      </c>
      <c r="AH47" s="127" t="s">
        <v>52</v>
      </c>
      <c r="AI47" s="121"/>
    </row>
    <row r="48" spans="1:35" ht="17" x14ac:dyDescent="0.15">
      <c r="A48" s="133" t="s">
        <v>314</v>
      </c>
      <c r="B48" s="133" t="s">
        <v>315</v>
      </c>
      <c r="C48" s="133" t="s">
        <v>316</v>
      </c>
      <c r="D48" s="133" t="s">
        <v>94</v>
      </c>
      <c r="E48" s="133" t="s">
        <v>78</v>
      </c>
      <c r="F48" s="127" t="s">
        <v>52</v>
      </c>
      <c r="G48" s="127" t="s">
        <v>52</v>
      </c>
      <c r="H48" s="127" t="s">
        <v>52</v>
      </c>
      <c r="I48" s="127" t="s">
        <v>52</v>
      </c>
      <c r="J48" s="127" t="s">
        <v>52</v>
      </c>
      <c r="K48" s="127" t="s">
        <v>52</v>
      </c>
      <c r="L48" s="127" t="s">
        <v>52</v>
      </c>
      <c r="M48" s="127" t="s">
        <v>52</v>
      </c>
      <c r="N48" s="127" t="s">
        <v>52</v>
      </c>
      <c r="O48" s="127" t="s">
        <v>52</v>
      </c>
      <c r="P48" s="127" t="s">
        <v>52</v>
      </c>
      <c r="Q48" s="127" t="s">
        <v>52</v>
      </c>
      <c r="R48" s="127" t="s">
        <v>52</v>
      </c>
      <c r="S48" s="127" t="s">
        <v>52</v>
      </c>
      <c r="T48" s="127" t="s">
        <v>52</v>
      </c>
      <c r="U48" s="127" t="s">
        <v>52</v>
      </c>
      <c r="V48" s="127" t="s">
        <v>52</v>
      </c>
      <c r="W48" s="127" t="s">
        <v>52</v>
      </c>
      <c r="X48" s="143" t="s">
        <v>52</v>
      </c>
      <c r="Y48" s="127" t="s">
        <v>52</v>
      </c>
      <c r="Z48" s="127" t="s">
        <v>52</v>
      </c>
      <c r="AA48" s="143" t="s">
        <v>52</v>
      </c>
      <c r="AB48" s="127" t="s">
        <v>52</v>
      </c>
      <c r="AC48" s="128" t="s">
        <v>52</v>
      </c>
      <c r="AD48" s="128">
        <v>2.8001625245479778</v>
      </c>
      <c r="AE48" s="128">
        <v>1.5493560818154859</v>
      </c>
      <c r="AF48" s="128">
        <v>3.9998520988343138</v>
      </c>
      <c r="AG48" s="127">
        <v>5</v>
      </c>
      <c r="AH48" s="127">
        <v>4.9898112557404524</v>
      </c>
      <c r="AI48" s="121"/>
    </row>
    <row r="49" spans="1:35" ht="17" x14ac:dyDescent="0.15">
      <c r="A49" s="144" t="s">
        <v>317</v>
      </c>
      <c r="B49" s="133" t="s">
        <v>52</v>
      </c>
      <c r="C49" s="144" t="s">
        <v>318</v>
      </c>
      <c r="D49" s="133" t="s">
        <v>194</v>
      </c>
      <c r="E49" s="133" t="s">
        <v>76</v>
      </c>
      <c r="F49" s="127" t="s">
        <v>52</v>
      </c>
      <c r="G49" s="127" t="s">
        <v>52</v>
      </c>
      <c r="H49" s="127" t="s">
        <v>52</v>
      </c>
      <c r="I49" s="127" t="s">
        <v>52</v>
      </c>
      <c r="J49" s="127" t="s">
        <v>52</v>
      </c>
      <c r="K49" s="127" t="s">
        <v>52</v>
      </c>
      <c r="L49" s="127" t="s">
        <v>52</v>
      </c>
      <c r="M49" s="127" t="s">
        <v>52</v>
      </c>
      <c r="N49" s="127" t="s">
        <v>52</v>
      </c>
      <c r="O49" s="127" t="s">
        <v>52</v>
      </c>
      <c r="P49" s="127" t="s">
        <v>52</v>
      </c>
      <c r="Q49" s="127" t="s">
        <v>52</v>
      </c>
      <c r="R49" s="127" t="s">
        <v>52</v>
      </c>
      <c r="S49" s="127" t="s">
        <v>52</v>
      </c>
      <c r="T49" s="127" t="s">
        <v>52</v>
      </c>
      <c r="U49" s="127" t="s">
        <v>52</v>
      </c>
      <c r="V49" s="127" t="s">
        <v>52</v>
      </c>
      <c r="W49" s="127" t="s">
        <v>52</v>
      </c>
      <c r="X49" s="143" t="s">
        <v>52</v>
      </c>
      <c r="Y49" s="127" t="s">
        <v>52</v>
      </c>
      <c r="Z49" s="127" t="s">
        <v>52</v>
      </c>
      <c r="AA49" s="143" t="s">
        <v>52</v>
      </c>
      <c r="AB49" s="127" t="s">
        <v>52</v>
      </c>
      <c r="AC49" s="128" t="s">
        <v>52</v>
      </c>
      <c r="AD49" s="128" t="s">
        <v>52</v>
      </c>
      <c r="AE49" s="128" t="s">
        <v>52</v>
      </c>
      <c r="AF49" s="128" t="s">
        <v>52</v>
      </c>
      <c r="AG49" s="127" t="s">
        <v>52</v>
      </c>
      <c r="AH49" s="127" t="s">
        <v>52</v>
      </c>
      <c r="AI49" s="130"/>
    </row>
    <row r="50" spans="1:35" ht="16" x14ac:dyDescent="0.15">
      <c r="A50" s="133" t="s">
        <v>319</v>
      </c>
      <c r="B50" s="133" t="s">
        <v>320</v>
      </c>
      <c r="C50" s="133" t="s">
        <v>321</v>
      </c>
      <c r="D50" s="133" t="s">
        <v>94</v>
      </c>
      <c r="E50" s="133" t="s">
        <v>78</v>
      </c>
      <c r="F50" s="127" t="s">
        <v>52</v>
      </c>
      <c r="G50" s="127" t="s">
        <v>52</v>
      </c>
      <c r="H50" s="127" t="s">
        <v>52</v>
      </c>
      <c r="I50" s="127">
        <v>5.898091138285281</v>
      </c>
      <c r="J50" s="127">
        <v>2.9005927509474247</v>
      </c>
      <c r="K50" s="127">
        <v>8.9003257944189897</v>
      </c>
      <c r="L50" s="127">
        <v>8.4937565036420608</v>
      </c>
      <c r="M50" s="127">
        <v>7.9007313271789883</v>
      </c>
      <c r="N50" s="127">
        <v>3.0555555555555429</v>
      </c>
      <c r="O50" s="127">
        <v>4.9056603773584868</v>
      </c>
      <c r="P50" s="127">
        <v>4.9948612538540687</v>
      </c>
      <c r="Q50" s="127">
        <v>4.9432263116679707</v>
      </c>
      <c r="R50" s="127">
        <v>4.9435686969499244</v>
      </c>
      <c r="S50" s="127">
        <v>4.9417829526264399</v>
      </c>
      <c r="T50" s="127">
        <v>2.9474040823240273</v>
      </c>
      <c r="U50" s="127">
        <v>0</v>
      </c>
      <c r="V50" s="127">
        <v>0</v>
      </c>
      <c r="W50" s="127">
        <v>0</v>
      </c>
      <c r="X50" s="143">
        <v>0</v>
      </c>
      <c r="Y50" s="127">
        <v>0</v>
      </c>
      <c r="Z50" s="127">
        <v>3.990127519539266</v>
      </c>
      <c r="AA50" s="143">
        <v>4.9920886075949467</v>
      </c>
      <c r="AB50" s="127">
        <v>5.9905056137442569</v>
      </c>
      <c r="AC50" s="128">
        <v>2.9930328451585275</v>
      </c>
      <c r="AD50" s="128">
        <v>3.9897839442258665</v>
      </c>
      <c r="AE50" s="128">
        <v>3.4915366744108973</v>
      </c>
      <c r="AF50" s="128">
        <v>4.489769026290098</v>
      </c>
      <c r="AG50" s="127">
        <v>5</v>
      </c>
      <c r="AH50" s="127">
        <v>4.9871375116931844</v>
      </c>
      <c r="AI50" s="121"/>
    </row>
    <row r="51" spans="1:35" ht="16" x14ac:dyDescent="0.15">
      <c r="A51" s="133" t="s">
        <v>322</v>
      </c>
      <c r="B51" s="133" t="s">
        <v>323</v>
      </c>
      <c r="C51" s="133" t="s">
        <v>324</v>
      </c>
      <c r="D51" s="133" t="s">
        <v>94</v>
      </c>
      <c r="E51" s="133" t="s">
        <v>74</v>
      </c>
      <c r="F51" s="127" t="s">
        <v>52</v>
      </c>
      <c r="G51" s="127">
        <v>10.008252811113792</v>
      </c>
      <c r="H51" s="127">
        <v>7.1753434506040605</v>
      </c>
      <c r="I51" s="127">
        <v>6.3114299880421072</v>
      </c>
      <c r="J51" s="127">
        <v>2.8833228169323064</v>
      </c>
      <c r="K51" s="127">
        <v>5.899685350114666</v>
      </c>
      <c r="L51" s="127">
        <v>3.8524971987561401</v>
      </c>
      <c r="M51" s="127">
        <v>7.6155608626604874</v>
      </c>
      <c r="N51" s="127">
        <v>2.9728176994739215</v>
      </c>
      <c r="O51" s="127">
        <v>3.9700251613608941</v>
      </c>
      <c r="P51" s="127">
        <v>3.9920453708477623</v>
      </c>
      <c r="Q51" s="127">
        <v>4.7565084536541349</v>
      </c>
      <c r="R51" s="127">
        <v>2.2002433983039396</v>
      </c>
      <c r="S51" s="127">
        <v>2.4997164782822381</v>
      </c>
      <c r="T51" s="127">
        <v>0.89989581124316942</v>
      </c>
      <c r="U51" s="127">
        <v>0</v>
      </c>
      <c r="V51" s="127">
        <v>0</v>
      </c>
      <c r="W51" s="127">
        <v>1.9902588798625658</v>
      </c>
      <c r="X51" s="143">
        <v>1.6002006970639249</v>
      </c>
      <c r="Y51" s="127">
        <v>1.5996895861442484</v>
      </c>
      <c r="Z51" s="127">
        <v>3.9900703925840553</v>
      </c>
      <c r="AA51" s="143">
        <v>4.9896501068376065</v>
      </c>
      <c r="AB51" s="127">
        <v>5.9903327874326395</v>
      </c>
      <c r="AC51" s="128">
        <v>2.9897765543312582</v>
      </c>
      <c r="AD51" s="128">
        <v>3.9903282425513664</v>
      </c>
      <c r="AE51" s="128">
        <v>4.989985012536243</v>
      </c>
      <c r="AF51" s="128">
        <v>2.9899053438373566</v>
      </c>
      <c r="AG51" s="127">
        <v>5</v>
      </c>
      <c r="AH51" s="127">
        <v>4.9895742081950347</v>
      </c>
      <c r="AI51" s="121"/>
    </row>
    <row r="52" spans="1:35" ht="16" x14ac:dyDescent="0.15">
      <c r="A52" s="133" t="s">
        <v>325</v>
      </c>
      <c r="B52" s="133" t="s">
        <v>326</v>
      </c>
      <c r="C52" s="133" t="s">
        <v>327</v>
      </c>
      <c r="D52" s="133" t="s">
        <v>94</v>
      </c>
      <c r="E52" s="133" t="s">
        <v>76</v>
      </c>
      <c r="F52" s="127" t="s">
        <v>52</v>
      </c>
      <c r="G52" s="127">
        <v>2.2396416573348148</v>
      </c>
      <c r="H52" s="127">
        <v>14.250943166605794</v>
      </c>
      <c r="I52" s="127">
        <v>3.8133787814230971</v>
      </c>
      <c r="J52" s="127">
        <v>6.9361789452082974</v>
      </c>
      <c r="K52" s="127">
        <v>4.317789291882562</v>
      </c>
      <c r="L52" s="127">
        <v>8.0298013245033104</v>
      </c>
      <c r="M52" s="127">
        <v>5.9003831417624468</v>
      </c>
      <c r="N52" s="127">
        <v>5.4992764109985615</v>
      </c>
      <c r="O52" s="127">
        <v>4.5953360768175742</v>
      </c>
      <c r="P52" s="127">
        <v>4.3278688524590194</v>
      </c>
      <c r="Q52" s="127">
        <v>3.7712130735386467</v>
      </c>
      <c r="R52" s="127">
        <v>4.3004239854633539</v>
      </c>
      <c r="S52" s="127">
        <v>2.4970963995354367</v>
      </c>
      <c r="T52" s="127">
        <v>2.4929178470254953</v>
      </c>
      <c r="U52" s="127">
        <v>0</v>
      </c>
      <c r="V52" s="127">
        <v>0</v>
      </c>
      <c r="W52" s="127">
        <v>-0.99502487562189401</v>
      </c>
      <c r="X52" s="143">
        <v>-1.0050251256281451</v>
      </c>
      <c r="Y52" s="127">
        <v>0</v>
      </c>
      <c r="Z52" s="127">
        <v>3.1020868584320516</v>
      </c>
      <c r="AA52" s="143">
        <v>3.0087527352297583</v>
      </c>
      <c r="AB52" s="127">
        <v>2.9739776951672736</v>
      </c>
      <c r="AC52" s="128">
        <v>2.9912325941206852</v>
      </c>
      <c r="AD52" s="128">
        <v>2.7541311967951954</v>
      </c>
      <c r="AE52" s="128">
        <v>0</v>
      </c>
      <c r="AF52" s="128">
        <v>2.6802739874377273</v>
      </c>
      <c r="AG52" s="127">
        <v>2.5</v>
      </c>
      <c r="AH52" s="127">
        <v>2.9643353404353823</v>
      </c>
      <c r="AI52" s="121"/>
    </row>
    <row r="53" spans="1:35" ht="16" x14ac:dyDescent="0.15">
      <c r="A53" s="133" t="s">
        <v>328</v>
      </c>
      <c r="B53" s="133" t="s">
        <v>329</v>
      </c>
      <c r="C53" s="133" t="s">
        <v>330</v>
      </c>
      <c r="D53" s="133" t="s">
        <v>94</v>
      </c>
      <c r="E53" s="133" t="s">
        <v>76</v>
      </c>
      <c r="F53" s="127" t="s">
        <v>52</v>
      </c>
      <c r="G53" s="127">
        <v>2.9969149405024211</v>
      </c>
      <c r="H53" s="127">
        <v>0</v>
      </c>
      <c r="I53" s="127">
        <v>2.9952931108258412</v>
      </c>
      <c r="J53" s="127">
        <v>3.0951391773992469</v>
      </c>
      <c r="K53" s="127">
        <v>-2.0149103364900327</v>
      </c>
      <c r="L53" s="127">
        <v>4.0509973267530199</v>
      </c>
      <c r="M53" s="127">
        <v>4.1897233201580946</v>
      </c>
      <c r="N53" s="127">
        <v>10.261760242792107</v>
      </c>
      <c r="O53" s="127">
        <v>1.1869946671253899</v>
      </c>
      <c r="P53" s="127">
        <v>2.6861611696701715</v>
      </c>
      <c r="Q53" s="127">
        <v>3.4271523178807968</v>
      </c>
      <c r="R53" s="127">
        <v>3.8418440851608864</v>
      </c>
      <c r="S53" s="127">
        <v>4.1621704948358058</v>
      </c>
      <c r="T53" s="127">
        <v>0.53278081989050463</v>
      </c>
      <c r="U53" s="127">
        <v>-3.5772118357132427</v>
      </c>
      <c r="V53" s="127">
        <v>-3.0534351145021787E-2</v>
      </c>
      <c r="W53" s="127">
        <v>7.6053756872327227</v>
      </c>
      <c r="X53" s="143">
        <v>0</v>
      </c>
      <c r="Y53" s="127">
        <v>0</v>
      </c>
      <c r="Z53" s="127">
        <v>7.0962248084019297</v>
      </c>
      <c r="AA53" s="143">
        <v>6.6260270341903071</v>
      </c>
      <c r="AB53" s="127">
        <v>6.2142679592344097</v>
      </c>
      <c r="AC53" s="128">
        <v>5.850690381465018</v>
      </c>
      <c r="AD53" s="128">
        <v>5.5273048861375296</v>
      </c>
      <c r="AE53" s="128">
        <v>5.2377959354703547</v>
      </c>
      <c r="AF53" s="128">
        <v>4.977105315548477</v>
      </c>
      <c r="AG53" s="127">
        <v>4.7</v>
      </c>
      <c r="AH53" s="127">
        <v>4.5265254390729677</v>
      </c>
      <c r="AI53" s="121"/>
    </row>
    <row r="54" spans="1:35" ht="16" x14ac:dyDescent="0.15">
      <c r="A54" s="133" t="s">
        <v>331</v>
      </c>
      <c r="B54" s="133" t="s">
        <v>332</v>
      </c>
      <c r="C54" s="133" t="s">
        <v>333</v>
      </c>
      <c r="D54" s="133" t="s">
        <v>94</v>
      </c>
      <c r="E54" s="133" t="s">
        <v>227</v>
      </c>
      <c r="F54" s="127" t="s">
        <v>52</v>
      </c>
      <c r="G54" s="127">
        <v>22.53407763209141</v>
      </c>
      <c r="H54" s="127">
        <v>4.3797940416154546</v>
      </c>
      <c r="I54" s="127">
        <v>16.410547897931437</v>
      </c>
      <c r="J54" s="127">
        <v>7.5647397331938322</v>
      </c>
      <c r="K54" s="127">
        <v>5.1521488902939154</v>
      </c>
      <c r="L54" s="127">
        <v>8.5336334623271455</v>
      </c>
      <c r="M54" s="127">
        <v>20.837831694982654</v>
      </c>
      <c r="N54" s="127">
        <v>5.7814612355257822</v>
      </c>
      <c r="O54" s="127">
        <v>3.2995121300690045</v>
      </c>
      <c r="P54" s="127">
        <v>2.2172734314484899</v>
      </c>
      <c r="Q54" s="127">
        <v>4.7835559344510727</v>
      </c>
      <c r="R54" s="127">
        <v>3.76966190562284</v>
      </c>
      <c r="S54" s="127">
        <v>2.5002177890060153</v>
      </c>
      <c r="T54" s="127">
        <v>0</v>
      </c>
      <c r="U54" s="127">
        <v>0</v>
      </c>
      <c r="V54" s="127">
        <v>0</v>
      </c>
      <c r="W54" s="127">
        <v>0</v>
      </c>
      <c r="X54" s="143">
        <v>0</v>
      </c>
      <c r="Y54" s="127">
        <v>0</v>
      </c>
      <c r="Z54" s="127">
        <v>3.9945605983341848</v>
      </c>
      <c r="AA54" s="143">
        <v>3.9882314481856973</v>
      </c>
      <c r="AB54" s="127">
        <v>4.990569003458023</v>
      </c>
      <c r="AC54" s="128">
        <v>4.992888689273145</v>
      </c>
      <c r="AD54" s="128">
        <v>3.9925851989162986</v>
      </c>
      <c r="AE54" s="128">
        <v>4.9910873440285188</v>
      </c>
      <c r="AF54" s="128">
        <v>2.9907274389447585</v>
      </c>
      <c r="AG54" s="127">
        <v>5</v>
      </c>
      <c r="AH54" s="127">
        <v>4.9882239265656239</v>
      </c>
      <c r="AI54" s="121"/>
    </row>
    <row r="55" spans="1:35" ht="16" x14ac:dyDescent="0.15">
      <c r="A55" s="133" t="s">
        <v>334</v>
      </c>
      <c r="B55" s="133" t="s">
        <v>335</v>
      </c>
      <c r="C55" s="133" t="s">
        <v>336</v>
      </c>
      <c r="D55" s="133" t="s">
        <v>94</v>
      </c>
      <c r="E55" s="133" t="s">
        <v>76</v>
      </c>
      <c r="F55" s="127" t="s">
        <v>52</v>
      </c>
      <c r="G55" s="127">
        <v>19.212410501193318</v>
      </c>
      <c r="H55" s="127">
        <v>4.6046046046046172</v>
      </c>
      <c r="I55" s="127">
        <v>3.3492822966507276</v>
      </c>
      <c r="J55" s="127">
        <v>5.2777777777777857</v>
      </c>
      <c r="K55" s="127">
        <v>12.928759894459091</v>
      </c>
      <c r="L55" s="127">
        <v>9.7352024922118403</v>
      </c>
      <c r="M55" s="127">
        <v>12.845990063875078</v>
      </c>
      <c r="N55" s="127">
        <v>3.4591194968553509</v>
      </c>
      <c r="O55" s="127">
        <v>-6.7544748395960141E-3</v>
      </c>
      <c r="P55" s="127">
        <v>3.8975952445285031</v>
      </c>
      <c r="Q55" s="127">
        <v>3.9789350497366911</v>
      </c>
      <c r="R55" s="127">
        <v>3.9954980303882763</v>
      </c>
      <c r="S55" s="127">
        <v>1.8939393939394051</v>
      </c>
      <c r="T55" s="127">
        <v>2.8913672036348714</v>
      </c>
      <c r="U55" s="127">
        <v>0</v>
      </c>
      <c r="V55" s="127">
        <v>-2.10471984859781</v>
      </c>
      <c r="W55" s="127">
        <v>0</v>
      </c>
      <c r="X55" s="143">
        <v>-1.49970708845929</v>
      </c>
      <c r="Y55" s="127">
        <v>0</v>
      </c>
      <c r="Z55" s="127">
        <v>2.9737123825383627</v>
      </c>
      <c r="AA55" s="143">
        <v>2.887836432944435</v>
      </c>
      <c r="AB55" s="127">
        <v>2.8067811833389467</v>
      </c>
      <c r="AC55" s="128">
        <v>2.9977066724909962</v>
      </c>
      <c r="AD55" s="128">
        <v>2.6506918305677862</v>
      </c>
      <c r="AE55" s="128">
        <v>0</v>
      </c>
      <c r="AF55" s="128">
        <v>2.5822444869080203</v>
      </c>
      <c r="AG55" s="127">
        <v>3</v>
      </c>
      <c r="AH55" s="127">
        <v>2.9914947697722045</v>
      </c>
      <c r="AI55" s="121"/>
    </row>
    <row r="56" spans="1:35" ht="17" x14ac:dyDescent="0.15">
      <c r="A56" s="133" t="s">
        <v>337</v>
      </c>
      <c r="B56" s="133" t="s">
        <v>338</v>
      </c>
      <c r="C56" s="133" t="s">
        <v>339</v>
      </c>
      <c r="D56" s="133" t="s">
        <v>194</v>
      </c>
      <c r="E56" s="133" t="s">
        <v>76</v>
      </c>
      <c r="F56" s="127" t="s">
        <v>52</v>
      </c>
      <c r="G56" s="127">
        <v>5.0514162006133745</v>
      </c>
      <c r="H56" s="127">
        <v>7.1097372488408155</v>
      </c>
      <c r="I56" s="127">
        <v>3.0303030303030454</v>
      </c>
      <c r="J56" s="127">
        <v>2.8011204481792618</v>
      </c>
      <c r="K56" s="127">
        <v>2.8458976687859376</v>
      </c>
      <c r="L56" s="127">
        <v>13.394171327642042</v>
      </c>
      <c r="M56" s="127">
        <v>11.915887850467286</v>
      </c>
      <c r="N56" s="127">
        <v>4.8016701461377949</v>
      </c>
      <c r="O56" s="127">
        <v>4.9690128375387275</v>
      </c>
      <c r="P56" s="127">
        <v>4.9446494464944806</v>
      </c>
      <c r="Q56" s="127">
        <v>4.159132007233282</v>
      </c>
      <c r="R56" s="127">
        <v>2.9513888888888857</v>
      </c>
      <c r="S56" s="127" t="s">
        <v>52</v>
      </c>
      <c r="T56" s="127" t="s">
        <v>52</v>
      </c>
      <c r="U56" s="127" t="s">
        <v>52</v>
      </c>
      <c r="V56" s="127" t="s">
        <v>52</v>
      </c>
      <c r="W56" s="127" t="s">
        <v>52</v>
      </c>
      <c r="X56" s="143" t="s">
        <v>52</v>
      </c>
      <c r="Y56" s="127" t="s">
        <v>52</v>
      </c>
      <c r="Z56" s="127" t="s">
        <v>52</v>
      </c>
      <c r="AA56" s="143" t="s">
        <v>52</v>
      </c>
      <c r="AB56" s="127" t="s">
        <v>52</v>
      </c>
      <c r="AC56" s="128" t="s">
        <v>52</v>
      </c>
      <c r="AD56" s="128" t="s">
        <v>52</v>
      </c>
      <c r="AE56" s="128" t="s">
        <v>52</v>
      </c>
      <c r="AF56" s="128" t="s">
        <v>52</v>
      </c>
      <c r="AG56" s="127" t="s">
        <v>52</v>
      </c>
      <c r="AH56" s="127" t="s">
        <v>52</v>
      </c>
      <c r="AI56" s="121"/>
    </row>
    <row r="57" spans="1:35" ht="17" x14ac:dyDescent="0.15">
      <c r="A57" s="133" t="s">
        <v>340</v>
      </c>
      <c r="B57" s="133" t="s">
        <v>52</v>
      </c>
      <c r="C57" s="133" t="s">
        <v>341</v>
      </c>
      <c r="D57" s="133" t="s">
        <v>194</v>
      </c>
      <c r="E57" s="133" t="s">
        <v>76</v>
      </c>
      <c r="F57" s="127" t="s">
        <v>52</v>
      </c>
      <c r="G57" s="127" t="s">
        <v>52</v>
      </c>
      <c r="H57" s="127" t="s">
        <v>52</v>
      </c>
      <c r="I57" s="127" t="s">
        <v>52</v>
      </c>
      <c r="J57" s="127" t="s">
        <v>52</v>
      </c>
      <c r="K57" s="127" t="s">
        <v>52</v>
      </c>
      <c r="L57" s="127" t="s">
        <v>52</v>
      </c>
      <c r="M57" s="127" t="s">
        <v>52</v>
      </c>
      <c r="N57" s="127" t="s">
        <v>52</v>
      </c>
      <c r="O57" s="127" t="s">
        <v>52</v>
      </c>
      <c r="P57" s="127" t="s">
        <v>52</v>
      </c>
      <c r="Q57" s="127" t="s">
        <v>52</v>
      </c>
      <c r="R57" s="127" t="s">
        <v>52</v>
      </c>
      <c r="S57" s="127" t="s">
        <v>52</v>
      </c>
      <c r="T57" s="127" t="s">
        <v>52</v>
      </c>
      <c r="U57" s="127" t="s">
        <v>52</v>
      </c>
      <c r="V57" s="127" t="s">
        <v>52</v>
      </c>
      <c r="W57" s="127" t="s">
        <v>52</v>
      </c>
      <c r="X57" s="143" t="s">
        <v>52</v>
      </c>
      <c r="Y57" s="127" t="s">
        <v>52</v>
      </c>
      <c r="Z57" s="127" t="s">
        <v>52</v>
      </c>
      <c r="AA57" s="143" t="s">
        <v>52</v>
      </c>
      <c r="AB57" s="127" t="s">
        <v>52</v>
      </c>
      <c r="AC57" s="128" t="s">
        <v>52</v>
      </c>
      <c r="AD57" s="128" t="s">
        <v>52</v>
      </c>
      <c r="AE57" s="128" t="s">
        <v>52</v>
      </c>
      <c r="AF57" s="128" t="s">
        <v>52</v>
      </c>
      <c r="AG57" s="127" t="s">
        <v>52</v>
      </c>
      <c r="AH57" s="127" t="s">
        <v>52</v>
      </c>
      <c r="AI57" s="121"/>
    </row>
    <row r="58" spans="1:35" ht="16" x14ac:dyDescent="0.15">
      <c r="A58" s="133" t="s">
        <v>342</v>
      </c>
      <c r="B58" s="133" t="s">
        <v>343</v>
      </c>
      <c r="C58" s="133" t="s">
        <v>344</v>
      </c>
      <c r="D58" s="133" t="s">
        <v>94</v>
      </c>
      <c r="E58" s="133" t="s">
        <v>78</v>
      </c>
      <c r="F58" s="127" t="s">
        <v>52</v>
      </c>
      <c r="G58" s="127" t="s">
        <v>52</v>
      </c>
      <c r="H58" s="127">
        <v>9.8315735632603918</v>
      </c>
      <c r="I58" s="127">
        <v>7.2184152750981241</v>
      </c>
      <c r="J58" s="127">
        <v>12.503102506825513</v>
      </c>
      <c r="K58" s="127">
        <v>6.0035298659753948</v>
      </c>
      <c r="L58" s="127">
        <v>10.900387627149513</v>
      </c>
      <c r="M58" s="127">
        <v>14.49834619625139</v>
      </c>
      <c r="N58" s="127">
        <v>1.736342310410862</v>
      </c>
      <c r="O58" s="127">
        <v>4.8311416315927005</v>
      </c>
      <c r="P58" s="127">
        <v>4.9004917780851542</v>
      </c>
      <c r="Q58" s="127">
        <v>4.8372919222810111</v>
      </c>
      <c r="R58" s="127">
        <v>3.938967833218328</v>
      </c>
      <c r="S58" s="127">
        <v>3.4997941297570776</v>
      </c>
      <c r="T58" s="127">
        <v>2.4981326924950338</v>
      </c>
      <c r="U58" s="127">
        <v>0</v>
      </c>
      <c r="V58" s="127">
        <v>0</v>
      </c>
      <c r="W58" s="127">
        <v>1.9635799095438387</v>
      </c>
      <c r="X58" s="143">
        <v>1.9894661612081421</v>
      </c>
      <c r="Y58" s="127">
        <v>1.9902657496058129</v>
      </c>
      <c r="Z58" s="127">
        <v>3.982016698779689</v>
      </c>
      <c r="AA58" s="143">
        <v>4.9894422339371136</v>
      </c>
      <c r="AB58" s="127">
        <v>5.9898345202180847</v>
      </c>
      <c r="AC58" s="128">
        <v>2.9934747671634288</v>
      </c>
      <c r="AD58" s="128">
        <v>3.9899733667554393</v>
      </c>
      <c r="AE58" s="128">
        <v>4.9878873341287902</v>
      </c>
      <c r="AF58" s="128">
        <v>2.994014430113817</v>
      </c>
      <c r="AG58" s="127">
        <v>5</v>
      </c>
      <c r="AH58" s="127">
        <v>4.9932323044666758</v>
      </c>
      <c r="AI58" s="121"/>
    </row>
    <row r="59" spans="1:35" ht="17" x14ac:dyDescent="0.15">
      <c r="A59" s="144" t="s">
        <v>345</v>
      </c>
      <c r="B59" s="133" t="s">
        <v>52</v>
      </c>
      <c r="C59" s="144" t="s">
        <v>346</v>
      </c>
      <c r="D59" s="133" t="s">
        <v>194</v>
      </c>
      <c r="E59" s="133" t="s">
        <v>76</v>
      </c>
      <c r="F59" s="127" t="s">
        <v>52</v>
      </c>
      <c r="G59" s="127" t="s">
        <v>52</v>
      </c>
      <c r="H59" s="127" t="s">
        <v>52</v>
      </c>
      <c r="I59" s="127" t="s">
        <v>52</v>
      </c>
      <c r="J59" s="127" t="s">
        <v>52</v>
      </c>
      <c r="K59" s="127" t="s">
        <v>52</v>
      </c>
      <c r="L59" s="127" t="s">
        <v>52</v>
      </c>
      <c r="M59" s="127" t="s">
        <v>52</v>
      </c>
      <c r="N59" s="127" t="s">
        <v>52</v>
      </c>
      <c r="O59" s="127" t="s">
        <v>52</v>
      </c>
      <c r="P59" s="127" t="s">
        <v>52</v>
      </c>
      <c r="Q59" s="127" t="s">
        <v>52</v>
      </c>
      <c r="R59" s="127" t="s">
        <v>52</v>
      </c>
      <c r="S59" s="127" t="s">
        <v>52</v>
      </c>
      <c r="T59" s="127" t="s">
        <v>52</v>
      </c>
      <c r="U59" s="127" t="s">
        <v>52</v>
      </c>
      <c r="V59" s="127" t="s">
        <v>52</v>
      </c>
      <c r="W59" s="127" t="s">
        <v>52</v>
      </c>
      <c r="X59" s="143" t="s">
        <v>52</v>
      </c>
      <c r="Y59" s="127" t="s">
        <v>52</v>
      </c>
      <c r="Z59" s="127" t="s">
        <v>52</v>
      </c>
      <c r="AA59" s="143" t="s">
        <v>52</v>
      </c>
      <c r="AB59" s="127" t="s">
        <v>52</v>
      </c>
      <c r="AC59" s="128" t="s">
        <v>52</v>
      </c>
      <c r="AD59" s="128" t="s">
        <v>52</v>
      </c>
      <c r="AE59" s="128" t="s">
        <v>52</v>
      </c>
      <c r="AF59" s="128" t="s">
        <v>52</v>
      </c>
      <c r="AG59" s="127" t="s">
        <v>52</v>
      </c>
      <c r="AH59" s="127" t="s">
        <v>52</v>
      </c>
      <c r="AI59" s="130"/>
    </row>
    <row r="60" spans="1:35" ht="16" x14ac:dyDescent="0.15">
      <c r="A60" s="133" t="s">
        <v>347</v>
      </c>
      <c r="B60" s="133" t="s">
        <v>348</v>
      </c>
      <c r="C60" s="133" t="s">
        <v>349</v>
      </c>
      <c r="D60" s="133" t="s">
        <v>94</v>
      </c>
      <c r="E60" s="133" t="s">
        <v>78</v>
      </c>
      <c r="F60" s="127" t="s">
        <v>52</v>
      </c>
      <c r="G60" s="127">
        <v>4.4978382764341802</v>
      </c>
      <c r="H60" s="127">
        <v>7.9571662011658617</v>
      </c>
      <c r="I60" s="127">
        <v>0</v>
      </c>
      <c r="J60" s="127">
        <v>0</v>
      </c>
      <c r="K60" s="127">
        <v>0</v>
      </c>
      <c r="L60" s="127">
        <v>5.9998067695082256</v>
      </c>
      <c r="M60" s="127">
        <v>7.2451439103927555</v>
      </c>
      <c r="N60" s="127">
        <v>0.45044194303844165</v>
      </c>
      <c r="O60" s="127">
        <v>4.9326426818835643</v>
      </c>
      <c r="P60" s="127">
        <v>4.9095144239383615</v>
      </c>
      <c r="Q60" s="127">
        <v>4.4406490179333957</v>
      </c>
      <c r="R60" s="127">
        <v>4.0065412919051369</v>
      </c>
      <c r="S60" s="127">
        <v>3.1996855345911968</v>
      </c>
      <c r="T60" s="127">
        <v>1.9996952845280873</v>
      </c>
      <c r="U60" s="127">
        <v>0</v>
      </c>
      <c r="V60" s="127">
        <v>0</v>
      </c>
      <c r="W60" s="127">
        <v>1.9642256992419505</v>
      </c>
      <c r="X60" s="143">
        <v>1.9498260391869637</v>
      </c>
      <c r="Y60" s="127">
        <v>1.9498947459173799</v>
      </c>
      <c r="Z60" s="127">
        <v>3.9499369278581442</v>
      </c>
      <c r="AA60" s="143">
        <v>4.9896275405746371</v>
      </c>
      <c r="AB60" s="127">
        <v>4.9901204912634167</v>
      </c>
      <c r="AC60" s="128">
        <v>3.9903071454051142</v>
      </c>
      <c r="AD60" s="128">
        <v>3.9897801066937966</v>
      </c>
      <c r="AE60" s="128">
        <v>4.9901039652387569</v>
      </c>
      <c r="AF60" s="128">
        <v>2.9902167907173296</v>
      </c>
      <c r="AG60" s="127">
        <v>5</v>
      </c>
      <c r="AH60" s="127">
        <v>4.9897549709682503</v>
      </c>
      <c r="AI60" s="121"/>
    </row>
    <row r="61" spans="1:35" ht="16" x14ac:dyDescent="0.15">
      <c r="A61" s="133" t="s">
        <v>350</v>
      </c>
      <c r="B61" s="133" t="s">
        <v>351</v>
      </c>
      <c r="C61" s="133" t="s">
        <v>352</v>
      </c>
      <c r="D61" s="133" t="s">
        <v>94</v>
      </c>
      <c r="E61" s="133" t="s">
        <v>76</v>
      </c>
      <c r="F61" s="127" t="s">
        <v>52</v>
      </c>
      <c r="G61" s="127">
        <v>9.3240716003206074</v>
      </c>
      <c r="H61" s="127">
        <v>43.96383186705765</v>
      </c>
      <c r="I61" s="127">
        <v>8.9288745544050272</v>
      </c>
      <c r="J61" s="127">
        <v>6.9658719027583089</v>
      </c>
      <c r="K61" s="127">
        <v>8.5518648018648094</v>
      </c>
      <c r="L61" s="127">
        <v>11.488390820024136</v>
      </c>
      <c r="M61" s="127">
        <v>8.667388949079097</v>
      </c>
      <c r="N61" s="127">
        <v>6.9236734241719233</v>
      </c>
      <c r="O61" s="127">
        <v>3.5847492747617054</v>
      </c>
      <c r="P61" s="127">
        <v>2.7005401080216132</v>
      </c>
      <c r="Q61" s="127">
        <v>2.892481495909621</v>
      </c>
      <c r="R61" s="127">
        <v>2.9342167534311301</v>
      </c>
      <c r="S61" s="127">
        <v>2.3172413793103317</v>
      </c>
      <c r="T61" s="127">
        <v>2.2647613912105697</v>
      </c>
      <c r="U61" s="127">
        <v>-9.666930310220323E-2</v>
      </c>
      <c r="V61" s="127">
        <v>-0.11435608726250734</v>
      </c>
      <c r="W61" s="127">
        <v>-4.403346543372777E-2</v>
      </c>
      <c r="X61" s="143">
        <v>-1.7621145374446812E-2</v>
      </c>
      <c r="Y61" s="127">
        <v>-0.39654564681000926</v>
      </c>
      <c r="Z61" s="127">
        <v>-2.6541626116960426E-2</v>
      </c>
      <c r="AA61" s="143">
        <v>4.4070796460176975</v>
      </c>
      <c r="AB61" s="127">
        <v>4.2210544160027119</v>
      </c>
      <c r="AC61" s="128">
        <v>0.47983083929734605</v>
      </c>
      <c r="AD61" s="128">
        <v>4.0469445568595885</v>
      </c>
      <c r="AE61" s="128">
        <v>3.8895371450797347</v>
      </c>
      <c r="AF61" s="128">
        <v>-0.8311493822538476</v>
      </c>
      <c r="AG61" s="127">
        <v>0</v>
      </c>
      <c r="AH61" s="127">
        <v>3.3902144367260716</v>
      </c>
      <c r="AI61" s="121"/>
    </row>
    <row r="62" spans="1:35" ht="16" x14ac:dyDescent="0.15">
      <c r="A62" s="133" t="s">
        <v>353</v>
      </c>
      <c r="B62" s="133" t="s">
        <v>354</v>
      </c>
      <c r="C62" s="133" t="s">
        <v>355</v>
      </c>
      <c r="D62" s="133" t="s">
        <v>94</v>
      </c>
      <c r="E62" s="133" t="s">
        <v>227</v>
      </c>
      <c r="F62" s="127" t="s">
        <v>52</v>
      </c>
      <c r="G62" s="127">
        <v>6.1939742361333003</v>
      </c>
      <c r="H62" s="127">
        <v>2.9093315154188559</v>
      </c>
      <c r="I62" s="127">
        <v>10.073063809059917</v>
      </c>
      <c r="J62" s="127">
        <v>8.4485352686078272</v>
      </c>
      <c r="K62" s="127">
        <v>10.25331331200627</v>
      </c>
      <c r="L62" s="127">
        <v>4.5492227979274702</v>
      </c>
      <c r="M62" s="127">
        <v>5.998045962363534</v>
      </c>
      <c r="N62" s="127">
        <v>6.7553667561682573</v>
      </c>
      <c r="O62" s="127">
        <v>4.9026477801691755</v>
      </c>
      <c r="P62" s="127">
        <v>3.9757139108237709</v>
      </c>
      <c r="Q62" s="127">
        <v>4.8252205536498849</v>
      </c>
      <c r="R62" s="127">
        <v>4.3338841889836175</v>
      </c>
      <c r="S62" s="127">
        <v>2.7094500330420601</v>
      </c>
      <c r="T62" s="127">
        <v>1.2408595122349766</v>
      </c>
      <c r="U62" s="127">
        <v>0</v>
      </c>
      <c r="V62" s="127">
        <v>0</v>
      </c>
      <c r="W62" s="127">
        <v>1.8924453500923164</v>
      </c>
      <c r="X62" s="143">
        <v>0</v>
      </c>
      <c r="Y62" s="127">
        <v>1.9869910006237168</v>
      </c>
      <c r="Z62" s="127">
        <v>3.9926611916826671</v>
      </c>
      <c r="AA62" s="143">
        <v>3.990590607409894</v>
      </c>
      <c r="AB62" s="127">
        <v>3.9909516884795604</v>
      </c>
      <c r="AC62" s="128">
        <v>4.987569919204482</v>
      </c>
      <c r="AD62" s="128">
        <v>3.9884564155690416</v>
      </c>
      <c r="AE62" s="128">
        <v>4.988258734789718</v>
      </c>
      <c r="AF62" s="128">
        <v>0.99935234136130391</v>
      </c>
      <c r="AG62" s="127">
        <v>5</v>
      </c>
      <c r="AH62" s="127">
        <v>4.9898796207521041</v>
      </c>
      <c r="AI62" s="121"/>
    </row>
    <row r="63" spans="1:35" ht="16" x14ac:dyDescent="0.15">
      <c r="A63" s="133" t="s">
        <v>356</v>
      </c>
      <c r="B63" s="133" t="s">
        <v>357</v>
      </c>
      <c r="C63" s="133" t="s">
        <v>358</v>
      </c>
      <c r="D63" s="133" t="s">
        <v>94</v>
      </c>
      <c r="E63" s="133" t="s">
        <v>76</v>
      </c>
      <c r="F63" s="127" t="s">
        <v>52</v>
      </c>
      <c r="G63" s="127">
        <v>8.1081081081081123</v>
      </c>
      <c r="H63" s="127">
        <v>10.000000000000014</v>
      </c>
      <c r="I63" s="127">
        <v>4.5</v>
      </c>
      <c r="J63" s="127">
        <v>4.0017398869073588</v>
      </c>
      <c r="K63" s="127">
        <v>10.999581764951898</v>
      </c>
      <c r="L63" s="127">
        <v>26.695553880934455</v>
      </c>
      <c r="M63" s="127">
        <v>5.5092936802974037</v>
      </c>
      <c r="N63" s="127">
        <v>6.1940666619688471</v>
      </c>
      <c r="O63" s="127">
        <v>3.7956204379562024</v>
      </c>
      <c r="P63" s="127">
        <v>5.0121467842986931</v>
      </c>
      <c r="Q63" s="127">
        <v>4.9920857177645246</v>
      </c>
      <c r="R63" s="127">
        <v>4.4474080946306174</v>
      </c>
      <c r="S63" s="127">
        <v>4.4523399766835041</v>
      </c>
      <c r="T63" s="127">
        <v>2.4980069093808055</v>
      </c>
      <c r="U63" s="127">
        <v>0</v>
      </c>
      <c r="V63" s="127">
        <v>0</v>
      </c>
      <c r="W63" s="127">
        <v>1.8978480684469758</v>
      </c>
      <c r="X63" s="143">
        <v>1.8981222329652603</v>
      </c>
      <c r="Y63" s="127">
        <v>0</v>
      </c>
      <c r="Z63" s="127">
        <v>2.4970035956851877</v>
      </c>
      <c r="AA63" s="143">
        <v>2.4361722861040658</v>
      </c>
      <c r="AB63" s="127">
        <v>2.991818873668195</v>
      </c>
      <c r="AC63" s="128">
        <v>2.9880386089687239</v>
      </c>
      <c r="AD63" s="128">
        <v>2.2421524663677195</v>
      </c>
      <c r="AE63" s="128">
        <v>2.1929824561403506</v>
      </c>
      <c r="AF63" s="128">
        <v>2.1459227467811157</v>
      </c>
      <c r="AG63" s="127">
        <v>2</v>
      </c>
      <c r="AH63" s="127">
        <v>2.9908544121281988</v>
      </c>
      <c r="AI63" s="121"/>
    </row>
    <row r="64" spans="1:35" ht="16" x14ac:dyDescent="0.15">
      <c r="A64" s="133" t="s">
        <v>359</v>
      </c>
      <c r="B64" s="133" t="s">
        <v>360</v>
      </c>
      <c r="C64" s="133" t="s">
        <v>361</v>
      </c>
      <c r="D64" s="133" t="s">
        <v>94</v>
      </c>
      <c r="E64" s="133" t="s">
        <v>76</v>
      </c>
      <c r="F64" s="127" t="s">
        <v>52</v>
      </c>
      <c r="G64" s="127">
        <v>8.4019492522265296</v>
      </c>
      <c r="H64" s="127">
        <v>5.0534800806076419</v>
      </c>
      <c r="I64" s="127">
        <v>2.0067876641581819</v>
      </c>
      <c r="J64" s="127">
        <v>4.4987704325184552</v>
      </c>
      <c r="K64" s="127">
        <v>4.4988925802879294</v>
      </c>
      <c r="L64" s="127">
        <v>4.9940389455557295</v>
      </c>
      <c r="M64" s="127">
        <v>8.9957103204642834</v>
      </c>
      <c r="N64" s="127">
        <v>5.0005787706910496</v>
      </c>
      <c r="O64" s="127">
        <v>4.8836952926909873</v>
      </c>
      <c r="P64" s="127">
        <v>4.9085558124868527</v>
      </c>
      <c r="Q64" s="127">
        <v>4.8993086865043693</v>
      </c>
      <c r="R64" s="127">
        <v>4.4985673352435356</v>
      </c>
      <c r="S64" s="127">
        <v>3.5005940956036881</v>
      </c>
      <c r="T64" s="127">
        <v>0</v>
      </c>
      <c r="U64" s="127">
        <v>0</v>
      </c>
      <c r="V64" s="127">
        <v>0</v>
      </c>
      <c r="W64" s="127">
        <v>0</v>
      </c>
      <c r="X64" s="143">
        <v>0</v>
      </c>
      <c r="Y64" s="127">
        <v>0</v>
      </c>
      <c r="Z64" s="127">
        <v>4.4154009184034004</v>
      </c>
      <c r="AA64" s="143">
        <v>4.2286874154262577</v>
      </c>
      <c r="AB64" s="127">
        <v>4.0571243102888843</v>
      </c>
      <c r="AC64" s="128">
        <v>3.8989394884591411</v>
      </c>
      <c r="AD64" s="128">
        <v>3.7526268387871431</v>
      </c>
      <c r="AE64" s="128">
        <v>3.6168981481481484</v>
      </c>
      <c r="AF64" s="128">
        <v>3.4907079028204411</v>
      </c>
      <c r="AG64" s="127">
        <v>3.4</v>
      </c>
      <c r="AH64" s="127">
        <v>3.2628556512659874</v>
      </c>
      <c r="AI64" s="121"/>
    </row>
    <row r="65" spans="1:35" ht="16" x14ac:dyDescent="0.15">
      <c r="A65" s="133" t="s">
        <v>362</v>
      </c>
      <c r="B65" s="133" t="s">
        <v>363</v>
      </c>
      <c r="C65" s="133" t="s">
        <v>364</v>
      </c>
      <c r="D65" s="133" t="s">
        <v>94</v>
      </c>
      <c r="E65" s="133" t="s">
        <v>76</v>
      </c>
      <c r="F65" s="127" t="s">
        <v>52</v>
      </c>
      <c r="G65" s="127">
        <v>3.7129641205150676</v>
      </c>
      <c r="H65" s="127">
        <v>6.3886210221793931</v>
      </c>
      <c r="I65" s="127">
        <v>6.5714933152050747</v>
      </c>
      <c r="J65" s="127">
        <v>10.769721454390819</v>
      </c>
      <c r="K65" s="127">
        <v>5.8450906996832686</v>
      </c>
      <c r="L65" s="127">
        <v>13.628944504896623</v>
      </c>
      <c r="M65" s="127">
        <v>2.1945574974064215</v>
      </c>
      <c r="N65" s="127">
        <v>3.5842573793534456</v>
      </c>
      <c r="O65" s="127">
        <v>2.5631360723709093</v>
      </c>
      <c r="P65" s="127">
        <v>3.2855567805953712</v>
      </c>
      <c r="Q65" s="127">
        <v>4.1275263307714027</v>
      </c>
      <c r="R65" s="127">
        <v>3.7315472936030716</v>
      </c>
      <c r="S65" s="127">
        <v>4.3418105152194073</v>
      </c>
      <c r="T65" s="127">
        <v>2.7972469533371225</v>
      </c>
      <c r="U65" s="127">
        <v>0</v>
      </c>
      <c r="V65" s="127">
        <v>-6.1425061425097738E-3</v>
      </c>
      <c r="W65" s="127">
        <v>0</v>
      </c>
      <c r="X65" s="143">
        <v>-9.8286135512004602E-2</v>
      </c>
      <c r="Y65" s="127">
        <v>-6.1489270122283557E-3</v>
      </c>
      <c r="Z65" s="127">
        <v>-6.1493051285110845E-3</v>
      </c>
      <c r="AA65" s="143">
        <v>-6.1496832913232602E-3</v>
      </c>
      <c r="AB65" s="127">
        <v>0</v>
      </c>
      <c r="AC65" s="128">
        <v>-6.1500615006093717E-3</v>
      </c>
      <c r="AD65" s="128">
        <v>3.0690694384648554</v>
      </c>
      <c r="AE65" s="128">
        <v>2.9836496001909532</v>
      </c>
      <c r="AF65" s="128">
        <v>2.891412678178225</v>
      </c>
      <c r="AG65" s="127">
        <v>2.9</v>
      </c>
      <c r="AH65" s="127">
        <v>2.9323267137151996</v>
      </c>
      <c r="AI65" s="121"/>
    </row>
    <row r="66" spans="1:35" ht="17" x14ac:dyDescent="0.15">
      <c r="A66" s="133" t="s">
        <v>365</v>
      </c>
      <c r="B66" s="133" t="s">
        <v>366</v>
      </c>
      <c r="C66" s="133" t="s">
        <v>367</v>
      </c>
      <c r="D66" s="133" t="s">
        <v>194</v>
      </c>
      <c r="E66" s="133" t="s">
        <v>82</v>
      </c>
      <c r="F66" s="127" t="s">
        <v>52</v>
      </c>
      <c r="G66" s="127">
        <v>6.5538793103448398</v>
      </c>
      <c r="H66" s="127">
        <v>10.667259966424609</v>
      </c>
      <c r="I66" s="127">
        <v>9.7998720643333712</v>
      </c>
      <c r="J66" s="127">
        <v>7.4787356226176485</v>
      </c>
      <c r="K66" s="127">
        <v>5.3910484745237568</v>
      </c>
      <c r="L66" s="127">
        <v>8.9506399612055532</v>
      </c>
      <c r="M66" s="127">
        <v>14.799978419789056</v>
      </c>
      <c r="N66" s="127">
        <v>0.76014803501145423</v>
      </c>
      <c r="O66" s="127">
        <v>3.7125999860077883</v>
      </c>
      <c r="P66" s="127">
        <v>4.8996020057113157</v>
      </c>
      <c r="Q66" s="127">
        <v>4.5003429649318463</v>
      </c>
      <c r="R66" s="127">
        <v>4.5003743474559883</v>
      </c>
      <c r="S66" s="127">
        <v>3.7000323875513885</v>
      </c>
      <c r="T66" s="127">
        <v>1.9997917869412731</v>
      </c>
      <c r="U66" s="127">
        <v>0</v>
      </c>
      <c r="V66" s="127">
        <v>0</v>
      </c>
      <c r="W66" s="127">
        <v>0</v>
      </c>
      <c r="X66" s="143">
        <v>1.4994340007794094</v>
      </c>
      <c r="Y66" s="127">
        <v>1.9901270682877836</v>
      </c>
      <c r="Z66" s="127">
        <v>3.9904272768829463</v>
      </c>
      <c r="AA66" s="143">
        <v>4.9896999629370997</v>
      </c>
      <c r="AB66" s="127">
        <v>5.9897543675292209</v>
      </c>
      <c r="AC66" s="128">
        <v>2.9898376502664581</v>
      </c>
      <c r="AD66" s="128" t="s">
        <v>52</v>
      </c>
      <c r="AE66" s="128" t="s">
        <v>52</v>
      </c>
      <c r="AF66" s="128" t="s">
        <v>52</v>
      </c>
      <c r="AG66" s="127" t="s">
        <v>52</v>
      </c>
      <c r="AH66" s="127" t="s">
        <v>52</v>
      </c>
      <c r="AI66" s="121"/>
    </row>
    <row r="67" spans="1:35" ht="16" x14ac:dyDescent="0.15">
      <c r="A67" s="133" t="s">
        <v>368</v>
      </c>
      <c r="B67" s="133" t="s">
        <v>369</v>
      </c>
      <c r="C67" s="133" t="s">
        <v>370</v>
      </c>
      <c r="D67" s="133" t="s">
        <v>94</v>
      </c>
      <c r="E67" s="133" t="s">
        <v>78</v>
      </c>
      <c r="F67" s="127" t="s">
        <v>52</v>
      </c>
      <c r="G67" s="127" t="s">
        <v>52</v>
      </c>
      <c r="H67" s="127" t="s">
        <v>52</v>
      </c>
      <c r="I67" s="127" t="s">
        <v>52</v>
      </c>
      <c r="J67" s="127" t="s">
        <v>52</v>
      </c>
      <c r="K67" s="127" t="s">
        <v>52</v>
      </c>
      <c r="L67" s="127" t="s">
        <v>52</v>
      </c>
      <c r="M67" s="127" t="s">
        <v>52</v>
      </c>
      <c r="N67" s="127" t="s">
        <v>52</v>
      </c>
      <c r="O67" s="127" t="s">
        <v>52</v>
      </c>
      <c r="P67" s="127" t="s">
        <v>52</v>
      </c>
      <c r="Q67" s="127" t="s">
        <v>52</v>
      </c>
      <c r="R67" s="127" t="s">
        <v>52</v>
      </c>
      <c r="S67" s="127" t="s">
        <v>52</v>
      </c>
      <c r="T67" s="127" t="s">
        <v>52</v>
      </c>
      <c r="U67" s="127" t="s">
        <v>52</v>
      </c>
      <c r="V67" s="127" t="s">
        <v>52</v>
      </c>
      <c r="W67" s="127" t="s">
        <v>52</v>
      </c>
      <c r="X67" s="127" t="s">
        <v>52</v>
      </c>
      <c r="Y67" s="127" t="s">
        <v>52</v>
      </c>
      <c r="Z67" s="127" t="s">
        <v>52</v>
      </c>
      <c r="AA67" s="127" t="s">
        <v>52</v>
      </c>
      <c r="AB67" s="127" t="s">
        <v>52</v>
      </c>
      <c r="AC67" s="127" t="s">
        <v>52</v>
      </c>
      <c r="AD67" s="128">
        <v>3.9903175624932841</v>
      </c>
      <c r="AE67" s="128">
        <v>3.975188120216401</v>
      </c>
      <c r="AF67" s="128">
        <v>3.9925086200481306</v>
      </c>
      <c r="AG67" s="127">
        <v>5</v>
      </c>
      <c r="AH67" s="127">
        <v>4.9791564910208246</v>
      </c>
      <c r="AI67" s="121"/>
    </row>
    <row r="68" spans="1:35" ht="16" x14ac:dyDescent="0.15">
      <c r="A68" s="17" t="s">
        <v>371</v>
      </c>
      <c r="B68" s="133" t="s">
        <v>372</v>
      </c>
      <c r="C68" s="17" t="s">
        <v>373</v>
      </c>
      <c r="D68" s="133" t="s">
        <v>94</v>
      </c>
      <c r="E68" s="133" t="s">
        <v>88</v>
      </c>
      <c r="F68" s="127" t="s">
        <v>52</v>
      </c>
      <c r="G68" s="127" t="s">
        <v>52</v>
      </c>
      <c r="H68" s="127" t="s">
        <v>52</v>
      </c>
      <c r="I68" s="127" t="s">
        <v>52</v>
      </c>
      <c r="J68" s="127" t="s">
        <v>52</v>
      </c>
      <c r="K68" s="127" t="s">
        <v>52</v>
      </c>
      <c r="L68" s="127" t="s">
        <v>52</v>
      </c>
      <c r="M68" s="127" t="s">
        <v>52</v>
      </c>
      <c r="N68" s="127" t="s">
        <v>52</v>
      </c>
      <c r="O68" s="127">
        <v>4.9720044792833278</v>
      </c>
      <c r="P68" s="127">
        <v>6.3793471303605713</v>
      </c>
      <c r="Q68" s="127">
        <v>4.9538708383473704</v>
      </c>
      <c r="R68" s="127">
        <v>5.0066883240970697</v>
      </c>
      <c r="S68" s="127">
        <v>4.986351228389438</v>
      </c>
      <c r="T68" s="127">
        <v>2.4960998439937754</v>
      </c>
      <c r="U68" s="127">
        <v>0</v>
      </c>
      <c r="V68" s="127">
        <v>0</v>
      </c>
      <c r="W68" s="127">
        <v>0</v>
      </c>
      <c r="X68" s="143">
        <v>0</v>
      </c>
      <c r="Y68" s="127">
        <v>-0.99780145442246448</v>
      </c>
      <c r="Z68" s="127">
        <v>1.9815510761872268</v>
      </c>
      <c r="AA68" s="143">
        <v>1.9765494137353512</v>
      </c>
      <c r="AB68" s="127">
        <v>2.9894875164257595</v>
      </c>
      <c r="AC68" s="128">
        <v>2.9824561403508643</v>
      </c>
      <c r="AD68" s="128">
        <v>1.9823447421403184</v>
      </c>
      <c r="AE68" s="128">
        <v>1.9893697798025851</v>
      </c>
      <c r="AF68" s="128">
        <v>7.4449076831447289</v>
      </c>
      <c r="AG68" s="127">
        <v>6.9</v>
      </c>
      <c r="AH68" s="127">
        <v>2.9808190772420908</v>
      </c>
      <c r="AI68" s="19"/>
    </row>
    <row r="69" spans="1:35" ht="16" x14ac:dyDescent="0.15">
      <c r="A69" s="133" t="s">
        <v>374</v>
      </c>
      <c r="B69" s="133" t="s">
        <v>375</v>
      </c>
      <c r="C69" s="133" t="s">
        <v>376</v>
      </c>
      <c r="D69" s="133" t="s">
        <v>94</v>
      </c>
      <c r="E69" s="133" t="s">
        <v>76</v>
      </c>
      <c r="F69" s="127" t="s">
        <v>52</v>
      </c>
      <c r="G69" s="127">
        <v>4.2294603791930001</v>
      </c>
      <c r="H69" s="127">
        <v>1.9589552238805936</v>
      </c>
      <c r="I69" s="127">
        <v>4.4961442948633987</v>
      </c>
      <c r="J69" s="127">
        <v>4.5028142589118119</v>
      </c>
      <c r="K69" s="127">
        <v>7.9293836026331519</v>
      </c>
      <c r="L69" s="127">
        <v>6.5040199611865859</v>
      </c>
      <c r="M69" s="127">
        <v>4.9979175343606812</v>
      </c>
      <c r="N69" s="127">
        <v>4.9980166600555265</v>
      </c>
      <c r="O69" s="127">
        <v>3.1025689459765857</v>
      </c>
      <c r="P69" s="127">
        <v>2.4962213163559568</v>
      </c>
      <c r="Q69" s="127">
        <v>3.5213155777996263</v>
      </c>
      <c r="R69" s="127">
        <v>3.8029871363204819</v>
      </c>
      <c r="S69" s="127">
        <v>4.8987399675635146</v>
      </c>
      <c r="T69" s="127">
        <v>1.9345887016848309</v>
      </c>
      <c r="U69" s="127">
        <v>0</v>
      </c>
      <c r="V69" s="127">
        <v>0</v>
      </c>
      <c r="W69" s="127">
        <v>1.9950997549877485</v>
      </c>
      <c r="X69" s="143">
        <v>1.9980172348051495</v>
      </c>
      <c r="Y69" s="127">
        <v>1.8990654205607527</v>
      </c>
      <c r="Z69" s="127">
        <v>1.9003595274781793</v>
      </c>
      <c r="AA69" s="143">
        <v>1.9009216589861877</v>
      </c>
      <c r="AB69" s="127">
        <v>2.9889768230638714</v>
      </c>
      <c r="AC69" s="128">
        <v>2.9914236706689579</v>
      </c>
      <c r="AD69" s="128">
        <v>1.9885417360602231</v>
      </c>
      <c r="AE69" s="128">
        <v>1.9889611025833551</v>
      </c>
      <c r="AF69" s="128">
        <v>1.9885999743819767</v>
      </c>
      <c r="AG69" s="127">
        <v>3</v>
      </c>
      <c r="AH69" s="127">
        <v>2.9907624767537584</v>
      </c>
      <c r="AI69" s="121"/>
    </row>
    <row r="70" spans="1:35" ht="16" x14ac:dyDescent="0.15">
      <c r="A70" s="133" t="s">
        <v>377</v>
      </c>
      <c r="B70" s="133" t="s">
        <v>378</v>
      </c>
      <c r="C70" s="133" t="s">
        <v>379</v>
      </c>
      <c r="D70" s="133" t="s">
        <v>94</v>
      </c>
      <c r="E70" s="133" t="s">
        <v>74</v>
      </c>
      <c r="F70" s="127" t="s">
        <v>52</v>
      </c>
      <c r="G70" s="127">
        <v>8.4957641710861793</v>
      </c>
      <c r="H70" s="127">
        <v>6.1958419298524063</v>
      </c>
      <c r="I70" s="127">
        <v>7.9086588755716178</v>
      </c>
      <c r="J70" s="127">
        <v>5.0868348890674042</v>
      </c>
      <c r="K70" s="127">
        <v>7.443429670923436</v>
      </c>
      <c r="L70" s="127">
        <v>6.5585634207072587</v>
      </c>
      <c r="M70" s="127">
        <v>9.5816930266823306</v>
      </c>
      <c r="N70" s="127">
        <v>2.5000525221118011</v>
      </c>
      <c r="O70" s="127">
        <v>4.7500461169526034</v>
      </c>
      <c r="P70" s="127">
        <v>4.8291313238042051</v>
      </c>
      <c r="Q70" s="127">
        <v>4.9491829135129564</v>
      </c>
      <c r="R70" s="127">
        <v>3.3996727492619243</v>
      </c>
      <c r="S70" s="127">
        <v>4.7903676628682064</v>
      </c>
      <c r="T70" s="127">
        <v>3.3895523000533387</v>
      </c>
      <c r="U70" s="127">
        <v>0</v>
      </c>
      <c r="V70" s="127">
        <v>0</v>
      </c>
      <c r="W70" s="127">
        <v>3.499900773963077</v>
      </c>
      <c r="X70" s="143">
        <v>0</v>
      </c>
      <c r="Y70" s="127">
        <v>0</v>
      </c>
      <c r="Z70" s="127">
        <v>3.9399006013007831</v>
      </c>
      <c r="AA70" s="143">
        <v>4.9401937707071353</v>
      </c>
      <c r="AB70" s="127">
        <v>5.9402598863700362</v>
      </c>
      <c r="AC70" s="128">
        <v>2.9403175277438409</v>
      </c>
      <c r="AD70" s="128">
        <v>3.9401911099075315</v>
      </c>
      <c r="AE70" s="128">
        <v>4.9390527589094706</v>
      </c>
      <c r="AF70" s="128">
        <v>2.9402897728280344</v>
      </c>
      <c r="AG70" s="127">
        <v>5</v>
      </c>
      <c r="AH70" s="127">
        <v>4.9904009713888788</v>
      </c>
      <c r="AI70" s="121"/>
    </row>
    <row r="71" spans="1:35" ht="16" x14ac:dyDescent="0.15">
      <c r="A71" s="133" t="s">
        <v>380</v>
      </c>
      <c r="B71" s="133" t="s">
        <v>381</v>
      </c>
      <c r="C71" s="133" t="s">
        <v>382</v>
      </c>
      <c r="D71" s="133" t="s">
        <v>94</v>
      </c>
      <c r="E71" s="133" t="s">
        <v>74</v>
      </c>
      <c r="F71" s="127" t="s">
        <v>52</v>
      </c>
      <c r="G71" s="127">
        <v>5.3707902283749434</v>
      </c>
      <c r="H71" s="127">
        <v>8.4328422012596604</v>
      </c>
      <c r="I71" s="127">
        <v>4.4995794785534144</v>
      </c>
      <c r="J71" s="127">
        <v>3.6519114688128695</v>
      </c>
      <c r="K71" s="127">
        <v>5.2496845578957618</v>
      </c>
      <c r="L71" s="127">
        <v>4.8414427499394748</v>
      </c>
      <c r="M71" s="127">
        <v>9.9427164077360288</v>
      </c>
      <c r="N71" s="127">
        <v>3.1111866712002723</v>
      </c>
      <c r="O71" s="127">
        <v>4.8009310896658803</v>
      </c>
      <c r="P71" s="127">
        <v>4.9039840821803864</v>
      </c>
      <c r="Q71" s="127">
        <v>4.8000070575365754</v>
      </c>
      <c r="R71" s="127">
        <v>2.4984216507428698</v>
      </c>
      <c r="S71" s="127">
        <v>1.778865501014252</v>
      </c>
      <c r="T71" s="127">
        <v>-0.99976599504554997</v>
      </c>
      <c r="U71" s="127">
        <v>0</v>
      </c>
      <c r="V71" s="127">
        <v>0</v>
      </c>
      <c r="W71" s="127">
        <v>1.9993479501181781</v>
      </c>
      <c r="X71" s="143">
        <v>0</v>
      </c>
      <c r="Y71" s="127">
        <v>0</v>
      </c>
      <c r="Z71" s="127">
        <v>3.9490822499060885</v>
      </c>
      <c r="AA71" s="143">
        <v>4.8575931121958682</v>
      </c>
      <c r="AB71" s="127">
        <v>5.9895604234480038</v>
      </c>
      <c r="AC71" s="128">
        <v>2.9894725192634919</v>
      </c>
      <c r="AD71" s="128">
        <v>3.9893617021276473</v>
      </c>
      <c r="AE71" s="128">
        <v>4.989795654757291</v>
      </c>
      <c r="AF71" s="128">
        <v>2.9890134225710896</v>
      </c>
      <c r="AG71" s="127">
        <v>5</v>
      </c>
      <c r="AH71" s="127">
        <v>4.9893613389921176</v>
      </c>
      <c r="AI71" s="121"/>
    </row>
    <row r="72" spans="1:35" ht="16" x14ac:dyDescent="0.15">
      <c r="A72" s="133" t="s">
        <v>383</v>
      </c>
      <c r="B72" s="133" t="s">
        <v>384</v>
      </c>
      <c r="C72" s="133" t="s">
        <v>385</v>
      </c>
      <c r="D72" s="133" t="s">
        <v>94</v>
      </c>
      <c r="E72" s="133" t="s">
        <v>76</v>
      </c>
      <c r="F72" s="127" t="s">
        <v>52</v>
      </c>
      <c r="G72" s="127">
        <v>0</v>
      </c>
      <c r="H72" s="127">
        <v>2.501557909730252</v>
      </c>
      <c r="I72" s="127">
        <v>0</v>
      </c>
      <c r="J72" s="127">
        <v>0</v>
      </c>
      <c r="K72" s="127">
        <v>-0.99009900990098743</v>
      </c>
      <c r="L72" s="127">
        <v>2.298245614035082</v>
      </c>
      <c r="M72" s="127">
        <v>8.5491339392900016</v>
      </c>
      <c r="N72" s="127">
        <v>3.997156173473428</v>
      </c>
      <c r="O72" s="127">
        <v>3.9878465628560633</v>
      </c>
      <c r="P72" s="127">
        <v>4.0175310445580692</v>
      </c>
      <c r="Q72" s="127">
        <v>4.5014044943820153</v>
      </c>
      <c r="R72" s="127">
        <v>4.5023855923660818</v>
      </c>
      <c r="S72" s="127">
        <v>4.5013182431997905</v>
      </c>
      <c r="T72" s="127">
        <v>2.4983077964432852</v>
      </c>
      <c r="U72" s="127">
        <v>0</v>
      </c>
      <c r="V72" s="127">
        <v>0</v>
      </c>
      <c r="W72" s="127">
        <v>1.9991595125172523</v>
      </c>
      <c r="X72" s="143">
        <v>1.9952913478516798</v>
      </c>
      <c r="Y72" s="127">
        <v>1.9966530094062129</v>
      </c>
      <c r="Z72" s="127">
        <v>2.8288543140028377</v>
      </c>
      <c r="AA72" s="143">
        <v>2.7510316368638321</v>
      </c>
      <c r="AB72" s="127">
        <v>2.6773761713520861</v>
      </c>
      <c r="AC72" s="128">
        <v>2.9986962190352129</v>
      </c>
      <c r="AD72" s="128">
        <v>2.5316455696202445</v>
      </c>
      <c r="AE72" s="128">
        <v>2.4691358024691357</v>
      </c>
      <c r="AF72" s="128">
        <v>2.4096385542168677</v>
      </c>
      <c r="AG72" s="127">
        <v>3</v>
      </c>
      <c r="AH72" s="127">
        <v>2.9883481836874535</v>
      </c>
      <c r="AI72" s="121"/>
    </row>
    <row r="73" spans="1:35" ht="16" x14ac:dyDescent="0.15">
      <c r="A73" s="133" t="s">
        <v>386</v>
      </c>
      <c r="B73" s="133" t="s">
        <v>387</v>
      </c>
      <c r="C73" s="133" t="s">
        <v>388</v>
      </c>
      <c r="D73" s="133" t="s">
        <v>94</v>
      </c>
      <c r="E73" s="133" t="s">
        <v>82</v>
      </c>
      <c r="F73" s="127" t="s">
        <v>52</v>
      </c>
      <c r="G73" s="127">
        <v>-0.21186440677965379</v>
      </c>
      <c r="H73" s="127">
        <v>10.178343949044603</v>
      </c>
      <c r="I73" s="127">
        <v>9.8855359001040597</v>
      </c>
      <c r="J73" s="127">
        <v>8.4911616161616195</v>
      </c>
      <c r="K73" s="127">
        <v>7.9866162350887606</v>
      </c>
      <c r="L73" s="127">
        <v>9.3493196820692219</v>
      </c>
      <c r="M73" s="127">
        <v>9.1536281877540944</v>
      </c>
      <c r="N73" s="127">
        <v>1.9864559819413188</v>
      </c>
      <c r="O73" s="127">
        <v>4.0061974324922573</v>
      </c>
      <c r="P73" s="127">
        <v>5.0010640561821731</v>
      </c>
      <c r="Q73" s="127">
        <v>4.9959464937170566</v>
      </c>
      <c r="R73" s="127">
        <v>4.9995174210983464</v>
      </c>
      <c r="S73" s="127">
        <v>3.8974170420075467</v>
      </c>
      <c r="T73" s="127">
        <v>2.9992037512164984</v>
      </c>
      <c r="U73" s="127">
        <v>0</v>
      </c>
      <c r="V73" s="127">
        <v>2.9462291702456724</v>
      </c>
      <c r="W73" s="127">
        <v>1.9858156028368654</v>
      </c>
      <c r="X73" s="143">
        <v>1.9880553055714678</v>
      </c>
      <c r="Y73" s="127">
        <v>1.9894111984598117</v>
      </c>
      <c r="Z73" s="127">
        <v>1.9977977033191596</v>
      </c>
      <c r="AA73" s="143">
        <v>1.9972239358420962</v>
      </c>
      <c r="AB73" s="127">
        <v>4.9897936039918322</v>
      </c>
      <c r="AC73" s="128">
        <v>4.9830776985670067</v>
      </c>
      <c r="AD73" s="128">
        <v>3.5873516702105812</v>
      </c>
      <c r="AE73" s="128">
        <v>2.9863594225930279</v>
      </c>
      <c r="AF73" s="128">
        <v>4.9893911142544791</v>
      </c>
      <c r="AG73" s="127">
        <v>5</v>
      </c>
      <c r="AH73" s="127">
        <v>4.9874584378463549</v>
      </c>
      <c r="AI73" s="121"/>
    </row>
    <row r="74" spans="1:35" ht="16" x14ac:dyDescent="0.15">
      <c r="A74" s="17" t="s">
        <v>389</v>
      </c>
      <c r="B74" s="133" t="s">
        <v>390</v>
      </c>
      <c r="C74" s="17" t="s">
        <v>391</v>
      </c>
      <c r="D74" s="133" t="s">
        <v>94</v>
      </c>
      <c r="E74" s="133" t="s">
        <v>88</v>
      </c>
      <c r="F74" s="127" t="s">
        <v>52</v>
      </c>
      <c r="G74" s="127" t="s">
        <v>52</v>
      </c>
      <c r="H74" s="127" t="s">
        <v>52</v>
      </c>
      <c r="I74" s="127" t="s">
        <v>52</v>
      </c>
      <c r="J74" s="127" t="s">
        <v>52</v>
      </c>
      <c r="K74" s="127" t="s">
        <v>52</v>
      </c>
      <c r="L74" s="127" t="s">
        <v>52</v>
      </c>
      <c r="M74" s="127" t="s">
        <v>52</v>
      </c>
      <c r="N74" s="127" t="s">
        <v>52</v>
      </c>
      <c r="O74" s="127">
        <v>4.8923679060665251</v>
      </c>
      <c r="P74" s="127">
        <v>4.4776119402985017</v>
      </c>
      <c r="Q74" s="127">
        <v>3.9285714285714306</v>
      </c>
      <c r="R74" s="127">
        <v>3.9518900343642684</v>
      </c>
      <c r="S74" s="127">
        <v>3.471074380165291</v>
      </c>
      <c r="T74" s="127">
        <v>2.7156549520766617</v>
      </c>
      <c r="U74" s="127">
        <v>0</v>
      </c>
      <c r="V74" s="127">
        <v>2.4883359253499435</v>
      </c>
      <c r="W74" s="127">
        <v>8.345978755690453</v>
      </c>
      <c r="X74" s="143">
        <v>0</v>
      </c>
      <c r="Y74" s="127">
        <v>0</v>
      </c>
      <c r="Z74" s="127">
        <v>1.9607843137254832</v>
      </c>
      <c r="AA74" s="143">
        <v>1.9230769230769384</v>
      </c>
      <c r="AB74" s="127">
        <v>2.9649595687331498</v>
      </c>
      <c r="AC74" s="128">
        <v>2.8795811518324443</v>
      </c>
      <c r="AD74" s="128">
        <v>1.9083969465649053</v>
      </c>
      <c r="AE74" s="128">
        <v>1.9975031210986236</v>
      </c>
      <c r="AF74" s="128">
        <v>1.9583843329253332</v>
      </c>
      <c r="AG74" s="127">
        <v>6.6</v>
      </c>
      <c r="AH74" s="127">
        <v>2.9279279279279322</v>
      </c>
      <c r="AI74" s="19"/>
    </row>
    <row r="75" spans="1:35" ht="16" x14ac:dyDescent="0.15">
      <c r="A75" s="133" t="s">
        <v>392</v>
      </c>
      <c r="B75" s="133" t="s">
        <v>393</v>
      </c>
      <c r="C75" s="133" t="s">
        <v>394</v>
      </c>
      <c r="D75" s="133" t="s">
        <v>94</v>
      </c>
      <c r="E75" s="133" t="s">
        <v>86</v>
      </c>
      <c r="F75" s="127" t="s">
        <v>52</v>
      </c>
      <c r="G75" s="127">
        <v>13.400000000000006</v>
      </c>
      <c r="H75" s="127">
        <v>-5.4673721340387971</v>
      </c>
      <c r="I75" s="127">
        <v>8.0223880597014841</v>
      </c>
      <c r="J75" s="127">
        <v>19.861830742659777</v>
      </c>
      <c r="K75" s="127">
        <v>8.9337175792507253</v>
      </c>
      <c r="L75" s="127">
        <v>39.021164021164026</v>
      </c>
      <c r="M75" s="127">
        <v>19.79067554709799</v>
      </c>
      <c r="N75" s="127">
        <v>14.138204924543302</v>
      </c>
      <c r="O75" s="127">
        <v>4.8016701461377664</v>
      </c>
      <c r="P75" s="127">
        <v>4.9800796812749013</v>
      </c>
      <c r="Q75" s="127">
        <v>4.9968374446552843</v>
      </c>
      <c r="R75" s="127">
        <v>5</v>
      </c>
      <c r="S75" s="127">
        <v>4.9913941480206319</v>
      </c>
      <c r="T75" s="127">
        <v>2.9508196721311606</v>
      </c>
      <c r="U75" s="127">
        <v>0</v>
      </c>
      <c r="V75" s="127">
        <v>2.9193205944798137</v>
      </c>
      <c r="W75" s="127">
        <v>1.9597730789066645</v>
      </c>
      <c r="X75" s="143">
        <v>1.9221041982802056</v>
      </c>
      <c r="Y75" s="127">
        <v>0</v>
      </c>
      <c r="Z75" s="127">
        <v>0.99255583126551805</v>
      </c>
      <c r="AA75" s="143">
        <v>1.9656019656019597</v>
      </c>
      <c r="AB75" s="127">
        <v>6.4096385542168566</v>
      </c>
      <c r="AC75" s="128">
        <v>12.047101449275367</v>
      </c>
      <c r="AD75" s="128">
        <v>4.4866612772837655</v>
      </c>
      <c r="AE75" s="128">
        <v>6.4216634429400372</v>
      </c>
      <c r="AF75" s="128">
        <v>4.0348964013086075</v>
      </c>
      <c r="AG75" s="127">
        <v>5.8</v>
      </c>
      <c r="AH75" s="127">
        <v>4.7556142668428141</v>
      </c>
      <c r="AI75" s="121"/>
    </row>
    <row r="76" spans="1:35" ht="17" x14ac:dyDescent="0.15">
      <c r="A76" s="133" t="s">
        <v>395</v>
      </c>
      <c r="B76" s="133" t="s">
        <v>396</v>
      </c>
      <c r="C76" s="133" t="s">
        <v>397</v>
      </c>
      <c r="D76" s="133" t="s">
        <v>94</v>
      </c>
      <c r="E76" s="133" t="s">
        <v>80</v>
      </c>
      <c r="F76" s="127" t="s">
        <v>52</v>
      </c>
      <c r="G76" s="127" t="s">
        <v>52</v>
      </c>
      <c r="H76" s="127" t="s">
        <v>52</v>
      </c>
      <c r="I76" s="127" t="s">
        <v>52</v>
      </c>
      <c r="J76" s="127" t="s">
        <v>52</v>
      </c>
      <c r="K76" s="127" t="s">
        <v>52</v>
      </c>
      <c r="L76" s="127" t="s">
        <v>52</v>
      </c>
      <c r="M76" s="127" t="s">
        <v>52</v>
      </c>
      <c r="N76" s="127" t="s">
        <v>52</v>
      </c>
      <c r="O76" s="127" t="s">
        <v>52</v>
      </c>
      <c r="P76" s="127" t="s">
        <v>52</v>
      </c>
      <c r="Q76" s="127" t="s">
        <v>52</v>
      </c>
      <c r="R76" s="127" t="s">
        <v>52</v>
      </c>
      <c r="S76" s="127" t="s">
        <v>52</v>
      </c>
      <c r="T76" s="127" t="s">
        <v>52</v>
      </c>
      <c r="U76" s="127" t="s">
        <v>52</v>
      </c>
      <c r="V76" s="127" t="s">
        <v>52</v>
      </c>
      <c r="W76" s="127" t="s">
        <v>52</v>
      </c>
      <c r="X76" s="143" t="s">
        <v>52</v>
      </c>
      <c r="Y76" s="127" t="s">
        <v>52</v>
      </c>
      <c r="Z76" s="127" t="s">
        <v>52</v>
      </c>
      <c r="AA76" s="143" t="s">
        <v>52</v>
      </c>
      <c r="AB76" s="127" t="s">
        <v>52</v>
      </c>
      <c r="AC76" s="128" t="s">
        <v>52</v>
      </c>
      <c r="AD76" s="128" t="s">
        <v>52</v>
      </c>
      <c r="AE76" s="128" t="s">
        <v>52</v>
      </c>
      <c r="AF76" s="128">
        <v>0</v>
      </c>
      <c r="AG76" s="127" t="s">
        <v>52</v>
      </c>
      <c r="AH76" s="127">
        <v>200</v>
      </c>
      <c r="AI76" s="121"/>
    </row>
    <row r="77" spans="1:35" ht="16" x14ac:dyDescent="0.15">
      <c r="A77" s="133" t="s">
        <v>398</v>
      </c>
      <c r="B77" s="133" t="s">
        <v>399</v>
      </c>
      <c r="C77" s="133" t="s">
        <v>400</v>
      </c>
      <c r="D77" s="133" t="s">
        <v>94</v>
      </c>
      <c r="E77" s="133" t="s">
        <v>401</v>
      </c>
      <c r="F77" s="127" t="s">
        <v>52</v>
      </c>
      <c r="G77" s="127">
        <v>1.4006698855974662</v>
      </c>
      <c r="H77" s="127">
        <v>9.4619135458224264</v>
      </c>
      <c r="I77" s="127">
        <v>1.4395819725669554</v>
      </c>
      <c r="J77" s="127">
        <v>-1.2865090403337973</v>
      </c>
      <c r="K77" s="127">
        <v>4.2568457855530824</v>
      </c>
      <c r="L77" s="127">
        <v>4.1456028830271947</v>
      </c>
      <c r="M77" s="127">
        <v>12.117170697713547</v>
      </c>
      <c r="N77" s="127">
        <v>2.7852197955290876</v>
      </c>
      <c r="O77" s="127">
        <v>1.9736636326670833</v>
      </c>
      <c r="P77" s="127">
        <v>1.9211500316953902</v>
      </c>
      <c r="Q77" s="127">
        <v>1.0031599538535829E-3</v>
      </c>
      <c r="R77" s="127">
        <v>2.4978432277350748</v>
      </c>
      <c r="S77" s="127">
        <v>0</v>
      </c>
      <c r="T77" s="127">
        <v>9.7870341370764891E-4</v>
      </c>
      <c r="U77" s="127">
        <v>0</v>
      </c>
      <c r="V77" s="127">
        <v>0</v>
      </c>
      <c r="W77" s="127">
        <v>0</v>
      </c>
      <c r="X77" s="143">
        <v>0</v>
      </c>
      <c r="Y77" s="127">
        <v>1.9896845669769014</v>
      </c>
      <c r="Z77" s="127">
        <v>3.9881009500048137</v>
      </c>
      <c r="AA77" s="143">
        <v>4.9895723750992049</v>
      </c>
      <c r="AB77" s="127">
        <v>4.9888813690418532</v>
      </c>
      <c r="AC77" s="128">
        <v>3.9874758265033616</v>
      </c>
      <c r="AD77" s="128">
        <v>3.9883425111905568</v>
      </c>
      <c r="AE77" s="128">
        <v>4.989703172661522</v>
      </c>
      <c r="AF77" s="128">
        <v>2.9878468560810081</v>
      </c>
      <c r="AG77" s="127">
        <v>5</v>
      </c>
      <c r="AH77" s="127">
        <v>4.9886791423427415</v>
      </c>
      <c r="AI77" s="121"/>
    </row>
    <row r="78" spans="1:35" ht="16" x14ac:dyDescent="0.15">
      <c r="A78" s="133" t="s">
        <v>402</v>
      </c>
      <c r="B78" s="133" t="s">
        <v>403</v>
      </c>
      <c r="C78" s="133" t="s">
        <v>404</v>
      </c>
      <c r="D78" s="133" t="s">
        <v>94</v>
      </c>
      <c r="E78" s="133" t="s">
        <v>76</v>
      </c>
      <c r="F78" s="127" t="s">
        <v>52</v>
      </c>
      <c r="G78" s="127">
        <v>2.3438112408873621</v>
      </c>
      <c r="H78" s="127">
        <v>-11.971507352941174</v>
      </c>
      <c r="I78" s="127">
        <v>5.9514487079091509</v>
      </c>
      <c r="J78" s="127">
        <v>2.4882976102488215</v>
      </c>
      <c r="K78" s="127">
        <v>8.8060897435897374</v>
      </c>
      <c r="L78" s="127">
        <v>1.5759628838648183</v>
      </c>
      <c r="M78" s="127">
        <v>9.88907416805624</v>
      </c>
      <c r="N78" s="127">
        <v>5.0009896417496833</v>
      </c>
      <c r="O78" s="127">
        <v>4.9827207037386216</v>
      </c>
      <c r="P78" s="127">
        <v>2.7711276035432064</v>
      </c>
      <c r="Q78" s="127">
        <v>4.8977927901694613</v>
      </c>
      <c r="R78" s="127">
        <v>2.3984010659560369</v>
      </c>
      <c r="S78" s="127">
        <v>3.9037085230969382</v>
      </c>
      <c r="T78" s="127">
        <v>2.8021289918597461</v>
      </c>
      <c r="U78" s="127">
        <v>0</v>
      </c>
      <c r="V78" s="127">
        <v>0</v>
      </c>
      <c r="W78" s="127">
        <v>1.9998984823105417</v>
      </c>
      <c r="X78" s="143">
        <v>0</v>
      </c>
      <c r="Y78" s="127">
        <v>0</v>
      </c>
      <c r="Z78" s="127">
        <v>1.950734013436195</v>
      </c>
      <c r="AA78" s="143">
        <v>1.952457656074591</v>
      </c>
      <c r="AB78" s="127">
        <v>1.9485804567434206</v>
      </c>
      <c r="AC78" s="128">
        <v>1.9489057950596411</v>
      </c>
      <c r="AD78" s="128">
        <v>1.9485006218618928</v>
      </c>
      <c r="AE78" s="128">
        <v>1.9519248147478734</v>
      </c>
      <c r="AF78" s="128">
        <v>1.9500088636766559</v>
      </c>
      <c r="AG78" s="127">
        <v>3</v>
      </c>
      <c r="AH78" s="127">
        <v>2.9883504980584217</v>
      </c>
      <c r="AI78" s="121"/>
    </row>
    <row r="79" spans="1:35" ht="16" x14ac:dyDescent="0.15">
      <c r="A79" s="133" t="s">
        <v>405</v>
      </c>
      <c r="B79" s="133" t="s">
        <v>406</v>
      </c>
      <c r="C79" s="133" t="s">
        <v>407</v>
      </c>
      <c r="D79" s="133" t="s">
        <v>94</v>
      </c>
      <c r="E79" s="133" t="s">
        <v>76</v>
      </c>
      <c r="F79" s="127" t="s">
        <v>52</v>
      </c>
      <c r="G79" s="127">
        <v>-1.8707304256437141</v>
      </c>
      <c r="H79" s="127">
        <v>1.9171039948591613</v>
      </c>
      <c r="I79" s="127">
        <v>2.4274905422446409</v>
      </c>
      <c r="J79" s="127">
        <v>6.0121062891145982</v>
      </c>
      <c r="K79" s="127">
        <v>5.7388948030581588</v>
      </c>
      <c r="L79" s="127">
        <v>8.8138385502471124</v>
      </c>
      <c r="M79" s="127">
        <v>7.8728236184708607</v>
      </c>
      <c r="N79" s="127">
        <v>11.999999999999986</v>
      </c>
      <c r="O79" s="127">
        <v>3.8777499303815262</v>
      </c>
      <c r="P79" s="127">
        <v>3.686080021446287</v>
      </c>
      <c r="Q79" s="127">
        <v>3.0250145433391395</v>
      </c>
      <c r="R79" s="127">
        <v>4.7430830039525631</v>
      </c>
      <c r="S79" s="127">
        <v>4.474393530997304</v>
      </c>
      <c r="T79" s="127">
        <v>2.4251805985552295</v>
      </c>
      <c r="U79" s="127">
        <v>0</v>
      </c>
      <c r="V79" s="127">
        <v>0</v>
      </c>
      <c r="W79" s="127">
        <v>1.9199552197033398</v>
      </c>
      <c r="X79" s="143">
        <v>1.9716608084358489</v>
      </c>
      <c r="Y79" s="127">
        <v>1.987396994667967</v>
      </c>
      <c r="Z79" s="127">
        <v>2.6140684410646431</v>
      </c>
      <c r="AA79" s="143">
        <v>2.5474756831866507</v>
      </c>
      <c r="AB79" s="127">
        <v>2.9810298102981081</v>
      </c>
      <c r="AC79" s="128">
        <v>2.9824561403508865</v>
      </c>
      <c r="AD79" s="128">
        <v>2.3424190800681588</v>
      </c>
      <c r="AE79" s="128">
        <v>2.2888056595921711</v>
      </c>
      <c r="AF79" s="128">
        <v>2.2382831570382384</v>
      </c>
      <c r="AG79" s="127">
        <v>3</v>
      </c>
      <c r="AH79" s="127">
        <v>2.9924437575133087</v>
      </c>
      <c r="AI79" s="121"/>
    </row>
    <row r="80" spans="1:35" ht="17" x14ac:dyDescent="0.15">
      <c r="A80" s="133" t="s">
        <v>408</v>
      </c>
      <c r="B80" s="133" t="s">
        <v>409</v>
      </c>
      <c r="C80" s="133" t="s">
        <v>410</v>
      </c>
      <c r="D80" s="133" t="s">
        <v>194</v>
      </c>
      <c r="E80" s="133" t="s">
        <v>76</v>
      </c>
      <c r="F80" s="127" t="s">
        <v>52</v>
      </c>
      <c r="G80" s="127">
        <v>11.523687580025594</v>
      </c>
      <c r="H80" s="127">
        <v>8.7370838117106757</v>
      </c>
      <c r="I80" s="127">
        <v>5.9972547777425973</v>
      </c>
      <c r="J80" s="127">
        <v>7.9988046618189088</v>
      </c>
      <c r="K80" s="127">
        <v>5.4971407489393016</v>
      </c>
      <c r="L80" s="127">
        <v>8.9963280293757748</v>
      </c>
      <c r="M80" s="127">
        <v>8.9997593647228626</v>
      </c>
      <c r="N80" s="127">
        <v>8.9999264110677899</v>
      </c>
      <c r="O80" s="127">
        <v>4.8946799891979538</v>
      </c>
      <c r="P80" s="127">
        <v>5.0074016862972286</v>
      </c>
      <c r="Q80" s="127">
        <v>5.0015323322096066</v>
      </c>
      <c r="R80" s="127">
        <v>2.7494016694880656</v>
      </c>
      <c r="S80" s="127" t="s">
        <v>52</v>
      </c>
      <c r="T80" s="127" t="s">
        <v>52</v>
      </c>
      <c r="U80" s="127" t="s">
        <v>52</v>
      </c>
      <c r="V80" s="127" t="s">
        <v>52</v>
      </c>
      <c r="W80" s="127" t="s">
        <v>52</v>
      </c>
      <c r="X80" s="143" t="s">
        <v>52</v>
      </c>
      <c r="Y80" s="127" t="s">
        <v>52</v>
      </c>
      <c r="Z80" s="127" t="s">
        <v>52</v>
      </c>
      <c r="AA80" s="143" t="s">
        <v>52</v>
      </c>
      <c r="AB80" s="127" t="s">
        <v>52</v>
      </c>
      <c r="AC80" s="128" t="s">
        <v>52</v>
      </c>
      <c r="AD80" s="128" t="s">
        <v>52</v>
      </c>
      <c r="AE80" s="128" t="s">
        <v>52</v>
      </c>
      <c r="AF80" s="128" t="s">
        <v>52</v>
      </c>
      <c r="AG80" s="127" t="s">
        <v>52</v>
      </c>
      <c r="AH80" s="127" t="s">
        <v>52</v>
      </c>
      <c r="AI80" s="121"/>
    </row>
    <row r="81" spans="1:35" ht="16" x14ac:dyDescent="0.15">
      <c r="A81" s="133" t="s">
        <v>411</v>
      </c>
      <c r="B81" s="133" t="s">
        <v>412</v>
      </c>
      <c r="C81" s="133" t="s">
        <v>413</v>
      </c>
      <c r="D81" s="133" t="s">
        <v>194</v>
      </c>
      <c r="E81" s="133" t="s">
        <v>76</v>
      </c>
      <c r="F81" s="127" t="s">
        <v>52</v>
      </c>
      <c r="G81" s="127">
        <v>8.9574858419079391</v>
      </c>
      <c r="H81" s="127">
        <v>-3.945827232796475</v>
      </c>
      <c r="I81" s="127">
        <v>3.7116073470010065</v>
      </c>
      <c r="J81" s="127">
        <v>-3.6743092298647753</v>
      </c>
      <c r="K81" s="127">
        <v>6.7210863594751089</v>
      </c>
      <c r="L81" s="127">
        <v>7.4773035956823293</v>
      </c>
      <c r="M81" s="127">
        <v>3.498503491852361</v>
      </c>
      <c r="N81" s="127">
        <v>2.6026604973973235</v>
      </c>
      <c r="O81" s="127">
        <v>3.5074533383439643</v>
      </c>
      <c r="P81" s="127">
        <v>3.4914679898341916</v>
      </c>
      <c r="Q81" s="127">
        <v>3.5023095363386574</v>
      </c>
      <c r="R81" s="127">
        <v>3.50242910405602</v>
      </c>
      <c r="S81" s="127">
        <v>3.4985263617508906</v>
      </c>
      <c r="T81" s="127">
        <v>2.0039023361282631</v>
      </c>
      <c r="U81" s="127">
        <v>0</v>
      </c>
      <c r="V81" s="127">
        <v>0</v>
      </c>
      <c r="W81" s="127">
        <v>0</v>
      </c>
      <c r="X81" s="143">
        <v>0</v>
      </c>
      <c r="Y81" s="127">
        <v>0</v>
      </c>
      <c r="Z81" s="127">
        <v>1.9490254872563728</v>
      </c>
      <c r="AA81" s="143">
        <v>2.535496957403649</v>
      </c>
      <c r="AB81" s="127">
        <v>2.4727992087042461</v>
      </c>
      <c r="AC81" s="128">
        <v>2.4131274131274028</v>
      </c>
      <c r="AD81" s="128">
        <v>2.3562676720075393</v>
      </c>
      <c r="AE81" s="128">
        <v>2.3020257826887662</v>
      </c>
      <c r="AF81" s="128">
        <v>1.2151215121531799E-4</v>
      </c>
      <c r="AG81" s="127" t="s">
        <v>52</v>
      </c>
      <c r="AH81" s="127" t="s">
        <v>52</v>
      </c>
      <c r="AI81" s="121"/>
    </row>
    <row r="82" spans="1:35" ht="17" x14ac:dyDescent="0.15">
      <c r="A82" s="133" t="s">
        <v>414</v>
      </c>
      <c r="B82" s="133" t="s">
        <v>415</v>
      </c>
      <c r="C82" s="133" t="s">
        <v>416</v>
      </c>
      <c r="D82" s="133" t="s">
        <v>194</v>
      </c>
      <c r="E82" s="133" t="s">
        <v>76</v>
      </c>
      <c r="F82" s="127" t="s">
        <v>52</v>
      </c>
      <c r="G82" s="127">
        <v>-3.4551417193722074</v>
      </c>
      <c r="H82" s="127">
        <v>9.3169962392332764</v>
      </c>
      <c r="I82" s="127">
        <v>5.6819442903118329</v>
      </c>
      <c r="J82" s="127">
        <v>7.7181560432636616</v>
      </c>
      <c r="K82" s="127">
        <v>5.3324234743614625</v>
      </c>
      <c r="L82" s="127">
        <v>7.7279037482647084</v>
      </c>
      <c r="M82" s="127">
        <v>3.9261168384879568</v>
      </c>
      <c r="N82" s="127">
        <v>7.2910639001405144</v>
      </c>
      <c r="O82" s="127">
        <v>4.4071191925417992</v>
      </c>
      <c r="P82" s="127">
        <v>3.9111504686001126</v>
      </c>
      <c r="Q82" s="127">
        <v>3.9059725871742046</v>
      </c>
      <c r="R82" s="127">
        <v>2.4605290137379399</v>
      </c>
      <c r="S82" s="127" t="s">
        <v>52</v>
      </c>
      <c r="T82" s="127" t="s">
        <v>52</v>
      </c>
      <c r="U82" s="127" t="s">
        <v>52</v>
      </c>
      <c r="V82" s="127" t="s">
        <v>52</v>
      </c>
      <c r="W82" s="127" t="s">
        <v>52</v>
      </c>
      <c r="X82" s="143" t="s">
        <v>52</v>
      </c>
      <c r="Y82" s="127" t="s">
        <v>52</v>
      </c>
      <c r="Z82" s="127" t="s">
        <v>52</v>
      </c>
      <c r="AA82" s="143" t="s">
        <v>52</v>
      </c>
      <c r="AB82" s="127" t="s">
        <v>52</v>
      </c>
      <c r="AC82" s="128" t="s">
        <v>52</v>
      </c>
      <c r="AD82" s="128" t="s">
        <v>52</v>
      </c>
      <c r="AE82" s="128" t="s">
        <v>52</v>
      </c>
      <c r="AF82" s="128" t="s">
        <v>52</v>
      </c>
      <c r="AG82" s="127" t="s">
        <v>52</v>
      </c>
      <c r="AH82" s="127" t="s">
        <v>52</v>
      </c>
      <c r="AI82" s="121"/>
    </row>
    <row r="83" spans="1:35" ht="17" x14ac:dyDescent="0.15">
      <c r="A83" s="133" t="s">
        <v>417</v>
      </c>
      <c r="B83" s="133" t="s">
        <v>418</v>
      </c>
      <c r="C83" s="133" t="s">
        <v>419</v>
      </c>
      <c r="D83" s="133" t="s">
        <v>194</v>
      </c>
      <c r="E83" s="133" t="s">
        <v>76</v>
      </c>
      <c r="F83" s="127" t="s">
        <v>52</v>
      </c>
      <c r="G83" s="127">
        <v>18.879155435759202</v>
      </c>
      <c r="H83" s="127">
        <v>1.5399149740198368</v>
      </c>
      <c r="I83" s="127">
        <v>6.3825828061034713</v>
      </c>
      <c r="J83" s="127">
        <v>3.4721007521427225</v>
      </c>
      <c r="K83" s="127">
        <v>7.1676105147493843</v>
      </c>
      <c r="L83" s="127">
        <v>15.009070115939721</v>
      </c>
      <c r="M83" s="127">
        <v>10.890138526951048</v>
      </c>
      <c r="N83" s="127">
        <v>1.8985776128633347</v>
      </c>
      <c r="O83" s="127">
        <v>2.9799113916368185</v>
      </c>
      <c r="P83" s="127">
        <v>2.221829325789713</v>
      </c>
      <c r="Q83" s="127">
        <v>1.5047564139521512</v>
      </c>
      <c r="R83" s="127">
        <v>0</v>
      </c>
      <c r="S83" s="127" t="s">
        <v>52</v>
      </c>
      <c r="T83" s="127" t="s">
        <v>52</v>
      </c>
      <c r="U83" s="127" t="s">
        <v>52</v>
      </c>
      <c r="V83" s="127" t="s">
        <v>52</v>
      </c>
      <c r="W83" s="127" t="s">
        <v>52</v>
      </c>
      <c r="X83" s="143" t="s">
        <v>52</v>
      </c>
      <c r="Y83" s="127" t="s">
        <v>52</v>
      </c>
      <c r="Z83" s="127" t="s">
        <v>52</v>
      </c>
      <c r="AA83" s="143" t="s">
        <v>52</v>
      </c>
      <c r="AB83" s="127" t="s">
        <v>52</v>
      </c>
      <c r="AC83" s="128" t="s">
        <v>52</v>
      </c>
      <c r="AD83" s="128" t="s">
        <v>52</v>
      </c>
      <c r="AE83" s="128" t="s">
        <v>52</v>
      </c>
      <c r="AF83" s="128" t="s">
        <v>52</v>
      </c>
      <c r="AG83" s="127" t="s">
        <v>52</v>
      </c>
      <c r="AH83" s="127" t="s">
        <v>52</v>
      </c>
      <c r="AI83" s="121"/>
    </row>
    <row r="84" spans="1:35" ht="16" x14ac:dyDescent="0.15">
      <c r="A84" s="133" t="s">
        <v>420</v>
      </c>
      <c r="B84" s="133" t="s">
        <v>421</v>
      </c>
      <c r="C84" s="133" t="s">
        <v>422</v>
      </c>
      <c r="D84" s="133" t="s">
        <v>94</v>
      </c>
      <c r="E84" s="133" t="s">
        <v>76</v>
      </c>
      <c r="F84" s="127" t="s">
        <v>52</v>
      </c>
      <c r="G84" s="127">
        <v>-0.83798882681563214</v>
      </c>
      <c r="H84" s="127">
        <v>-0.84507042253521547</v>
      </c>
      <c r="I84" s="127">
        <v>5.3977272727272663</v>
      </c>
      <c r="J84" s="127">
        <v>10.781671159029656</v>
      </c>
      <c r="K84" s="127">
        <v>8.5158150851581524</v>
      </c>
      <c r="L84" s="127">
        <v>8.4080717488789247</v>
      </c>
      <c r="M84" s="127">
        <v>5.9979317476732206</v>
      </c>
      <c r="N84" s="127">
        <v>2.9756097560975689</v>
      </c>
      <c r="O84" s="127">
        <v>4.9739459971577418</v>
      </c>
      <c r="P84" s="127">
        <v>0</v>
      </c>
      <c r="Q84" s="127">
        <v>2.436823104693147</v>
      </c>
      <c r="R84" s="127">
        <v>3.9647577092510886</v>
      </c>
      <c r="S84" s="127">
        <v>4.9576271186440692</v>
      </c>
      <c r="T84" s="127">
        <v>2.9874848607186095</v>
      </c>
      <c r="U84" s="127">
        <v>0</v>
      </c>
      <c r="V84" s="127">
        <v>0</v>
      </c>
      <c r="W84" s="127">
        <v>1.9600156801254514</v>
      </c>
      <c r="X84" s="143">
        <v>0</v>
      </c>
      <c r="Y84" s="127">
        <v>0</v>
      </c>
      <c r="Z84" s="127">
        <v>1.9607843137254832</v>
      </c>
      <c r="AA84" s="143">
        <v>1.9607843137254832</v>
      </c>
      <c r="AB84" s="127">
        <v>2.9585798816567976</v>
      </c>
      <c r="AC84" s="128">
        <v>2.9813218390804419</v>
      </c>
      <c r="AD84" s="128">
        <v>1.9881409138472472</v>
      </c>
      <c r="AE84" s="128">
        <v>1.983584131326938</v>
      </c>
      <c r="AF84" s="128">
        <v>1.9769841269841322</v>
      </c>
      <c r="AG84" s="127">
        <v>3</v>
      </c>
      <c r="AH84" s="127">
        <v>0</v>
      </c>
      <c r="AI84" s="121"/>
    </row>
    <row r="85" spans="1:35" ht="16" x14ac:dyDescent="0.15">
      <c r="A85" s="133" t="s">
        <v>423</v>
      </c>
      <c r="B85" s="133" t="s">
        <v>424</v>
      </c>
      <c r="C85" s="133" t="s">
        <v>425</v>
      </c>
      <c r="D85" s="133" t="s">
        <v>94</v>
      </c>
      <c r="E85" s="133" t="s">
        <v>78</v>
      </c>
      <c r="F85" s="127" t="s">
        <v>52</v>
      </c>
      <c r="G85" s="127" t="s">
        <v>52</v>
      </c>
      <c r="H85" s="127" t="s">
        <v>52</v>
      </c>
      <c r="I85" s="127" t="s">
        <v>52</v>
      </c>
      <c r="J85" s="127" t="s">
        <v>52</v>
      </c>
      <c r="K85" s="127" t="s">
        <v>52</v>
      </c>
      <c r="L85" s="127" t="s">
        <v>52</v>
      </c>
      <c r="M85" s="127" t="s">
        <v>52</v>
      </c>
      <c r="N85" s="127" t="s">
        <v>52</v>
      </c>
      <c r="O85" s="127" t="s">
        <v>52</v>
      </c>
      <c r="P85" s="127" t="s">
        <v>52</v>
      </c>
      <c r="Q85" s="127" t="s">
        <v>52</v>
      </c>
      <c r="R85" s="127" t="s">
        <v>52</v>
      </c>
      <c r="S85" s="127" t="s">
        <v>52</v>
      </c>
      <c r="T85" s="127">
        <v>2.951894760561629</v>
      </c>
      <c r="U85" s="127">
        <v>-3.0189590629134955E-3</v>
      </c>
      <c r="V85" s="127">
        <v>-0.62871720556714195</v>
      </c>
      <c r="W85" s="127">
        <v>-0.6273783030404303</v>
      </c>
      <c r="X85" s="143">
        <v>0</v>
      </c>
      <c r="Y85" s="127">
        <v>0</v>
      </c>
      <c r="Z85" s="127">
        <v>3.9500737581497081</v>
      </c>
      <c r="AA85" s="143">
        <v>4.5492312556525416</v>
      </c>
      <c r="AB85" s="127">
        <v>4.4940501308127212</v>
      </c>
      <c r="AC85" s="128">
        <v>1.0001480703738297</v>
      </c>
      <c r="AD85" s="128">
        <v>3.9496481501226199</v>
      </c>
      <c r="AE85" s="128">
        <v>4.949003468148792</v>
      </c>
      <c r="AF85" s="128">
        <v>1.949209277324073</v>
      </c>
      <c r="AG85" s="127">
        <v>0</v>
      </c>
      <c r="AH85" s="127">
        <v>4.9897544666930278</v>
      </c>
      <c r="AI85" s="121"/>
    </row>
    <row r="86" spans="1:35" ht="16" x14ac:dyDescent="0.15">
      <c r="A86" s="133" t="s">
        <v>426</v>
      </c>
      <c r="B86" s="133" t="s">
        <v>427</v>
      </c>
      <c r="C86" s="133" t="s">
        <v>428</v>
      </c>
      <c r="D86" s="133" t="s">
        <v>94</v>
      </c>
      <c r="E86" s="133" t="s">
        <v>76</v>
      </c>
      <c r="F86" s="127" t="s">
        <v>52</v>
      </c>
      <c r="G86" s="127">
        <v>31.637619720521286</v>
      </c>
      <c r="H86" s="127">
        <v>-8.9217557251908346</v>
      </c>
      <c r="I86" s="127">
        <v>6.9015191199580954</v>
      </c>
      <c r="J86" s="127">
        <v>6.3824574298664771</v>
      </c>
      <c r="K86" s="127">
        <v>3.1437125748502837</v>
      </c>
      <c r="L86" s="127">
        <v>6.3637378586580411</v>
      </c>
      <c r="M86" s="127">
        <v>6.7282460375774207</v>
      </c>
      <c r="N86" s="127">
        <v>5.8025177025963615</v>
      </c>
      <c r="O86" s="127">
        <v>0.99460866332033504</v>
      </c>
      <c r="P86" s="127">
        <v>-0.49700874367233894</v>
      </c>
      <c r="Q86" s="127">
        <v>4.9764129127740233</v>
      </c>
      <c r="R86" s="127">
        <v>4.9519781478544473</v>
      </c>
      <c r="S86" s="127">
        <v>3.1651414658718835</v>
      </c>
      <c r="T86" s="127">
        <v>1.904296875</v>
      </c>
      <c r="U86" s="127">
        <v>0</v>
      </c>
      <c r="V86" s="127">
        <v>-7.9859447372712111E-3</v>
      </c>
      <c r="W86" s="127">
        <v>-0.99033623512498536</v>
      </c>
      <c r="X86" s="143">
        <v>-8.0664676938013713E-3</v>
      </c>
      <c r="Y86" s="127">
        <v>-7.260406582767498E-2</v>
      </c>
      <c r="Z86" s="127">
        <v>4.0364898684104311</v>
      </c>
      <c r="AA86" s="143">
        <v>3.8178008846123879</v>
      </c>
      <c r="AB86" s="127">
        <v>3.595186486284474</v>
      </c>
      <c r="AC86" s="128">
        <v>3.5930735930736146</v>
      </c>
      <c r="AD86" s="128">
        <v>3.4823791614430943</v>
      </c>
      <c r="AE86" s="128">
        <v>3.3651904697805892</v>
      </c>
      <c r="AF86" s="128">
        <v>3.2491209792941662</v>
      </c>
      <c r="AG86" s="127">
        <v>3.2</v>
      </c>
      <c r="AH86" s="127">
        <v>2.7694565018035098</v>
      </c>
      <c r="AI86" s="121"/>
    </row>
    <row r="87" spans="1:35" ht="16" x14ac:dyDescent="0.15">
      <c r="A87" s="133" t="s">
        <v>429</v>
      </c>
      <c r="B87" s="133" t="s">
        <v>430</v>
      </c>
      <c r="C87" s="133" t="s">
        <v>431</v>
      </c>
      <c r="D87" s="133" t="s">
        <v>94</v>
      </c>
      <c r="E87" s="133" t="s">
        <v>76</v>
      </c>
      <c r="F87" s="127" t="s">
        <v>52</v>
      </c>
      <c r="G87" s="127">
        <v>6.615715309290664</v>
      </c>
      <c r="H87" s="127">
        <v>4.5698924731182728</v>
      </c>
      <c r="I87" s="127">
        <v>6.3624678663239109</v>
      </c>
      <c r="J87" s="127">
        <v>8.6304128902316251</v>
      </c>
      <c r="K87" s="127">
        <v>6.7117827013998266</v>
      </c>
      <c r="L87" s="127">
        <v>4.9865346190600235</v>
      </c>
      <c r="M87" s="127">
        <v>2.9871741828713283</v>
      </c>
      <c r="N87" s="127">
        <v>4.9493813273340947</v>
      </c>
      <c r="O87" s="127">
        <v>3.9810136273158605</v>
      </c>
      <c r="P87" s="127">
        <v>3.7549698129877811</v>
      </c>
      <c r="Q87" s="127">
        <v>2.9520295202952269</v>
      </c>
      <c r="R87" s="127">
        <v>4.7146401985111481</v>
      </c>
      <c r="S87" s="127">
        <v>4.4233807266982552</v>
      </c>
      <c r="T87" s="127">
        <v>2.9311649016641468</v>
      </c>
      <c r="U87" s="127">
        <v>0</v>
      </c>
      <c r="V87" s="127">
        <v>2.4557535672729642</v>
      </c>
      <c r="W87" s="127">
        <v>1.9844590555887436</v>
      </c>
      <c r="X87" s="143">
        <v>1.9399835892626838</v>
      </c>
      <c r="Y87" s="127">
        <v>0</v>
      </c>
      <c r="Z87" s="127">
        <v>2.8229747599608945</v>
      </c>
      <c r="AA87" s="143">
        <v>2.751062402147153</v>
      </c>
      <c r="AB87" s="127">
        <v>2.9005224205485458</v>
      </c>
      <c r="AC87" s="128">
        <v>2.607224073192671</v>
      </c>
      <c r="AD87" s="128">
        <v>2.5667456963199609</v>
      </c>
      <c r="AE87" s="128">
        <v>2.4874371859296427</v>
      </c>
      <c r="AF87" s="128">
        <v>2.409217945574897</v>
      </c>
      <c r="AG87" s="127">
        <v>3</v>
      </c>
      <c r="AH87" s="127">
        <v>2.994234703366188</v>
      </c>
      <c r="AI87" s="121"/>
    </row>
    <row r="88" spans="1:35" ht="16" x14ac:dyDescent="0.15">
      <c r="A88" s="133" t="s">
        <v>432</v>
      </c>
      <c r="B88" s="133" t="s">
        <v>433</v>
      </c>
      <c r="C88" s="133" t="s">
        <v>434</v>
      </c>
      <c r="D88" s="133" t="s">
        <v>94</v>
      </c>
      <c r="E88" s="133" t="s">
        <v>76</v>
      </c>
      <c r="F88" s="127" t="s">
        <v>52</v>
      </c>
      <c r="G88" s="127">
        <v>6.6501667922091769</v>
      </c>
      <c r="H88" s="127">
        <v>9.7770154373928051</v>
      </c>
      <c r="I88" s="127">
        <v>4.4944852941176521</v>
      </c>
      <c r="J88" s="127">
        <v>4.5034743601020324</v>
      </c>
      <c r="K88" s="127">
        <v>5.9675111522599025</v>
      </c>
      <c r="L88" s="127">
        <v>3.4948371723590128</v>
      </c>
      <c r="M88" s="127">
        <v>14.067536454336135</v>
      </c>
      <c r="N88" s="127">
        <v>4.9115252640785911</v>
      </c>
      <c r="O88" s="127">
        <v>4.0082088116462558</v>
      </c>
      <c r="P88" s="127">
        <v>3.0151683314835225</v>
      </c>
      <c r="Q88" s="127">
        <v>2.5019452923924064</v>
      </c>
      <c r="R88" s="127">
        <v>3.4978102189781026</v>
      </c>
      <c r="S88" s="127">
        <v>3.0015797788309584</v>
      </c>
      <c r="T88" s="127">
        <v>2.4978089395267347</v>
      </c>
      <c r="U88" s="127">
        <v>0</v>
      </c>
      <c r="V88" s="127">
        <v>0</v>
      </c>
      <c r="W88" s="127">
        <v>0</v>
      </c>
      <c r="X88" s="143">
        <v>0</v>
      </c>
      <c r="Y88" s="127">
        <v>0</v>
      </c>
      <c r="Z88" s="127">
        <v>2.6720820863616934</v>
      </c>
      <c r="AA88" s="143">
        <v>2.6025400791172215</v>
      </c>
      <c r="AB88" s="127">
        <v>2.9880275974025983</v>
      </c>
      <c r="AC88" s="128">
        <v>2.9900004925865753</v>
      </c>
      <c r="AD88" s="128">
        <v>2.3914291180409331</v>
      </c>
      <c r="AE88" s="128">
        <v>2.3355754857997009</v>
      </c>
      <c r="AF88" s="128">
        <v>2.2822850100419854</v>
      </c>
      <c r="AG88" s="127">
        <v>3</v>
      </c>
      <c r="AH88" s="127">
        <v>2.989860473177921</v>
      </c>
      <c r="AI88" s="121"/>
    </row>
    <row r="89" spans="1:35" ht="16" x14ac:dyDescent="0.15">
      <c r="A89" s="133" t="s">
        <v>435</v>
      </c>
      <c r="B89" s="133" t="s">
        <v>436</v>
      </c>
      <c r="C89" s="133" t="s">
        <v>437</v>
      </c>
      <c r="D89" s="133" t="s">
        <v>94</v>
      </c>
      <c r="E89" s="133" t="s">
        <v>76</v>
      </c>
      <c r="F89" s="127" t="s">
        <v>52</v>
      </c>
      <c r="G89" s="127">
        <v>17.541924095322159</v>
      </c>
      <c r="H89" s="127">
        <v>39.722170076966421</v>
      </c>
      <c r="I89" s="127">
        <v>4.4740024183796692</v>
      </c>
      <c r="J89" s="127">
        <v>-22.055041152263371</v>
      </c>
      <c r="K89" s="127">
        <v>19.79871308364956</v>
      </c>
      <c r="L89" s="127">
        <v>6.0046825506128556</v>
      </c>
      <c r="M89" s="127">
        <v>29.920748343510468</v>
      </c>
      <c r="N89" s="127">
        <v>6</v>
      </c>
      <c r="O89" s="127">
        <v>3.7735849056603712</v>
      </c>
      <c r="P89" s="127">
        <v>4.5454545454545467</v>
      </c>
      <c r="Q89" s="127">
        <v>2.6086956521739211</v>
      </c>
      <c r="R89" s="127">
        <v>1.6949152542372872</v>
      </c>
      <c r="S89" s="127">
        <v>2.9166666666666572</v>
      </c>
      <c r="T89" s="127">
        <v>0</v>
      </c>
      <c r="U89" s="127">
        <v>0</v>
      </c>
      <c r="V89" s="127">
        <v>0</v>
      </c>
      <c r="W89" s="127">
        <v>0</v>
      </c>
      <c r="X89" s="143">
        <v>0</v>
      </c>
      <c r="Y89" s="127">
        <v>0</v>
      </c>
      <c r="Z89" s="127">
        <v>0</v>
      </c>
      <c r="AA89" s="143">
        <v>0</v>
      </c>
      <c r="AB89" s="127">
        <v>0</v>
      </c>
      <c r="AC89" s="128">
        <v>4.0485829959514108</v>
      </c>
      <c r="AD89" s="128">
        <v>3.8910505836575959</v>
      </c>
      <c r="AE89" s="128">
        <v>3.7453183520599254</v>
      </c>
      <c r="AF89" s="128">
        <v>3.6101083032490973</v>
      </c>
      <c r="AG89" s="127">
        <v>3.5</v>
      </c>
      <c r="AH89" s="127">
        <v>3.3670033670033668</v>
      </c>
      <c r="AI89" s="121"/>
    </row>
    <row r="90" spans="1:35" ht="17" x14ac:dyDescent="0.15">
      <c r="A90" s="133" t="s">
        <v>438</v>
      </c>
      <c r="B90" s="17" t="s">
        <v>439</v>
      </c>
      <c r="C90" s="133" t="s">
        <v>440</v>
      </c>
      <c r="D90" s="133" t="s">
        <v>194</v>
      </c>
      <c r="E90" s="133" t="s">
        <v>82</v>
      </c>
      <c r="F90" s="127" t="s">
        <v>52</v>
      </c>
      <c r="G90" s="127">
        <v>3.518518518518519</v>
      </c>
      <c r="H90" s="127">
        <v>19.171735241502688</v>
      </c>
      <c r="I90" s="127">
        <v>4.6534668327904143</v>
      </c>
      <c r="J90" s="127">
        <v>5.9999713125923364</v>
      </c>
      <c r="K90" s="127">
        <v>5.7415426251691457</v>
      </c>
      <c r="L90" s="127">
        <v>4.9038301575317007</v>
      </c>
      <c r="M90" s="127">
        <v>9.9347362000609962</v>
      </c>
      <c r="N90" s="127">
        <v>-1.5235410956624094</v>
      </c>
      <c r="O90" s="127">
        <v>2.7223762197732952</v>
      </c>
      <c r="P90" s="127">
        <v>4.9395581492288443</v>
      </c>
      <c r="Q90" s="127">
        <v>4.7488632206136145</v>
      </c>
      <c r="R90" s="127">
        <v>3.5017164298259758</v>
      </c>
      <c r="S90" s="127" t="s">
        <v>52</v>
      </c>
      <c r="T90" s="127" t="s">
        <v>52</v>
      </c>
      <c r="U90" s="127" t="s">
        <v>52</v>
      </c>
      <c r="V90" s="127" t="s">
        <v>52</v>
      </c>
      <c r="W90" s="127" t="s">
        <v>52</v>
      </c>
      <c r="X90" s="143" t="s">
        <v>52</v>
      </c>
      <c r="Y90" s="127" t="s">
        <v>52</v>
      </c>
      <c r="Z90" s="127" t="s">
        <v>52</v>
      </c>
      <c r="AA90" s="143" t="s">
        <v>52</v>
      </c>
      <c r="AB90" s="127" t="s">
        <v>52</v>
      </c>
      <c r="AC90" s="128" t="s">
        <v>52</v>
      </c>
      <c r="AD90" s="128" t="s">
        <v>52</v>
      </c>
      <c r="AE90" s="128" t="s">
        <v>52</v>
      </c>
      <c r="AF90" s="128" t="s">
        <v>52</v>
      </c>
      <c r="AG90" s="127" t="s">
        <v>52</v>
      </c>
      <c r="AH90" s="127" t="s">
        <v>52</v>
      </c>
      <c r="AI90" s="121"/>
    </row>
    <row r="91" spans="1:35" ht="16" x14ac:dyDescent="0.15">
      <c r="A91" s="17" t="s">
        <v>441</v>
      </c>
      <c r="B91" s="133" t="s">
        <v>442</v>
      </c>
      <c r="C91" s="17" t="s">
        <v>443</v>
      </c>
      <c r="D91" s="133" t="s">
        <v>94</v>
      </c>
      <c r="E91" s="133" t="s">
        <v>88</v>
      </c>
      <c r="F91" s="127" t="s">
        <v>52</v>
      </c>
      <c r="G91" s="127" t="s">
        <v>52</v>
      </c>
      <c r="H91" s="127" t="s">
        <v>52</v>
      </c>
      <c r="I91" s="127" t="s">
        <v>52</v>
      </c>
      <c r="J91" s="127" t="s">
        <v>52</v>
      </c>
      <c r="K91" s="127" t="s">
        <v>52</v>
      </c>
      <c r="L91" s="127" t="s">
        <v>52</v>
      </c>
      <c r="M91" s="127" t="s">
        <v>52</v>
      </c>
      <c r="N91" s="127" t="s">
        <v>52</v>
      </c>
      <c r="O91" s="127">
        <v>4.8920863309352569</v>
      </c>
      <c r="P91" s="127">
        <v>3.0006858710562483</v>
      </c>
      <c r="Q91" s="127">
        <v>1.5481937739304072</v>
      </c>
      <c r="R91" s="127">
        <v>2.8032786885245855</v>
      </c>
      <c r="S91" s="127">
        <v>2.9022484452240462</v>
      </c>
      <c r="T91" s="127">
        <v>2.9443669611033556</v>
      </c>
      <c r="U91" s="127">
        <v>0</v>
      </c>
      <c r="V91" s="127">
        <v>0</v>
      </c>
      <c r="W91" s="127">
        <v>1.9870540418485518</v>
      </c>
      <c r="X91" s="143">
        <v>1.9778597785977903</v>
      </c>
      <c r="Y91" s="127">
        <v>1.9829208279056099</v>
      </c>
      <c r="Z91" s="127">
        <v>1.9869429463525545</v>
      </c>
      <c r="AA91" s="143">
        <v>1.9899805176732732</v>
      </c>
      <c r="AB91" s="127">
        <v>2.9881293491608618</v>
      </c>
      <c r="AC91" s="128">
        <v>2.9941706412294433</v>
      </c>
      <c r="AD91" s="128">
        <v>1.9938255724209153</v>
      </c>
      <c r="AE91" s="128">
        <v>1.9926850800857587</v>
      </c>
      <c r="AF91" s="128">
        <v>1.9908495115617648</v>
      </c>
      <c r="AG91" s="127">
        <v>6.1</v>
      </c>
      <c r="AH91" s="127">
        <v>2.9835390946502049</v>
      </c>
      <c r="AI91" s="19"/>
    </row>
    <row r="92" spans="1:35" ht="16" x14ac:dyDescent="0.15">
      <c r="A92" s="17" t="s">
        <v>444</v>
      </c>
      <c r="B92" s="133" t="s">
        <v>445</v>
      </c>
      <c r="C92" s="17" t="s">
        <v>446</v>
      </c>
      <c r="D92" s="133" t="s">
        <v>94</v>
      </c>
      <c r="E92" s="133" t="s">
        <v>78</v>
      </c>
      <c r="F92" s="127" t="s">
        <v>52</v>
      </c>
      <c r="G92" s="127" t="s">
        <v>52</v>
      </c>
      <c r="H92" s="127" t="s">
        <v>52</v>
      </c>
      <c r="I92" s="127" t="s">
        <v>52</v>
      </c>
      <c r="J92" s="127" t="s">
        <v>52</v>
      </c>
      <c r="K92" s="127" t="s">
        <v>52</v>
      </c>
      <c r="L92" s="127" t="s">
        <v>52</v>
      </c>
      <c r="M92" s="127" t="s">
        <v>52</v>
      </c>
      <c r="N92" s="127" t="s">
        <v>52</v>
      </c>
      <c r="O92" s="127" t="s">
        <v>52</v>
      </c>
      <c r="P92" s="127" t="s">
        <v>52</v>
      </c>
      <c r="Q92" s="127" t="s">
        <v>52</v>
      </c>
      <c r="R92" s="127" t="s">
        <v>52</v>
      </c>
      <c r="S92" s="127" t="s">
        <v>52</v>
      </c>
      <c r="T92" s="127">
        <v>1.6998185633899396</v>
      </c>
      <c r="U92" s="127">
        <v>0</v>
      </c>
      <c r="V92" s="127">
        <v>0</v>
      </c>
      <c r="W92" s="127">
        <v>0</v>
      </c>
      <c r="X92" s="143">
        <v>0</v>
      </c>
      <c r="Y92" s="127">
        <v>0</v>
      </c>
      <c r="Z92" s="127">
        <v>3.7497739118996343</v>
      </c>
      <c r="AA92" s="143">
        <v>4.9898965886128632</v>
      </c>
      <c r="AB92" s="127">
        <v>5.9897956103009964</v>
      </c>
      <c r="AC92" s="128">
        <v>2.990144415643603</v>
      </c>
      <c r="AD92" s="128">
        <v>3.990264611725336</v>
      </c>
      <c r="AE92" s="128">
        <v>4.9900929533637388</v>
      </c>
      <c r="AF92" s="128">
        <v>2.9897931008277254</v>
      </c>
      <c r="AG92" s="127">
        <v>5</v>
      </c>
      <c r="AH92" s="127">
        <v>4.9900725669003458</v>
      </c>
      <c r="AI92" s="19"/>
    </row>
    <row r="93" spans="1:35" ht="16" x14ac:dyDescent="0.15">
      <c r="A93" s="133" t="s">
        <v>447</v>
      </c>
      <c r="B93" s="133" t="s">
        <v>448</v>
      </c>
      <c r="C93" s="133" t="s">
        <v>449</v>
      </c>
      <c r="D93" s="133" t="s">
        <v>94</v>
      </c>
      <c r="E93" s="133" t="s">
        <v>86</v>
      </c>
      <c r="F93" s="127" t="s">
        <v>52</v>
      </c>
      <c r="G93" s="127">
        <v>13.436807095343667</v>
      </c>
      <c r="H93" s="127">
        <v>5.2775605942142221</v>
      </c>
      <c r="I93" s="127">
        <v>4.4931303379131151</v>
      </c>
      <c r="J93" s="127">
        <v>8.4932480454868511</v>
      </c>
      <c r="K93" s="127">
        <v>5.8958401572223949</v>
      </c>
      <c r="L93" s="127">
        <v>13.733374574698431</v>
      </c>
      <c r="M93" s="127">
        <v>19.79874898014684</v>
      </c>
      <c r="N93" s="127">
        <v>10.908059023836557</v>
      </c>
      <c r="O93" s="127">
        <v>5.0046054651519825</v>
      </c>
      <c r="P93" s="127">
        <v>5.7407407407407334</v>
      </c>
      <c r="Q93" s="127">
        <v>6.9499493040833187</v>
      </c>
      <c r="R93" s="127">
        <v>16.995604585021113</v>
      </c>
      <c r="S93" s="127">
        <v>3.6464088397789993</v>
      </c>
      <c r="T93" s="127">
        <v>2.7221037668798971</v>
      </c>
      <c r="U93" s="127">
        <v>0</v>
      </c>
      <c r="V93" s="127">
        <v>3.9368989137203272</v>
      </c>
      <c r="W93" s="127">
        <v>1.9904140593795887</v>
      </c>
      <c r="X93" s="143">
        <v>0</v>
      </c>
      <c r="Y93" s="127">
        <v>1.9711507081783042</v>
      </c>
      <c r="Z93" s="127">
        <v>3.2004096524355097</v>
      </c>
      <c r="AA93" s="143">
        <v>1.9909446132853725</v>
      </c>
      <c r="AB93" s="127">
        <v>7.2974945268791114</v>
      </c>
      <c r="AC93" s="128">
        <v>13.602357742008619</v>
      </c>
      <c r="AD93" s="128">
        <v>4.9890241468768748</v>
      </c>
      <c r="AE93" s="128">
        <v>7.1279224482037638</v>
      </c>
      <c r="AF93" s="128">
        <v>4.4357700496806247</v>
      </c>
      <c r="AG93" s="127">
        <v>6.4</v>
      </c>
      <c r="AH93" s="127">
        <v>4.9912154607890109</v>
      </c>
      <c r="AI93" s="121"/>
    </row>
    <row r="94" spans="1:35" ht="16" x14ac:dyDescent="0.15">
      <c r="A94" s="133" t="s">
        <v>450</v>
      </c>
      <c r="B94" s="133" t="s">
        <v>451</v>
      </c>
      <c r="C94" s="133" t="s">
        <v>452</v>
      </c>
      <c r="D94" s="133" t="s">
        <v>94</v>
      </c>
      <c r="E94" s="133" t="s">
        <v>78</v>
      </c>
      <c r="F94" s="127" t="s">
        <v>52</v>
      </c>
      <c r="G94" s="127" t="s">
        <v>52</v>
      </c>
      <c r="H94" s="127" t="s">
        <v>52</v>
      </c>
      <c r="I94" s="127" t="s">
        <v>52</v>
      </c>
      <c r="J94" s="127" t="s">
        <v>52</v>
      </c>
      <c r="K94" s="127" t="s">
        <v>52</v>
      </c>
      <c r="L94" s="127" t="s">
        <v>52</v>
      </c>
      <c r="M94" s="127" t="s">
        <v>52</v>
      </c>
      <c r="N94" s="127" t="s">
        <v>52</v>
      </c>
      <c r="O94" s="127" t="s">
        <v>52</v>
      </c>
      <c r="P94" s="127" t="s">
        <v>52</v>
      </c>
      <c r="Q94" s="127" t="s">
        <v>52</v>
      </c>
      <c r="R94" s="127" t="s">
        <v>52</v>
      </c>
      <c r="S94" s="127" t="s">
        <v>52</v>
      </c>
      <c r="T94" s="127">
        <v>2.495833469494471</v>
      </c>
      <c r="U94" s="127">
        <v>0</v>
      </c>
      <c r="V94" s="127">
        <v>-0.25028096828444291</v>
      </c>
      <c r="W94" s="127">
        <v>1.9001957729034302</v>
      </c>
      <c r="X94" s="143">
        <v>0</v>
      </c>
      <c r="Y94" s="127">
        <v>0</v>
      </c>
      <c r="Z94" s="127">
        <v>3.989868494310822</v>
      </c>
      <c r="AA94" s="143">
        <v>3.98986509414756</v>
      </c>
      <c r="AB94" s="127">
        <v>4.9897753477106788</v>
      </c>
      <c r="AC94" s="128">
        <v>4.9902267531409139</v>
      </c>
      <c r="AD94" s="128">
        <v>3.9899215830745849</v>
      </c>
      <c r="AE94" s="128">
        <v>4.9900995109854236</v>
      </c>
      <c r="AF94" s="128">
        <v>2.9898789474635725</v>
      </c>
      <c r="AG94" s="127">
        <v>5</v>
      </c>
      <c r="AH94" s="127">
        <v>4.9901923634175134</v>
      </c>
      <c r="AI94" s="121"/>
    </row>
    <row r="95" spans="1:35" ht="17" x14ac:dyDescent="0.15">
      <c r="A95" s="133" t="s">
        <v>453</v>
      </c>
      <c r="B95" s="133" t="s">
        <v>454</v>
      </c>
      <c r="C95" s="133" t="s">
        <v>455</v>
      </c>
      <c r="D95" s="133" t="s">
        <v>194</v>
      </c>
      <c r="E95" s="133" t="s">
        <v>76</v>
      </c>
      <c r="F95" s="127" t="s">
        <v>52</v>
      </c>
      <c r="G95" s="127">
        <v>9.3580914904082704</v>
      </c>
      <c r="H95" s="127">
        <v>12.987743168784434</v>
      </c>
      <c r="I95" s="127">
        <v>6.1206210191082562</v>
      </c>
      <c r="J95" s="127">
        <v>9.4720060020632104</v>
      </c>
      <c r="K95" s="127">
        <v>9.9117621862417735</v>
      </c>
      <c r="L95" s="127">
        <v>5.9002338269680479</v>
      </c>
      <c r="M95" s="127">
        <v>3.6799882240376718</v>
      </c>
      <c r="N95" s="127">
        <v>5.8990558671115281</v>
      </c>
      <c r="O95" s="127">
        <v>4.8934173481699901</v>
      </c>
      <c r="P95" s="127">
        <v>4.8504601226993884</v>
      </c>
      <c r="Q95" s="127">
        <v>4.7906381422563555</v>
      </c>
      <c r="R95" s="127">
        <v>2.5010178561042125</v>
      </c>
      <c r="S95" s="127" t="s">
        <v>52</v>
      </c>
      <c r="T95" s="127" t="s">
        <v>52</v>
      </c>
      <c r="U95" s="127" t="s">
        <v>52</v>
      </c>
      <c r="V95" s="127" t="s">
        <v>52</v>
      </c>
      <c r="W95" s="127" t="s">
        <v>52</v>
      </c>
      <c r="X95" s="143" t="s">
        <v>52</v>
      </c>
      <c r="Y95" s="127" t="s">
        <v>52</v>
      </c>
      <c r="Z95" s="127" t="s">
        <v>52</v>
      </c>
      <c r="AA95" s="143" t="s">
        <v>52</v>
      </c>
      <c r="AB95" s="127" t="s">
        <v>52</v>
      </c>
      <c r="AC95" s="128" t="s">
        <v>52</v>
      </c>
      <c r="AD95" s="128" t="s">
        <v>52</v>
      </c>
      <c r="AE95" s="128" t="s">
        <v>52</v>
      </c>
      <c r="AF95" s="128" t="s">
        <v>52</v>
      </c>
      <c r="AG95" s="127" t="s">
        <v>52</v>
      </c>
      <c r="AH95" s="127" t="s">
        <v>52</v>
      </c>
      <c r="AI95" s="121"/>
    </row>
    <row r="96" spans="1:35" ht="16" x14ac:dyDescent="0.15">
      <c r="A96" s="133" t="s">
        <v>456</v>
      </c>
      <c r="B96" s="133" t="s">
        <v>457</v>
      </c>
      <c r="C96" s="133" t="s">
        <v>458</v>
      </c>
      <c r="D96" s="133" t="s">
        <v>94</v>
      </c>
      <c r="E96" s="133" t="s">
        <v>76</v>
      </c>
      <c r="F96" s="127" t="s">
        <v>52</v>
      </c>
      <c r="G96" s="127">
        <v>14.373003749479224</v>
      </c>
      <c r="H96" s="127">
        <v>9.5677513355997945</v>
      </c>
      <c r="I96" s="127">
        <v>5.0199468085106389</v>
      </c>
      <c r="J96" s="127">
        <v>2.184235517568851</v>
      </c>
      <c r="K96" s="127">
        <v>3.9859562164394902</v>
      </c>
      <c r="L96" s="127">
        <v>5.0049652432969225</v>
      </c>
      <c r="M96" s="127">
        <v>3.8963495365992031</v>
      </c>
      <c r="N96" s="127">
        <v>2.8035681776806882</v>
      </c>
      <c r="O96" s="127">
        <v>2.9130511776164383</v>
      </c>
      <c r="P96" s="127">
        <v>3.8888410909403603</v>
      </c>
      <c r="Q96" s="127">
        <v>3.9006211180124097</v>
      </c>
      <c r="R96" s="127">
        <v>4.7983421010680587</v>
      </c>
      <c r="S96" s="127">
        <v>3.9017341040462554</v>
      </c>
      <c r="T96" s="127">
        <v>2.4009955347338945</v>
      </c>
      <c r="U96" s="127">
        <v>0</v>
      </c>
      <c r="V96" s="127">
        <v>0</v>
      </c>
      <c r="W96" s="127">
        <v>3.5742369004217522</v>
      </c>
      <c r="X96" s="143">
        <v>0</v>
      </c>
      <c r="Y96" s="127">
        <v>0</v>
      </c>
      <c r="Z96" s="127">
        <v>3.4508937814894169</v>
      </c>
      <c r="AA96" s="143">
        <v>3.3357795716858929</v>
      </c>
      <c r="AB96" s="127">
        <v>3.2280973594163598</v>
      </c>
      <c r="AC96" s="128">
        <v>3.1271499155669513</v>
      </c>
      <c r="AD96" s="128">
        <v>3.0323245800230492</v>
      </c>
      <c r="AE96" s="128">
        <v>2.9430808169992351</v>
      </c>
      <c r="AF96" s="128">
        <v>2.8590828520784624</v>
      </c>
      <c r="AG96" s="127">
        <v>3</v>
      </c>
      <c r="AH96" s="127">
        <v>2.9902304744427006</v>
      </c>
      <c r="AI96" s="121"/>
    </row>
    <row r="97" spans="1:35" ht="17" x14ac:dyDescent="0.15">
      <c r="A97" s="133" t="s">
        <v>459</v>
      </c>
      <c r="B97" s="133" t="s">
        <v>460</v>
      </c>
      <c r="C97" s="133" t="s">
        <v>461</v>
      </c>
      <c r="D97" s="133" t="s">
        <v>194</v>
      </c>
      <c r="E97" s="133" t="s">
        <v>76</v>
      </c>
      <c r="F97" s="127" t="s">
        <v>52</v>
      </c>
      <c r="G97" s="127">
        <v>14.994899693981623</v>
      </c>
      <c r="H97" s="127">
        <v>6.5050266114725162</v>
      </c>
      <c r="I97" s="127">
        <v>4.4512307977049801</v>
      </c>
      <c r="J97" s="127">
        <v>4.2438203242668493</v>
      </c>
      <c r="K97" s="127">
        <v>5.3034166241713478</v>
      </c>
      <c r="L97" s="127">
        <v>7.4979822437449428</v>
      </c>
      <c r="M97" s="127">
        <v>9.700427960057084</v>
      </c>
      <c r="N97" s="127">
        <v>5.0030798713298026</v>
      </c>
      <c r="O97" s="127">
        <v>4.4127232433841783</v>
      </c>
      <c r="P97" s="127">
        <v>4.8754603907859462</v>
      </c>
      <c r="Q97" s="127">
        <v>4.7976190476190368</v>
      </c>
      <c r="R97" s="127">
        <v>2.902419629671698</v>
      </c>
      <c r="S97" s="127" t="s">
        <v>52</v>
      </c>
      <c r="T97" s="127" t="s">
        <v>52</v>
      </c>
      <c r="U97" s="127" t="s">
        <v>52</v>
      </c>
      <c r="V97" s="127" t="s">
        <v>52</v>
      </c>
      <c r="W97" s="127" t="s">
        <v>52</v>
      </c>
      <c r="X97" s="143" t="s">
        <v>52</v>
      </c>
      <c r="Y97" s="127" t="s">
        <v>52</v>
      </c>
      <c r="Z97" s="127" t="s">
        <v>52</v>
      </c>
      <c r="AA97" s="143" t="s">
        <v>52</v>
      </c>
      <c r="AB97" s="127" t="s">
        <v>52</v>
      </c>
      <c r="AC97" s="128" t="s">
        <v>52</v>
      </c>
      <c r="AD97" s="128" t="s">
        <v>52</v>
      </c>
      <c r="AE97" s="128" t="s">
        <v>52</v>
      </c>
      <c r="AF97" s="128" t="s">
        <v>52</v>
      </c>
      <c r="AG97" s="127" t="s">
        <v>52</v>
      </c>
      <c r="AH97" s="127" t="s">
        <v>52</v>
      </c>
      <c r="AI97" s="121"/>
    </row>
    <row r="98" spans="1:35" ht="16" x14ac:dyDescent="0.15">
      <c r="A98" s="133" t="s">
        <v>462</v>
      </c>
      <c r="B98" s="133" t="s">
        <v>463</v>
      </c>
      <c r="C98" s="133" t="s">
        <v>464</v>
      </c>
      <c r="D98" s="133" t="s">
        <v>94</v>
      </c>
      <c r="E98" s="133" t="s">
        <v>76</v>
      </c>
      <c r="F98" s="127" t="s">
        <v>52</v>
      </c>
      <c r="G98" s="127">
        <v>3.8503699643737974</v>
      </c>
      <c r="H98" s="127">
        <v>9.8165984958437775</v>
      </c>
      <c r="I98" s="127">
        <v>4.4935720293163541</v>
      </c>
      <c r="J98" s="127">
        <v>5.5421409681499512</v>
      </c>
      <c r="K98" s="127">
        <v>4.4885063732432684</v>
      </c>
      <c r="L98" s="127">
        <v>9.6965905536440431</v>
      </c>
      <c r="M98" s="127">
        <v>4.9995247600038084</v>
      </c>
      <c r="N98" s="127">
        <v>2.4984158595093788</v>
      </c>
      <c r="O98" s="127">
        <v>2.4993376313697837</v>
      </c>
      <c r="P98" s="127">
        <v>2.4987075650525554</v>
      </c>
      <c r="Q98" s="127">
        <v>2.4966375252185742</v>
      </c>
      <c r="R98" s="127">
        <v>3.5020093496268316</v>
      </c>
      <c r="S98" s="127">
        <v>3.0031695721077796</v>
      </c>
      <c r="T98" s="127">
        <v>2.500192322486356</v>
      </c>
      <c r="U98" s="127">
        <v>0</v>
      </c>
      <c r="V98" s="127">
        <v>0</v>
      </c>
      <c r="W98" s="127">
        <v>3.7151005703992723</v>
      </c>
      <c r="X98" s="143">
        <v>1.8959403719516654</v>
      </c>
      <c r="Y98" s="127">
        <v>0</v>
      </c>
      <c r="Z98" s="127">
        <v>3.5508841701583638</v>
      </c>
      <c r="AA98" s="143">
        <v>3.4291200877854644</v>
      </c>
      <c r="AB98" s="127">
        <v>3.3154300112724577</v>
      </c>
      <c r="AC98" s="128">
        <v>3.2090366471985154</v>
      </c>
      <c r="AD98" s="128">
        <v>3.1092593744170172</v>
      </c>
      <c r="AE98" s="128">
        <v>3.0154996682950364</v>
      </c>
      <c r="AF98" s="128">
        <v>2.9272290849481881</v>
      </c>
      <c r="AG98" s="127">
        <v>3</v>
      </c>
      <c r="AH98" s="127">
        <v>2.9877947755011856</v>
      </c>
      <c r="AI98" s="121"/>
    </row>
    <row r="99" spans="1:35" ht="17" x14ac:dyDescent="0.15">
      <c r="A99" s="133" t="s">
        <v>465</v>
      </c>
      <c r="B99" s="133" t="s">
        <v>466</v>
      </c>
      <c r="C99" s="133" t="s">
        <v>467</v>
      </c>
      <c r="D99" s="133" t="s">
        <v>194</v>
      </c>
      <c r="E99" s="133" t="s">
        <v>76</v>
      </c>
      <c r="F99" s="127" t="s">
        <v>52</v>
      </c>
      <c r="G99" s="127">
        <v>-0.84470435347628836</v>
      </c>
      <c r="H99" s="127">
        <v>11.376146788990837</v>
      </c>
      <c r="I99" s="127">
        <v>2.4947046363850092</v>
      </c>
      <c r="J99" s="127">
        <v>7.3708381171067714</v>
      </c>
      <c r="K99" s="127">
        <v>4.9935842600513212</v>
      </c>
      <c r="L99" s="127">
        <v>9.0946124859965494</v>
      </c>
      <c r="M99" s="127">
        <v>9.9981329350261348</v>
      </c>
      <c r="N99" s="127">
        <v>9.5561402019859258</v>
      </c>
      <c r="O99" s="127">
        <v>4.740878456890556</v>
      </c>
      <c r="P99" s="127">
        <v>3.5056578655424602</v>
      </c>
      <c r="Q99" s="127">
        <v>2.9010360843158196</v>
      </c>
      <c r="R99" s="127">
        <v>3.999722241511023</v>
      </c>
      <c r="S99" s="127">
        <v>3.8993122788275372</v>
      </c>
      <c r="T99" s="127">
        <v>2.4998393419445932</v>
      </c>
      <c r="U99" s="127">
        <v>0</v>
      </c>
      <c r="V99" s="127">
        <v>0</v>
      </c>
      <c r="W99" s="127">
        <v>1.8996865203761786</v>
      </c>
      <c r="X99" s="143">
        <v>0</v>
      </c>
      <c r="Y99" s="127">
        <v>1.9011874730819001</v>
      </c>
      <c r="Z99" s="127">
        <v>3.0189590629151164</v>
      </c>
      <c r="AA99" s="143">
        <v>2.9304888055327716</v>
      </c>
      <c r="AB99" s="127">
        <v>2.9951030634324027</v>
      </c>
      <c r="AC99" s="128">
        <v>2.9964617425917828</v>
      </c>
      <c r="AD99" s="128" t="s">
        <v>52</v>
      </c>
      <c r="AE99" s="128" t="s">
        <v>52</v>
      </c>
      <c r="AF99" s="128" t="s">
        <v>52</v>
      </c>
      <c r="AG99" s="127" t="s">
        <v>52</v>
      </c>
      <c r="AH99" s="127" t="s">
        <v>52</v>
      </c>
      <c r="AI99" s="121"/>
    </row>
    <row r="100" spans="1:35" ht="16" x14ac:dyDescent="0.15">
      <c r="A100" s="133" t="s">
        <v>468</v>
      </c>
      <c r="B100" s="133" t="s">
        <v>469</v>
      </c>
      <c r="C100" s="133" t="s">
        <v>470</v>
      </c>
      <c r="D100" s="133" t="s">
        <v>94</v>
      </c>
      <c r="E100" s="133" t="s">
        <v>76</v>
      </c>
      <c r="F100" s="127" t="s">
        <v>52</v>
      </c>
      <c r="G100" s="127">
        <v>6.6586762551604721</v>
      </c>
      <c r="H100" s="127">
        <v>19.115994506180556</v>
      </c>
      <c r="I100" s="127">
        <v>4.5073375262054469</v>
      </c>
      <c r="J100" s="127">
        <v>6.5195586760280975</v>
      </c>
      <c r="K100" s="127">
        <v>8.3992467043314605</v>
      </c>
      <c r="L100" s="127">
        <v>8.8776928422515766</v>
      </c>
      <c r="M100" s="127">
        <v>15.358225626296473</v>
      </c>
      <c r="N100" s="127">
        <v>7.88436268068331</v>
      </c>
      <c r="O100" s="127">
        <v>4.8913391884095176</v>
      </c>
      <c r="P100" s="127">
        <v>4.8343723261214961</v>
      </c>
      <c r="Q100" s="127">
        <v>0</v>
      </c>
      <c r="R100" s="127">
        <v>1.9530111350784125</v>
      </c>
      <c r="S100" s="127">
        <v>2.7275846294602104</v>
      </c>
      <c r="T100" s="127">
        <v>-3.8964653492897128E-2</v>
      </c>
      <c r="U100" s="127">
        <v>0</v>
      </c>
      <c r="V100" s="127">
        <v>-1.0079073393473692</v>
      </c>
      <c r="W100" s="127">
        <v>-0.20250885976261657</v>
      </c>
      <c r="X100" s="143">
        <v>0</v>
      </c>
      <c r="Y100" s="127">
        <v>0</v>
      </c>
      <c r="Z100" s="127">
        <v>0</v>
      </c>
      <c r="AA100" s="143">
        <v>2.0010145989515893</v>
      </c>
      <c r="AB100" s="127">
        <v>2.989610963748901</v>
      </c>
      <c r="AC100" s="128">
        <v>2.9886784353704954</v>
      </c>
      <c r="AD100" s="128">
        <v>-0.53141606752110659</v>
      </c>
      <c r="AE100" s="128">
        <v>2.0008380473496867</v>
      </c>
      <c r="AF100" s="128">
        <v>2.5264455170997162</v>
      </c>
      <c r="AG100" s="127">
        <v>2</v>
      </c>
      <c r="AH100" s="127">
        <v>2.9907184599518755</v>
      </c>
      <c r="AI100" s="121"/>
    </row>
    <row r="101" spans="1:35" ht="17" x14ac:dyDescent="0.15">
      <c r="A101" s="133" t="s">
        <v>471</v>
      </c>
      <c r="B101" s="133" t="s">
        <v>472</v>
      </c>
      <c r="C101" s="133" t="s">
        <v>473</v>
      </c>
      <c r="D101" s="133" t="s">
        <v>194</v>
      </c>
      <c r="E101" s="133" t="s">
        <v>76</v>
      </c>
      <c r="F101" s="127" t="s">
        <v>52</v>
      </c>
      <c r="G101" s="127">
        <v>25.144054478784696</v>
      </c>
      <c r="H101" s="127">
        <v>17.608483326356918</v>
      </c>
      <c r="I101" s="127">
        <v>2.9422232767825278</v>
      </c>
      <c r="J101" s="127">
        <v>-0.54166186469977617</v>
      </c>
      <c r="K101" s="127">
        <v>0</v>
      </c>
      <c r="L101" s="127">
        <v>34.241019698725381</v>
      </c>
      <c r="M101" s="127">
        <v>1.8299525248165764</v>
      </c>
      <c r="N101" s="127">
        <v>14.834279901669916</v>
      </c>
      <c r="O101" s="127">
        <v>4.7612017420831023</v>
      </c>
      <c r="P101" s="127">
        <v>4.8478015783540229</v>
      </c>
      <c r="Q101" s="127">
        <v>4.9596774193548328</v>
      </c>
      <c r="R101" s="127">
        <v>4.4627993341016747</v>
      </c>
      <c r="S101" s="127">
        <v>3.9411584431504849</v>
      </c>
      <c r="T101" s="127">
        <v>2.9484609034084173</v>
      </c>
      <c r="U101" s="127">
        <v>0</v>
      </c>
      <c r="V101" s="127">
        <v>0</v>
      </c>
      <c r="W101" s="127">
        <v>1.9475312177797974</v>
      </c>
      <c r="X101" s="143">
        <v>1.9496572648612265</v>
      </c>
      <c r="Y101" s="127">
        <v>1.9509506751171246</v>
      </c>
      <c r="Z101" s="127">
        <v>2.7028488026379804</v>
      </c>
      <c r="AA101" s="143">
        <v>2.6317174588136316</v>
      </c>
      <c r="AB101" s="127">
        <v>2.9898969177906576</v>
      </c>
      <c r="AC101" s="128" t="s">
        <v>52</v>
      </c>
      <c r="AD101" s="128" t="s">
        <v>52</v>
      </c>
      <c r="AE101" s="128" t="s">
        <v>52</v>
      </c>
      <c r="AF101" s="128" t="s">
        <v>52</v>
      </c>
      <c r="AG101" s="127" t="s">
        <v>52</v>
      </c>
      <c r="AH101" s="127" t="s">
        <v>52</v>
      </c>
      <c r="AI101" s="121"/>
    </row>
    <row r="102" spans="1:35" ht="16" x14ac:dyDescent="0.15">
      <c r="A102" s="133" t="s">
        <v>474</v>
      </c>
      <c r="B102" s="133" t="s">
        <v>475</v>
      </c>
      <c r="C102" s="133" t="s">
        <v>476</v>
      </c>
      <c r="D102" s="133" t="s">
        <v>94</v>
      </c>
      <c r="E102" s="133" t="s">
        <v>401</v>
      </c>
      <c r="F102" s="127" t="s">
        <v>52</v>
      </c>
      <c r="G102" s="127">
        <v>5.4052638470603682</v>
      </c>
      <c r="H102" s="127">
        <v>9.2524037864294826</v>
      </c>
      <c r="I102" s="127">
        <v>5.3464626020512469</v>
      </c>
      <c r="J102" s="127">
        <v>4.9045850962783817</v>
      </c>
      <c r="K102" s="127">
        <v>5.0189315993086012</v>
      </c>
      <c r="L102" s="127">
        <v>5.1827177427255577</v>
      </c>
      <c r="M102" s="127">
        <v>16.244411326378554</v>
      </c>
      <c r="N102" s="127">
        <v>7.689102564102555</v>
      </c>
      <c r="O102" s="127">
        <v>5.1117592785499681</v>
      </c>
      <c r="P102" s="127">
        <v>5.0004955190916291</v>
      </c>
      <c r="Q102" s="127">
        <v>4.5762826130924452</v>
      </c>
      <c r="R102" s="127">
        <v>2.3491793344421694</v>
      </c>
      <c r="S102" s="127">
        <v>1.9500888121842763</v>
      </c>
      <c r="T102" s="127">
        <v>-0.24342324753796163</v>
      </c>
      <c r="U102" s="127">
        <v>-1.2386662042317198E-2</v>
      </c>
      <c r="V102" s="127">
        <v>-0.3035108148955743</v>
      </c>
      <c r="W102" s="127">
        <v>-0.16029424556084848</v>
      </c>
      <c r="X102" s="143">
        <v>-2.4891721013609036E-3</v>
      </c>
      <c r="Y102" s="127">
        <v>-6.2230851567091072E-3</v>
      </c>
      <c r="Z102" s="127">
        <v>0.67711380241719521</v>
      </c>
      <c r="AA102" s="143">
        <v>-0.42900414168264289</v>
      </c>
      <c r="AB102" s="127">
        <v>8.4432193498718E-2</v>
      </c>
      <c r="AC102" s="128">
        <v>4.9934248070863108</v>
      </c>
      <c r="AD102" s="128">
        <v>3.9926268152332023</v>
      </c>
      <c r="AE102" s="128">
        <v>2.9894330189751099</v>
      </c>
      <c r="AF102" s="128">
        <v>0.99954766606723877</v>
      </c>
      <c r="AG102" s="127">
        <v>5</v>
      </c>
      <c r="AH102" s="127">
        <v>4.9898559017843249</v>
      </c>
      <c r="AI102" s="121"/>
    </row>
    <row r="103" spans="1:35" ht="16" x14ac:dyDescent="0.15">
      <c r="A103" s="133" t="s">
        <v>477</v>
      </c>
      <c r="B103" s="133" t="s">
        <v>478</v>
      </c>
      <c r="C103" s="133" t="s">
        <v>479</v>
      </c>
      <c r="D103" s="133" t="s">
        <v>94</v>
      </c>
      <c r="E103" s="133" t="s">
        <v>78</v>
      </c>
      <c r="F103" s="127" t="s">
        <v>52</v>
      </c>
      <c r="G103" s="127" t="s">
        <v>52</v>
      </c>
      <c r="H103" s="127" t="s">
        <v>52</v>
      </c>
      <c r="I103" s="127">
        <v>5.9984316145371253</v>
      </c>
      <c r="J103" s="127">
        <v>3.9004038664451457</v>
      </c>
      <c r="K103" s="127">
        <v>6.4994338675600289</v>
      </c>
      <c r="L103" s="127">
        <v>6.4995561011431704</v>
      </c>
      <c r="M103" s="127">
        <v>6.5001492276184365</v>
      </c>
      <c r="N103" s="127">
        <v>4.3147183595373235</v>
      </c>
      <c r="O103" s="127">
        <v>4.7986067365768577</v>
      </c>
      <c r="P103" s="127">
        <v>4.4445230181741096</v>
      </c>
      <c r="Q103" s="127">
        <v>2.8860150986831172</v>
      </c>
      <c r="R103" s="127">
        <v>3.0016616488162811</v>
      </c>
      <c r="S103" s="127">
        <v>3.400551052190238</v>
      </c>
      <c r="T103" s="127">
        <v>2.9002185783908629</v>
      </c>
      <c r="U103" s="127">
        <v>0</v>
      </c>
      <c r="V103" s="127">
        <v>3.4001861470561749</v>
      </c>
      <c r="W103" s="127">
        <v>1.9483441977961462</v>
      </c>
      <c r="X103" s="143">
        <v>1.9495592486578062</v>
      </c>
      <c r="Y103" s="127">
        <v>1.9465009079480566</v>
      </c>
      <c r="Z103" s="127">
        <v>3.9495228373536362</v>
      </c>
      <c r="AA103" s="143">
        <v>4.9897187145756972</v>
      </c>
      <c r="AB103" s="127">
        <v>5.9898432546781954</v>
      </c>
      <c r="AC103" s="128">
        <v>2.9897243033551568</v>
      </c>
      <c r="AD103" s="128">
        <v>3.9898098255823911</v>
      </c>
      <c r="AE103" s="128">
        <v>4.9902948056472631</v>
      </c>
      <c r="AF103" s="128">
        <v>2.9901767138079052</v>
      </c>
      <c r="AG103" s="127">
        <v>5</v>
      </c>
      <c r="AH103" s="127">
        <v>4.9900384336228472</v>
      </c>
      <c r="AI103" s="121"/>
    </row>
    <row r="104" spans="1:35" ht="17" x14ac:dyDescent="0.15">
      <c r="A104" s="133" t="s">
        <v>480</v>
      </c>
      <c r="B104" s="133" t="s">
        <v>52</v>
      </c>
      <c r="C104" s="133" t="s">
        <v>481</v>
      </c>
      <c r="D104" s="133" t="s">
        <v>194</v>
      </c>
      <c r="E104" s="133" t="s">
        <v>76</v>
      </c>
      <c r="F104" s="127" t="s">
        <v>52</v>
      </c>
      <c r="G104" s="127" t="s">
        <v>52</v>
      </c>
      <c r="H104" s="127" t="s">
        <v>52</v>
      </c>
      <c r="I104" s="127" t="s">
        <v>52</v>
      </c>
      <c r="J104" s="127" t="s">
        <v>52</v>
      </c>
      <c r="K104" s="127" t="s">
        <v>52</v>
      </c>
      <c r="L104" s="127" t="s">
        <v>52</v>
      </c>
      <c r="M104" s="127" t="s">
        <v>52</v>
      </c>
      <c r="N104" s="127" t="s">
        <v>52</v>
      </c>
      <c r="O104" s="127" t="s">
        <v>52</v>
      </c>
      <c r="P104" s="127" t="s">
        <v>52</v>
      </c>
      <c r="Q104" s="127" t="s">
        <v>52</v>
      </c>
      <c r="R104" s="127" t="s">
        <v>52</v>
      </c>
      <c r="S104" s="127" t="s">
        <v>52</v>
      </c>
      <c r="T104" s="127" t="s">
        <v>52</v>
      </c>
      <c r="U104" s="127" t="s">
        <v>52</v>
      </c>
      <c r="V104" s="127" t="s">
        <v>52</v>
      </c>
      <c r="W104" s="127" t="s">
        <v>52</v>
      </c>
      <c r="X104" s="143" t="s">
        <v>52</v>
      </c>
      <c r="Y104" s="127" t="s">
        <v>52</v>
      </c>
      <c r="Z104" s="127" t="s">
        <v>52</v>
      </c>
      <c r="AA104" s="143" t="s">
        <v>52</v>
      </c>
      <c r="AB104" s="127" t="s">
        <v>52</v>
      </c>
      <c r="AC104" s="128" t="s">
        <v>52</v>
      </c>
      <c r="AD104" s="128" t="s">
        <v>52</v>
      </c>
      <c r="AE104" s="128" t="s">
        <v>52</v>
      </c>
      <c r="AF104" s="128" t="s">
        <v>52</v>
      </c>
      <c r="AG104" s="127" t="s">
        <v>52</v>
      </c>
      <c r="AH104" s="127" t="s">
        <v>52</v>
      </c>
      <c r="AI104" s="121"/>
    </row>
    <row r="105" spans="1:35" ht="17" x14ac:dyDescent="0.15">
      <c r="A105" s="133" t="s">
        <v>482</v>
      </c>
      <c r="B105" s="133" t="s">
        <v>52</v>
      </c>
      <c r="C105" s="133" t="s">
        <v>483</v>
      </c>
      <c r="D105" s="133" t="s">
        <v>194</v>
      </c>
      <c r="E105" s="133" t="s">
        <v>76</v>
      </c>
      <c r="F105" s="127" t="s">
        <v>52</v>
      </c>
      <c r="G105" s="127" t="s">
        <v>52</v>
      </c>
      <c r="H105" s="127" t="s">
        <v>52</v>
      </c>
      <c r="I105" s="127" t="s">
        <v>52</v>
      </c>
      <c r="J105" s="127" t="s">
        <v>52</v>
      </c>
      <c r="K105" s="127" t="s">
        <v>52</v>
      </c>
      <c r="L105" s="127" t="s">
        <v>52</v>
      </c>
      <c r="M105" s="127" t="s">
        <v>52</v>
      </c>
      <c r="N105" s="127" t="s">
        <v>52</v>
      </c>
      <c r="O105" s="127" t="s">
        <v>52</v>
      </c>
      <c r="P105" s="127" t="s">
        <v>52</v>
      </c>
      <c r="Q105" s="127" t="s">
        <v>52</v>
      </c>
      <c r="R105" s="127" t="s">
        <v>52</v>
      </c>
      <c r="S105" s="127" t="s">
        <v>52</v>
      </c>
      <c r="T105" s="127" t="s">
        <v>52</v>
      </c>
      <c r="U105" s="127" t="s">
        <v>52</v>
      </c>
      <c r="V105" s="127" t="s">
        <v>52</v>
      </c>
      <c r="W105" s="127" t="s">
        <v>52</v>
      </c>
      <c r="X105" s="143" t="s">
        <v>52</v>
      </c>
      <c r="Y105" s="127" t="s">
        <v>52</v>
      </c>
      <c r="Z105" s="127" t="s">
        <v>52</v>
      </c>
      <c r="AA105" s="143" t="s">
        <v>52</v>
      </c>
      <c r="AB105" s="127" t="s">
        <v>52</v>
      </c>
      <c r="AC105" s="128" t="s">
        <v>52</v>
      </c>
      <c r="AD105" s="128" t="s">
        <v>52</v>
      </c>
      <c r="AE105" s="128" t="s">
        <v>52</v>
      </c>
      <c r="AF105" s="128" t="s">
        <v>52</v>
      </c>
      <c r="AG105" s="127" t="s">
        <v>52</v>
      </c>
      <c r="AH105" s="127" t="s">
        <v>52</v>
      </c>
      <c r="AI105" s="121"/>
    </row>
    <row r="106" spans="1:35" ht="16" x14ac:dyDescent="0.15">
      <c r="A106" s="17" t="s">
        <v>484</v>
      </c>
      <c r="B106" s="133" t="s">
        <v>485</v>
      </c>
      <c r="C106" s="17" t="s">
        <v>486</v>
      </c>
      <c r="D106" s="133" t="s">
        <v>94</v>
      </c>
      <c r="E106" s="133" t="s">
        <v>88</v>
      </c>
      <c r="F106" s="127" t="s">
        <v>52</v>
      </c>
      <c r="G106" s="127" t="s">
        <v>52</v>
      </c>
      <c r="H106" s="127" t="s">
        <v>52</v>
      </c>
      <c r="I106" s="127" t="s">
        <v>52</v>
      </c>
      <c r="J106" s="127" t="s">
        <v>52</v>
      </c>
      <c r="K106" s="127" t="s">
        <v>52</v>
      </c>
      <c r="L106" s="127" t="s">
        <v>52</v>
      </c>
      <c r="M106" s="127" t="s">
        <v>52</v>
      </c>
      <c r="N106" s="127" t="s">
        <v>52</v>
      </c>
      <c r="O106" s="127">
        <v>4.7394337299958806</v>
      </c>
      <c r="P106" s="127">
        <v>4.8971596474045214</v>
      </c>
      <c r="Q106" s="127">
        <v>4.4817927170868472</v>
      </c>
      <c r="R106" s="127">
        <v>4.8972296693476238</v>
      </c>
      <c r="S106" s="127">
        <v>4.9071392059976091</v>
      </c>
      <c r="T106" s="127">
        <v>3.8980022738346491</v>
      </c>
      <c r="U106" s="127">
        <v>0</v>
      </c>
      <c r="V106" s="127">
        <v>3.9549788963576731</v>
      </c>
      <c r="W106" s="127">
        <v>1.8947368421052602</v>
      </c>
      <c r="X106" s="143">
        <v>1.9037780401416571</v>
      </c>
      <c r="Y106" s="127">
        <v>1.8971759594496707</v>
      </c>
      <c r="Z106" s="127">
        <v>1.9044911881751059</v>
      </c>
      <c r="AA106" s="143">
        <v>1.8967921896792195</v>
      </c>
      <c r="AB106" s="127">
        <v>2.9017246099096727</v>
      </c>
      <c r="AC106" s="128">
        <v>2.8997073689811081</v>
      </c>
      <c r="AD106" s="128">
        <v>1.9002068252326865</v>
      </c>
      <c r="AE106" s="128">
        <v>1.9028288722567552</v>
      </c>
      <c r="AF106" s="128">
        <v>1.9046433461969392</v>
      </c>
      <c r="AG106" s="127">
        <v>6.1</v>
      </c>
      <c r="AH106" s="127">
        <v>2.9933225880727545</v>
      </c>
      <c r="AI106" s="19"/>
    </row>
    <row r="107" spans="1:35" ht="16" x14ac:dyDescent="0.15">
      <c r="A107" s="133" t="s">
        <v>487</v>
      </c>
      <c r="B107" s="133" t="s">
        <v>488</v>
      </c>
      <c r="C107" s="133" t="s">
        <v>489</v>
      </c>
      <c r="D107" s="133" t="s">
        <v>94</v>
      </c>
      <c r="E107" s="133" t="s">
        <v>86</v>
      </c>
      <c r="F107" s="127" t="s">
        <v>52</v>
      </c>
      <c r="G107" s="127">
        <v>19.230769230769212</v>
      </c>
      <c r="H107" s="127">
        <v>-11.736832513213045</v>
      </c>
      <c r="I107" s="127">
        <v>29.155482139169948</v>
      </c>
      <c r="J107" s="127">
        <v>4.8441247002398029</v>
      </c>
      <c r="K107" s="127">
        <v>5.9926806953339593</v>
      </c>
      <c r="L107" s="127">
        <v>38.296647964321664</v>
      </c>
      <c r="M107" s="127">
        <v>25.059814834078864</v>
      </c>
      <c r="N107" s="127">
        <v>13.824654799534187</v>
      </c>
      <c r="O107" s="127">
        <v>4.9985384390529077</v>
      </c>
      <c r="P107" s="127">
        <v>4.8997772828507777</v>
      </c>
      <c r="Q107" s="127">
        <v>4.8964968152866106</v>
      </c>
      <c r="R107" s="127">
        <v>9.9746995572422605</v>
      </c>
      <c r="S107" s="127">
        <v>4.9462241904871291</v>
      </c>
      <c r="T107" s="127">
        <v>2.9429495259494729</v>
      </c>
      <c r="U107" s="127">
        <v>0</v>
      </c>
      <c r="V107" s="127">
        <v>3.4976575809199346</v>
      </c>
      <c r="W107" s="127">
        <v>1.9906383416491025</v>
      </c>
      <c r="X107" s="143">
        <v>1.9971757111155952</v>
      </c>
      <c r="Y107" s="127">
        <v>1.9877373417721333</v>
      </c>
      <c r="Z107" s="127">
        <v>1.9877824105497988</v>
      </c>
      <c r="AA107" s="143">
        <v>1.9870697851302355</v>
      </c>
      <c r="AB107" s="127">
        <v>5.5933625431155098</v>
      </c>
      <c r="AC107" s="128">
        <v>10.594155557517437</v>
      </c>
      <c r="AD107" s="128">
        <v>3.9913786221761116</v>
      </c>
      <c r="AE107" s="128">
        <v>1.9920165809472625</v>
      </c>
      <c r="AF107" s="128">
        <v>3.7632183042938321</v>
      </c>
      <c r="AG107" s="127">
        <v>5.4</v>
      </c>
      <c r="AH107" s="127">
        <v>4.4715027688920985</v>
      </c>
      <c r="AI107" s="121"/>
    </row>
    <row r="108" spans="1:35" ht="16" x14ac:dyDescent="0.15">
      <c r="A108" s="133" t="s">
        <v>490</v>
      </c>
      <c r="B108" s="133" t="s">
        <v>491</v>
      </c>
      <c r="C108" s="133" t="s">
        <v>492</v>
      </c>
      <c r="D108" s="133" t="s">
        <v>94</v>
      </c>
      <c r="E108" s="133" t="s">
        <v>76</v>
      </c>
      <c r="F108" s="127" t="s">
        <v>52</v>
      </c>
      <c r="G108" s="127">
        <v>-9.9949824385348762</v>
      </c>
      <c r="H108" s="127">
        <v>3.5678447987512527</v>
      </c>
      <c r="I108" s="127">
        <v>4.0370330498439131</v>
      </c>
      <c r="J108" s="127">
        <v>8.4954470198675551</v>
      </c>
      <c r="K108" s="127">
        <v>7.2961373390558037</v>
      </c>
      <c r="L108" s="127">
        <v>8.1422222222222302</v>
      </c>
      <c r="M108" s="127">
        <v>12.518494164063782</v>
      </c>
      <c r="N108" s="127">
        <v>7.2320841551610755</v>
      </c>
      <c r="O108" s="127">
        <v>3.6106001771237857</v>
      </c>
      <c r="P108" s="127">
        <v>2.7089223486093772</v>
      </c>
      <c r="Q108" s="127">
        <v>3.5337046283848537</v>
      </c>
      <c r="R108" s="127">
        <v>2.8937117417918756</v>
      </c>
      <c r="S108" s="127">
        <v>2.7582477014602489</v>
      </c>
      <c r="T108" s="127">
        <v>2.473684210526315</v>
      </c>
      <c r="U108" s="127">
        <v>0</v>
      </c>
      <c r="V108" s="127">
        <v>0</v>
      </c>
      <c r="W108" s="127">
        <v>0</v>
      </c>
      <c r="X108" s="143">
        <v>0</v>
      </c>
      <c r="Y108" s="127">
        <v>0</v>
      </c>
      <c r="Z108" s="127">
        <v>0</v>
      </c>
      <c r="AA108" s="143">
        <v>2.8248587570621542</v>
      </c>
      <c r="AB108" s="127">
        <v>2.7472527472527375</v>
      </c>
      <c r="AC108" s="128">
        <v>2.9654837141468215</v>
      </c>
      <c r="AD108" s="128">
        <v>2.596789423984891</v>
      </c>
      <c r="AE108" s="128">
        <v>2.5310630464795305</v>
      </c>
      <c r="AF108" s="128">
        <v>2.467145421903044</v>
      </c>
      <c r="AG108" s="127">
        <v>3</v>
      </c>
      <c r="AH108" s="127">
        <v>2.9965025049626499</v>
      </c>
      <c r="AI108" s="121"/>
    </row>
    <row r="109" spans="1:35" ht="17" x14ac:dyDescent="0.15">
      <c r="A109" s="133" t="s">
        <v>493</v>
      </c>
      <c r="B109" s="133" t="s">
        <v>494</v>
      </c>
      <c r="C109" s="133" t="s">
        <v>495</v>
      </c>
      <c r="D109" s="133" t="s">
        <v>194</v>
      </c>
      <c r="E109" s="133" t="s">
        <v>76</v>
      </c>
      <c r="F109" s="127" t="s">
        <v>52</v>
      </c>
      <c r="G109" s="127">
        <v>27.119603680113229</v>
      </c>
      <c r="H109" s="127">
        <v>3.5964814608618241</v>
      </c>
      <c r="I109" s="127">
        <v>2.7944969905417025</v>
      </c>
      <c r="J109" s="127">
        <v>4.516938519447919</v>
      </c>
      <c r="K109" s="127">
        <v>18.047218887555033</v>
      </c>
      <c r="L109" s="127">
        <v>9.5084745762711691</v>
      </c>
      <c r="M109" s="127">
        <v>4.9527936851880554</v>
      </c>
      <c r="N109" s="127">
        <v>3.9079781743105713</v>
      </c>
      <c r="O109" s="127">
        <v>4.9318762418393476</v>
      </c>
      <c r="P109" s="127">
        <v>5.0043957530263157</v>
      </c>
      <c r="Q109" s="127">
        <v>4.9397823146776432</v>
      </c>
      <c r="R109" s="127">
        <v>4.8975082852583682</v>
      </c>
      <c r="S109" s="127" t="s">
        <v>52</v>
      </c>
      <c r="T109" s="127" t="s">
        <v>52</v>
      </c>
      <c r="U109" s="127" t="s">
        <v>52</v>
      </c>
      <c r="V109" s="127" t="s">
        <v>52</v>
      </c>
      <c r="W109" s="127" t="s">
        <v>52</v>
      </c>
      <c r="X109" s="143" t="s">
        <v>52</v>
      </c>
      <c r="Y109" s="127" t="s">
        <v>52</v>
      </c>
      <c r="Z109" s="127" t="s">
        <v>52</v>
      </c>
      <c r="AA109" s="143" t="s">
        <v>52</v>
      </c>
      <c r="AB109" s="127" t="s">
        <v>52</v>
      </c>
      <c r="AC109" s="128" t="s">
        <v>52</v>
      </c>
      <c r="AD109" s="128" t="s">
        <v>52</v>
      </c>
      <c r="AE109" s="128" t="s">
        <v>52</v>
      </c>
      <c r="AF109" s="128" t="s">
        <v>52</v>
      </c>
      <c r="AG109" s="127" t="s">
        <v>52</v>
      </c>
      <c r="AH109" s="127" t="s">
        <v>52</v>
      </c>
      <c r="AI109" s="121"/>
    </row>
    <row r="110" spans="1:35" ht="16" x14ac:dyDescent="0.15">
      <c r="A110" s="133" t="s">
        <v>496</v>
      </c>
      <c r="B110" s="133" t="s">
        <v>497</v>
      </c>
      <c r="C110" s="133" t="s">
        <v>498</v>
      </c>
      <c r="D110" s="133" t="s">
        <v>194</v>
      </c>
      <c r="E110" s="133" t="s">
        <v>76</v>
      </c>
      <c r="F110" s="127" t="s">
        <v>52</v>
      </c>
      <c r="G110" s="127">
        <v>28.731861198738159</v>
      </c>
      <c r="H110" s="127">
        <v>2.4210939031562333</v>
      </c>
      <c r="I110" s="127">
        <v>7.5318212269116742</v>
      </c>
      <c r="J110" s="127">
        <v>4.4766820932716342</v>
      </c>
      <c r="K110" s="127">
        <v>6.3719226509924169</v>
      </c>
      <c r="L110" s="127">
        <v>8.3286618082806285</v>
      </c>
      <c r="M110" s="127">
        <v>4.7017076957196764</v>
      </c>
      <c r="N110" s="127">
        <v>4.9000917884628876</v>
      </c>
      <c r="O110" s="127">
        <v>4.0048462004442626</v>
      </c>
      <c r="P110" s="127">
        <v>2.491586849598761</v>
      </c>
      <c r="Q110" s="127">
        <v>2.0016417250741796</v>
      </c>
      <c r="R110" s="127">
        <v>3.8999628574966039</v>
      </c>
      <c r="S110" s="127">
        <v>4.5102478551000758</v>
      </c>
      <c r="T110" s="127">
        <v>2.7706516162134562</v>
      </c>
      <c r="U110" s="127">
        <v>0</v>
      </c>
      <c r="V110" s="127">
        <v>0</v>
      </c>
      <c r="W110" s="127">
        <v>1.8971542685970917</v>
      </c>
      <c r="X110" s="143">
        <v>1.9598236158745674</v>
      </c>
      <c r="Y110" s="127">
        <v>1.9435100646056913</v>
      </c>
      <c r="Z110" s="127">
        <v>1.9483580369769049</v>
      </c>
      <c r="AA110" s="143">
        <v>1.9522219368096394</v>
      </c>
      <c r="AB110" s="127">
        <v>1.9501133786848035</v>
      </c>
      <c r="AC110" s="128">
        <v>1.9523527085804737</v>
      </c>
      <c r="AD110" s="128">
        <v>1.9489019246618389</v>
      </c>
      <c r="AE110" s="128">
        <v>1.9496885253697249</v>
      </c>
      <c r="AF110" s="128">
        <v>1.9497178040020557</v>
      </c>
      <c r="AG110" s="127" t="s">
        <v>52</v>
      </c>
      <c r="AH110" s="127" t="s">
        <v>52</v>
      </c>
      <c r="AI110" s="121"/>
    </row>
    <row r="111" spans="1:35" ht="17" x14ac:dyDescent="0.15">
      <c r="A111" s="133" t="s">
        <v>499</v>
      </c>
      <c r="B111" s="133" t="s">
        <v>500</v>
      </c>
      <c r="C111" s="133" t="s">
        <v>501</v>
      </c>
      <c r="D111" s="133" t="s">
        <v>194</v>
      </c>
      <c r="E111" s="133" t="s">
        <v>76</v>
      </c>
      <c r="F111" s="127" t="s">
        <v>52</v>
      </c>
      <c r="G111" s="127">
        <v>35.433956955971297</v>
      </c>
      <c r="H111" s="127">
        <v>2.4823431657665225</v>
      </c>
      <c r="I111" s="127">
        <v>4.4998479781088463</v>
      </c>
      <c r="J111" s="127">
        <v>4.5000484919018362</v>
      </c>
      <c r="K111" s="127">
        <v>4.5011600928074103</v>
      </c>
      <c r="L111" s="127">
        <v>15.000000000000014</v>
      </c>
      <c r="M111" s="127">
        <v>4.9965248281720562</v>
      </c>
      <c r="N111" s="127">
        <v>5.0014710208884878</v>
      </c>
      <c r="O111" s="127">
        <v>4.6231437377416853</v>
      </c>
      <c r="P111" s="127">
        <v>2.9793786823781403</v>
      </c>
      <c r="Q111" s="127">
        <v>2.9972043430205986</v>
      </c>
      <c r="R111" s="127">
        <v>3.9010225981568141</v>
      </c>
      <c r="S111" s="127">
        <v>3.9003645200486119</v>
      </c>
      <c r="T111" s="127">
        <v>2.9996491638404734</v>
      </c>
      <c r="U111" s="127">
        <v>0</v>
      </c>
      <c r="V111" s="127">
        <v>0</v>
      </c>
      <c r="W111" s="127">
        <v>0</v>
      </c>
      <c r="X111" s="143">
        <v>0</v>
      </c>
      <c r="Y111" s="127">
        <v>0</v>
      </c>
      <c r="Z111" s="127">
        <v>1.9017882486517035</v>
      </c>
      <c r="AA111" s="143">
        <v>2.7855153203342642</v>
      </c>
      <c r="AB111" s="127">
        <v>2.7100271002709952</v>
      </c>
      <c r="AC111" s="128">
        <v>0</v>
      </c>
      <c r="AD111" s="128">
        <v>0</v>
      </c>
      <c r="AE111" s="128" t="s">
        <v>52</v>
      </c>
      <c r="AF111" s="128" t="s">
        <v>52</v>
      </c>
      <c r="AG111" s="127" t="s">
        <v>52</v>
      </c>
      <c r="AH111" s="127" t="s">
        <v>52</v>
      </c>
      <c r="AI111" s="121"/>
    </row>
    <row r="112" spans="1:35" ht="17" x14ac:dyDescent="0.15">
      <c r="A112" s="133" t="s">
        <v>502</v>
      </c>
      <c r="B112" s="17" t="s">
        <v>503</v>
      </c>
      <c r="C112" s="133" t="s">
        <v>504</v>
      </c>
      <c r="D112" s="133" t="s">
        <v>194</v>
      </c>
      <c r="E112" s="133" t="s">
        <v>82</v>
      </c>
      <c r="F112" s="127" t="s">
        <v>52</v>
      </c>
      <c r="G112" s="127">
        <v>4.4723564143853878</v>
      </c>
      <c r="H112" s="127">
        <v>10.185375477824806</v>
      </c>
      <c r="I112" s="127">
        <v>5.4612601186257308</v>
      </c>
      <c r="J112" s="127">
        <v>9.9430511831912582</v>
      </c>
      <c r="K112" s="127">
        <v>5.4388391995367158</v>
      </c>
      <c r="L112" s="127">
        <v>8.5361202227477264</v>
      </c>
      <c r="M112" s="127">
        <v>9.8748945740792919</v>
      </c>
      <c r="N112" s="127">
        <v>7.1899187615940718</v>
      </c>
      <c r="O112" s="127">
        <v>4.9997016172345923</v>
      </c>
      <c r="P112" s="127">
        <v>5.0003410098438081</v>
      </c>
      <c r="Q112" s="127">
        <v>4.9895532244270413</v>
      </c>
      <c r="R112" s="127">
        <v>4.940091975830569</v>
      </c>
      <c r="S112" s="127" t="s">
        <v>52</v>
      </c>
      <c r="T112" s="127" t="s">
        <v>52</v>
      </c>
      <c r="U112" s="127" t="s">
        <v>52</v>
      </c>
      <c r="V112" s="127" t="s">
        <v>52</v>
      </c>
      <c r="W112" s="127" t="s">
        <v>52</v>
      </c>
      <c r="X112" s="143" t="s">
        <v>52</v>
      </c>
      <c r="Y112" s="127" t="s">
        <v>52</v>
      </c>
      <c r="Z112" s="127" t="s">
        <v>52</v>
      </c>
      <c r="AA112" s="143" t="s">
        <v>52</v>
      </c>
      <c r="AB112" s="127" t="s">
        <v>52</v>
      </c>
      <c r="AC112" s="128" t="s">
        <v>52</v>
      </c>
      <c r="AD112" s="128" t="s">
        <v>52</v>
      </c>
      <c r="AE112" s="128" t="s">
        <v>52</v>
      </c>
      <c r="AF112" s="128" t="s">
        <v>52</v>
      </c>
      <c r="AG112" s="127" t="s">
        <v>52</v>
      </c>
      <c r="AH112" s="127" t="s">
        <v>52</v>
      </c>
      <c r="AI112" s="121"/>
    </row>
    <row r="113" spans="1:35" ht="16" x14ac:dyDescent="0.15">
      <c r="A113" s="133" t="s">
        <v>505</v>
      </c>
      <c r="B113" s="133" t="s">
        <v>506</v>
      </c>
      <c r="C113" s="133" t="s">
        <v>507</v>
      </c>
      <c r="D113" s="133" t="s">
        <v>94</v>
      </c>
      <c r="E113" s="133" t="s">
        <v>78</v>
      </c>
      <c r="F113" s="127" t="s">
        <v>52</v>
      </c>
      <c r="G113" s="127" t="s">
        <v>52</v>
      </c>
      <c r="H113" s="127" t="s">
        <v>52</v>
      </c>
      <c r="I113" s="127" t="s">
        <v>52</v>
      </c>
      <c r="J113" s="127" t="s">
        <v>52</v>
      </c>
      <c r="K113" s="127" t="s">
        <v>52</v>
      </c>
      <c r="L113" s="127" t="s">
        <v>52</v>
      </c>
      <c r="M113" s="127" t="s">
        <v>52</v>
      </c>
      <c r="N113" s="127" t="s">
        <v>52</v>
      </c>
      <c r="O113" s="127" t="s">
        <v>52</v>
      </c>
      <c r="P113" s="127" t="s">
        <v>52</v>
      </c>
      <c r="Q113" s="127" t="s">
        <v>52</v>
      </c>
      <c r="R113" s="127" t="s">
        <v>52</v>
      </c>
      <c r="S113" s="127" t="s">
        <v>52</v>
      </c>
      <c r="T113" s="127">
        <v>2.8999288868308355</v>
      </c>
      <c r="U113" s="127">
        <v>0</v>
      </c>
      <c r="V113" s="127">
        <v>0</v>
      </c>
      <c r="W113" s="127">
        <v>0</v>
      </c>
      <c r="X113" s="143">
        <v>1.9696080873667032</v>
      </c>
      <c r="Y113" s="127">
        <v>1.9701793651293986</v>
      </c>
      <c r="Z113" s="127">
        <v>3.9701063435142681</v>
      </c>
      <c r="AA113" s="143">
        <v>3.9701477004958186</v>
      </c>
      <c r="AB113" s="127">
        <v>4.9903481804532746</v>
      </c>
      <c r="AC113" s="128">
        <v>3.989785495403475</v>
      </c>
      <c r="AD113" s="128">
        <v>3.9899416537335863</v>
      </c>
      <c r="AE113" s="128">
        <v>4.9898615886449793</v>
      </c>
      <c r="AF113" s="128">
        <v>2.9899205882705808</v>
      </c>
      <c r="AG113" s="127">
        <v>5</v>
      </c>
      <c r="AH113" s="127">
        <v>4.990043210801038</v>
      </c>
      <c r="AI113" s="121"/>
    </row>
    <row r="114" spans="1:35" ht="16" x14ac:dyDescent="0.15">
      <c r="A114" s="133" t="s">
        <v>508</v>
      </c>
      <c r="B114" s="133" t="s">
        <v>509</v>
      </c>
      <c r="C114" s="133" t="s">
        <v>510</v>
      </c>
      <c r="D114" s="133" t="s">
        <v>94</v>
      </c>
      <c r="E114" s="133" t="s">
        <v>76</v>
      </c>
      <c r="F114" s="127" t="s">
        <v>52</v>
      </c>
      <c r="G114" s="127">
        <v>10.402219140083218</v>
      </c>
      <c r="H114" s="127">
        <v>6.9974874371859386</v>
      </c>
      <c r="I114" s="127">
        <v>4.1681343195961063</v>
      </c>
      <c r="J114" s="127">
        <v>3.6970243462578907</v>
      </c>
      <c r="K114" s="127">
        <v>6.7282608695652186</v>
      </c>
      <c r="L114" s="127">
        <v>10.001018433649051</v>
      </c>
      <c r="M114" s="127">
        <v>9.0084251458198281</v>
      </c>
      <c r="N114" s="127">
        <v>3.4992356038729469</v>
      </c>
      <c r="O114" s="127">
        <v>3.5040210077137601</v>
      </c>
      <c r="P114" s="127">
        <v>2.497423293427417</v>
      </c>
      <c r="Q114" s="127">
        <v>2.4984529702970235</v>
      </c>
      <c r="R114" s="127">
        <v>3.5016225190551751</v>
      </c>
      <c r="S114" s="127">
        <v>2.9019321910317188</v>
      </c>
      <c r="T114" s="127">
        <v>2.3028413519450055</v>
      </c>
      <c r="U114" s="127">
        <v>0</v>
      </c>
      <c r="V114" s="127">
        <v>0</v>
      </c>
      <c r="W114" s="127">
        <v>-5.0006926167059191</v>
      </c>
      <c r="X114" s="143">
        <v>-2.9965004374453041</v>
      </c>
      <c r="Y114" s="127">
        <v>-4.9981210071401776</v>
      </c>
      <c r="Z114" s="127">
        <v>0</v>
      </c>
      <c r="AA114" s="143">
        <v>0</v>
      </c>
      <c r="AB114" s="127">
        <v>0</v>
      </c>
      <c r="AC114" s="128">
        <v>2.0015822784810178</v>
      </c>
      <c r="AD114" s="128">
        <v>3.8780733731482275</v>
      </c>
      <c r="AE114" s="128">
        <v>3.733293511535877</v>
      </c>
      <c r="AF114" s="128">
        <v>3.5991146620600261</v>
      </c>
      <c r="AG114" s="127">
        <v>3.5</v>
      </c>
      <c r="AH114" s="127">
        <v>3.3572819445377022</v>
      </c>
      <c r="AI114" s="121"/>
    </row>
    <row r="115" spans="1:35" ht="16" x14ac:dyDescent="0.15">
      <c r="A115" s="133" t="s">
        <v>511</v>
      </c>
      <c r="B115" s="133" t="s">
        <v>512</v>
      </c>
      <c r="C115" s="133" t="s">
        <v>513</v>
      </c>
      <c r="D115" s="133" t="s">
        <v>94</v>
      </c>
      <c r="E115" s="133" t="s">
        <v>74</v>
      </c>
      <c r="F115" s="127" t="s">
        <v>52</v>
      </c>
      <c r="G115" s="127">
        <v>2.7908736001729153</v>
      </c>
      <c r="H115" s="127">
        <v>8.1045562666736828</v>
      </c>
      <c r="I115" s="127">
        <v>8.0427911500121638</v>
      </c>
      <c r="J115" s="127">
        <v>5.3186462036995295</v>
      </c>
      <c r="K115" s="127">
        <v>4.3737914383086007</v>
      </c>
      <c r="L115" s="127">
        <v>4.3215247141672677</v>
      </c>
      <c r="M115" s="127">
        <v>4.3995722093034431</v>
      </c>
      <c r="N115" s="127">
        <v>2.499929513265613</v>
      </c>
      <c r="O115" s="127">
        <v>3.899580976133052</v>
      </c>
      <c r="P115" s="127">
        <v>3.4999470507253818</v>
      </c>
      <c r="Q115" s="127">
        <v>3.4003512900530524</v>
      </c>
      <c r="R115" s="127">
        <v>2.6997608641873541</v>
      </c>
      <c r="S115" s="127">
        <v>3.8002633607399758</v>
      </c>
      <c r="T115" s="127">
        <v>2.4002722835461725</v>
      </c>
      <c r="U115" s="127">
        <v>0</v>
      </c>
      <c r="V115" s="127">
        <v>0</v>
      </c>
      <c r="W115" s="127">
        <v>0</v>
      </c>
      <c r="X115" s="143">
        <v>1.9398700710077099</v>
      </c>
      <c r="Y115" s="127">
        <v>1.8999911076859055</v>
      </c>
      <c r="Z115" s="127">
        <v>3.9451102449240771</v>
      </c>
      <c r="AA115" s="143">
        <v>4.9448358367672585</v>
      </c>
      <c r="AB115" s="127">
        <v>4.9451684943835339</v>
      </c>
      <c r="AC115" s="128">
        <v>2.9449318079314946</v>
      </c>
      <c r="AD115" s="128">
        <v>3.9448595881746762</v>
      </c>
      <c r="AE115" s="128">
        <v>4.9450288509486358</v>
      </c>
      <c r="AF115" s="128">
        <v>2.9448699528232614</v>
      </c>
      <c r="AG115" s="127">
        <v>4.9000000000000004</v>
      </c>
      <c r="AH115" s="127">
        <v>4.9448391775356466</v>
      </c>
      <c r="AI115" s="121"/>
    </row>
    <row r="116" spans="1:35" ht="16" x14ac:dyDescent="0.15">
      <c r="A116" s="133" t="s">
        <v>514</v>
      </c>
      <c r="B116" s="133" t="s">
        <v>515</v>
      </c>
      <c r="C116" s="133" t="s">
        <v>516</v>
      </c>
      <c r="D116" s="133" t="s">
        <v>194</v>
      </c>
      <c r="E116" s="133" t="s">
        <v>76</v>
      </c>
      <c r="F116" s="127" t="s">
        <v>52</v>
      </c>
      <c r="G116" s="127">
        <v>13.892215568862269</v>
      </c>
      <c r="H116" s="127">
        <v>0.3259726603575217</v>
      </c>
      <c r="I116" s="127">
        <v>4.7793732313174786</v>
      </c>
      <c r="J116" s="127">
        <v>2.1006301890567016</v>
      </c>
      <c r="K116" s="127">
        <v>5.4962280787694766</v>
      </c>
      <c r="L116" s="127">
        <v>6.6679049034175364</v>
      </c>
      <c r="M116" s="127">
        <v>6.9998258749782565</v>
      </c>
      <c r="N116" s="127">
        <v>2.7990235964198575</v>
      </c>
      <c r="O116" s="127">
        <v>4.7807503561817271</v>
      </c>
      <c r="P116" s="127">
        <v>2.8705242483759008</v>
      </c>
      <c r="Q116" s="127">
        <v>3.8992509913349949</v>
      </c>
      <c r="R116" s="127">
        <v>0</v>
      </c>
      <c r="S116" s="127">
        <v>4.5020849530002209</v>
      </c>
      <c r="T116" s="127">
        <v>2.9419721358041357</v>
      </c>
      <c r="U116" s="127">
        <v>0</v>
      </c>
      <c r="V116" s="127">
        <v>0</v>
      </c>
      <c r="W116" s="127">
        <v>0</v>
      </c>
      <c r="X116" s="143">
        <v>0</v>
      </c>
      <c r="Y116" s="127">
        <v>0</v>
      </c>
      <c r="Z116" s="127">
        <v>3.2849352867748483</v>
      </c>
      <c r="AA116" s="143">
        <v>3.1804592583168922</v>
      </c>
      <c r="AB116" s="127">
        <v>3.0824240182479423</v>
      </c>
      <c r="AC116" s="128">
        <v>2.990251779199804</v>
      </c>
      <c r="AD116" s="128">
        <v>2.9034318564543193</v>
      </c>
      <c r="AE116" s="128">
        <v>2.8215112013994696</v>
      </c>
      <c r="AF116" s="128">
        <v>2.7440919817792673</v>
      </c>
      <c r="AG116" s="127" t="s">
        <v>52</v>
      </c>
      <c r="AH116" s="127" t="s">
        <v>52</v>
      </c>
      <c r="AI116" s="121"/>
    </row>
    <row r="117" spans="1:35" ht="16" x14ac:dyDescent="0.15">
      <c r="A117" s="133" t="s">
        <v>517</v>
      </c>
      <c r="B117" s="133" t="s">
        <v>518</v>
      </c>
      <c r="C117" s="133" t="s">
        <v>519</v>
      </c>
      <c r="D117" s="133" t="s">
        <v>94</v>
      </c>
      <c r="E117" s="133" t="s">
        <v>76</v>
      </c>
      <c r="F117" s="127" t="s">
        <v>52</v>
      </c>
      <c r="G117" s="127">
        <v>4.7909407665505341</v>
      </c>
      <c r="H117" s="127">
        <v>3.9900249376558747</v>
      </c>
      <c r="I117" s="127">
        <v>2.4780175859312408</v>
      </c>
      <c r="J117" s="127">
        <v>4.5241809672386779</v>
      </c>
      <c r="K117" s="127">
        <v>4.4776119402985159</v>
      </c>
      <c r="L117" s="127">
        <v>12.000000000000014</v>
      </c>
      <c r="M117" s="127">
        <v>9.0561224489795933</v>
      </c>
      <c r="N117" s="127">
        <v>5.497076023391827</v>
      </c>
      <c r="O117" s="127">
        <v>4.9334811529933518</v>
      </c>
      <c r="P117" s="127">
        <v>2.9054410987849906</v>
      </c>
      <c r="Q117" s="127">
        <v>2.0020533880903599</v>
      </c>
      <c r="R117" s="127">
        <v>2.0130850528434792</v>
      </c>
      <c r="S117" s="127">
        <v>1.9733596447952522</v>
      </c>
      <c r="T117" s="127">
        <v>0.96758587324626433</v>
      </c>
      <c r="U117" s="127">
        <v>0</v>
      </c>
      <c r="V117" s="127">
        <v>0</v>
      </c>
      <c r="W117" s="127">
        <v>0</v>
      </c>
      <c r="X117" s="143">
        <v>0</v>
      </c>
      <c r="Y117" s="127">
        <v>0</v>
      </c>
      <c r="Z117" s="127">
        <v>0.76665069477719339</v>
      </c>
      <c r="AA117" s="143">
        <v>2.5202092249167807</v>
      </c>
      <c r="AB117" s="127">
        <v>2.5510204081632848</v>
      </c>
      <c r="AC117" s="128">
        <v>2.4875621890547261</v>
      </c>
      <c r="AD117" s="128">
        <v>2.4271844660194164</v>
      </c>
      <c r="AE117" s="128">
        <v>2.3696682464455057</v>
      </c>
      <c r="AF117" s="128">
        <v>2.3148148148148096</v>
      </c>
      <c r="AG117" s="127">
        <v>3</v>
      </c>
      <c r="AH117" s="127">
        <v>2.999911245229427</v>
      </c>
      <c r="AI117" s="121"/>
    </row>
    <row r="118" spans="1:35" ht="17" x14ac:dyDescent="0.15">
      <c r="A118" s="133" t="s">
        <v>520</v>
      </c>
      <c r="B118" s="133" t="s">
        <v>52</v>
      </c>
      <c r="C118" s="133" t="s">
        <v>521</v>
      </c>
      <c r="D118" s="133" t="s">
        <v>194</v>
      </c>
      <c r="E118" s="133" t="s">
        <v>76</v>
      </c>
      <c r="F118" s="127" t="s">
        <v>52</v>
      </c>
      <c r="G118" s="127">
        <v>4.9010140028971563</v>
      </c>
      <c r="H118" s="127">
        <v>14.936708860759481</v>
      </c>
      <c r="I118" s="127">
        <v>5.4965959150981263</v>
      </c>
      <c r="J118" s="127">
        <v>9.1012622188478645</v>
      </c>
      <c r="K118" s="127">
        <v>3.8883089770354928</v>
      </c>
      <c r="L118" s="127">
        <v>5.9030394373273083</v>
      </c>
      <c r="M118" s="127">
        <v>0</v>
      </c>
      <c r="N118" s="127">
        <v>4.7912713472485677</v>
      </c>
      <c r="O118" s="127">
        <v>4.9947185755243879</v>
      </c>
      <c r="P118" s="127">
        <v>2.7091118137395824</v>
      </c>
      <c r="Q118" s="127">
        <v>-1.0004897502273877</v>
      </c>
      <c r="R118" s="127">
        <v>2.7491166077738427</v>
      </c>
      <c r="S118" s="127" t="s">
        <v>52</v>
      </c>
      <c r="T118" s="127" t="s">
        <v>52</v>
      </c>
      <c r="U118" s="127" t="s">
        <v>52</v>
      </c>
      <c r="V118" s="127" t="s">
        <v>52</v>
      </c>
      <c r="W118" s="127" t="s">
        <v>52</v>
      </c>
      <c r="X118" s="143" t="s">
        <v>52</v>
      </c>
      <c r="Y118" s="127" t="s">
        <v>52</v>
      </c>
      <c r="Z118" s="127" t="s">
        <v>52</v>
      </c>
      <c r="AA118" s="143" t="s">
        <v>52</v>
      </c>
      <c r="AB118" s="127" t="s">
        <v>52</v>
      </c>
      <c r="AC118" s="128" t="s">
        <v>52</v>
      </c>
      <c r="AD118" s="128" t="s">
        <v>52</v>
      </c>
      <c r="AE118" s="128" t="s">
        <v>52</v>
      </c>
      <c r="AF118" s="128" t="s">
        <v>52</v>
      </c>
      <c r="AG118" s="127" t="s">
        <v>52</v>
      </c>
      <c r="AH118" s="127" t="s">
        <v>52</v>
      </c>
      <c r="AI118" s="121"/>
    </row>
    <row r="119" spans="1:35" ht="16" x14ac:dyDescent="0.15">
      <c r="A119" s="133" t="s">
        <v>522</v>
      </c>
      <c r="B119" s="133" t="s">
        <v>523</v>
      </c>
      <c r="C119" s="133" t="s">
        <v>524</v>
      </c>
      <c r="D119" s="133" t="s">
        <v>94</v>
      </c>
      <c r="E119" s="133" t="s">
        <v>227</v>
      </c>
      <c r="F119" s="127" t="s">
        <v>52</v>
      </c>
      <c r="G119" s="127">
        <v>3.8821390988233162</v>
      </c>
      <c r="H119" s="127">
        <v>9.7008877592367355</v>
      </c>
      <c r="I119" s="127">
        <v>9.6992998774365873</v>
      </c>
      <c r="J119" s="127">
        <v>4.7996571673451882</v>
      </c>
      <c r="K119" s="127">
        <v>-1.7159797879487115</v>
      </c>
      <c r="L119" s="127">
        <v>0.98961351580260271</v>
      </c>
      <c r="M119" s="127">
        <v>26.840285441035846</v>
      </c>
      <c r="N119" s="127">
        <v>7.2001113598663551</v>
      </c>
      <c r="O119" s="127">
        <v>4.989503754842346</v>
      </c>
      <c r="P119" s="127">
        <v>4.4400927595980448</v>
      </c>
      <c r="Q119" s="127">
        <v>3.9898157559728844</v>
      </c>
      <c r="R119" s="127">
        <v>3.9904722137868163</v>
      </c>
      <c r="S119" s="127">
        <v>3.8400817659995994</v>
      </c>
      <c r="T119" s="127">
        <v>1.0739175139951982</v>
      </c>
      <c r="U119" s="127">
        <v>0</v>
      </c>
      <c r="V119" s="127">
        <v>0</v>
      </c>
      <c r="W119" s="127">
        <v>1.8502578014277162</v>
      </c>
      <c r="X119" s="143">
        <v>0</v>
      </c>
      <c r="Y119" s="127">
        <v>0</v>
      </c>
      <c r="Z119" s="127">
        <v>3.9901313823747842</v>
      </c>
      <c r="AA119" s="143">
        <v>4.9896152299015784</v>
      </c>
      <c r="AB119" s="127">
        <v>4.9901869560797785</v>
      </c>
      <c r="AC119" s="128">
        <v>3.9903778123673295</v>
      </c>
      <c r="AD119" s="128">
        <v>3.9905178649440431</v>
      </c>
      <c r="AE119" s="128">
        <v>4.9902550222791566</v>
      </c>
      <c r="AF119" s="128">
        <v>2.9898523440625997</v>
      </c>
      <c r="AG119" s="127">
        <v>15</v>
      </c>
      <c r="AH119" s="127">
        <v>4.9899746319415934</v>
      </c>
      <c r="AI119" s="121"/>
    </row>
    <row r="120" spans="1:35" s="115" customFormat="1" ht="15.5" customHeight="1" x14ac:dyDescent="0.15">
      <c r="A120" s="133" t="s">
        <v>525</v>
      </c>
      <c r="B120" s="133" t="s">
        <v>526</v>
      </c>
      <c r="C120" s="133" t="s">
        <v>527</v>
      </c>
      <c r="D120" s="133" t="s">
        <v>94</v>
      </c>
      <c r="E120" s="133" t="s">
        <v>78</v>
      </c>
      <c r="F120" s="134">
        <v>0</v>
      </c>
      <c r="G120" s="134">
        <v>0</v>
      </c>
      <c r="H120" s="134">
        <v>0</v>
      </c>
      <c r="I120" s="134">
        <v>0</v>
      </c>
      <c r="J120" s="134">
        <v>0</v>
      </c>
      <c r="K120" s="134">
        <v>0</v>
      </c>
      <c r="L120" s="134">
        <v>0</v>
      </c>
      <c r="M120" s="134">
        <v>0</v>
      </c>
      <c r="N120" s="134">
        <v>0</v>
      </c>
      <c r="O120" s="134">
        <v>0</v>
      </c>
      <c r="P120" s="134">
        <v>0</v>
      </c>
      <c r="Q120" s="134">
        <v>0</v>
      </c>
      <c r="R120" s="134">
        <v>0</v>
      </c>
      <c r="S120" s="135">
        <v>0</v>
      </c>
      <c r="T120" s="135">
        <v>0</v>
      </c>
      <c r="U120" s="135">
        <v>0</v>
      </c>
      <c r="V120" s="135">
        <v>0</v>
      </c>
      <c r="W120" s="135">
        <v>0</v>
      </c>
      <c r="X120" s="135">
        <v>0</v>
      </c>
      <c r="Y120" s="135">
        <v>0</v>
      </c>
      <c r="Z120" s="135">
        <v>0</v>
      </c>
      <c r="AA120" s="135">
        <v>0</v>
      </c>
      <c r="AB120" s="135">
        <v>0</v>
      </c>
      <c r="AC120" s="135">
        <v>0</v>
      </c>
      <c r="AD120" s="135">
        <v>0</v>
      </c>
      <c r="AE120" s="135">
        <v>0</v>
      </c>
      <c r="AF120" s="135">
        <v>0</v>
      </c>
      <c r="AG120" s="127" t="s">
        <v>52</v>
      </c>
      <c r="AH120" s="127">
        <v>4.9900314946979059</v>
      </c>
      <c r="AI120" s="141" t="s">
        <v>50</v>
      </c>
    </row>
    <row r="121" spans="1:35" ht="16" x14ac:dyDescent="0.15">
      <c r="A121" s="133" t="s">
        <v>528</v>
      </c>
      <c r="B121" s="133" t="s">
        <v>529</v>
      </c>
      <c r="C121" s="133" t="s">
        <v>530</v>
      </c>
      <c r="D121" s="133" t="s">
        <v>194</v>
      </c>
      <c r="E121" s="133" t="s">
        <v>82</v>
      </c>
      <c r="F121" s="127" t="s">
        <v>52</v>
      </c>
      <c r="G121" s="127">
        <v>5.5380263301055379</v>
      </c>
      <c r="H121" s="127">
        <v>8.8848797250859093</v>
      </c>
      <c r="I121" s="127">
        <v>4.4989032838364693</v>
      </c>
      <c r="J121" s="127">
        <v>6.4993506689619664</v>
      </c>
      <c r="K121" s="127">
        <v>4.5004679125428879</v>
      </c>
      <c r="L121" s="127">
        <v>8</v>
      </c>
      <c r="M121" s="127">
        <v>11.868686868686851</v>
      </c>
      <c r="N121" s="127">
        <v>4.2530013588940108</v>
      </c>
      <c r="O121" s="127">
        <v>4.6170419045567144</v>
      </c>
      <c r="P121" s="127">
        <v>4.9703447423699458</v>
      </c>
      <c r="Q121" s="127">
        <v>4.9900434556565898</v>
      </c>
      <c r="R121" s="127">
        <v>3.8998411660282102</v>
      </c>
      <c r="S121" s="127">
        <v>2.499910075177155</v>
      </c>
      <c r="T121" s="127">
        <v>1.9002667040988115</v>
      </c>
      <c r="U121" s="127">
        <v>0</v>
      </c>
      <c r="V121" s="127">
        <v>0</v>
      </c>
      <c r="W121" s="127">
        <v>0</v>
      </c>
      <c r="X121" s="143">
        <v>0</v>
      </c>
      <c r="Y121" s="127">
        <v>1.9896685320705876</v>
      </c>
      <c r="Z121" s="127">
        <v>3.9894986535653043</v>
      </c>
      <c r="AA121" s="143">
        <v>3.9898690608586973</v>
      </c>
      <c r="AB121" s="127">
        <v>3.9897893865825873</v>
      </c>
      <c r="AC121" s="128">
        <v>3.9898508403834354</v>
      </c>
      <c r="AD121" s="128">
        <v>3.9905289905289854</v>
      </c>
      <c r="AE121" s="128">
        <v>3.9901149552951645</v>
      </c>
      <c r="AF121" s="128">
        <v>1.999946596886601</v>
      </c>
      <c r="AG121" s="127" t="s">
        <v>52</v>
      </c>
      <c r="AH121" s="127" t="s">
        <v>52</v>
      </c>
      <c r="AI121" s="121"/>
    </row>
    <row r="122" spans="1:35" s="115" customFormat="1" ht="15.5" customHeight="1" x14ac:dyDescent="0.15">
      <c r="A122" s="133" t="s">
        <v>531</v>
      </c>
      <c r="B122" s="133" t="s">
        <v>532</v>
      </c>
      <c r="C122" s="133" t="s">
        <v>533</v>
      </c>
      <c r="D122" s="133" t="s">
        <v>94</v>
      </c>
      <c r="E122" s="133" t="s">
        <v>88</v>
      </c>
      <c r="F122" s="134">
        <v>0</v>
      </c>
      <c r="G122" s="134">
        <v>0</v>
      </c>
      <c r="H122" s="134">
        <v>0</v>
      </c>
      <c r="I122" s="134">
        <v>0</v>
      </c>
      <c r="J122" s="134">
        <v>0</v>
      </c>
      <c r="K122" s="134">
        <v>0</v>
      </c>
      <c r="L122" s="134">
        <v>0</v>
      </c>
      <c r="M122" s="134">
        <v>0</v>
      </c>
      <c r="N122" s="134">
        <v>0</v>
      </c>
      <c r="O122" s="134">
        <v>0</v>
      </c>
      <c r="P122" s="134">
        <v>0</v>
      </c>
      <c r="Q122" s="134">
        <v>0</v>
      </c>
      <c r="R122" s="134">
        <v>0</v>
      </c>
      <c r="S122" s="135">
        <v>0</v>
      </c>
      <c r="T122" s="135">
        <v>0</v>
      </c>
      <c r="U122" s="135">
        <v>0</v>
      </c>
      <c r="V122" s="135">
        <v>0</v>
      </c>
      <c r="W122" s="135">
        <v>0</v>
      </c>
      <c r="X122" s="135">
        <v>0</v>
      </c>
      <c r="Y122" s="135">
        <v>0</v>
      </c>
      <c r="Z122" s="135">
        <v>0</v>
      </c>
      <c r="AA122" s="135">
        <v>0</v>
      </c>
      <c r="AB122" s="135">
        <v>0</v>
      </c>
      <c r="AC122" s="135">
        <v>0</v>
      </c>
      <c r="AD122" s="135">
        <v>0</v>
      </c>
      <c r="AE122" s="135">
        <v>0</v>
      </c>
      <c r="AF122" s="135">
        <v>0</v>
      </c>
      <c r="AG122" s="127" t="s">
        <v>52</v>
      </c>
      <c r="AH122" s="127">
        <v>2.9821073558647981</v>
      </c>
      <c r="AI122" s="141"/>
    </row>
    <row r="123" spans="1:35" ht="16" x14ac:dyDescent="0.15">
      <c r="A123" s="133" t="s">
        <v>534</v>
      </c>
      <c r="B123" s="133" t="s">
        <v>535</v>
      </c>
      <c r="C123" s="133" t="s">
        <v>536</v>
      </c>
      <c r="D123" s="133" t="s">
        <v>94</v>
      </c>
      <c r="E123" s="133" t="s">
        <v>86</v>
      </c>
      <c r="F123" s="127" t="s">
        <v>52</v>
      </c>
      <c r="G123" s="127">
        <v>13.805240516229958</v>
      </c>
      <c r="H123" s="127">
        <v>24.312714776632276</v>
      </c>
      <c r="I123" s="127">
        <v>8.1824464409122442</v>
      </c>
      <c r="J123" s="127">
        <v>7.6146671777181751</v>
      </c>
      <c r="K123" s="127">
        <v>7.5626261427044881</v>
      </c>
      <c r="L123" s="127">
        <v>10.905077262693169</v>
      </c>
      <c r="M123" s="127">
        <v>30.085589171974533</v>
      </c>
      <c r="N123" s="127">
        <v>14.972075587177727</v>
      </c>
      <c r="O123" s="127">
        <v>3.4269363854138959</v>
      </c>
      <c r="P123" s="127">
        <v>4.9218297625941005</v>
      </c>
      <c r="Q123" s="127">
        <v>4.9116997792494317</v>
      </c>
      <c r="R123" s="127">
        <v>4.8921620199894704</v>
      </c>
      <c r="S123" s="127">
        <v>4.8980274155800743</v>
      </c>
      <c r="T123" s="127">
        <v>2.9960159362549774</v>
      </c>
      <c r="U123" s="127">
        <v>0</v>
      </c>
      <c r="V123" s="127">
        <v>3.5587188612099681</v>
      </c>
      <c r="W123" s="127">
        <v>1.9273868220528954</v>
      </c>
      <c r="X123" s="143">
        <v>1.9349164467898028</v>
      </c>
      <c r="Y123" s="127">
        <v>1.8981880931837836</v>
      </c>
      <c r="Z123" s="127">
        <v>1.9051651143098924</v>
      </c>
      <c r="AA123" s="143">
        <v>1.911092646447865</v>
      </c>
      <c r="AB123" s="127">
        <v>5.4219323277619136</v>
      </c>
      <c r="AC123" s="128">
        <v>10.2861562258314</v>
      </c>
      <c r="AD123" s="128">
        <v>3.4712482468443051</v>
      </c>
      <c r="AE123" s="128">
        <v>2.4737377160284839</v>
      </c>
      <c r="AF123" s="128">
        <v>3.6706349206349027</v>
      </c>
      <c r="AG123" s="127">
        <v>5.3</v>
      </c>
      <c r="AH123" s="127">
        <v>4.3623144501666289</v>
      </c>
      <c r="AI123" s="121"/>
    </row>
    <row r="124" spans="1:35" ht="16" x14ac:dyDescent="0.15">
      <c r="A124" s="133" t="s">
        <v>537</v>
      </c>
      <c r="B124" s="133" t="s">
        <v>538</v>
      </c>
      <c r="C124" s="133" t="s">
        <v>539</v>
      </c>
      <c r="D124" s="133" t="s">
        <v>94</v>
      </c>
      <c r="E124" s="133" t="s">
        <v>76</v>
      </c>
      <c r="F124" s="127" t="s">
        <v>52</v>
      </c>
      <c r="G124" s="127">
        <v>-3.4218450588557374</v>
      </c>
      <c r="H124" s="127">
        <v>25.2125850340136</v>
      </c>
      <c r="I124" s="127">
        <v>3.32767402376912</v>
      </c>
      <c r="J124" s="127">
        <v>6.9777631723080304</v>
      </c>
      <c r="K124" s="127">
        <v>6.0106491910710531</v>
      </c>
      <c r="L124" s="127">
        <v>9.7652854245146301</v>
      </c>
      <c r="M124" s="127">
        <v>6.0190073917634663</v>
      </c>
      <c r="N124" s="127">
        <v>9.9767596281540563</v>
      </c>
      <c r="O124" s="127">
        <v>4.8905660377358373</v>
      </c>
      <c r="P124" s="127">
        <v>4.94315728881854</v>
      </c>
      <c r="Q124" s="127">
        <v>3.9012684264655491</v>
      </c>
      <c r="R124" s="127">
        <v>4.5268575953543575</v>
      </c>
      <c r="S124" s="127">
        <v>4.9368686868686922</v>
      </c>
      <c r="T124" s="127">
        <v>2.496691132234389</v>
      </c>
      <c r="U124" s="127">
        <v>0</v>
      </c>
      <c r="V124" s="127">
        <v>0</v>
      </c>
      <c r="W124" s="127">
        <v>1.901743264659288</v>
      </c>
      <c r="X124" s="143">
        <v>1.7510512067277162</v>
      </c>
      <c r="Y124" s="127">
        <v>1.8001698273422129</v>
      </c>
      <c r="Z124" s="127">
        <v>2.7804037146193616</v>
      </c>
      <c r="AA124" s="143">
        <v>2.7051885516420571</v>
      </c>
      <c r="AB124" s="127">
        <v>2.9921508718326884</v>
      </c>
      <c r="AC124" s="128">
        <v>2.9921743133343615</v>
      </c>
      <c r="AD124" s="128">
        <v>2.4831148192292485</v>
      </c>
      <c r="AE124" s="128">
        <v>2.4229501841442138</v>
      </c>
      <c r="AF124" s="128">
        <v>2.3656320968962903</v>
      </c>
      <c r="AG124" s="127">
        <v>2.9</v>
      </c>
      <c r="AH124" s="127">
        <v>2.9915105780892048</v>
      </c>
      <c r="AI124" s="121"/>
    </row>
    <row r="125" spans="1:35" ht="17" x14ac:dyDescent="0.15">
      <c r="A125" s="144" t="s">
        <v>540</v>
      </c>
      <c r="B125" s="133" t="s">
        <v>52</v>
      </c>
      <c r="C125" s="144" t="s">
        <v>541</v>
      </c>
      <c r="D125" s="133" t="s">
        <v>194</v>
      </c>
      <c r="E125" s="133" t="s">
        <v>76</v>
      </c>
      <c r="F125" s="127" t="s">
        <v>52</v>
      </c>
      <c r="G125" s="127" t="s">
        <v>52</v>
      </c>
      <c r="H125" s="127" t="s">
        <v>52</v>
      </c>
      <c r="I125" s="127" t="s">
        <v>52</v>
      </c>
      <c r="J125" s="127" t="s">
        <v>52</v>
      </c>
      <c r="K125" s="127" t="s">
        <v>52</v>
      </c>
      <c r="L125" s="127" t="s">
        <v>52</v>
      </c>
      <c r="M125" s="127" t="s">
        <v>52</v>
      </c>
      <c r="N125" s="127" t="s">
        <v>52</v>
      </c>
      <c r="O125" s="127" t="s">
        <v>52</v>
      </c>
      <c r="P125" s="127" t="s">
        <v>52</v>
      </c>
      <c r="Q125" s="127" t="s">
        <v>52</v>
      </c>
      <c r="R125" s="127" t="s">
        <v>52</v>
      </c>
      <c r="S125" s="127" t="s">
        <v>52</v>
      </c>
      <c r="T125" s="127" t="s">
        <v>52</v>
      </c>
      <c r="U125" s="127" t="s">
        <v>52</v>
      </c>
      <c r="V125" s="127" t="s">
        <v>52</v>
      </c>
      <c r="W125" s="127" t="s">
        <v>52</v>
      </c>
      <c r="X125" s="143" t="s">
        <v>52</v>
      </c>
      <c r="Y125" s="127" t="s">
        <v>52</v>
      </c>
      <c r="Z125" s="127" t="s">
        <v>52</v>
      </c>
      <c r="AA125" s="143" t="s">
        <v>52</v>
      </c>
      <c r="AB125" s="127" t="s">
        <v>52</v>
      </c>
      <c r="AC125" s="128" t="s">
        <v>52</v>
      </c>
      <c r="AD125" s="128" t="s">
        <v>52</v>
      </c>
      <c r="AE125" s="128" t="s">
        <v>52</v>
      </c>
      <c r="AF125" s="128" t="s">
        <v>52</v>
      </c>
      <c r="AG125" s="127" t="s">
        <v>52</v>
      </c>
      <c r="AH125" s="127" t="s">
        <v>52</v>
      </c>
      <c r="AI125" s="130"/>
    </row>
    <row r="126" spans="1:35" ht="16" x14ac:dyDescent="0.15">
      <c r="A126" s="133" t="s">
        <v>542</v>
      </c>
      <c r="B126" s="133" t="s">
        <v>543</v>
      </c>
      <c r="C126" s="133" t="s">
        <v>544</v>
      </c>
      <c r="D126" s="133" t="s">
        <v>94</v>
      </c>
      <c r="E126" s="133" t="s">
        <v>78</v>
      </c>
      <c r="F126" s="127" t="s">
        <v>52</v>
      </c>
      <c r="G126" s="127" t="s">
        <v>52</v>
      </c>
      <c r="H126" s="127">
        <v>11.895979004936791</v>
      </c>
      <c r="I126" s="127">
        <v>4.4906594938577342</v>
      </c>
      <c r="J126" s="127">
        <v>7.8968434601076609</v>
      </c>
      <c r="K126" s="127">
        <v>12.502182135583368</v>
      </c>
      <c r="L126" s="127">
        <v>12.502909457677092</v>
      </c>
      <c r="M126" s="127">
        <v>5.9997931105824023</v>
      </c>
      <c r="N126" s="127">
        <v>1.1385446146839655</v>
      </c>
      <c r="O126" s="127">
        <v>4.7998884993513542</v>
      </c>
      <c r="P126" s="127">
        <v>4.3846547314578004</v>
      </c>
      <c r="Q126" s="127">
        <v>3.8986240150535139</v>
      </c>
      <c r="R126" s="127">
        <v>4.9002961872959929</v>
      </c>
      <c r="S126" s="127">
        <v>3.5015151651395229</v>
      </c>
      <c r="T126" s="127">
        <v>0</v>
      </c>
      <c r="U126" s="127">
        <v>0</v>
      </c>
      <c r="V126" s="127">
        <v>3.4968680225537128</v>
      </c>
      <c r="W126" s="127">
        <v>1.9978510509703824</v>
      </c>
      <c r="X126" s="143">
        <v>1.9389669815979449</v>
      </c>
      <c r="Y126" s="127">
        <v>1.9941225860621081</v>
      </c>
      <c r="Z126" s="127">
        <v>3.9902164104675064</v>
      </c>
      <c r="AA126" s="143">
        <v>4.9895337773548931</v>
      </c>
      <c r="AB126" s="127">
        <v>5.9907199303994796</v>
      </c>
      <c r="AC126" s="128">
        <v>2.989883236543478</v>
      </c>
      <c r="AD126" s="128">
        <v>3.9797029834488962</v>
      </c>
      <c r="AE126" s="128">
        <v>4.9905465137075629</v>
      </c>
      <c r="AF126" s="128">
        <v>2.9904458869981534</v>
      </c>
      <c r="AG126" s="127">
        <v>5</v>
      </c>
      <c r="AH126" s="127">
        <v>4.99006937372351</v>
      </c>
      <c r="AI126" s="121"/>
    </row>
    <row r="127" spans="1:35" ht="16" x14ac:dyDescent="0.15">
      <c r="A127" s="133" t="s">
        <v>545</v>
      </c>
      <c r="B127" s="133" t="s">
        <v>546</v>
      </c>
      <c r="C127" s="133" t="s">
        <v>547</v>
      </c>
      <c r="D127" s="133" t="s">
        <v>94</v>
      </c>
      <c r="E127" s="133" t="s">
        <v>76</v>
      </c>
      <c r="F127" s="127" t="s">
        <v>52</v>
      </c>
      <c r="G127" s="127">
        <v>3.9717147908073116</v>
      </c>
      <c r="H127" s="127">
        <v>5.0442076626615346</v>
      </c>
      <c r="I127" s="127">
        <v>2.9027732815366249</v>
      </c>
      <c r="J127" s="127">
        <v>5.3691275167785335</v>
      </c>
      <c r="K127" s="127">
        <v>5.8917197452229289</v>
      </c>
      <c r="L127" s="127">
        <v>9.8684210526315752</v>
      </c>
      <c r="M127" s="127">
        <v>4.9358426005132543</v>
      </c>
      <c r="N127" s="127">
        <v>2.4944974321349918</v>
      </c>
      <c r="O127" s="127">
        <v>4.8834804740316713</v>
      </c>
      <c r="P127" s="127">
        <v>4.9670129673162791</v>
      </c>
      <c r="Q127" s="127">
        <v>4.941482444733424</v>
      </c>
      <c r="R127" s="127">
        <v>4.9566294919454918</v>
      </c>
      <c r="S127" s="127">
        <v>4.8406139315230234</v>
      </c>
      <c r="T127" s="127">
        <v>1.9144144144144235</v>
      </c>
      <c r="U127" s="127">
        <v>0</v>
      </c>
      <c r="V127" s="127">
        <v>0</v>
      </c>
      <c r="W127" s="127">
        <v>0</v>
      </c>
      <c r="X127" s="143">
        <v>0</v>
      </c>
      <c r="Y127" s="127">
        <v>0</v>
      </c>
      <c r="Z127" s="127">
        <v>0</v>
      </c>
      <c r="AA127" s="143">
        <v>3.0386740331491691</v>
      </c>
      <c r="AB127" s="127">
        <v>2.9490616621983934</v>
      </c>
      <c r="AC127" s="128">
        <v>2.8645833333333259</v>
      </c>
      <c r="AD127" s="128">
        <v>2.0253164556961911</v>
      </c>
      <c r="AE127" s="128">
        <v>0</v>
      </c>
      <c r="AF127" s="128">
        <v>0</v>
      </c>
      <c r="AG127" s="127">
        <v>0</v>
      </c>
      <c r="AH127" s="127">
        <v>1.9851116625310143</v>
      </c>
      <c r="AI127" s="121"/>
    </row>
    <row r="128" spans="1:35" ht="17" x14ac:dyDescent="0.15">
      <c r="A128" s="133" t="s">
        <v>548</v>
      </c>
      <c r="B128" s="133" t="s">
        <v>549</v>
      </c>
      <c r="C128" s="133" t="s">
        <v>550</v>
      </c>
      <c r="D128" s="133" t="s">
        <v>194</v>
      </c>
      <c r="E128" s="133" t="s">
        <v>76</v>
      </c>
      <c r="F128" s="127" t="s">
        <v>52</v>
      </c>
      <c r="G128" s="127">
        <v>17.727695167286257</v>
      </c>
      <c r="H128" s="127">
        <v>-7.7363331359779011</v>
      </c>
      <c r="I128" s="127">
        <v>-28.962566844919778</v>
      </c>
      <c r="J128" s="127">
        <v>0.39144835892803087</v>
      </c>
      <c r="K128" s="127">
        <v>54.979004199160158</v>
      </c>
      <c r="L128" s="127">
        <v>56.531836655699607</v>
      </c>
      <c r="M128" s="127">
        <v>22.823936696340269</v>
      </c>
      <c r="N128" s="127">
        <v>13.005838534326557</v>
      </c>
      <c r="O128" s="127">
        <v>5.2289328344913457</v>
      </c>
      <c r="P128" s="127">
        <v>1.0750867688140318</v>
      </c>
      <c r="Q128" s="127">
        <v>3.919597989949736</v>
      </c>
      <c r="R128" s="127">
        <v>4.5212765957446805</v>
      </c>
      <c r="S128" s="127">
        <v>3.4543912406507644</v>
      </c>
      <c r="T128" s="127">
        <v>2.0794514422002095</v>
      </c>
      <c r="U128" s="127">
        <v>-2.1174065420560737</v>
      </c>
      <c r="V128" s="127">
        <v>-0.26853647620470156</v>
      </c>
      <c r="W128" s="127">
        <v>1.5108451757666472</v>
      </c>
      <c r="X128" s="143">
        <v>1.9820218096080255</v>
      </c>
      <c r="Y128" s="127">
        <v>1.9724008380897162</v>
      </c>
      <c r="Z128" s="127">
        <v>3.5425818336403569</v>
      </c>
      <c r="AA128" s="143">
        <v>3.4213767620090429</v>
      </c>
      <c r="AB128" s="127">
        <v>3.3081910811168402</v>
      </c>
      <c r="AC128" s="128">
        <v>3.2022543870885212</v>
      </c>
      <c r="AD128" s="128">
        <v>3.1028918952463735</v>
      </c>
      <c r="AE128" s="128" t="s">
        <v>52</v>
      </c>
      <c r="AF128" s="128" t="s">
        <v>52</v>
      </c>
      <c r="AG128" s="127" t="s">
        <v>52</v>
      </c>
      <c r="AH128" s="127" t="s">
        <v>52</v>
      </c>
      <c r="AI128" s="121"/>
    </row>
    <row r="129" spans="1:35" ht="17" x14ac:dyDescent="0.15">
      <c r="A129" s="144" t="s">
        <v>551</v>
      </c>
      <c r="B129" s="133" t="s">
        <v>52</v>
      </c>
      <c r="C129" s="144" t="s">
        <v>552</v>
      </c>
      <c r="D129" s="133" t="s">
        <v>194</v>
      </c>
      <c r="E129" s="133" t="s">
        <v>76</v>
      </c>
      <c r="F129" s="127" t="s">
        <v>52</v>
      </c>
      <c r="G129" s="127" t="s">
        <v>52</v>
      </c>
      <c r="H129" s="127" t="s">
        <v>52</v>
      </c>
      <c r="I129" s="127" t="s">
        <v>52</v>
      </c>
      <c r="J129" s="127" t="s">
        <v>52</v>
      </c>
      <c r="K129" s="127" t="s">
        <v>52</v>
      </c>
      <c r="L129" s="127" t="s">
        <v>52</v>
      </c>
      <c r="M129" s="127" t="s">
        <v>52</v>
      </c>
      <c r="N129" s="127" t="s">
        <v>52</v>
      </c>
      <c r="O129" s="127" t="s">
        <v>52</v>
      </c>
      <c r="P129" s="127" t="s">
        <v>52</v>
      </c>
      <c r="Q129" s="127" t="s">
        <v>52</v>
      </c>
      <c r="R129" s="127" t="s">
        <v>52</v>
      </c>
      <c r="S129" s="127" t="s">
        <v>52</v>
      </c>
      <c r="T129" s="127" t="s">
        <v>52</v>
      </c>
      <c r="U129" s="127" t="s">
        <v>52</v>
      </c>
      <c r="V129" s="127" t="s">
        <v>52</v>
      </c>
      <c r="W129" s="127" t="s">
        <v>52</v>
      </c>
      <c r="X129" s="143" t="s">
        <v>52</v>
      </c>
      <c r="Y129" s="127" t="s">
        <v>52</v>
      </c>
      <c r="Z129" s="127" t="s">
        <v>52</v>
      </c>
      <c r="AA129" s="143" t="s">
        <v>52</v>
      </c>
      <c r="AB129" s="127" t="s">
        <v>52</v>
      </c>
      <c r="AC129" s="128" t="s">
        <v>52</v>
      </c>
      <c r="AD129" s="128" t="s">
        <v>52</v>
      </c>
      <c r="AE129" s="128" t="s">
        <v>52</v>
      </c>
      <c r="AF129" s="128" t="s">
        <v>52</v>
      </c>
      <c r="AG129" s="127" t="s">
        <v>52</v>
      </c>
      <c r="AH129" s="127" t="s">
        <v>52</v>
      </c>
      <c r="AI129" s="130"/>
    </row>
    <row r="130" spans="1:35" ht="16" x14ac:dyDescent="0.15">
      <c r="A130" s="133" t="s">
        <v>553</v>
      </c>
      <c r="B130" s="133" t="s">
        <v>554</v>
      </c>
      <c r="C130" s="133" t="s">
        <v>555</v>
      </c>
      <c r="D130" s="133" t="s">
        <v>94</v>
      </c>
      <c r="E130" s="133" t="s">
        <v>78</v>
      </c>
      <c r="F130" s="127" t="s">
        <v>52</v>
      </c>
      <c r="G130" s="127" t="s">
        <v>52</v>
      </c>
      <c r="H130" s="127">
        <v>8.2069465710371361</v>
      </c>
      <c r="I130" s="127">
        <v>7.377452075606584</v>
      </c>
      <c r="J130" s="127">
        <v>4.8938826466916368</v>
      </c>
      <c r="K130" s="127">
        <v>5.5013356608214963</v>
      </c>
      <c r="L130" s="127">
        <v>4.9011005540374555</v>
      </c>
      <c r="M130" s="127">
        <v>7.9987572889781262</v>
      </c>
      <c r="N130" s="127">
        <v>0</v>
      </c>
      <c r="O130" s="127">
        <v>4.4444690314443136</v>
      </c>
      <c r="P130" s="127">
        <v>2.4015084905560542</v>
      </c>
      <c r="Q130" s="127">
        <v>4.9396892392361309</v>
      </c>
      <c r="R130" s="127">
        <v>4.9999507102650824</v>
      </c>
      <c r="S130" s="127">
        <v>3.2503074742050018</v>
      </c>
      <c r="T130" s="127">
        <v>2.496931120709263</v>
      </c>
      <c r="U130" s="127">
        <v>0</v>
      </c>
      <c r="V130" s="127">
        <v>0</v>
      </c>
      <c r="W130" s="127">
        <v>1.5454085751545961</v>
      </c>
      <c r="X130" s="143">
        <v>1.8521268881647179</v>
      </c>
      <c r="Y130" s="127">
        <v>1.9899985418114108</v>
      </c>
      <c r="Z130" s="127">
        <v>3.9898068173216839</v>
      </c>
      <c r="AA130" s="143">
        <v>4.9900118886831102</v>
      </c>
      <c r="AB130" s="127">
        <v>5.9899704969302858</v>
      </c>
      <c r="AC130" s="128">
        <v>2.9899776878184126</v>
      </c>
      <c r="AD130" s="128">
        <v>3.9899228690184696</v>
      </c>
      <c r="AE130" s="128">
        <v>4.9897869857017945</v>
      </c>
      <c r="AF130" s="128">
        <v>1.9903227891464197</v>
      </c>
      <c r="AG130" s="127">
        <v>5</v>
      </c>
      <c r="AH130" s="127">
        <v>4.9901308045657764</v>
      </c>
      <c r="AI130" s="121"/>
    </row>
    <row r="131" spans="1:35" ht="16" x14ac:dyDescent="0.15">
      <c r="A131" s="133" t="s">
        <v>556</v>
      </c>
      <c r="B131" s="17" t="s">
        <v>557</v>
      </c>
      <c r="C131" s="133" t="s">
        <v>558</v>
      </c>
      <c r="D131" s="133" t="s">
        <v>94</v>
      </c>
      <c r="E131" s="133" t="s">
        <v>82</v>
      </c>
      <c r="F131" s="127" t="s">
        <v>52</v>
      </c>
      <c r="G131" s="127">
        <v>5.908088235294116</v>
      </c>
      <c r="H131" s="127">
        <v>10.669281771791589</v>
      </c>
      <c r="I131" s="127">
        <v>7.9829362776618922</v>
      </c>
      <c r="J131" s="127">
        <v>6.5038997254941933</v>
      </c>
      <c r="K131" s="127">
        <v>5.9948996986185534</v>
      </c>
      <c r="L131" s="127">
        <v>8.9018977163074879</v>
      </c>
      <c r="M131" s="127">
        <v>7.9438589858702215</v>
      </c>
      <c r="N131" s="127">
        <v>-1.8398126258646386</v>
      </c>
      <c r="O131" s="127">
        <v>2.2500473870237414</v>
      </c>
      <c r="P131" s="127">
        <v>4.5002998745978999</v>
      </c>
      <c r="Q131" s="127">
        <v>3.9444027047332781</v>
      </c>
      <c r="R131" s="127">
        <v>3.4995783640525246</v>
      </c>
      <c r="S131" s="127">
        <v>2.9408911909057309</v>
      </c>
      <c r="T131" s="127">
        <v>1.5000471120324192</v>
      </c>
      <c r="U131" s="127">
        <v>0</v>
      </c>
      <c r="V131" s="127">
        <v>0</v>
      </c>
      <c r="W131" s="127">
        <v>0</v>
      </c>
      <c r="X131" s="143">
        <v>1.9949499637957002</v>
      </c>
      <c r="Y131" s="127">
        <v>1.9795942514403198</v>
      </c>
      <c r="Z131" s="127">
        <v>3.9903254020670076</v>
      </c>
      <c r="AA131" s="143">
        <v>3.9899757116987233</v>
      </c>
      <c r="AB131" s="127">
        <v>4.9898486374065243</v>
      </c>
      <c r="AC131" s="128">
        <v>3.9901896047542795</v>
      </c>
      <c r="AD131" s="128">
        <v>2.0001814223512104</v>
      </c>
      <c r="AE131" s="128">
        <v>2.4997406139297746</v>
      </c>
      <c r="AF131" s="128">
        <v>2.9998481638673393</v>
      </c>
      <c r="AG131" s="127">
        <v>3.7</v>
      </c>
      <c r="AH131" s="127">
        <v>4.9899186727831228</v>
      </c>
      <c r="AI131" s="121"/>
    </row>
    <row r="132" spans="1:35" ht="16" x14ac:dyDescent="0.15">
      <c r="A132" s="17" t="s">
        <v>559</v>
      </c>
      <c r="B132" s="133" t="s">
        <v>560</v>
      </c>
      <c r="C132" s="17" t="s">
        <v>561</v>
      </c>
      <c r="D132" s="133" t="s">
        <v>94</v>
      </c>
      <c r="E132" s="133" t="s">
        <v>88</v>
      </c>
      <c r="F132" s="127" t="s">
        <v>52</v>
      </c>
      <c r="G132" s="127" t="s">
        <v>52</v>
      </c>
      <c r="H132" s="127" t="s">
        <v>52</v>
      </c>
      <c r="I132" s="127" t="s">
        <v>52</v>
      </c>
      <c r="J132" s="127" t="s">
        <v>52</v>
      </c>
      <c r="K132" s="127" t="s">
        <v>52</v>
      </c>
      <c r="L132" s="127" t="s">
        <v>52</v>
      </c>
      <c r="M132" s="127" t="s">
        <v>52</v>
      </c>
      <c r="N132" s="127" t="s">
        <v>52</v>
      </c>
      <c r="O132" s="127">
        <v>4.9866259075276957</v>
      </c>
      <c r="P132" s="127">
        <v>4.8953594176524007</v>
      </c>
      <c r="Q132" s="127">
        <v>4.9965301873698991</v>
      </c>
      <c r="R132" s="127">
        <v>4.0482485128882928</v>
      </c>
      <c r="S132" s="127">
        <v>4.0495474035254801</v>
      </c>
      <c r="T132" s="127">
        <v>2.518315018315036</v>
      </c>
      <c r="U132" s="127">
        <v>0</v>
      </c>
      <c r="V132" s="127">
        <v>0</v>
      </c>
      <c r="W132" s="127">
        <v>0</v>
      </c>
      <c r="X132" s="143">
        <v>1.9056126246836502</v>
      </c>
      <c r="Y132" s="127">
        <v>1.9868517165814392</v>
      </c>
      <c r="Z132" s="127">
        <v>1.9624695602349362</v>
      </c>
      <c r="AA132" s="143">
        <v>1.9668446192750544</v>
      </c>
      <c r="AB132" s="127">
        <v>2.97602645356847</v>
      </c>
      <c r="AC132" s="128">
        <v>1.980198019801982</v>
      </c>
      <c r="AD132" s="128">
        <v>1.9811073209131447</v>
      </c>
      <c r="AE132" s="128">
        <v>1.981217033320458</v>
      </c>
      <c r="AF132" s="128">
        <v>1.9805727261259083</v>
      </c>
      <c r="AG132" s="127">
        <v>6.2</v>
      </c>
      <c r="AH132" s="127">
        <v>2.9939422180801407</v>
      </c>
      <c r="AI132" s="19"/>
    </row>
    <row r="133" spans="1:35" ht="16" x14ac:dyDescent="0.15">
      <c r="A133" s="133" t="s">
        <v>562</v>
      </c>
      <c r="B133" s="133" t="s">
        <v>563</v>
      </c>
      <c r="C133" s="133" t="s">
        <v>564</v>
      </c>
      <c r="D133" s="133" t="s">
        <v>94</v>
      </c>
      <c r="E133" s="133" t="s">
        <v>76</v>
      </c>
      <c r="F133" s="127" t="s">
        <v>52</v>
      </c>
      <c r="G133" s="127">
        <v>10.808786819770333</v>
      </c>
      <c r="H133" s="127">
        <v>11.286325749042575</v>
      </c>
      <c r="I133" s="127">
        <v>4.1801619433198454</v>
      </c>
      <c r="J133" s="127">
        <v>6.004080443019518</v>
      </c>
      <c r="K133" s="127">
        <v>3.1986069104573289</v>
      </c>
      <c r="L133" s="127">
        <v>5</v>
      </c>
      <c r="M133" s="127">
        <v>19.901886154106393</v>
      </c>
      <c r="N133" s="127">
        <v>5.8972911963882666</v>
      </c>
      <c r="O133" s="127">
        <v>3.617106314948046</v>
      </c>
      <c r="P133" s="127">
        <v>4.9308903889424585</v>
      </c>
      <c r="Q133" s="127">
        <v>3.4983457909570035</v>
      </c>
      <c r="R133" s="127">
        <v>4.9428757473509677</v>
      </c>
      <c r="S133" s="127">
        <v>3.920351985559563</v>
      </c>
      <c r="T133" s="127">
        <v>2.9474027031428136</v>
      </c>
      <c r="U133" s="127">
        <v>0</v>
      </c>
      <c r="V133" s="127">
        <v>0</v>
      </c>
      <c r="W133" s="127">
        <v>0</v>
      </c>
      <c r="X133" s="143">
        <v>0</v>
      </c>
      <c r="Y133" s="127">
        <v>0</v>
      </c>
      <c r="Z133" s="127">
        <v>1.9403142465464596</v>
      </c>
      <c r="AA133" s="143">
        <v>2.5861177200786178</v>
      </c>
      <c r="AB133" s="127">
        <v>2.9898154683876133</v>
      </c>
      <c r="AC133" s="128">
        <v>2.4477407353013181</v>
      </c>
      <c r="AD133" s="128">
        <v>2.3892578964973543</v>
      </c>
      <c r="AE133" s="128">
        <v>2.3335044569935128</v>
      </c>
      <c r="AF133" s="128">
        <v>1.9382496465544761</v>
      </c>
      <c r="AG133" s="127">
        <v>2.9</v>
      </c>
      <c r="AH133" s="127">
        <v>2.9900043459365473</v>
      </c>
      <c r="AI133" s="121"/>
    </row>
    <row r="134" spans="1:35" ht="16" x14ac:dyDescent="0.15">
      <c r="A134" s="133" t="s">
        <v>565</v>
      </c>
      <c r="B134" s="133" t="s">
        <v>566</v>
      </c>
      <c r="C134" s="133" t="s">
        <v>567</v>
      </c>
      <c r="D134" s="133" t="s">
        <v>94</v>
      </c>
      <c r="E134" s="133" t="s">
        <v>86</v>
      </c>
      <c r="F134" s="127" t="s">
        <v>52</v>
      </c>
      <c r="G134" s="127">
        <v>13.567950420540058</v>
      </c>
      <c r="H134" s="127">
        <v>11.674137595010706</v>
      </c>
      <c r="I134" s="127">
        <v>14.921465968586389</v>
      </c>
      <c r="J134" s="127">
        <v>8.0030372057707098</v>
      </c>
      <c r="K134" s="127">
        <v>5.9898762654668047</v>
      </c>
      <c r="L134" s="127">
        <v>21.995224197399835</v>
      </c>
      <c r="M134" s="127">
        <v>21.541974771639843</v>
      </c>
      <c r="N134" s="127">
        <v>9.940055471056624</v>
      </c>
      <c r="O134" s="127">
        <v>4.9967447916666714</v>
      </c>
      <c r="P134" s="127">
        <v>4.7512013641295852</v>
      </c>
      <c r="Q134" s="127">
        <v>5.0018497965223787</v>
      </c>
      <c r="R134" s="127">
        <v>4.6015079980269178</v>
      </c>
      <c r="S134" s="127">
        <v>8.6769064942064063</v>
      </c>
      <c r="T134" s="127">
        <v>1.500123977188224</v>
      </c>
      <c r="U134" s="127">
        <v>0</v>
      </c>
      <c r="V134" s="127">
        <v>0</v>
      </c>
      <c r="W134" s="127">
        <v>1.9604250641260421</v>
      </c>
      <c r="X134" s="143">
        <v>1.9586702605570494</v>
      </c>
      <c r="Y134" s="127">
        <v>1.991540359534727</v>
      </c>
      <c r="Z134" s="127">
        <v>1.9929727550256127</v>
      </c>
      <c r="AA134" s="143">
        <v>1.9935618681877321</v>
      </c>
      <c r="AB134" s="127">
        <v>6.6445182724252483</v>
      </c>
      <c r="AC134" s="128">
        <v>12.461059190031154</v>
      </c>
      <c r="AD134" s="128">
        <v>4.6168051708217916</v>
      </c>
      <c r="AE134" s="128">
        <v>6.6195939982347758</v>
      </c>
      <c r="AF134" s="128">
        <v>4.1390728476821197</v>
      </c>
      <c r="AG134" s="127">
        <v>6</v>
      </c>
      <c r="AH134" s="127">
        <v>4.8762190547636903</v>
      </c>
      <c r="AI134" s="121"/>
    </row>
    <row r="135" spans="1:35" ht="17" x14ac:dyDescent="0.15">
      <c r="A135" s="133" t="s">
        <v>568</v>
      </c>
      <c r="B135" s="133" t="s">
        <v>569</v>
      </c>
      <c r="C135" s="133" t="s">
        <v>570</v>
      </c>
      <c r="D135" s="133" t="s">
        <v>194</v>
      </c>
      <c r="E135" s="133" t="s">
        <v>76</v>
      </c>
      <c r="F135" s="127" t="s">
        <v>52</v>
      </c>
      <c r="G135" s="127">
        <v>11.577490774907744</v>
      </c>
      <c r="H135" s="127">
        <v>-8.5004133939644504</v>
      </c>
      <c r="I135" s="127">
        <v>4.4050375557689136</v>
      </c>
      <c r="J135" s="127">
        <v>4.3760480337534489</v>
      </c>
      <c r="K135" s="127">
        <v>5.6488391376451119</v>
      </c>
      <c r="L135" s="127">
        <v>12.503678995388981</v>
      </c>
      <c r="M135" s="127">
        <v>2.4983649444081095</v>
      </c>
      <c r="N135" s="127">
        <v>2.5012761613068051</v>
      </c>
      <c r="O135" s="127">
        <v>2.5107901726427571</v>
      </c>
      <c r="P135" s="127">
        <v>-1.2145257277026644E-2</v>
      </c>
      <c r="Q135" s="127">
        <v>0</v>
      </c>
      <c r="R135" s="127">
        <v>0</v>
      </c>
      <c r="S135" s="127" t="s">
        <v>52</v>
      </c>
      <c r="T135" s="127" t="s">
        <v>52</v>
      </c>
      <c r="U135" s="127" t="s">
        <v>52</v>
      </c>
      <c r="V135" s="127" t="s">
        <v>52</v>
      </c>
      <c r="W135" s="127" t="s">
        <v>52</v>
      </c>
      <c r="X135" s="143" t="s">
        <v>52</v>
      </c>
      <c r="Y135" s="127" t="s">
        <v>52</v>
      </c>
      <c r="Z135" s="127" t="s">
        <v>52</v>
      </c>
      <c r="AA135" s="143" t="s">
        <v>52</v>
      </c>
      <c r="AB135" s="127" t="s">
        <v>52</v>
      </c>
      <c r="AC135" s="128" t="s">
        <v>52</v>
      </c>
      <c r="AD135" s="128" t="s">
        <v>52</v>
      </c>
      <c r="AE135" s="128" t="s">
        <v>52</v>
      </c>
      <c r="AF135" s="128" t="s">
        <v>52</v>
      </c>
      <c r="AG135" s="127" t="s">
        <v>52</v>
      </c>
      <c r="AH135" s="127" t="s">
        <v>52</v>
      </c>
      <c r="AI135" s="121"/>
    </row>
    <row r="136" spans="1:35" ht="16" x14ac:dyDescent="0.15">
      <c r="A136" s="133" t="s">
        <v>571</v>
      </c>
      <c r="B136" s="17" t="s">
        <v>572</v>
      </c>
      <c r="C136" s="133" t="s">
        <v>573</v>
      </c>
      <c r="D136" s="133" t="s">
        <v>94</v>
      </c>
      <c r="E136" s="133" t="s">
        <v>82</v>
      </c>
      <c r="F136" s="127" t="s">
        <v>52</v>
      </c>
      <c r="G136" s="127">
        <v>5.3097345132743499</v>
      </c>
      <c r="H136" s="127">
        <v>19.539915966386559</v>
      </c>
      <c r="I136" s="127">
        <v>8.3003813641236519</v>
      </c>
      <c r="J136" s="127">
        <v>5.6958327924185426</v>
      </c>
      <c r="K136" s="127">
        <v>7.4600055270672669</v>
      </c>
      <c r="L136" s="127">
        <v>9.502378809309505</v>
      </c>
      <c r="M136" s="127">
        <v>17.954438703616702</v>
      </c>
      <c r="N136" s="127">
        <v>-0.40816326530611491</v>
      </c>
      <c r="O136" s="127">
        <v>3.4986005597760936</v>
      </c>
      <c r="P136" s="127">
        <v>4.8966582963106049</v>
      </c>
      <c r="Q136" s="127">
        <v>4.7509437436700068</v>
      </c>
      <c r="R136" s="127">
        <v>3.9026105300167302</v>
      </c>
      <c r="S136" s="127">
        <v>2.8931562473564014</v>
      </c>
      <c r="T136" s="127">
        <v>1.9814190577982345</v>
      </c>
      <c r="U136" s="127">
        <v>0</v>
      </c>
      <c r="V136" s="127">
        <v>0</v>
      </c>
      <c r="W136" s="127">
        <v>0</v>
      </c>
      <c r="X136" s="143">
        <v>1.9912931312479953</v>
      </c>
      <c r="Y136" s="127">
        <v>1.9919373962532738</v>
      </c>
      <c r="Z136" s="127">
        <v>3.99131984809733</v>
      </c>
      <c r="AA136" s="143">
        <v>4.9932925920405546</v>
      </c>
      <c r="AB136" s="127">
        <v>4.9900624645087932</v>
      </c>
      <c r="AC136" s="128">
        <v>3.9889121763234225</v>
      </c>
      <c r="AD136" s="128">
        <v>3.9854365775957357</v>
      </c>
      <c r="AE136" s="128">
        <v>4.9893710141302945</v>
      </c>
      <c r="AF136" s="128">
        <v>2.989518818484997</v>
      </c>
      <c r="AG136" s="127">
        <v>5</v>
      </c>
      <c r="AH136" s="127">
        <v>4.9898110921407692</v>
      </c>
      <c r="AI136" s="121"/>
    </row>
    <row r="137" spans="1:35" ht="16" x14ac:dyDescent="0.15">
      <c r="A137" s="133" t="s">
        <v>574</v>
      </c>
      <c r="B137" s="133" t="s">
        <v>575</v>
      </c>
      <c r="C137" s="133" t="s">
        <v>576</v>
      </c>
      <c r="D137" s="133" t="s">
        <v>94</v>
      </c>
      <c r="E137" s="133" t="s">
        <v>86</v>
      </c>
      <c r="F137" s="127" t="s">
        <v>52</v>
      </c>
      <c r="G137" s="127">
        <v>9.0451160753394646</v>
      </c>
      <c r="H137" s="127">
        <v>-2.9925687889134451</v>
      </c>
      <c r="I137" s="127">
        <v>10.807453416149087</v>
      </c>
      <c r="J137" s="127">
        <v>9.9962630792227003</v>
      </c>
      <c r="K137" s="127">
        <v>4.9940546967895472</v>
      </c>
      <c r="L137" s="127">
        <v>19.398155638246223</v>
      </c>
      <c r="M137" s="127">
        <v>39.93224932249322</v>
      </c>
      <c r="N137" s="127">
        <v>9.7995545657015555</v>
      </c>
      <c r="O137" s="127">
        <v>5.4943116676955555</v>
      </c>
      <c r="P137" s="127">
        <v>4.940645377027252</v>
      </c>
      <c r="Q137" s="127">
        <v>4.9390583924161575</v>
      </c>
      <c r="R137" s="127">
        <v>7.9404843239960599</v>
      </c>
      <c r="S137" s="127">
        <v>4.944088895140311</v>
      </c>
      <c r="T137" s="127">
        <v>4.9457177322074699</v>
      </c>
      <c r="U137" s="127">
        <v>0</v>
      </c>
      <c r="V137" s="127">
        <v>1.9987228607918155</v>
      </c>
      <c r="W137" s="127">
        <v>1.9971201402366461</v>
      </c>
      <c r="X137" s="143">
        <v>1.9887061134299167</v>
      </c>
      <c r="Y137" s="127">
        <v>1.9920558497833474</v>
      </c>
      <c r="Z137" s="127">
        <v>1.9885525461733611</v>
      </c>
      <c r="AA137" s="143">
        <v>1.9902800277713517</v>
      </c>
      <c r="AB137" s="127">
        <v>6.8073519400952964</v>
      </c>
      <c r="AC137" s="128">
        <v>12.74697259400892</v>
      </c>
      <c r="AD137" s="128">
        <v>4.4092707744488369</v>
      </c>
      <c r="AE137" s="128">
        <v>6.7316368886482669</v>
      </c>
      <c r="AF137" s="128">
        <v>4.2272573554277981</v>
      </c>
      <c r="AG137" s="127">
        <v>6.1</v>
      </c>
      <c r="AH137" s="127">
        <v>4.9472396390885454</v>
      </c>
      <c r="AI137" s="121"/>
    </row>
    <row r="138" spans="1:35" ht="17" x14ac:dyDescent="0.15">
      <c r="A138" s="17" t="s">
        <v>577</v>
      </c>
      <c r="B138" s="17"/>
      <c r="C138" s="17" t="s">
        <v>578</v>
      </c>
      <c r="D138" s="133" t="s">
        <v>194</v>
      </c>
      <c r="E138" s="133" t="s">
        <v>88</v>
      </c>
      <c r="F138" s="127" t="s">
        <v>52</v>
      </c>
      <c r="G138" s="127" t="s">
        <v>52</v>
      </c>
      <c r="H138" s="127" t="s">
        <v>52</v>
      </c>
      <c r="I138" s="127" t="s">
        <v>52</v>
      </c>
      <c r="J138" s="127" t="s">
        <v>52</v>
      </c>
      <c r="K138" s="127" t="s">
        <v>52</v>
      </c>
      <c r="L138" s="127" t="s">
        <v>52</v>
      </c>
      <c r="M138" s="127" t="s">
        <v>52</v>
      </c>
      <c r="N138" s="127" t="s">
        <v>52</v>
      </c>
      <c r="O138" s="127">
        <v>4.964921748515934</v>
      </c>
      <c r="P138" s="127">
        <v>4.9871465295629775</v>
      </c>
      <c r="Q138" s="127" t="s">
        <v>52</v>
      </c>
      <c r="R138" s="127" t="s">
        <v>52</v>
      </c>
      <c r="S138" s="127" t="s">
        <v>52</v>
      </c>
      <c r="T138" s="127" t="s">
        <v>52</v>
      </c>
      <c r="U138" s="127" t="s">
        <v>52</v>
      </c>
      <c r="V138" s="127" t="s">
        <v>52</v>
      </c>
      <c r="W138" s="127" t="s">
        <v>52</v>
      </c>
      <c r="X138" s="143" t="s">
        <v>52</v>
      </c>
      <c r="Y138" s="127" t="s">
        <v>52</v>
      </c>
      <c r="Z138" s="127" t="s">
        <v>52</v>
      </c>
      <c r="AA138" s="143" t="s">
        <v>52</v>
      </c>
      <c r="AB138" s="127" t="s">
        <v>52</v>
      </c>
      <c r="AC138" s="128" t="s">
        <v>52</v>
      </c>
      <c r="AD138" s="128" t="s">
        <v>52</v>
      </c>
      <c r="AE138" s="128" t="s">
        <v>52</v>
      </c>
      <c r="AF138" s="128" t="s">
        <v>52</v>
      </c>
      <c r="AG138" s="127" t="s">
        <v>52</v>
      </c>
      <c r="AH138" s="127" t="s">
        <v>52</v>
      </c>
      <c r="AI138" s="19"/>
    </row>
    <row r="139" spans="1:35" ht="16" x14ac:dyDescent="0.15">
      <c r="A139" s="133" t="s">
        <v>579</v>
      </c>
      <c r="B139" s="133" t="s">
        <v>580</v>
      </c>
      <c r="C139" s="133" t="s">
        <v>581</v>
      </c>
      <c r="D139" s="133" t="s">
        <v>94</v>
      </c>
      <c r="E139" s="133" t="s">
        <v>88</v>
      </c>
      <c r="F139" s="127" t="s">
        <v>52</v>
      </c>
      <c r="G139" s="127" t="s">
        <v>52</v>
      </c>
      <c r="H139" s="127" t="s">
        <v>52</v>
      </c>
      <c r="I139" s="127" t="s">
        <v>52</v>
      </c>
      <c r="J139" s="127" t="s">
        <v>52</v>
      </c>
      <c r="K139" s="127" t="s">
        <v>52</v>
      </c>
      <c r="L139" s="127" t="s">
        <v>52</v>
      </c>
      <c r="M139" s="127" t="s">
        <v>52</v>
      </c>
      <c r="N139" s="127" t="s">
        <v>52</v>
      </c>
      <c r="O139" s="127" t="s">
        <v>52</v>
      </c>
      <c r="P139" s="127" t="s">
        <v>52</v>
      </c>
      <c r="Q139" s="127" t="s">
        <v>52</v>
      </c>
      <c r="R139" s="127">
        <v>4.933018124507484</v>
      </c>
      <c r="S139" s="127">
        <v>3.9050765995794592</v>
      </c>
      <c r="T139" s="127">
        <v>3.7438566059554717</v>
      </c>
      <c r="U139" s="127">
        <v>0</v>
      </c>
      <c r="V139" s="127">
        <v>2.9956806465096975</v>
      </c>
      <c r="W139" s="127">
        <v>1.9886363636363598</v>
      </c>
      <c r="X139" s="143">
        <v>1.9896538002387665</v>
      </c>
      <c r="Y139" s="127">
        <v>1.9898556379243093</v>
      </c>
      <c r="Z139" s="127">
        <v>1.9892884468247995</v>
      </c>
      <c r="AA139" s="143">
        <v>1.9879969992498081</v>
      </c>
      <c r="AB139" s="127">
        <v>2.9912958195415174</v>
      </c>
      <c r="AC139" s="128">
        <v>2.9877395548148833</v>
      </c>
      <c r="AD139" s="128">
        <v>1.987979657882577</v>
      </c>
      <c r="AE139" s="128">
        <v>1.9945602901178663</v>
      </c>
      <c r="AF139" s="128">
        <v>1.988888888888896</v>
      </c>
      <c r="AG139" s="127">
        <v>5.4</v>
      </c>
      <c r="AH139" s="127">
        <v>2.9858456452112825</v>
      </c>
      <c r="AI139" s="121"/>
    </row>
    <row r="140" spans="1:35" ht="16" x14ac:dyDescent="0.15">
      <c r="A140" s="133" t="s">
        <v>582</v>
      </c>
      <c r="B140" s="133" t="s">
        <v>583</v>
      </c>
      <c r="C140" s="133" t="s">
        <v>584</v>
      </c>
      <c r="D140" s="133" t="s">
        <v>94</v>
      </c>
      <c r="E140" s="133" t="s">
        <v>74</v>
      </c>
      <c r="F140" s="127" t="s">
        <v>52</v>
      </c>
      <c r="G140" s="127">
        <v>7.8919167176974838</v>
      </c>
      <c r="H140" s="127">
        <v>9.6168854203618253</v>
      </c>
      <c r="I140" s="127">
        <v>7.164816672599585</v>
      </c>
      <c r="J140" s="127">
        <v>4.4798429714630856</v>
      </c>
      <c r="K140" s="127">
        <v>7.5292281457288652</v>
      </c>
      <c r="L140" s="127">
        <v>5.9013264880992296</v>
      </c>
      <c r="M140" s="127">
        <v>12.500317266935696</v>
      </c>
      <c r="N140" s="127">
        <v>4.8495171915892143</v>
      </c>
      <c r="O140" s="127">
        <v>0</v>
      </c>
      <c r="P140" s="127">
        <v>2.7004637051222744</v>
      </c>
      <c r="Q140" s="127">
        <v>3.5995264883664788</v>
      </c>
      <c r="R140" s="127">
        <v>3.9001749365476002</v>
      </c>
      <c r="S140" s="127">
        <v>4.1498783454988057</v>
      </c>
      <c r="T140" s="127">
        <v>2.9500812977741191</v>
      </c>
      <c r="U140" s="127">
        <v>0</v>
      </c>
      <c r="V140" s="127">
        <v>0</v>
      </c>
      <c r="W140" s="127">
        <v>0</v>
      </c>
      <c r="X140" s="143">
        <v>1.9496963810803125</v>
      </c>
      <c r="Y140" s="127">
        <v>1.9498036841495869</v>
      </c>
      <c r="Z140" s="127">
        <v>3.9499078675038657</v>
      </c>
      <c r="AA140" s="143">
        <v>3.989683446468173</v>
      </c>
      <c r="AB140" s="127">
        <v>3.9901115680112564</v>
      </c>
      <c r="AC140" s="128">
        <v>4.9899005593536438</v>
      </c>
      <c r="AD140" s="128">
        <v>3.9898477908585583</v>
      </c>
      <c r="AE140" s="128">
        <v>2.899633543245455</v>
      </c>
      <c r="AF140" s="128">
        <v>4.49000760666621</v>
      </c>
      <c r="AG140" s="127">
        <v>4</v>
      </c>
      <c r="AH140" s="127">
        <v>4.9900720413410431</v>
      </c>
      <c r="AI140" s="121"/>
    </row>
    <row r="141" spans="1:35" ht="17" x14ac:dyDescent="0.15">
      <c r="A141" s="133" t="s">
        <v>585</v>
      </c>
      <c r="B141" s="17" t="s">
        <v>586</v>
      </c>
      <c r="C141" s="133" t="s">
        <v>587</v>
      </c>
      <c r="D141" s="133" t="s">
        <v>194</v>
      </c>
      <c r="E141" s="133" t="s">
        <v>82</v>
      </c>
      <c r="F141" s="127" t="s">
        <v>52</v>
      </c>
      <c r="G141" s="127">
        <v>22.513215859030851</v>
      </c>
      <c r="H141" s="127">
        <v>8.5579187716869427</v>
      </c>
      <c r="I141" s="127">
        <v>7.9296467431808253</v>
      </c>
      <c r="J141" s="127">
        <v>5.5931501173870828</v>
      </c>
      <c r="K141" s="127">
        <v>5.4407533350771615</v>
      </c>
      <c r="L141" s="127">
        <v>9.2408831555445232</v>
      </c>
      <c r="M141" s="127">
        <v>15.510389462927222</v>
      </c>
      <c r="N141" s="127">
        <v>0.26540843409024717</v>
      </c>
      <c r="O141" s="127">
        <v>3.8039215686274588</v>
      </c>
      <c r="P141" s="127">
        <v>4.9395542123158407</v>
      </c>
      <c r="Q141" s="127">
        <v>4.8960489604896082</v>
      </c>
      <c r="R141" s="127">
        <v>4.5045045045044958</v>
      </c>
      <c r="S141" s="127">
        <v>3.4975369458128114</v>
      </c>
      <c r="T141" s="127">
        <v>2.9747739171823042</v>
      </c>
      <c r="U141" s="127">
        <v>0</v>
      </c>
      <c r="V141" s="127">
        <v>0</v>
      </c>
      <c r="W141" s="127">
        <v>0</v>
      </c>
      <c r="X141" s="143">
        <v>1.9875202218627264</v>
      </c>
      <c r="Y141" s="127">
        <v>1.9941083163380835</v>
      </c>
      <c r="Z141" s="127">
        <v>3.9917055469155027</v>
      </c>
      <c r="AA141" s="143">
        <v>4.9921663580686504</v>
      </c>
      <c r="AB141" s="127">
        <v>5.9892830495828608</v>
      </c>
      <c r="AC141" s="128" t="s">
        <v>52</v>
      </c>
      <c r="AD141" s="128" t="s">
        <v>52</v>
      </c>
      <c r="AE141" s="128" t="s">
        <v>52</v>
      </c>
      <c r="AF141" s="128" t="s">
        <v>52</v>
      </c>
      <c r="AG141" s="127" t="s">
        <v>52</v>
      </c>
      <c r="AH141" s="127" t="s">
        <v>52</v>
      </c>
      <c r="AI141" s="121"/>
    </row>
    <row r="142" spans="1:35" ht="17" x14ac:dyDescent="0.15">
      <c r="A142" s="133" t="s">
        <v>588</v>
      </c>
      <c r="B142" s="133" t="s">
        <v>589</v>
      </c>
      <c r="C142" s="133" t="s">
        <v>590</v>
      </c>
      <c r="D142" s="133" t="s">
        <v>94</v>
      </c>
      <c r="E142" s="133" t="s">
        <v>88</v>
      </c>
      <c r="F142" s="127" t="s">
        <v>52</v>
      </c>
      <c r="G142" s="127" t="s">
        <v>52</v>
      </c>
      <c r="H142" s="127" t="s">
        <v>52</v>
      </c>
      <c r="I142" s="127" t="s">
        <v>52</v>
      </c>
      <c r="J142" s="127" t="s">
        <v>52</v>
      </c>
      <c r="K142" s="127" t="s">
        <v>52</v>
      </c>
      <c r="L142" s="127" t="s">
        <v>52</v>
      </c>
      <c r="M142" s="127" t="s">
        <v>52</v>
      </c>
      <c r="N142" s="127" t="s">
        <v>52</v>
      </c>
      <c r="O142" s="127" t="s">
        <v>52</v>
      </c>
      <c r="P142" s="127" t="s">
        <v>52</v>
      </c>
      <c r="Q142" s="127" t="s">
        <v>52</v>
      </c>
      <c r="R142" s="127" t="s">
        <v>52</v>
      </c>
      <c r="S142" s="127" t="s">
        <v>52</v>
      </c>
      <c r="T142" s="127" t="s">
        <v>52</v>
      </c>
      <c r="U142" s="127" t="s">
        <v>52</v>
      </c>
      <c r="V142" s="127" t="s">
        <v>52</v>
      </c>
      <c r="W142" s="127" t="s">
        <v>52</v>
      </c>
      <c r="X142" s="143" t="s">
        <v>52</v>
      </c>
      <c r="Y142" s="127" t="s">
        <v>52</v>
      </c>
      <c r="Z142" s="127">
        <v>1.9893899204243892</v>
      </c>
      <c r="AA142" s="143">
        <v>1.9939315127871726</v>
      </c>
      <c r="AB142" s="127">
        <v>2.9890919393681825</v>
      </c>
      <c r="AC142" s="128">
        <v>2.9848693259972414</v>
      </c>
      <c r="AD142" s="128">
        <v>1.9901162014157814</v>
      </c>
      <c r="AE142" s="128">
        <v>1.9905709795704507</v>
      </c>
      <c r="AF142" s="128">
        <v>1.9902413970210728</v>
      </c>
      <c r="AG142" s="127">
        <v>6.3</v>
      </c>
      <c r="AH142" s="127">
        <v>2.9847210707094587</v>
      </c>
      <c r="AI142" s="19"/>
    </row>
    <row r="143" spans="1:35" ht="17" x14ac:dyDescent="0.15">
      <c r="A143" s="17" t="s">
        <v>591</v>
      </c>
      <c r="B143" s="17" t="s">
        <v>592</v>
      </c>
      <c r="C143" s="17" t="s">
        <v>593</v>
      </c>
      <c r="D143" s="133" t="s">
        <v>194</v>
      </c>
      <c r="E143" s="133" t="s">
        <v>88</v>
      </c>
      <c r="F143" s="127" t="s">
        <v>52</v>
      </c>
      <c r="G143" s="127" t="s">
        <v>52</v>
      </c>
      <c r="H143" s="127" t="s">
        <v>52</v>
      </c>
      <c r="I143" s="127" t="s">
        <v>52</v>
      </c>
      <c r="J143" s="127" t="s">
        <v>52</v>
      </c>
      <c r="K143" s="127" t="s">
        <v>52</v>
      </c>
      <c r="L143" s="127" t="s">
        <v>52</v>
      </c>
      <c r="M143" s="127" t="s">
        <v>52</v>
      </c>
      <c r="N143" s="127" t="s">
        <v>52</v>
      </c>
      <c r="O143" s="127">
        <v>3.8684719535783358</v>
      </c>
      <c r="P143" s="127">
        <v>4.8417132216014949</v>
      </c>
      <c r="Q143" s="127">
        <v>4.9733570159857834</v>
      </c>
      <c r="R143" s="127">
        <v>4.9069373942470378</v>
      </c>
      <c r="S143" s="127">
        <v>4.8387096774193452</v>
      </c>
      <c r="T143" s="127">
        <v>3.2307692307692406</v>
      </c>
      <c r="U143" s="127">
        <v>0</v>
      </c>
      <c r="V143" s="127">
        <v>0</v>
      </c>
      <c r="W143" s="127">
        <v>8.1967213114754145</v>
      </c>
      <c r="X143" s="143">
        <v>1.9283746556473691</v>
      </c>
      <c r="Y143" s="127">
        <v>1.8918918918918948</v>
      </c>
      <c r="Z143" s="127" t="s">
        <v>52</v>
      </c>
      <c r="AA143" s="143" t="s">
        <v>52</v>
      </c>
      <c r="AB143" s="127" t="s">
        <v>52</v>
      </c>
      <c r="AC143" s="128" t="s">
        <v>52</v>
      </c>
      <c r="AD143" s="128" t="s">
        <v>52</v>
      </c>
      <c r="AE143" s="128" t="s">
        <v>52</v>
      </c>
      <c r="AF143" s="128" t="s">
        <v>52</v>
      </c>
      <c r="AG143" s="127" t="s">
        <v>52</v>
      </c>
      <c r="AH143" s="127" t="s">
        <v>52</v>
      </c>
      <c r="AI143" s="19"/>
    </row>
    <row r="144" spans="1:35" ht="17" x14ac:dyDescent="0.15">
      <c r="A144" s="133" t="s">
        <v>594</v>
      </c>
      <c r="B144" s="133" t="s">
        <v>595</v>
      </c>
      <c r="C144" s="133" t="s">
        <v>596</v>
      </c>
      <c r="D144" s="133" t="s">
        <v>94</v>
      </c>
      <c r="E144" s="133" t="s">
        <v>78</v>
      </c>
      <c r="F144" s="145" t="s">
        <v>52</v>
      </c>
      <c r="G144" s="145" t="s">
        <v>52</v>
      </c>
      <c r="H144" s="145" t="s">
        <v>52</v>
      </c>
      <c r="I144" s="145" t="s">
        <v>52</v>
      </c>
      <c r="J144" s="145" t="s">
        <v>52</v>
      </c>
      <c r="K144" s="145" t="s">
        <v>52</v>
      </c>
      <c r="L144" s="145" t="s">
        <v>52</v>
      </c>
      <c r="M144" s="145" t="s">
        <v>52</v>
      </c>
      <c r="N144" s="145" t="s">
        <v>52</v>
      </c>
      <c r="O144" s="145" t="s">
        <v>52</v>
      </c>
      <c r="P144" s="145" t="s">
        <v>52</v>
      </c>
      <c r="Q144" s="145" t="s">
        <v>52</v>
      </c>
      <c r="R144" s="145" t="s">
        <v>52</v>
      </c>
      <c r="S144" s="145" t="s">
        <v>52</v>
      </c>
      <c r="T144" s="145" t="s">
        <v>52</v>
      </c>
      <c r="U144" s="145" t="s">
        <v>52</v>
      </c>
      <c r="V144" s="145" t="s">
        <v>52</v>
      </c>
      <c r="W144" s="145" t="s">
        <v>52</v>
      </c>
      <c r="X144" s="146" t="s">
        <v>52</v>
      </c>
      <c r="Y144" s="145" t="s">
        <v>52</v>
      </c>
      <c r="Z144" s="145" t="s">
        <v>52</v>
      </c>
      <c r="AA144" s="146" t="s">
        <v>52</v>
      </c>
      <c r="AB144" s="145" t="s">
        <v>52</v>
      </c>
      <c r="AC144" s="128" t="s">
        <v>52</v>
      </c>
      <c r="AD144" s="128">
        <v>3.9907961343764287</v>
      </c>
      <c r="AE144" s="128">
        <v>4.9917688917211063</v>
      </c>
      <c r="AF144" s="128">
        <v>2.9942873681430062</v>
      </c>
      <c r="AG144" s="127">
        <v>4</v>
      </c>
      <c r="AH144" s="127">
        <v>4.9959862114558256</v>
      </c>
      <c r="AI144" s="121"/>
    </row>
    <row r="145" spans="1:35" ht="16" x14ac:dyDescent="0.15">
      <c r="A145" s="133" t="s">
        <v>597</v>
      </c>
      <c r="B145" s="133" t="s">
        <v>598</v>
      </c>
      <c r="C145" s="133" t="s">
        <v>599</v>
      </c>
      <c r="D145" s="133" t="s">
        <v>94</v>
      </c>
      <c r="E145" s="133" t="s">
        <v>86</v>
      </c>
      <c r="F145" s="127" t="s">
        <v>52</v>
      </c>
      <c r="G145" s="127">
        <v>10.610540963645846</v>
      </c>
      <c r="H145" s="127">
        <v>11.039471615033804</v>
      </c>
      <c r="I145" s="127">
        <v>9.2338195722985432</v>
      </c>
      <c r="J145" s="127">
        <v>9.4515752625437699</v>
      </c>
      <c r="K145" s="127">
        <v>9.2750533049040627</v>
      </c>
      <c r="L145" s="127">
        <v>12.195121951219519</v>
      </c>
      <c r="M145" s="127">
        <v>19.217391304347828</v>
      </c>
      <c r="N145" s="127">
        <v>9.700948212983235</v>
      </c>
      <c r="O145" s="127">
        <v>4.9867021276595693</v>
      </c>
      <c r="P145" s="127">
        <v>4.9398353388220357</v>
      </c>
      <c r="Q145" s="127">
        <v>4.9487024743512364</v>
      </c>
      <c r="R145" s="127">
        <v>4.9453709028177286</v>
      </c>
      <c r="S145" s="127">
        <v>4.9863013698630283</v>
      </c>
      <c r="T145" s="127">
        <v>4.384133611691027</v>
      </c>
      <c r="U145" s="127">
        <v>0</v>
      </c>
      <c r="V145" s="127">
        <v>0</v>
      </c>
      <c r="W145" s="127">
        <v>1.9499999999999886</v>
      </c>
      <c r="X145" s="143">
        <v>1.9617459538989745</v>
      </c>
      <c r="Y145" s="127">
        <v>0</v>
      </c>
      <c r="Z145" s="127">
        <v>1.9721019721019806</v>
      </c>
      <c r="AA145" s="143">
        <v>1.9811320754717032</v>
      </c>
      <c r="AB145" s="127">
        <v>6.167129201356758</v>
      </c>
      <c r="AC145" s="128">
        <v>11.617775196049962</v>
      </c>
      <c r="AD145" s="128">
        <v>4.3368895827912146</v>
      </c>
      <c r="AE145" s="128">
        <v>6.2349322470695814</v>
      </c>
      <c r="AF145" s="128">
        <v>3.9126692229438813</v>
      </c>
      <c r="AG145" s="127">
        <v>5.6</v>
      </c>
      <c r="AH145" s="127">
        <v>4.6332596763846325</v>
      </c>
      <c r="AI145" s="121"/>
    </row>
    <row r="146" spans="1:35" ht="16" x14ac:dyDescent="0.15">
      <c r="A146" s="133" t="s">
        <v>600</v>
      </c>
      <c r="B146" s="133" t="s">
        <v>601</v>
      </c>
      <c r="C146" s="133" t="s">
        <v>602</v>
      </c>
      <c r="D146" s="133" t="s">
        <v>94</v>
      </c>
      <c r="E146" s="133" t="s">
        <v>76</v>
      </c>
      <c r="F146" s="127" t="s">
        <v>52</v>
      </c>
      <c r="G146" s="127">
        <v>0</v>
      </c>
      <c r="H146" s="127">
        <v>1.0016305613789882</v>
      </c>
      <c r="I146" s="127">
        <v>3.3671586715867221</v>
      </c>
      <c r="J146" s="127">
        <v>5.4216867469879588</v>
      </c>
      <c r="K146" s="127">
        <v>4.4973544973544932</v>
      </c>
      <c r="L146" s="127">
        <v>7.3620253164556857</v>
      </c>
      <c r="M146" s="127">
        <v>6.5365025466893201</v>
      </c>
      <c r="N146" s="127">
        <v>7.8884462151394388</v>
      </c>
      <c r="O146" s="127">
        <v>4.9483013293943827</v>
      </c>
      <c r="P146" s="127">
        <v>4.9026507154585914</v>
      </c>
      <c r="Q146" s="127">
        <v>4.9493142516398478</v>
      </c>
      <c r="R146" s="127">
        <v>4.9502840909090935</v>
      </c>
      <c r="S146" s="127">
        <v>4.9401096298301326</v>
      </c>
      <c r="T146" s="127">
        <v>2.4956471271038794</v>
      </c>
      <c r="U146" s="127">
        <v>0</v>
      </c>
      <c r="V146" s="127">
        <v>3.4541336353340881</v>
      </c>
      <c r="W146" s="127">
        <v>1.8609742747673721</v>
      </c>
      <c r="X146" s="143">
        <v>0</v>
      </c>
      <c r="Y146" s="127">
        <v>0</v>
      </c>
      <c r="Z146" s="127">
        <v>2.9554003224073089</v>
      </c>
      <c r="AA146" s="143">
        <v>2.8705636743215024</v>
      </c>
      <c r="AB146" s="127">
        <v>2.790461694571289</v>
      </c>
      <c r="AC146" s="128">
        <v>2.7147087857847918</v>
      </c>
      <c r="AD146" s="128">
        <v>2.6429601153291848</v>
      </c>
      <c r="AE146" s="128">
        <v>2.5749063670411925</v>
      </c>
      <c r="AF146" s="128">
        <v>2.5102692834322169</v>
      </c>
      <c r="AG146" s="127">
        <v>3</v>
      </c>
      <c r="AH146" s="127">
        <v>2.9831387808041545</v>
      </c>
      <c r="AI146" s="121"/>
    </row>
    <row r="147" spans="1:35" ht="16" x14ac:dyDescent="0.15">
      <c r="A147" s="133" t="s">
        <v>603</v>
      </c>
      <c r="B147" s="133" t="s">
        <v>604</v>
      </c>
      <c r="C147" s="133" t="s">
        <v>605</v>
      </c>
      <c r="D147" s="133" t="s">
        <v>94</v>
      </c>
      <c r="E147" s="133" t="s">
        <v>74</v>
      </c>
      <c r="F147" s="127" t="s">
        <v>52</v>
      </c>
      <c r="G147" s="127">
        <v>8.8384193503023454</v>
      </c>
      <c r="H147" s="127">
        <v>8.1610569158214474</v>
      </c>
      <c r="I147" s="127">
        <v>4.4990965969329011</v>
      </c>
      <c r="J147" s="127">
        <v>7.494784373124503</v>
      </c>
      <c r="K147" s="127">
        <v>7.5039546971167397</v>
      </c>
      <c r="L147" s="127">
        <v>5.3158076961123726</v>
      </c>
      <c r="M147" s="127">
        <v>5.7648730201594276</v>
      </c>
      <c r="N147" s="127">
        <v>1.5153028940620317</v>
      </c>
      <c r="O147" s="127">
        <v>2.7119830282352382</v>
      </c>
      <c r="P147" s="127">
        <v>2.4774822732789517</v>
      </c>
      <c r="Q147" s="127">
        <v>4.8517968271118832</v>
      </c>
      <c r="R147" s="127">
        <v>4.8294244126710453</v>
      </c>
      <c r="S147" s="127">
        <v>4.790305963307091</v>
      </c>
      <c r="T147" s="127">
        <v>1.5099445271275869</v>
      </c>
      <c r="U147" s="127">
        <v>0</v>
      </c>
      <c r="V147" s="127">
        <v>-8.8858084752985178E-4</v>
      </c>
      <c r="W147" s="127">
        <v>-8.885887433791595E-4</v>
      </c>
      <c r="X147" s="143">
        <v>-8.8859663932572275E-4</v>
      </c>
      <c r="Y147" s="127">
        <v>-8.8860453543171403E-4</v>
      </c>
      <c r="Z147" s="127">
        <v>3.9889812058470753</v>
      </c>
      <c r="AA147" s="143">
        <v>3.9889253486464327</v>
      </c>
      <c r="AB147" s="127">
        <v>4.4875587548893758</v>
      </c>
      <c r="AC147" s="128">
        <v>4.4882936305081333</v>
      </c>
      <c r="AD147" s="128">
        <v>3.9891615234080913</v>
      </c>
      <c r="AE147" s="128">
        <v>4.9876954255935209</v>
      </c>
      <c r="AF147" s="128">
        <v>2.9892934209346986</v>
      </c>
      <c r="AG147" s="127">
        <v>5</v>
      </c>
      <c r="AH147" s="127">
        <v>4.9929864830400374</v>
      </c>
      <c r="AI147" s="121"/>
    </row>
    <row r="148" spans="1:35" ht="17" x14ac:dyDescent="0.15">
      <c r="A148" s="133" t="s">
        <v>606</v>
      </c>
      <c r="B148" s="133" t="s">
        <v>607</v>
      </c>
      <c r="C148" s="133" t="s">
        <v>608</v>
      </c>
      <c r="D148" s="133" t="s">
        <v>194</v>
      </c>
      <c r="E148" s="133" t="s">
        <v>82</v>
      </c>
      <c r="F148" s="127" t="s">
        <v>52</v>
      </c>
      <c r="G148" s="127">
        <v>12.851851851851876</v>
      </c>
      <c r="H148" s="127">
        <v>15.572694453560871</v>
      </c>
      <c r="I148" s="127">
        <v>4.4867244072128329</v>
      </c>
      <c r="J148" s="127">
        <v>4.5114825383883783</v>
      </c>
      <c r="K148" s="127">
        <v>4.1477051098686673</v>
      </c>
      <c r="L148" s="127">
        <v>14.794007490636702</v>
      </c>
      <c r="M148" s="127">
        <v>9.1680261011419333</v>
      </c>
      <c r="N148" s="127">
        <v>-2.1318987846184427</v>
      </c>
      <c r="O148" s="127">
        <v>4.6009771986970804</v>
      </c>
      <c r="P148" s="127">
        <v>4.6029583495523525</v>
      </c>
      <c r="Q148" s="127">
        <v>2.9025955902874756</v>
      </c>
      <c r="R148" s="127">
        <v>2.9020884187686704</v>
      </c>
      <c r="S148" s="127" t="s">
        <v>52</v>
      </c>
      <c r="T148" s="127" t="s">
        <v>52</v>
      </c>
      <c r="U148" s="127" t="s">
        <v>52</v>
      </c>
      <c r="V148" s="127" t="s">
        <v>52</v>
      </c>
      <c r="W148" s="127" t="s">
        <v>52</v>
      </c>
      <c r="X148" s="143" t="s">
        <v>52</v>
      </c>
      <c r="Y148" s="127" t="s">
        <v>52</v>
      </c>
      <c r="Z148" s="127" t="s">
        <v>52</v>
      </c>
      <c r="AA148" s="143" t="s">
        <v>52</v>
      </c>
      <c r="AB148" s="127" t="s">
        <v>52</v>
      </c>
      <c r="AC148" s="128" t="s">
        <v>52</v>
      </c>
      <c r="AD148" s="128" t="s">
        <v>52</v>
      </c>
      <c r="AE148" s="128" t="s">
        <v>52</v>
      </c>
      <c r="AF148" s="128" t="s">
        <v>52</v>
      </c>
      <c r="AG148" s="127" t="s">
        <v>52</v>
      </c>
      <c r="AH148" s="127" t="s">
        <v>52</v>
      </c>
      <c r="AI148" s="121"/>
    </row>
    <row r="149" spans="1:35" ht="16" x14ac:dyDescent="0.15">
      <c r="A149" s="133" t="s">
        <v>609</v>
      </c>
      <c r="B149" s="133" t="s">
        <v>610</v>
      </c>
      <c r="C149" s="133" t="s">
        <v>611</v>
      </c>
      <c r="D149" s="133" t="s">
        <v>94</v>
      </c>
      <c r="E149" s="133" t="s">
        <v>78</v>
      </c>
      <c r="F149" s="127" t="s">
        <v>52</v>
      </c>
      <c r="G149" s="127" t="s">
        <v>52</v>
      </c>
      <c r="H149" s="127" t="s">
        <v>52</v>
      </c>
      <c r="I149" s="127" t="s">
        <v>52</v>
      </c>
      <c r="J149" s="127" t="s">
        <v>52</v>
      </c>
      <c r="K149" s="127" t="s">
        <v>52</v>
      </c>
      <c r="L149" s="127" t="s">
        <v>52</v>
      </c>
      <c r="M149" s="127" t="s">
        <v>52</v>
      </c>
      <c r="N149" s="127" t="s">
        <v>52</v>
      </c>
      <c r="O149" s="127" t="s">
        <v>52</v>
      </c>
      <c r="P149" s="127" t="s">
        <v>52</v>
      </c>
      <c r="Q149" s="127" t="s">
        <v>52</v>
      </c>
      <c r="R149" s="127" t="s">
        <v>52</v>
      </c>
      <c r="S149" s="127" t="s">
        <v>52</v>
      </c>
      <c r="T149" s="127">
        <v>1.9016299685444551</v>
      </c>
      <c r="U149" s="127">
        <v>0</v>
      </c>
      <c r="V149" s="127">
        <v>0</v>
      </c>
      <c r="W149" s="127">
        <v>0</v>
      </c>
      <c r="X149" s="143">
        <v>1.9900846545998885</v>
      </c>
      <c r="Y149" s="127">
        <v>1.9902322701946584</v>
      </c>
      <c r="Z149" s="127">
        <v>3.9897184565694799</v>
      </c>
      <c r="AA149" s="143">
        <v>3.9901417483983792</v>
      </c>
      <c r="AB149" s="127">
        <v>4.990159662933813</v>
      </c>
      <c r="AC149" s="128">
        <v>4.9899343255998208</v>
      </c>
      <c r="AD149" s="128">
        <v>3.9901926885235417</v>
      </c>
      <c r="AE149" s="128">
        <v>2.9901095446521437</v>
      </c>
      <c r="AF149" s="128">
        <v>3.0001332488054597</v>
      </c>
      <c r="AG149" s="127">
        <v>5</v>
      </c>
      <c r="AH149" s="127">
        <v>4.990093635500072</v>
      </c>
      <c r="AI149" s="121"/>
    </row>
    <row r="150" spans="1:35" ht="17" x14ac:dyDescent="0.15">
      <c r="A150" s="133" t="s">
        <v>612</v>
      </c>
      <c r="B150" s="133" t="s">
        <v>52</v>
      </c>
      <c r="C150" s="133" t="s">
        <v>613</v>
      </c>
      <c r="D150" s="133" t="s">
        <v>194</v>
      </c>
      <c r="E150" s="133" t="s">
        <v>76</v>
      </c>
      <c r="F150" s="127" t="s">
        <v>52</v>
      </c>
      <c r="G150" s="127">
        <v>13.651877133105799</v>
      </c>
      <c r="H150" s="127">
        <v>1.7932217932217895</v>
      </c>
      <c r="I150" s="127">
        <v>4.6780175320296706</v>
      </c>
      <c r="J150" s="127">
        <v>4.0019325227474098</v>
      </c>
      <c r="K150" s="127">
        <v>6.4571074636110382</v>
      </c>
      <c r="L150" s="127">
        <v>13.410909090909101</v>
      </c>
      <c r="M150" s="127">
        <v>3.5013466717968527</v>
      </c>
      <c r="N150" s="127">
        <v>6.9950433705080428</v>
      </c>
      <c r="O150" s="127">
        <v>2.762174995656963</v>
      </c>
      <c r="P150" s="127">
        <v>2.2934745858221675</v>
      </c>
      <c r="Q150" s="127">
        <v>0.88690574560676794</v>
      </c>
      <c r="R150" s="127">
        <v>1.9001856503221717</v>
      </c>
      <c r="S150" s="127" t="s">
        <v>52</v>
      </c>
      <c r="T150" s="127" t="s">
        <v>52</v>
      </c>
      <c r="U150" s="127" t="s">
        <v>52</v>
      </c>
      <c r="V150" s="127" t="s">
        <v>52</v>
      </c>
      <c r="W150" s="127" t="s">
        <v>52</v>
      </c>
      <c r="X150" s="143" t="s">
        <v>52</v>
      </c>
      <c r="Y150" s="127" t="s">
        <v>52</v>
      </c>
      <c r="Z150" s="127" t="s">
        <v>52</v>
      </c>
      <c r="AA150" s="143" t="s">
        <v>52</v>
      </c>
      <c r="AB150" s="127" t="s">
        <v>52</v>
      </c>
      <c r="AC150" s="128" t="s">
        <v>52</v>
      </c>
      <c r="AD150" s="128" t="s">
        <v>52</v>
      </c>
      <c r="AE150" s="128" t="s">
        <v>52</v>
      </c>
      <c r="AF150" s="128" t="s">
        <v>52</v>
      </c>
      <c r="AG150" s="127" t="s">
        <v>52</v>
      </c>
      <c r="AH150" s="127" t="s">
        <v>52</v>
      </c>
      <c r="AI150" s="121"/>
    </row>
    <row r="151" spans="1:35" ht="16" x14ac:dyDescent="0.15">
      <c r="A151" s="17" t="s">
        <v>614</v>
      </c>
      <c r="B151" s="133" t="s">
        <v>615</v>
      </c>
      <c r="C151" s="17" t="s">
        <v>616</v>
      </c>
      <c r="D151" s="133" t="s">
        <v>94</v>
      </c>
      <c r="E151" s="133" t="s">
        <v>88</v>
      </c>
      <c r="F151" s="127" t="s">
        <v>52</v>
      </c>
      <c r="G151" s="127" t="s">
        <v>52</v>
      </c>
      <c r="H151" s="127" t="s">
        <v>52</v>
      </c>
      <c r="I151" s="127" t="s">
        <v>52</v>
      </c>
      <c r="J151" s="127" t="s">
        <v>52</v>
      </c>
      <c r="K151" s="127" t="s">
        <v>52</v>
      </c>
      <c r="L151" s="127" t="s">
        <v>52</v>
      </c>
      <c r="M151" s="127" t="s">
        <v>52</v>
      </c>
      <c r="N151" s="127" t="s">
        <v>52</v>
      </c>
      <c r="O151" s="127">
        <v>-1.0909090909090935</v>
      </c>
      <c r="P151" s="127">
        <v>4.9019607843137294</v>
      </c>
      <c r="Q151" s="127">
        <v>4.2056074766354925</v>
      </c>
      <c r="R151" s="127">
        <v>2.9147982062780216</v>
      </c>
      <c r="S151" s="127">
        <v>3.3769063180827885</v>
      </c>
      <c r="T151" s="127">
        <v>2.8451001053740868</v>
      </c>
      <c r="U151" s="127">
        <v>0</v>
      </c>
      <c r="V151" s="127">
        <v>2.9713114754098342</v>
      </c>
      <c r="W151" s="127">
        <v>0</v>
      </c>
      <c r="X151" s="143">
        <v>1.8905472636815857</v>
      </c>
      <c r="Y151" s="127">
        <v>1.953125</v>
      </c>
      <c r="Z151" s="127">
        <v>1.9157088122605526</v>
      </c>
      <c r="AA151" s="143">
        <v>1.9736842105263053</v>
      </c>
      <c r="AB151" s="127">
        <v>2.9493087557603603</v>
      </c>
      <c r="AC151" s="128">
        <v>2.9543419874664245</v>
      </c>
      <c r="AD151" s="128">
        <v>1.9130434782608674</v>
      </c>
      <c r="AE151" s="128">
        <v>1.9624573378839525</v>
      </c>
      <c r="AF151" s="128">
        <v>1.9897721989772206</v>
      </c>
      <c r="AG151" s="127">
        <v>4.5999999999999996</v>
      </c>
      <c r="AH151" s="127">
        <v>2.9906705030953065</v>
      </c>
      <c r="AI151" s="19"/>
    </row>
    <row r="152" spans="1:35" ht="16" x14ac:dyDescent="0.15">
      <c r="A152" s="133" t="s">
        <v>617</v>
      </c>
      <c r="B152" s="133" t="s">
        <v>618</v>
      </c>
      <c r="C152" s="133" t="s">
        <v>619</v>
      </c>
      <c r="D152" s="133" t="s">
        <v>94</v>
      </c>
      <c r="E152" s="133" t="s">
        <v>86</v>
      </c>
      <c r="F152" s="127" t="s">
        <v>52</v>
      </c>
      <c r="G152" s="127">
        <v>14.85148514851484</v>
      </c>
      <c r="H152" s="127">
        <v>-6.8965517241379359</v>
      </c>
      <c r="I152" s="127">
        <v>3.7037037037036953</v>
      </c>
      <c r="J152" s="127">
        <v>4.4642857142857224</v>
      </c>
      <c r="K152" s="127">
        <v>7.1794871794871824</v>
      </c>
      <c r="L152" s="127">
        <v>14.194577352472095</v>
      </c>
      <c r="M152" s="127">
        <v>23.463687150837998</v>
      </c>
      <c r="N152" s="127">
        <v>15.045248868778273</v>
      </c>
      <c r="O152" s="127">
        <v>4.916420845624387</v>
      </c>
      <c r="P152" s="127">
        <v>4.9671977507029084</v>
      </c>
      <c r="Q152" s="127">
        <v>34.642857142857167</v>
      </c>
      <c r="R152" s="127">
        <v>4.9734748010610019</v>
      </c>
      <c r="S152" s="127">
        <v>3.5375868603916558</v>
      </c>
      <c r="T152" s="127">
        <v>3.9997288319435995</v>
      </c>
      <c r="U152" s="127">
        <v>0</v>
      </c>
      <c r="V152" s="127">
        <v>0</v>
      </c>
      <c r="W152" s="127">
        <v>1.9946548464897944</v>
      </c>
      <c r="X152" s="143">
        <v>1.981210455678406</v>
      </c>
      <c r="Y152" s="127">
        <v>1.9803221156859063</v>
      </c>
      <c r="Z152" s="127">
        <v>1.9787377865175371</v>
      </c>
      <c r="AA152" s="143">
        <v>1.9825248568846154</v>
      </c>
      <c r="AB152" s="127">
        <v>7.090522335145355</v>
      </c>
      <c r="AC152" s="128">
        <v>13.242109909512244</v>
      </c>
      <c r="AD152" s="128">
        <v>4.8723445722081538</v>
      </c>
      <c r="AE152" s="128">
        <v>6.9689648764170222</v>
      </c>
      <c r="AF152" s="128">
        <v>4.3432939541348157</v>
      </c>
      <c r="AG152" s="127">
        <v>6.2</v>
      </c>
      <c r="AH152" s="127">
        <v>5.093245572794233</v>
      </c>
      <c r="AI152" s="121"/>
    </row>
    <row r="153" spans="1:35" ht="16" x14ac:dyDescent="0.15">
      <c r="A153" s="133" t="s">
        <v>620</v>
      </c>
      <c r="B153" s="133" t="s">
        <v>621</v>
      </c>
      <c r="C153" s="133" t="s">
        <v>622</v>
      </c>
      <c r="D153" s="133" t="s">
        <v>94</v>
      </c>
      <c r="E153" s="133" t="s">
        <v>227</v>
      </c>
      <c r="F153" s="127" t="s">
        <v>52</v>
      </c>
      <c r="G153" s="127">
        <v>9.0089894942055651</v>
      </c>
      <c r="H153" s="127">
        <v>8.6320642238295875</v>
      </c>
      <c r="I153" s="127">
        <v>9.4589156362039972</v>
      </c>
      <c r="J153" s="127">
        <v>5.8122629054630011</v>
      </c>
      <c r="K153" s="127">
        <v>6.2226574221773205</v>
      </c>
      <c r="L153" s="127">
        <v>5.7317453945314014</v>
      </c>
      <c r="M153" s="127">
        <v>25.098436269546639</v>
      </c>
      <c r="N153" s="127">
        <v>6.824415467625883</v>
      </c>
      <c r="O153" s="127">
        <v>4.8079047889635973</v>
      </c>
      <c r="P153" s="127">
        <v>2.4909638554216968</v>
      </c>
      <c r="Q153" s="127">
        <v>1.901431216386996</v>
      </c>
      <c r="R153" s="127">
        <v>1.894791486416338</v>
      </c>
      <c r="S153" s="127">
        <v>0</v>
      </c>
      <c r="T153" s="127">
        <v>0</v>
      </c>
      <c r="U153" s="127">
        <v>0</v>
      </c>
      <c r="V153" s="127">
        <v>0</v>
      </c>
      <c r="W153" s="127">
        <v>0</v>
      </c>
      <c r="X153" s="143">
        <v>0</v>
      </c>
      <c r="Y153" s="127">
        <v>0</v>
      </c>
      <c r="Z153" s="127">
        <v>0</v>
      </c>
      <c r="AA153" s="143">
        <v>2.0001320841942505</v>
      </c>
      <c r="AB153" s="127">
        <v>5.9900289511899629</v>
      </c>
      <c r="AC153" s="128">
        <v>3.9899117716360122</v>
      </c>
      <c r="AD153" s="128">
        <v>3.9895603427295923</v>
      </c>
      <c r="AE153" s="128">
        <v>4.9905176935802702</v>
      </c>
      <c r="AF153" s="128">
        <v>2.9900306689521128</v>
      </c>
      <c r="AG153" s="127">
        <v>5</v>
      </c>
      <c r="AH153" s="127">
        <v>4.9895148391683</v>
      </c>
      <c r="AI153" s="121"/>
    </row>
    <row r="154" spans="1:35" ht="17" x14ac:dyDescent="0.15">
      <c r="A154" s="133" t="s">
        <v>623</v>
      </c>
      <c r="B154" s="133" t="s">
        <v>624</v>
      </c>
      <c r="C154" s="133" t="s">
        <v>625</v>
      </c>
      <c r="D154" s="133" t="s">
        <v>194</v>
      </c>
      <c r="E154" s="133" t="s">
        <v>76</v>
      </c>
      <c r="F154" s="127" t="s">
        <v>52</v>
      </c>
      <c r="G154" s="127">
        <v>-5.1611212994498317</v>
      </c>
      <c r="H154" s="127">
        <v>15.801104972375697</v>
      </c>
      <c r="I154" s="127">
        <v>2.3218829516539472</v>
      </c>
      <c r="J154" s="127">
        <v>4.5617034504196425</v>
      </c>
      <c r="K154" s="127">
        <v>4.4964697138609893</v>
      </c>
      <c r="L154" s="127">
        <v>7.5035561877667192</v>
      </c>
      <c r="M154" s="127">
        <v>3.0102547138603768</v>
      </c>
      <c r="N154" s="127">
        <v>2.8901734104046284</v>
      </c>
      <c r="O154" s="127">
        <v>2.9275905118601742</v>
      </c>
      <c r="P154" s="127">
        <v>2.4501182606586411</v>
      </c>
      <c r="Q154" s="127">
        <v>2.5039957378795776</v>
      </c>
      <c r="R154" s="127">
        <v>2.4948024948024994</v>
      </c>
      <c r="S154" s="127" t="s">
        <v>52</v>
      </c>
      <c r="T154" s="127" t="s">
        <v>52</v>
      </c>
      <c r="U154" s="127" t="s">
        <v>52</v>
      </c>
      <c r="V154" s="127" t="s">
        <v>52</v>
      </c>
      <c r="W154" s="127" t="s">
        <v>52</v>
      </c>
      <c r="X154" s="143" t="s">
        <v>52</v>
      </c>
      <c r="Y154" s="127" t="s">
        <v>52</v>
      </c>
      <c r="Z154" s="127" t="s">
        <v>52</v>
      </c>
      <c r="AA154" s="143" t="s">
        <v>52</v>
      </c>
      <c r="AB154" s="127" t="s">
        <v>52</v>
      </c>
      <c r="AC154" s="128" t="s">
        <v>52</v>
      </c>
      <c r="AD154" s="128" t="s">
        <v>52</v>
      </c>
      <c r="AE154" s="128" t="s">
        <v>52</v>
      </c>
      <c r="AF154" s="128" t="s">
        <v>52</v>
      </c>
      <c r="AG154" s="127" t="s">
        <v>52</v>
      </c>
      <c r="AH154" s="127" t="s">
        <v>52</v>
      </c>
      <c r="AI154" s="121"/>
    </row>
    <row r="155" spans="1:35" ht="16" x14ac:dyDescent="0.15">
      <c r="A155" s="133" t="s">
        <v>626</v>
      </c>
      <c r="B155" s="133" t="s">
        <v>627</v>
      </c>
      <c r="C155" s="133" t="s">
        <v>628</v>
      </c>
      <c r="D155" s="133" t="s">
        <v>94</v>
      </c>
      <c r="E155" s="133" t="s">
        <v>76</v>
      </c>
      <c r="F155" s="127" t="s">
        <v>52</v>
      </c>
      <c r="G155" s="127">
        <v>0</v>
      </c>
      <c r="H155" s="127">
        <v>124.00000000000003</v>
      </c>
      <c r="I155" s="127">
        <v>2.6785714285714164</v>
      </c>
      <c r="J155" s="127">
        <v>6.3478260869565162</v>
      </c>
      <c r="K155" s="127">
        <v>5.0367947669664801</v>
      </c>
      <c r="L155" s="127">
        <v>59.084539934610007</v>
      </c>
      <c r="M155" s="127">
        <v>5.0009786651008028</v>
      </c>
      <c r="N155" s="127">
        <v>4.9958057600894676</v>
      </c>
      <c r="O155" s="127">
        <v>2.5033288948069128</v>
      </c>
      <c r="P155" s="127">
        <v>2.4941543257989167</v>
      </c>
      <c r="Q155" s="127">
        <v>2.5095057034220503</v>
      </c>
      <c r="R155" s="127">
        <v>3.7091988130563749</v>
      </c>
      <c r="S155" s="127">
        <v>4.5064377682403602</v>
      </c>
      <c r="T155" s="127">
        <v>2.9431895961670165</v>
      </c>
      <c r="U155" s="127">
        <v>0</v>
      </c>
      <c r="V155" s="127">
        <v>2.947695035460967</v>
      </c>
      <c r="W155" s="127">
        <v>2.0021528525296048</v>
      </c>
      <c r="X155" s="143">
        <v>0</v>
      </c>
      <c r="Y155" s="127">
        <v>0</v>
      </c>
      <c r="Z155" s="127">
        <v>0</v>
      </c>
      <c r="AA155" s="143">
        <v>0</v>
      </c>
      <c r="AB155" s="127">
        <v>0</v>
      </c>
      <c r="AC155" s="128">
        <v>0</v>
      </c>
      <c r="AD155" s="128">
        <v>0</v>
      </c>
      <c r="AE155" s="128">
        <v>0</v>
      </c>
      <c r="AF155" s="128">
        <v>0</v>
      </c>
      <c r="AG155" s="127">
        <v>0</v>
      </c>
      <c r="AH155" s="127">
        <v>0</v>
      </c>
      <c r="AI155" s="121"/>
    </row>
    <row r="156" spans="1:35" ht="16" x14ac:dyDescent="0.15">
      <c r="A156" s="133" t="s">
        <v>629</v>
      </c>
      <c r="B156" s="133" t="s">
        <v>630</v>
      </c>
      <c r="C156" s="133" t="s">
        <v>631</v>
      </c>
      <c r="D156" s="133" t="s">
        <v>94</v>
      </c>
      <c r="E156" s="133" t="s">
        <v>76</v>
      </c>
      <c r="F156" s="127" t="s">
        <v>52</v>
      </c>
      <c r="G156" s="127">
        <v>4.1212121212121247</v>
      </c>
      <c r="H156" s="127">
        <v>14.944703143189741</v>
      </c>
      <c r="I156" s="127">
        <v>-1.4179010001265908</v>
      </c>
      <c r="J156" s="127">
        <v>3.8525748041607955</v>
      </c>
      <c r="K156" s="127">
        <v>4.6741684184493693</v>
      </c>
      <c r="L156" s="127">
        <v>6.9935026580035355</v>
      </c>
      <c r="M156" s="127">
        <v>6.4370100474771021</v>
      </c>
      <c r="N156" s="127">
        <v>5.9024896265560187</v>
      </c>
      <c r="O156" s="127">
        <v>4.88784405916347</v>
      </c>
      <c r="P156" s="127">
        <v>2.2132984684348145</v>
      </c>
      <c r="Q156" s="127">
        <v>3.3896756509821842</v>
      </c>
      <c r="R156" s="127">
        <v>4.4892188052315163</v>
      </c>
      <c r="S156" s="127">
        <v>0</v>
      </c>
      <c r="T156" s="127">
        <v>2.9939106901217798</v>
      </c>
      <c r="U156" s="127">
        <v>0</v>
      </c>
      <c r="V156" s="127">
        <v>0</v>
      </c>
      <c r="W156" s="127">
        <v>0</v>
      </c>
      <c r="X156" s="143">
        <v>0</v>
      </c>
      <c r="Y156" s="127">
        <v>0</v>
      </c>
      <c r="Z156" s="127">
        <v>4.1057644933486515</v>
      </c>
      <c r="AA156" s="143">
        <v>3.9438397223536814</v>
      </c>
      <c r="AB156" s="127">
        <v>3.7942024586431922</v>
      </c>
      <c r="AC156" s="128">
        <v>3.6555051908173652</v>
      </c>
      <c r="AD156" s="128">
        <v>3.5265904923120317</v>
      </c>
      <c r="AE156" s="128">
        <v>3.4064586455920427</v>
      </c>
      <c r="AF156" s="128">
        <v>3.2943207273685662</v>
      </c>
      <c r="AG156" s="127">
        <v>3.2</v>
      </c>
      <c r="AH156" s="127">
        <v>3.0906168871306714</v>
      </c>
      <c r="AI156" s="121"/>
    </row>
    <row r="157" spans="1:35" ht="17" x14ac:dyDescent="0.15">
      <c r="A157" s="133" t="s">
        <v>632</v>
      </c>
      <c r="B157" s="133" t="s">
        <v>633</v>
      </c>
      <c r="C157" s="133" t="s">
        <v>634</v>
      </c>
      <c r="D157" s="133" t="s">
        <v>194</v>
      </c>
      <c r="E157" s="133" t="s">
        <v>76</v>
      </c>
      <c r="F157" s="127" t="s">
        <v>52</v>
      </c>
      <c r="G157" s="127">
        <v>6.1200000000000188</v>
      </c>
      <c r="H157" s="127">
        <v>13.79570297776101</v>
      </c>
      <c r="I157" s="127">
        <v>4.0079496522027256</v>
      </c>
      <c r="J157" s="127">
        <v>-0.21231422505307762</v>
      </c>
      <c r="K157" s="127">
        <v>11.702127659574458</v>
      </c>
      <c r="L157" s="127">
        <v>20.952380952380949</v>
      </c>
      <c r="M157" s="127">
        <v>3.9370078740157339</v>
      </c>
      <c r="N157" s="127">
        <v>11.893939393939391</v>
      </c>
      <c r="O157" s="127">
        <v>4.5023696682464447</v>
      </c>
      <c r="P157" s="127">
        <v>4.9562682215743621</v>
      </c>
      <c r="Q157" s="127">
        <v>4.9012345679012412</v>
      </c>
      <c r="R157" s="127">
        <v>4.9017300223608515</v>
      </c>
      <c r="S157" s="127">
        <v>4.4875750266449899</v>
      </c>
      <c r="T157" s="127">
        <v>2.5017447790841203</v>
      </c>
      <c r="U157" s="127">
        <v>0</v>
      </c>
      <c r="V157" s="127">
        <v>0</v>
      </c>
      <c r="W157" s="127">
        <v>1.9483580369768987</v>
      </c>
      <c r="X157" s="143">
        <v>1.9522219368096394</v>
      </c>
      <c r="Y157" s="127">
        <v>1.9501133786848035</v>
      </c>
      <c r="Z157" s="127">
        <v>2.4713325425069099</v>
      </c>
      <c r="AA157" s="143">
        <v>2.4117306579201303</v>
      </c>
      <c r="AB157" s="127">
        <v>2.9860587792012172</v>
      </c>
      <c r="AC157" s="128" t="s">
        <v>52</v>
      </c>
      <c r="AD157" s="128" t="s">
        <v>52</v>
      </c>
      <c r="AE157" s="128" t="s">
        <v>52</v>
      </c>
      <c r="AF157" s="128" t="s">
        <v>52</v>
      </c>
      <c r="AG157" s="127" t="s">
        <v>52</v>
      </c>
      <c r="AH157" s="127" t="s">
        <v>52</v>
      </c>
      <c r="AI157" s="121"/>
    </row>
    <row r="158" spans="1:35" ht="16" x14ac:dyDescent="0.15">
      <c r="A158" s="133" t="s">
        <v>635</v>
      </c>
      <c r="B158" s="133" t="s">
        <v>636</v>
      </c>
      <c r="C158" s="133" t="s">
        <v>637</v>
      </c>
      <c r="D158" s="133" t="s">
        <v>94</v>
      </c>
      <c r="E158" s="133" t="s">
        <v>76</v>
      </c>
      <c r="F158" s="127" t="s">
        <v>52</v>
      </c>
      <c r="G158" s="127">
        <v>12.471503285503573</v>
      </c>
      <c r="H158" s="127">
        <v>15.142482413258591</v>
      </c>
      <c r="I158" s="127">
        <v>9.9306202754478647</v>
      </c>
      <c r="J158" s="127">
        <v>2.4962321024868146</v>
      </c>
      <c r="K158" s="127">
        <v>2.5089605734767133</v>
      </c>
      <c r="L158" s="127">
        <v>2.4923794154563268</v>
      </c>
      <c r="M158" s="127">
        <v>2.4930020993702016</v>
      </c>
      <c r="N158" s="127">
        <v>3.7125544081249444</v>
      </c>
      <c r="O158" s="127">
        <v>2.5016458196181759</v>
      </c>
      <c r="P158" s="127">
        <v>2.4967886962106576</v>
      </c>
      <c r="Q158" s="127">
        <v>0</v>
      </c>
      <c r="R158" s="127">
        <v>0</v>
      </c>
      <c r="S158" s="127">
        <v>0</v>
      </c>
      <c r="T158" s="127">
        <v>2.8667658807864029</v>
      </c>
      <c r="U158" s="127">
        <v>0</v>
      </c>
      <c r="V158" s="127">
        <v>2.4975253179014629</v>
      </c>
      <c r="W158" s="127">
        <v>1.9983656489116726</v>
      </c>
      <c r="X158" s="143">
        <v>0</v>
      </c>
      <c r="Y158" s="127">
        <v>0</v>
      </c>
      <c r="Z158" s="127">
        <v>-2.0029133284777845</v>
      </c>
      <c r="AA158" s="143">
        <v>-2.5566703827573423</v>
      </c>
      <c r="AB158" s="127">
        <v>0</v>
      </c>
      <c r="AC158" s="128">
        <v>0</v>
      </c>
      <c r="AD158" s="128">
        <v>1.9983220196781115</v>
      </c>
      <c r="AE158" s="128">
        <v>2.0040379869887137</v>
      </c>
      <c r="AF158" s="128">
        <v>2.0013195513525326</v>
      </c>
      <c r="AG158" s="127">
        <v>2</v>
      </c>
      <c r="AH158" s="127">
        <v>3.5231116121758741</v>
      </c>
      <c r="AI158" s="121"/>
    </row>
    <row r="159" spans="1:35" ht="16" x14ac:dyDescent="0.15">
      <c r="A159" s="133" t="s">
        <v>638</v>
      </c>
      <c r="B159" s="133" t="s">
        <v>639</v>
      </c>
      <c r="C159" s="133" t="s">
        <v>640</v>
      </c>
      <c r="D159" s="133" t="s">
        <v>94</v>
      </c>
      <c r="E159" s="133" t="s">
        <v>76</v>
      </c>
      <c r="F159" s="127" t="s">
        <v>52</v>
      </c>
      <c r="G159" s="127">
        <v>3.4883720930232585</v>
      </c>
      <c r="H159" s="127">
        <v>21.50882825040128</v>
      </c>
      <c r="I159" s="127">
        <v>5.9445178335535189</v>
      </c>
      <c r="J159" s="127">
        <v>14.089775561097227</v>
      </c>
      <c r="K159" s="127">
        <v>11.58469945355192</v>
      </c>
      <c r="L159" s="127">
        <v>13.614103819784546</v>
      </c>
      <c r="M159" s="127">
        <v>13.965517241379317</v>
      </c>
      <c r="N159" s="127">
        <v>6.2027231467473456</v>
      </c>
      <c r="O159" s="127">
        <v>3.8382399493510633</v>
      </c>
      <c r="P159" s="127">
        <v>4.8090846734242945</v>
      </c>
      <c r="Q159" s="127">
        <v>4.5811518324607334</v>
      </c>
      <c r="R159" s="127">
        <v>4.5056320400500738</v>
      </c>
      <c r="S159" s="127">
        <v>3.3998669328010607</v>
      </c>
      <c r="T159" s="127">
        <v>2.3936683611093201</v>
      </c>
      <c r="U159" s="127">
        <v>0</v>
      </c>
      <c r="V159" s="127">
        <v>0</v>
      </c>
      <c r="W159" s="127">
        <v>-0.99918305787720385</v>
      </c>
      <c r="X159" s="143">
        <v>0</v>
      </c>
      <c r="Y159" s="127">
        <v>-0.99657229909864142</v>
      </c>
      <c r="Z159" s="127">
        <v>0</v>
      </c>
      <c r="AA159" s="143">
        <v>2.0003846893633437</v>
      </c>
      <c r="AB159" s="127">
        <v>3.1428751021434387</v>
      </c>
      <c r="AC159" s="128">
        <v>3.0471082942287842</v>
      </c>
      <c r="AD159" s="128">
        <v>2.9570051451889512</v>
      </c>
      <c r="AE159" s="128">
        <v>2.8720776609799525</v>
      </c>
      <c r="AF159" s="128">
        <v>2.791892344631191</v>
      </c>
      <c r="AG159" s="127">
        <v>3</v>
      </c>
      <c r="AH159" s="127">
        <v>2.9695659053747536</v>
      </c>
      <c r="AI159" s="121"/>
    </row>
    <row r="160" spans="1:35" ht="16" x14ac:dyDescent="0.15">
      <c r="A160" s="133" t="s">
        <v>641</v>
      </c>
      <c r="B160" s="133" t="s">
        <v>642</v>
      </c>
      <c r="C160" s="133" t="s">
        <v>643</v>
      </c>
      <c r="D160" s="133" t="s">
        <v>94</v>
      </c>
      <c r="E160" s="133" t="s">
        <v>76</v>
      </c>
      <c r="F160" s="127" t="s">
        <v>52</v>
      </c>
      <c r="G160" s="127">
        <v>17.863877935882044</v>
      </c>
      <c r="H160" s="127">
        <v>6.6181818181818102</v>
      </c>
      <c r="I160" s="127">
        <v>1.3642564802182733E-2</v>
      </c>
      <c r="J160" s="127">
        <v>4.4877915700449904</v>
      </c>
      <c r="K160" s="127">
        <v>4.9216710182767827</v>
      </c>
      <c r="L160" s="127">
        <v>9.9664053751399706</v>
      </c>
      <c r="M160" s="127">
        <v>2.5458248472505005</v>
      </c>
      <c r="N160" s="127">
        <v>2.4826216484607784</v>
      </c>
      <c r="O160" s="127">
        <v>3.0146425495262861</v>
      </c>
      <c r="P160" s="127">
        <v>2.5292642140468047</v>
      </c>
      <c r="Q160" s="127">
        <v>3.9449541284403864</v>
      </c>
      <c r="R160" s="127">
        <v>4.9426301853486336</v>
      </c>
      <c r="S160" s="127">
        <v>2.5231286795626318</v>
      </c>
      <c r="T160" s="127">
        <v>2.4610336341263235</v>
      </c>
      <c r="U160" s="127">
        <v>0</v>
      </c>
      <c r="V160" s="127">
        <v>0</v>
      </c>
      <c r="W160" s="127">
        <v>4.4035228182546007</v>
      </c>
      <c r="X160" s="143">
        <v>1.9938650306748462</v>
      </c>
      <c r="Y160" s="127">
        <v>1.9548872180451093</v>
      </c>
      <c r="Z160" s="127">
        <v>4.0560471976401002</v>
      </c>
      <c r="AA160" s="143">
        <v>3.8979447200566897</v>
      </c>
      <c r="AB160" s="127">
        <v>3.7517053206002737</v>
      </c>
      <c r="AC160" s="128">
        <v>3.6160420775805502</v>
      </c>
      <c r="AD160" s="128">
        <v>3.4898477157360386</v>
      </c>
      <c r="AE160" s="128">
        <v>3.3721643163703368</v>
      </c>
      <c r="AF160" s="128">
        <v>3.2621589561091264</v>
      </c>
      <c r="AG160" s="127">
        <v>3.2</v>
      </c>
      <c r="AH160" s="127">
        <v>3.0623608017817481</v>
      </c>
      <c r="AI160" s="121"/>
    </row>
    <row r="161" spans="1:35" ht="17" x14ac:dyDescent="0.15">
      <c r="A161" s="133" t="s">
        <v>644</v>
      </c>
      <c r="B161" s="133" t="s">
        <v>645</v>
      </c>
      <c r="C161" s="133" t="s">
        <v>646</v>
      </c>
      <c r="D161" s="133" t="s">
        <v>194</v>
      </c>
      <c r="E161" s="133" t="s">
        <v>76</v>
      </c>
      <c r="F161" s="127" t="s">
        <v>52</v>
      </c>
      <c r="G161" s="127">
        <v>8.2112247719104232</v>
      </c>
      <c r="H161" s="127">
        <v>7.4603985692386345</v>
      </c>
      <c r="I161" s="127">
        <v>2.4013314312886251</v>
      </c>
      <c r="J161" s="127">
        <v>0.53401439517064375</v>
      </c>
      <c r="K161" s="127">
        <v>-9.0762124711316403</v>
      </c>
      <c r="L161" s="127">
        <v>4.9022098044195985</v>
      </c>
      <c r="M161" s="127">
        <v>8.9588377723971035</v>
      </c>
      <c r="N161" s="127">
        <v>7.48888888888888</v>
      </c>
      <c r="O161" s="127">
        <v>5.0134380814554476</v>
      </c>
      <c r="P161" s="127">
        <v>2.8939856285067407</v>
      </c>
      <c r="Q161" s="127">
        <v>2.898689371472301</v>
      </c>
      <c r="R161" s="127">
        <v>4.3045741911491149</v>
      </c>
      <c r="S161" s="127">
        <v>3.8951778233354162</v>
      </c>
      <c r="T161" s="127">
        <v>2.4965682910089271</v>
      </c>
      <c r="U161" s="127">
        <v>0</v>
      </c>
      <c r="V161" s="127">
        <v>3.4987863061856501</v>
      </c>
      <c r="W161" s="127">
        <v>0</v>
      </c>
      <c r="X161" s="143">
        <v>0</v>
      </c>
      <c r="Y161" s="127">
        <v>0</v>
      </c>
      <c r="Z161" s="127">
        <v>4.0436716538617024</v>
      </c>
      <c r="AA161" s="143">
        <v>3.8865137971239694</v>
      </c>
      <c r="AB161" s="127">
        <v>3.7411148522259685</v>
      </c>
      <c r="AC161" s="128">
        <v>3.6062026685899751</v>
      </c>
      <c r="AD161" s="128">
        <v>3.4806822137138926</v>
      </c>
      <c r="AE161" s="128" t="s">
        <v>52</v>
      </c>
      <c r="AF161" s="128" t="s">
        <v>52</v>
      </c>
      <c r="AG161" s="127" t="s">
        <v>52</v>
      </c>
      <c r="AH161" s="127" t="s">
        <v>52</v>
      </c>
      <c r="AI161" s="121"/>
    </row>
    <row r="162" spans="1:35" ht="16" x14ac:dyDescent="0.15">
      <c r="A162" s="133" t="s">
        <v>647</v>
      </c>
      <c r="B162" s="133" t="s">
        <v>648</v>
      </c>
      <c r="C162" s="133" t="s">
        <v>649</v>
      </c>
      <c r="D162" s="133" t="s">
        <v>94</v>
      </c>
      <c r="E162" s="133" t="s">
        <v>78</v>
      </c>
      <c r="F162" s="127" t="s">
        <v>52</v>
      </c>
      <c r="G162" s="127">
        <v>4.9804745281344367</v>
      </c>
      <c r="H162" s="127">
        <v>5.760099195446017</v>
      </c>
      <c r="I162" s="127">
        <v>3.8662918504110024</v>
      </c>
      <c r="J162" s="127">
        <v>7.6166288272341234</v>
      </c>
      <c r="K162" s="127">
        <v>4.9666861345188664</v>
      </c>
      <c r="L162" s="127">
        <v>5.7456907319510435</v>
      </c>
      <c r="M162" s="127">
        <v>3.9999570474411001</v>
      </c>
      <c r="N162" s="127">
        <v>-0.55445994362473527</v>
      </c>
      <c r="O162" s="127">
        <v>4.832111634860965</v>
      </c>
      <c r="P162" s="127">
        <v>4.8708501703510052</v>
      </c>
      <c r="Q162" s="127">
        <v>3.8853106170787584</v>
      </c>
      <c r="R162" s="127">
        <v>4.8745454545454407</v>
      </c>
      <c r="S162" s="127">
        <v>3.8782267991192896</v>
      </c>
      <c r="T162" s="127">
        <v>1.4544877999933306</v>
      </c>
      <c r="U162" s="127">
        <v>0</v>
      </c>
      <c r="V162" s="127">
        <v>0</v>
      </c>
      <c r="W162" s="127">
        <v>-9.0476151308962471E-3</v>
      </c>
      <c r="X162" s="143">
        <v>0</v>
      </c>
      <c r="Y162" s="127">
        <v>0</v>
      </c>
      <c r="Z162" s="127">
        <v>3.9862463806264792</v>
      </c>
      <c r="AA162" s="143">
        <v>4.9804610248864734</v>
      </c>
      <c r="AB162" s="127">
        <v>5.979202772963621</v>
      </c>
      <c r="AC162" s="128">
        <v>2.9919300366170187</v>
      </c>
      <c r="AD162" s="128">
        <v>3.9826582811540017</v>
      </c>
      <c r="AE162" s="128">
        <v>3.4842187728220329</v>
      </c>
      <c r="AF162" s="128">
        <v>3.9828061846410425</v>
      </c>
      <c r="AG162" s="127">
        <v>5</v>
      </c>
      <c r="AH162" s="127">
        <v>4.9857181479435262</v>
      </c>
      <c r="AI162" s="121"/>
    </row>
    <row r="163" spans="1:35" ht="16" x14ac:dyDescent="0.15">
      <c r="A163" s="133" t="s">
        <v>650</v>
      </c>
      <c r="B163" s="133" t="s">
        <v>651</v>
      </c>
      <c r="C163" s="133" t="s">
        <v>652</v>
      </c>
      <c r="D163" s="133" t="s">
        <v>94</v>
      </c>
      <c r="E163" s="133" t="s">
        <v>76</v>
      </c>
      <c r="F163" s="127" t="s">
        <v>52</v>
      </c>
      <c r="G163" s="127">
        <v>7.2205046374788111</v>
      </c>
      <c r="H163" s="127">
        <v>5.2274207050506902</v>
      </c>
      <c r="I163" s="127">
        <v>4.4992486519932982</v>
      </c>
      <c r="J163" s="127">
        <v>6.9277618000338208</v>
      </c>
      <c r="K163" s="127">
        <v>7.222529863143734</v>
      </c>
      <c r="L163" s="127">
        <v>5.8801829718164242</v>
      </c>
      <c r="M163" s="127">
        <v>5.0449446031635574</v>
      </c>
      <c r="N163" s="127">
        <v>5.0149253731343322</v>
      </c>
      <c r="O163" s="127">
        <v>4.4975048954582775</v>
      </c>
      <c r="P163" s="127">
        <v>3.4999697757359485</v>
      </c>
      <c r="Q163" s="127">
        <v>2.4997079780399503</v>
      </c>
      <c r="R163" s="127">
        <v>3.3219373219373267</v>
      </c>
      <c r="S163" s="127">
        <v>3.2923399327193579</v>
      </c>
      <c r="T163" s="127">
        <v>0.23491724506139633</v>
      </c>
      <c r="U163" s="127">
        <v>-1.9175455417066161</v>
      </c>
      <c r="V163" s="127">
        <v>-3.8014554143586565E-2</v>
      </c>
      <c r="W163" s="127">
        <v>-1.0919758787417777</v>
      </c>
      <c r="X163" s="143">
        <v>-5.4926947160249817E-3</v>
      </c>
      <c r="Y163" s="127">
        <v>-0.98873935731942364</v>
      </c>
      <c r="Z163" s="127">
        <v>-0.14979195561720671</v>
      </c>
      <c r="AA163" s="143">
        <v>-0.15001666851871542</v>
      </c>
      <c r="AB163" s="127">
        <v>-0.150242056646821</v>
      </c>
      <c r="AC163" s="128">
        <v>2.7585822559072604</v>
      </c>
      <c r="AD163" s="128">
        <v>2.5489451705624111</v>
      </c>
      <c r="AE163" s="128">
        <v>2.5649161774816194</v>
      </c>
      <c r="AF163" s="128">
        <v>2.3770238218005639</v>
      </c>
      <c r="AG163" s="127">
        <v>2.7</v>
      </c>
      <c r="AH163" s="127">
        <v>2.7747818413569942</v>
      </c>
      <c r="AI163" s="121"/>
    </row>
    <row r="164" spans="1:35" ht="17" x14ac:dyDescent="0.15">
      <c r="A164" s="133" t="s">
        <v>653</v>
      </c>
      <c r="B164" s="133" t="s">
        <v>654</v>
      </c>
      <c r="C164" s="133" t="s">
        <v>655</v>
      </c>
      <c r="D164" s="133" t="s">
        <v>94</v>
      </c>
      <c r="E164" s="133" t="s">
        <v>76</v>
      </c>
      <c r="F164" s="127" t="s">
        <v>52</v>
      </c>
      <c r="G164" s="127" t="s">
        <v>52</v>
      </c>
      <c r="H164" s="127" t="s">
        <v>52</v>
      </c>
      <c r="I164" s="127" t="s">
        <v>52</v>
      </c>
      <c r="J164" s="127" t="s">
        <v>52</v>
      </c>
      <c r="K164" s="127" t="s">
        <v>52</v>
      </c>
      <c r="L164" s="127" t="s">
        <v>52</v>
      </c>
      <c r="M164" s="127" t="s">
        <v>52</v>
      </c>
      <c r="N164" s="127" t="s">
        <v>52</v>
      </c>
      <c r="O164" s="127" t="s">
        <v>52</v>
      </c>
      <c r="P164" s="127" t="s">
        <v>52</v>
      </c>
      <c r="Q164" s="127" t="s">
        <v>52</v>
      </c>
      <c r="R164" s="127" t="s">
        <v>52</v>
      </c>
      <c r="S164" s="127" t="s">
        <v>52</v>
      </c>
      <c r="T164" s="127" t="s">
        <v>52</v>
      </c>
      <c r="U164" s="127" t="s">
        <v>52</v>
      </c>
      <c r="V164" s="127" t="s">
        <v>52</v>
      </c>
      <c r="W164" s="127" t="s">
        <v>52</v>
      </c>
      <c r="X164" s="143" t="s">
        <v>52</v>
      </c>
      <c r="Y164" s="127" t="s">
        <v>52</v>
      </c>
      <c r="Z164" s="127" t="s">
        <v>52</v>
      </c>
      <c r="AA164" s="143" t="s">
        <v>52</v>
      </c>
      <c r="AB164" s="127" t="s">
        <v>52</v>
      </c>
      <c r="AC164" s="128" t="s">
        <v>52</v>
      </c>
      <c r="AD164" s="128">
        <v>2.9761904761904878</v>
      </c>
      <c r="AE164" s="128">
        <v>0</v>
      </c>
      <c r="AF164" s="128">
        <v>2.8901734104046177</v>
      </c>
      <c r="AG164" s="127">
        <v>2.8</v>
      </c>
      <c r="AH164" s="127">
        <v>2.9806259314456072</v>
      </c>
      <c r="AI164" s="121"/>
    </row>
    <row r="165" spans="1:35" ht="16" x14ac:dyDescent="0.15">
      <c r="A165" s="133" t="s">
        <v>656</v>
      </c>
      <c r="B165" s="17" t="s">
        <v>657</v>
      </c>
      <c r="C165" s="133" t="s">
        <v>658</v>
      </c>
      <c r="D165" s="133" t="s">
        <v>94</v>
      </c>
      <c r="E165" s="133" t="s">
        <v>82</v>
      </c>
      <c r="F165" s="127" t="s">
        <v>52</v>
      </c>
      <c r="G165" s="127">
        <v>9.1714876033057777</v>
      </c>
      <c r="H165" s="127">
        <v>8.6602698764170327</v>
      </c>
      <c r="I165" s="127">
        <v>8.3218671078986119</v>
      </c>
      <c r="J165" s="127">
        <v>8.5298988632161326</v>
      </c>
      <c r="K165" s="127">
        <v>9.8373285134374413</v>
      </c>
      <c r="L165" s="127">
        <v>4.8976233510480682</v>
      </c>
      <c r="M165" s="127">
        <v>19.640216538723635</v>
      </c>
      <c r="N165" s="127">
        <v>-1.1295852455316435</v>
      </c>
      <c r="O165" s="127">
        <v>4.2427602400208855</v>
      </c>
      <c r="P165" s="127">
        <v>4.708274675426253</v>
      </c>
      <c r="Q165" s="127">
        <v>4.3412010755900781</v>
      </c>
      <c r="R165" s="127">
        <v>3.9429602267846349</v>
      </c>
      <c r="S165" s="127">
        <v>3.5344352617079835</v>
      </c>
      <c r="T165" s="127">
        <v>2.7326184711172488</v>
      </c>
      <c r="U165" s="127">
        <v>0</v>
      </c>
      <c r="V165" s="127">
        <v>0</v>
      </c>
      <c r="W165" s="127">
        <v>0</v>
      </c>
      <c r="X165" s="143">
        <v>1.9502719502719534</v>
      </c>
      <c r="Y165" s="127">
        <v>1.951070802530297</v>
      </c>
      <c r="Z165" s="127">
        <v>3.9844509232264347</v>
      </c>
      <c r="AA165" s="143">
        <v>4.989216391085538</v>
      </c>
      <c r="AB165" s="127">
        <v>5.9915091755683436</v>
      </c>
      <c r="AC165" s="128">
        <v>2.991149299050333</v>
      </c>
      <c r="AD165" s="128">
        <v>3.9894617990214432</v>
      </c>
      <c r="AE165" s="128">
        <v>3.4865484376885019</v>
      </c>
      <c r="AF165" s="128">
        <v>4.4882256936348774</v>
      </c>
      <c r="AG165" s="127">
        <v>5</v>
      </c>
      <c r="AH165" s="127">
        <v>4.9893730074388944</v>
      </c>
      <c r="AI165" s="121"/>
    </row>
    <row r="166" spans="1:35" ht="16" x14ac:dyDescent="0.15">
      <c r="A166" s="17" t="s">
        <v>659</v>
      </c>
      <c r="B166" s="133" t="s">
        <v>660</v>
      </c>
      <c r="C166" s="17" t="s">
        <v>661</v>
      </c>
      <c r="D166" s="133" t="s">
        <v>94</v>
      </c>
      <c r="E166" s="133" t="s">
        <v>88</v>
      </c>
      <c r="F166" s="127" t="s">
        <v>52</v>
      </c>
      <c r="G166" s="127" t="s">
        <v>52</v>
      </c>
      <c r="H166" s="127" t="s">
        <v>52</v>
      </c>
      <c r="I166" s="127" t="s">
        <v>52</v>
      </c>
      <c r="J166" s="127" t="s">
        <v>52</v>
      </c>
      <c r="K166" s="127" t="s">
        <v>52</v>
      </c>
      <c r="L166" s="127" t="s">
        <v>52</v>
      </c>
      <c r="M166" s="127" t="s">
        <v>52</v>
      </c>
      <c r="N166" s="127" t="s">
        <v>52</v>
      </c>
      <c r="O166" s="127">
        <v>4.9373040752351187</v>
      </c>
      <c r="P166" s="127">
        <v>4.9439880507841707</v>
      </c>
      <c r="Q166" s="127">
        <v>4.8961001992598767</v>
      </c>
      <c r="R166" s="127">
        <v>4.5590230664857501</v>
      </c>
      <c r="S166" s="127">
        <v>3.919024137036061</v>
      </c>
      <c r="T166" s="127">
        <v>2.2227772227772107</v>
      </c>
      <c r="U166" s="127">
        <v>0</v>
      </c>
      <c r="V166" s="127">
        <v>0</v>
      </c>
      <c r="W166" s="127">
        <v>0</v>
      </c>
      <c r="X166" s="143">
        <v>1.9423405814805728</v>
      </c>
      <c r="Y166" s="127">
        <v>1.9412822049131195</v>
      </c>
      <c r="Z166" s="127">
        <v>1.9395791700952181</v>
      </c>
      <c r="AA166" s="143">
        <v>1.9372693726937396</v>
      </c>
      <c r="AB166" s="127">
        <v>2.9411764705882248</v>
      </c>
      <c r="AC166" s="128">
        <v>2.9340659340659325</v>
      </c>
      <c r="AD166" s="128">
        <v>1.9856944592719028</v>
      </c>
      <c r="AE166" s="128">
        <v>1.988904009211772</v>
      </c>
      <c r="AF166" s="128">
        <v>1.9911731499538103</v>
      </c>
      <c r="AG166" s="127">
        <v>5</v>
      </c>
      <c r="AH166" s="127">
        <v>2.9893647599884927</v>
      </c>
      <c r="AI166" s="19"/>
    </row>
    <row r="167" spans="1:35" ht="17" x14ac:dyDescent="0.15">
      <c r="A167" s="133" t="s">
        <v>662</v>
      </c>
      <c r="B167" s="133" t="s">
        <v>52</v>
      </c>
      <c r="C167" s="133" t="s">
        <v>663</v>
      </c>
      <c r="D167" s="133" t="s">
        <v>194</v>
      </c>
      <c r="E167" s="133" t="s">
        <v>76</v>
      </c>
      <c r="F167" s="127" t="s">
        <v>52</v>
      </c>
      <c r="G167" s="127" t="s">
        <v>52</v>
      </c>
      <c r="H167" s="127" t="s">
        <v>52</v>
      </c>
      <c r="I167" s="127" t="s">
        <v>52</v>
      </c>
      <c r="J167" s="127" t="s">
        <v>52</v>
      </c>
      <c r="K167" s="127" t="s">
        <v>52</v>
      </c>
      <c r="L167" s="127" t="s">
        <v>52</v>
      </c>
      <c r="M167" s="127" t="s">
        <v>52</v>
      </c>
      <c r="N167" s="127" t="s">
        <v>52</v>
      </c>
      <c r="O167" s="127" t="s">
        <v>52</v>
      </c>
      <c r="P167" s="127" t="s">
        <v>52</v>
      </c>
      <c r="Q167" s="127" t="s">
        <v>52</v>
      </c>
      <c r="R167" s="127" t="s">
        <v>52</v>
      </c>
      <c r="S167" s="127" t="s">
        <v>52</v>
      </c>
      <c r="T167" s="127" t="s">
        <v>52</v>
      </c>
      <c r="U167" s="127" t="s">
        <v>52</v>
      </c>
      <c r="V167" s="127" t="s">
        <v>52</v>
      </c>
      <c r="W167" s="127" t="s">
        <v>52</v>
      </c>
      <c r="X167" s="143" t="s">
        <v>52</v>
      </c>
      <c r="Y167" s="127" t="s">
        <v>52</v>
      </c>
      <c r="Z167" s="127" t="s">
        <v>52</v>
      </c>
      <c r="AA167" s="143" t="s">
        <v>52</v>
      </c>
      <c r="AB167" s="127" t="s">
        <v>52</v>
      </c>
      <c r="AC167" s="128" t="s">
        <v>52</v>
      </c>
      <c r="AD167" s="128" t="s">
        <v>52</v>
      </c>
      <c r="AE167" s="128" t="s">
        <v>52</v>
      </c>
      <c r="AF167" s="128" t="s">
        <v>52</v>
      </c>
      <c r="AG167" s="127" t="s">
        <v>52</v>
      </c>
      <c r="AH167" s="127" t="s">
        <v>52</v>
      </c>
      <c r="AI167" s="121"/>
    </row>
    <row r="168" spans="1:35" ht="16" x14ac:dyDescent="0.15">
      <c r="A168" s="133" t="s">
        <v>664</v>
      </c>
      <c r="B168" s="133" t="s">
        <v>665</v>
      </c>
      <c r="C168" s="133" t="s">
        <v>666</v>
      </c>
      <c r="D168" s="133" t="s">
        <v>94</v>
      </c>
      <c r="E168" s="133" t="s">
        <v>76</v>
      </c>
      <c r="F168" s="127" t="s">
        <v>52</v>
      </c>
      <c r="G168" s="127">
        <v>-3.4080470328862731</v>
      </c>
      <c r="H168" s="127">
        <v>3.7470280551592907</v>
      </c>
      <c r="I168" s="127">
        <v>4.7025391878265737</v>
      </c>
      <c r="J168" s="127">
        <v>5.9446681842059093</v>
      </c>
      <c r="K168" s="127">
        <v>3.7187009338071277</v>
      </c>
      <c r="L168" s="127">
        <v>4.4856983507290096</v>
      </c>
      <c r="M168" s="127">
        <v>38.264450205886845</v>
      </c>
      <c r="N168" s="127">
        <v>4.897418927862347</v>
      </c>
      <c r="O168" s="127">
        <v>2.0084121976866527</v>
      </c>
      <c r="P168" s="127">
        <v>2.4894340789609117</v>
      </c>
      <c r="Q168" s="127">
        <v>2.4993713854664321</v>
      </c>
      <c r="R168" s="127">
        <v>3.8023746442939768</v>
      </c>
      <c r="S168" s="127">
        <v>3.4409415323533636</v>
      </c>
      <c r="T168" s="127">
        <v>2.4400274160383901</v>
      </c>
      <c r="U168" s="127">
        <v>0</v>
      </c>
      <c r="V168" s="127">
        <v>0</v>
      </c>
      <c r="W168" s="127">
        <v>0</v>
      </c>
      <c r="X168" s="143">
        <v>0</v>
      </c>
      <c r="Y168" s="127">
        <v>0</v>
      </c>
      <c r="Z168" s="127">
        <v>1.9269369731031771</v>
      </c>
      <c r="AA168" s="143">
        <v>1.9298936589208227</v>
      </c>
      <c r="AB168" s="127">
        <v>2.8979907264296667</v>
      </c>
      <c r="AC168" s="128">
        <v>2.9624066424667417</v>
      </c>
      <c r="AD168" s="128">
        <v>2.0018640839648327</v>
      </c>
      <c r="AE168" s="128">
        <v>1.9983314131341627</v>
      </c>
      <c r="AF168" s="128">
        <v>1.990340422217034</v>
      </c>
      <c r="AG168" s="127">
        <v>3</v>
      </c>
      <c r="AH168" s="127">
        <v>2.9887273805992298</v>
      </c>
      <c r="AI168" s="121"/>
    </row>
    <row r="169" spans="1:35" ht="16" x14ac:dyDescent="0.15">
      <c r="A169" s="133" t="s">
        <v>667</v>
      </c>
      <c r="B169" s="133" t="s">
        <v>668</v>
      </c>
      <c r="C169" s="133" t="s">
        <v>669</v>
      </c>
      <c r="D169" s="133" t="s">
        <v>94</v>
      </c>
      <c r="E169" s="133" t="s">
        <v>76</v>
      </c>
      <c r="F169" s="127" t="s">
        <v>52</v>
      </c>
      <c r="G169" s="127">
        <v>34.906462585034006</v>
      </c>
      <c r="H169" s="127">
        <v>2.7628952621073495</v>
      </c>
      <c r="I169" s="127">
        <v>4.4878347986096969</v>
      </c>
      <c r="J169" s="127">
        <v>9.7837784952474749E-3</v>
      </c>
      <c r="K169" s="127">
        <v>8.0023478771277752</v>
      </c>
      <c r="L169" s="127">
        <v>4.8097826086956417</v>
      </c>
      <c r="M169" s="127">
        <v>5.3668654394607245</v>
      </c>
      <c r="N169" s="127">
        <v>1.5830052493438274</v>
      </c>
      <c r="O169" s="127">
        <v>1.493742430359319</v>
      </c>
      <c r="P169" s="127">
        <v>1.0023866348448678</v>
      </c>
      <c r="Q169" s="127">
        <v>2.7961562696912239</v>
      </c>
      <c r="R169" s="127">
        <v>2.0994559803846613</v>
      </c>
      <c r="S169" s="127">
        <v>1.8011257035647361</v>
      </c>
      <c r="T169" s="127">
        <v>-0.67084408403979978</v>
      </c>
      <c r="U169" s="127">
        <v>-0.57889268220276335</v>
      </c>
      <c r="V169" s="127">
        <v>-0.31352642579875578</v>
      </c>
      <c r="W169" s="127">
        <v>-0.11232589486296263</v>
      </c>
      <c r="X169" s="143">
        <v>-2.4889421995651806</v>
      </c>
      <c r="Y169" s="127">
        <v>0</v>
      </c>
      <c r="Z169" s="127">
        <v>0</v>
      </c>
      <c r="AA169" s="143">
        <v>0</v>
      </c>
      <c r="AB169" s="127">
        <v>-0.87645114169292437</v>
      </c>
      <c r="AC169" s="128">
        <v>0.45761265803150319</v>
      </c>
      <c r="AD169" s="128">
        <v>0.3011117974057953</v>
      </c>
      <c r="AE169" s="128">
        <v>-0.40027711492572571</v>
      </c>
      <c r="AF169" s="128">
        <v>1.9939717134245403</v>
      </c>
      <c r="AG169" s="127">
        <v>3.6</v>
      </c>
      <c r="AH169" s="127">
        <v>3.6587150592711843</v>
      </c>
      <c r="AI169" s="121"/>
    </row>
    <row r="170" spans="1:35" ht="16" x14ac:dyDescent="0.15">
      <c r="A170" s="133" t="s">
        <v>670</v>
      </c>
      <c r="B170" s="133" t="s">
        <v>671</v>
      </c>
      <c r="C170" s="133" t="s">
        <v>672</v>
      </c>
      <c r="D170" s="133" t="s">
        <v>194</v>
      </c>
      <c r="E170" s="133" t="s">
        <v>76</v>
      </c>
      <c r="F170" s="127" t="s">
        <v>52</v>
      </c>
      <c r="G170" s="127">
        <v>3.7963761863675387</v>
      </c>
      <c r="H170" s="127">
        <v>9.6321695760598516</v>
      </c>
      <c r="I170" s="127">
        <v>1.6870438820964893</v>
      </c>
      <c r="J170" s="127">
        <v>4.7814334979960904</v>
      </c>
      <c r="K170" s="127">
        <v>4.8212061910692086</v>
      </c>
      <c r="L170" s="127">
        <v>5.0152749490834907</v>
      </c>
      <c r="M170" s="127">
        <v>4.4848484848484986</v>
      </c>
      <c r="N170" s="127">
        <v>3.8360402165506429</v>
      </c>
      <c r="O170" s="127">
        <v>3.9773573663041759</v>
      </c>
      <c r="P170" s="127">
        <v>5.0143266475644737</v>
      </c>
      <c r="Q170" s="127">
        <v>4.9863574351978173</v>
      </c>
      <c r="R170" s="127">
        <v>4.9899291793905576</v>
      </c>
      <c r="S170" s="127">
        <v>4.9879324215607426</v>
      </c>
      <c r="T170" s="127">
        <v>2.9000884173297834</v>
      </c>
      <c r="U170" s="127">
        <v>0</v>
      </c>
      <c r="V170" s="127">
        <v>0</v>
      </c>
      <c r="W170" s="127">
        <v>1.9820129460961198</v>
      </c>
      <c r="X170" s="143">
        <v>1.9884289164747493</v>
      </c>
      <c r="Y170" s="127">
        <v>1.9882139119898667</v>
      </c>
      <c r="Z170" s="127">
        <v>0.99902797278323963</v>
      </c>
      <c r="AA170" s="143">
        <v>1.9889857242153752</v>
      </c>
      <c r="AB170" s="127">
        <v>0</v>
      </c>
      <c r="AC170" s="128">
        <v>0</v>
      </c>
      <c r="AD170" s="128">
        <v>2.6212319790301475</v>
      </c>
      <c r="AE170" s="128">
        <v>2.554278416347382</v>
      </c>
      <c r="AF170" s="128">
        <v>0</v>
      </c>
      <c r="AG170" s="127" t="s">
        <v>52</v>
      </c>
      <c r="AH170" s="127" t="s">
        <v>52</v>
      </c>
      <c r="AI170" s="121"/>
    </row>
    <row r="171" spans="1:35" ht="17" x14ac:dyDescent="0.15">
      <c r="A171" s="133" t="s">
        <v>673</v>
      </c>
      <c r="B171" s="133" t="s">
        <v>674</v>
      </c>
      <c r="C171" s="133" t="s">
        <v>675</v>
      </c>
      <c r="D171" s="133" t="s">
        <v>194</v>
      </c>
      <c r="E171" s="133" t="s">
        <v>76</v>
      </c>
      <c r="F171" s="127" t="s">
        <v>52</v>
      </c>
      <c r="G171" s="127">
        <v>18.486911496787783</v>
      </c>
      <c r="H171" s="127">
        <v>-5.4382131585336282</v>
      </c>
      <c r="I171" s="127">
        <v>4.4929396662387546</v>
      </c>
      <c r="J171" s="127">
        <v>4.5045045045044958</v>
      </c>
      <c r="K171" s="127">
        <v>4.8902821316614506</v>
      </c>
      <c r="L171" s="127">
        <v>7.5014943215780079</v>
      </c>
      <c r="M171" s="127">
        <v>3.6002224075618585</v>
      </c>
      <c r="N171" s="127">
        <v>4.5015430028176695</v>
      </c>
      <c r="O171" s="127">
        <v>3.9224497656801702</v>
      </c>
      <c r="P171" s="127">
        <v>3.8794168519891343</v>
      </c>
      <c r="Q171" s="127">
        <v>3.597764034253089</v>
      </c>
      <c r="R171" s="127">
        <v>1.9688881235290694</v>
      </c>
      <c r="S171" s="127" t="s">
        <v>52</v>
      </c>
      <c r="T171" s="127" t="s">
        <v>52</v>
      </c>
      <c r="U171" s="127" t="s">
        <v>52</v>
      </c>
      <c r="V171" s="127" t="s">
        <v>52</v>
      </c>
      <c r="W171" s="127" t="s">
        <v>52</v>
      </c>
      <c r="X171" s="143" t="s">
        <v>52</v>
      </c>
      <c r="Y171" s="127" t="s">
        <v>52</v>
      </c>
      <c r="Z171" s="127" t="s">
        <v>52</v>
      </c>
      <c r="AA171" s="143" t="s">
        <v>52</v>
      </c>
      <c r="AB171" s="127" t="s">
        <v>52</v>
      </c>
      <c r="AC171" s="128" t="s">
        <v>52</v>
      </c>
      <c r="AD171" s="128" t="s">
        <v>52</v>
      </c>
      <c r="AE171" s="128" t="s">
        <v>52</v>
      </c>
      <c r="AF171" s="128" t="s">
        <v>52</v>
      </c>
      <c r="AG171" s="127" t="s">
        <v>52</v>
      </c>
      <c r="AH171" s="127" t="s">
        <v>52</v>
      </c>
      <c r="AI171" s="121"/>
    </row>
    <row r="172" spans="1:35" ht="16" x14ac:dyDescent="0.15">
      <c r="A172" s="133" t="s">
        <v>676</v>
      </c>
      <c r="B172" s="133" t="s">
        <v>677</v>
      </c>
      <c r="C172" s="133" t="s">
        <v>678</v>
      </c>
      <c r="D172" s="133" t="s">
        <v>94</v>
      </c>
      <c r="E172" s="133" t="s">
        <v>76</v>
      </c>
      <c r="F172" s="127" t="s">
        <v>52</v>
      </c>
      <c r="G172" s="127">
        <v>3.5495939410530042</v>
      </c>
      <c r="H172" s="127">
        <v>1.5597462107860309</v>
      </c>
      <c r="I172" s="127">
        <v>2.4989154013015167</v>
      </c>
      <c r="J172" s="127">
        <v>-8.4652501481343734E-3</v>
      </c>
      <c r="K172" s="127">
        <v>5.0118523535387851</v>
      </c>
      <c r="L172" s="127">
        <v>9.5291841341502703</v>
      </c>
      <c r="M172" s="127">
        <v>19.932283232739564</v>
      </c>
      <c r="N172" s="127">
        <v>6.916656437952625</v>
      </c>
      <c r="O172" s="127">
        <v>4.5921588886975542</v>
      </c>
      <c r="P172" s="127">
        <v>4.2149168541792221</v>
      </c>
      <c r="Q172" s="127">
        <v>0</v>
      </c>
      <c r="R172" s="127">
        <v>0</v>
      </c>
      <c r="S172" s="127">
        <v>4.8975722786876759</v>
      </c>
      <c r="T172" s="127">
        <v>0</v>
      </c>
      <c r="U172" s="127">
        <v>0</v>
      </c>
      <c r="V172" s="127">
        <v>0</v>
      </c>
      <c r="W172" s="127">
        <v>1.9478889502485117</v>
      </c>
      <c r="X172" s="143">
        <v>0</v>
      </c>
      <c r="Y172" s="127">
        <v>0</v>
      </c>
      <c r="Z172" s="127">
        <v>1.9352932486334851</v>
      </c>
      <c r="AA172" s="143">
        <v>1.9323671497584627</v>
      </c>
      <c r="AB172" s="127">
        <v>1.8957345971563955</v>
      </c>
      <c r="AC172" s="128">
        <v>2.9302325581395339</v>
      </c>
      <c r="AD172" s="128">
        <v>2.2593764121102478</v>
      </c>
      <c r="AE172" s="128">
        <v>2.2094564737074678</v>
      </c>
      <c r="AF172" s="128">
        <v>2.1633852140077776</v>
      </c>
      <c r="AG172" s="127">
        <v>3</v>
      </c>
      <c r="AH172" s="127">
        <v>2.991575919457572</v>
      </c>
      <c r="AI172" s="121"/>
    </row>
    <row r="173" spans="1:35" ht="16" x14ac:dyDescent="0.15">
      <c r="A173" s="133" t="s">
        <v>679</v>
      </c>
      <c r="B173" s="133" t="s">
        <v>680</v>
      </c>
      <c r="C173" s="133" t="s">
        <v>681</v>
      </c>
      <c r="D173" s="133" t="s">
        <v>94</v>
      </c>
      <c r="E173" s="133" t="s">
        <v>227</v>
      </c>
      <c r="F173" s="127" t="s">
        <v>52</v>
      </c>
      <c r="G173" s="127">
        <v>1.7547069694252855</v>
      </c>
      <c r="H173" s="127">
        <v>4.9557649428180923</v>
      </c>
      <c r="I173" s="127">
        <v>7.5246710526315894</v>
      </c>
      <c r="J173" s="127">
        <v>7.4442319949012017</v>
      </c>
      <c r="K173" s="127">
        <v>8.8281528057895287</v>
      </c>
      <c r="L173" s="127">
        <v>6.4386454997615488</v>
      </c>
      <c r="M173" s="127">
        <v>15.001920368710771</v>
      </c>
      <c r="N173" s="127">
        <v>5.9424678274034903</v>
      </c>
      <c r="O173" s="127">
        <v>2.3737469264233084</v>
      </c>
      <c r="P173" s="127">
        <v>2.4942263279445598</v>
      </c>
      <c r="Q173" s="127">
        <v>3.4520054078413693</v>
      </c>
      <c r="R173" s="127">
        <v>3.9379682871580428</v>
      </c>
      <c r="S173" s="127">
        <v>2.4811399832355363</v>
      </c>
      <c r="T173" s="127">
        <v>0</v>
      </c>
      <c r="U173" s="127">
        <v>0</v>
      </c>
      <c r="V173" s="127">
        <v>0</v>
      </c>
      <c r="W173" s="127">
        <v>0</v>
      </c>
      <c r="X173" s="143">
        <v>0</v>
      </c>
      <c r="Y173" s="127">
        <v>0</v>
      </c>
      <c r="Z173" s="127">
        <v>3.9833142483232553</v>
      </c>
      <c r="AA173" s="143">
        <v>4.9870211594430947</v>
      </c>
      <c r="AB173" s="127">
        <v>4.9898853674983146</v>
      </c>
      <c r="AC173" s="128">
        <v>3.9891529294226791</v>
      </c>
      <c r="AD173" s="128">
        <v>3.9870985451550878</v>
      </c>
      <c r="AE173" s="128">
        <v>4.9891110671154202</v>
      </c>
      <c r="AF173" s="128">
        <v>0.99943428248161037</v>
      </c>
      <c r="AG173" s="127">
        <v>5</v>
      </c>
      <c r="AH173" s="127">
        <v>4.9911084765856533</v>
      </c>
      <c r="AI173" s="121"/>
    </row>
    <row r="174" spans="1:35" ht="16" x14ac:dyDescent="0.15">
      <c r="A174" s="133" t="s">
        <v>682</v>
      </c>
      <c r="B174" s="133" t="s">
        <v>683</v>
      </c>
      <c r="C174" s="133" t="s">
        <v>684</v>
      </c>
      <c r="D174" s="133" t="s">
        <v>94</v>
      </c>
      <c r="E174" s="133" t="s">
        <v>76</v>
      </c>
      <c r="F174" s="127" t="s">
        <v>52</v>
      </c>
      <c r="G174" s="127">
        <v>12.782648823257944</v>
      </c>
      <c r="H174" s="127">
        <v>9.1107474086197726</v>
      </c>
      <c r="I174" s="127">
        <v>3.3874999999999886</v>
      </c>
      <c r="J174" s="127">
        <v>6.3112078346028397</v>
      </c>
      <c r="K174" s="127">
        <v>12.58955987717502</v>
      </c>
      <c r="L174" s="127">
        <v>8.2727272727272805</v>
      </c>
      <c r="M174" s="127">
        <v>14.021830394626363</v>
      </c>
      <c r="N174" s="127">
        <v>3.9764359351988361</v>
      </c>
      <c r="O174" s="127">
        <v>3.4702549575071089</v>
      </c>
      <c r="P174" s="127">
        <v>2.4640657084188859</v>
      </c>
      <c r="Q174" s="127">
        <v>3.540414161656642</v>
      </c>
      <c r="R174" s="127">
        <v>2.5161290322580641</v>
      </c>
      <c r="S174" s="127">
        <v>2.5173064820642139</v>
      </c>
      <c r="T174" s="127">
        <v>1.4732965009208101</v>
      </c>
      <c r="U174" s="127">
        <v>0</v>
      </c>
      <c r="V174" s="127">
        <v>0</v>
      </c>
      <c r="W174" s="127">
        <v>0</v>
      </c>
      <c r="X174" s="143">
        <v>0</v>
      </c>
      <c r="Y174" s="127">
        <v>0</v>
      </c>
      <c r="Z174" s="127">
        <v>0</v>
      </c>
      <c r="AA174" s="143">
        <v>0</v>
      </c>
      <c r="AB174" s="127">
        <v>2.4803387779794406</v>
      </c>
      <c r="AC174" s="128">
        <v>0</v>
      </c>
      <c r="AD174" s="128">
        <v>0</v>
      </c>
      <c r="AE174" s="128">
        <v>0</v>
      </c>
      <c r="AF174" s="128">
        <v>3.2795487340941882</v>
      </c>
      <c r="AG174" s="127">
        <v>3</v>
      </c>
      <c r="AH174" s="127">
        <v>2.9910576626580294</v>
      </c>
      <c r="AI174" s="121"/>
    </row>
    <row r="175" spans="1:35" ht="16" x14ac:dyDescent="0.15">
      <c r="A175" s="133" t="s">
        <v>685</v>
      </c>
      <c r="B175" s="133" t="s">
        <v>686</v>
      </c>
      <c r="C175" s="133" t="s">
        <v>687</v>
      </c>
      <c r="D175" s="133" t="s">
        <v>94</v>
      </c>
      <c r="E175" s="133" t="s">
        <v>76</v>
      </c>
      <c r="F175" s="127" t="s">
        <v>52</v>
      </c>
      <c r="G175" s="127">
        <v>5.4672245467224627</v>
      </c>
      <c r="H175" s="127">
        <v>7.6963766199418018</v>
      </c>
      <c r="I175" s="127">
        <v>6.1149312377210236</v>
      </c>
      <c r="J175" s="127">
        <v>18.491090025457083</v>
      </c>
      <c r="K175" s="127">
        <v>7.5</v>
      </c>
      <c r="L175" s="127">
        <v>5.9956395348837361</v>
      </c>
      <c r="M175" s="127">
        <v>4.0023997257456045</v>
      </c>
      <c r="N175" s="127">
        <v>4.7466007416563656</v>
      </c>
      <c r="O175" s="127">
        <v>4.9012666194634562</v>
      </c>
      <c r="P175" s="127">
        <v>4.8972551372431212</v>
      </c>
      <c r="Q175" s="127">
        <v>4.7472653177950832</v>
      </c>
      <c r="R175" s="127">
        <v>4.4979864855641267</v>
      </c>
      <c r="S175" s="127">
        <v>3.8994121489222664</v>
      </c>
      <c r="T175" s="127">
        <v>2.5020431256679529</v>
      </c>
      <c r="U175" s="127">
        <v>0</v>
      </c>
      <c r="V175" s="127">
        <v>2.5022999080036783</v>
      </c>
      <c r="W175" s="127">
        <v>1.9924609585352755</v>
      </c>
      <c r="X175" s="143">
        <v>1.9007391763463444</v>
      </c>
      <c r="Y175" s="127">
        <v>1.9689119170984481</v>
      </c>
      <c r="Z175" s="127">
        <v>2.7947154471544611</v>
      </c>
      <c r="AA175" s="143">
        <v>2.7187345526445972</v>
      </c>
      <c r="AB175" s="127">
        <v>2.9836381135707413</v>
      </c>
      <c r="AC175" s="128">
        <v>2.9906542056074903</v>
      </c>
      <c r="AD175" s="128">
        <v>2.4954627949183239</v>
      </c>
      <c r="AE175" s="128">
        <v>2.4347056219566126</v>
      </c>
      <c r="AF175" s="128">
        <v>2.3768414481897726</v>
      </c>
      <c r="AG175" s="127">
        <v>3</v>
      </c>
      <c r="AH175" s="127">
        <v>2.9918032786885216</v>
      </c>
      <c r="AI175" s="121"/>
    </row>
    <row r="176" spans="1:35" ht="16" x14ac:dyDescent="0.15">
      <c r="A176" s="133" t="s">
        <v>688</v>
      </c>
      <c r="B176" s="133" t="s">
        <v>689</v>
      </c>
      <c r="C176" s="133" t="s">
        <v>690</v>
      </c>
      <c r="D176" s="133" t="s">
        <v>94</v>
      </c>
      <c r="E176" s="133" t="s">
        <v>76</v>
      </c>
      <c r="F176" s="127" t="s">
        <v>52</v>
      </c>
      <c r="G176" s="127">
        <v>24.630606860158323</v>
      </c>
      <c r="H176" s="127">
        <v>1.418439716312065</v>
      </c>
      <c r="I176" s="127">
        <v>4.7385450370524893</v>
      </c>
      <c r="J176" s="127">
        <v>8.4404583956153374</v>
      </c>
      <c r="K176" s="127">
        <v>8.601360044109569</v>
      </c>
      <c r="L176" s="127">
        <v>5.9231680487391998</v>
      </c>
      <c r="M176" s="127">
        <v>2.5003994248282453</v>
      </c>
      <c r="N176" s="127">
        <v>7.4974670719351764</v>
      </c>
      <c r="O176" s="127">
        <v>4.9952874646559877</v>
      </c>
      <c r="P176" s="127">
        <v>4.8957326336141307</v>
      </c>
      <c r="Q176" s="127">
        <v>2.5014811401487833</v>
      </c>
      <c r="R176" s="127">
        <v>3.9496499903667086</v>
      </c>
      <c r="S176" s="127">
        <v>2.5021623625355147</v>
      </c>
      <c r="T176" s="127">
        <v>0</v>
      </c>
      <c r="U176" s="127">
        <v>0</v>
      </c>
      <c r="V176" s="127">
        <v>0</v>
      </c>
      <c r="W176" s="127">
        <v>0</v>
      </c>
      <c r="X176" s="143">
        <v>0</v>
      </c>
      <c r="Y176" s="127">
        <v>0</v>
      </c>
      <c r="Z176" s="127">
        <v>3.0136821168103234</v>
      </c>
      <c r="AA176" s="143">
        <v>2.9255163536364259</v>
      </c>
      <c r="AB176" s="127">
        <v>2.9901654255016785</v>
      </c>
      <c r="AC176" s="128">
        <v>2.9916652867472582</v>
      </c>
      <c r="AD176" s="128">
        <v>2.6796720081462055</v>
      </c>
      <c r="AE176" s="128">
        <v>2.6097395479931103</v>
      </c>
      <c r="AF176" s="128">
        <v>2.5433643623785542</v>
      </c>
      <c r="AG176" s="127">
        <v>3</v>
      </c>
      <c r="AH176" s="127">
        <v>2.9910413254985104</v>
      </c>
      <c r="AI176" s="121"/>
    </row>
    <row r="177" spans="1:35" ht="16" x14ac:dyDescent="0.15">
      <c r="A177" s="133" t="s">
        <v>691</v>
      </c>
      <c r="B177" s="17" t="s">
        <v>692</v>
      </c>
      <c r="C177" s="133" t="s">
        <v>693</v>
      </c>
      <c r="D177" s="133" t="s">
        <v>94</v>
      </c>
      <c r="E177" s="133" t="s">
        <v>82</v>
      </c>
      <c r="F177" s="127" t="s">
        <v>52</v>
      </c>
      <c r="G177" s="127">
        <v>5.6521739130434696</v>
      </c>
      <c r="H177" s="127">
        <v>14.888888888888886</v>
      </c>
      <c r="I177" s="127">
        <v>7.1889103803997472</v>
      </c>
      <c r="J177" s="127">
        <v>8.2706766917293209</v>
      </c>
      <c r="K177" s="127">
        <v>7.9444444444444429</v>
      </c>
      <c r="L177" s="127">
        <v>9.7786927431806419</v>
      </c>
      <c r="M177" s="127">
        <v>16.736990154711663</v>
      </c>
      <c r="N177" s="127">
        <v>-0.54216867469880015</v>
      </c>
      <c r="O177" s="127">
        <v>2.9376135675348394</v>
      </c>
      <c r="P177" s="127">
        <v>4.6484260076492916</v>
      </c>
      <c r="Q177" s="127">
        <v>4.5356573891856442</v>
      </c>
      <c r="R177" s="127">
        <v>4.2492155983863569</v>
      </c>
      <c r="S177" s="127">
        <v>1.9004213603921301</v>
      </c>
      <c r="T177" s="127">
        <v>1.8987341772152035</v>
      </c>
      <c r="U177" s="127">
        <v>0</v>
      </c>
      <c r="V177" s="127">
        <v>0</v>
      </c>
      <c r="W177" s="127">
        <v>0</v>
      </c>
      <c r="X177" s="143">
        <v>0</v>
      </c>
      <c r="Y177" s="127">
        <v>0</v>
      </c>
      <c r="Z177" s="127">
        <v>3.9917184265010341</v>
      </c>
      <c r="AA177" s="143">
        <v>2.9704547264473913</v>
      </c>
      <c r="AB177" s="127">
        <v>4.9883990719257421</v>
      </c>
      <c r="AC177" s="128">
        <v>3.9852670349908026</v>
      </c>
      <c r="AD177" s="128">
        <v>3.988381977897415</v>
      </c>
      <c r="AE177" s="128">
        <v>1.4987396961646027</v>
      </c>
      <c r="AF177" s="128">
        <v>4.4902342439089731</v>
      </c>
      <c r="AG177" s="127">
        <v>3.5</v>
      </c>
      <c r="AH177" s="127">
        <v>4.9897598212623278</v>
      </c>
      <c r="AI177" s="121"/>
    </row>
    <row r="178" spans="1:35" ht="16" x14ac:dyDescent="0.15">
      <c r="A178" s="17" t="s">
        <v>694</v>
      </c>
      <c r="B178" s="133" t="s">
        <v>695</v>
      </c>
      <c r="C178" s="17" t="s">
        <v>696</v>
      </c>
      <c r="D178" s="133" t="s">
        <v>94</v>
      </c>
      <c r="E178" s="133" t="s">
        <v>88</v>
      </c>
      <c r="F178" s="127" t="s">
        <v>52</v>
      </c>
      <c r="G178" s="127" t="s">
        <v>52</v>
      </c>
      <c r="H178" s="127" t="s">
        <v>52</v>
      </c>
      <c r="I178" s="127" t="s">
        <v>52</v>
      </c>
      <c r="J178" s="127" t="s">
        <v>52</v>
      </c>
      <c r="K178" s="127" t="s">
        <v>52</v>
      </c>
      <c r="L178" s="127" t="s">
        <v>52</v>
      </c>
      <c r="M178" s="127" t="s">
        <v>52</v>
      </c>
      <c r="N178" s="127" t="s">
        <v>52</v>
      </c>
      <c r="O178" s="127">
        <v>1.2759170653907432</v>
      </c>
      <c r="P178" s="127">
        <v>1.8897637795275699</v>
      </c>
      <c r="Q178" s="127">
        <v>2.9366306027820599</v>
      </c>
      <c r="R178" s="127">
        <v>3.9039039039039096</v>
      </c>
      <c r="S178" s="127">
        <v>3.7572254335260169</v>
      </c>
      <c r="T178" s="127">
        <v>2.7855153203342695</v>
      </c>
      <c r="U178" s="127">
        <v>0</v>
      </c>
      <c r="V178" s="127">
        <v>0</v>
      </c>
      <c r="W178" s="127">
        <v>0</v>
      </c>
      <c r="X178" s="143">
        <v>0</v>
      </c>
      <c r="Y178" s="127">
        <v>0</v>
      </c>
      <c r="Z178" s="127">
        <v>1.8970189701897011</v>
      </c>
      <c r="AA178" s="143">
        <v>1.9946808510638236</v>
      </c>
      <c r="AB178" s="127">
        <v>1.9556714471968606</v>
      </c>
      <c r="AC178" s="128">
        <v>2.941176470588247</v>
      </c>
      <c r="AD178" s="128">
        <v>1.9875776397515477</v>
      </c>
      <c r="AE178" s="128">
        <v>0</v>
      </c>
      <c r="AF178" s="128">
        <v>1.9488428745432367</v>
      </c>
      <c r="AG178" s="127">
        <v>6.6</v>
      </c>
      <c r="AH178" s="127">
        <v>2.9147982062780313</v>
      </c>
      <c r="AI178" s="19"/>
    </row>
    <row r="179" spans="1:35" ht="16" x14ac:dyDescent="0.15">
      <c r="A179" s="133" t="s">
        <v>697</v>
      </c>
      <c r="B179" s="133" t="s">
        <v>698</v>
      </c>
      <c r="C179" s="133" t="s">
        <v>699</v>
      </c>
      <c r="D179" s="133" t="s">
        <v>94</v>
      </c>
      <c r="E179" s="133" t="s">
        <v>86</v>
      </c>
      <c r="F179" s="127" t="s">
        <v>52</v>
      </c>
      <c r="G179" s="127">
        <v>11.710037174721194</v>
      </c>
      <c r="H179" s="127">
        <v>15.141430948419284</v>
      </c>
      <c r="I179" s="127">
        <v>4.4797687861271527</v>
      </c>
      <c r="J179" s="127">
        <v>4.4260027662517416</v>
      </c>
      <c r="K179" s="127">
        <v>4.5033112582781456</v>
      </c>
      <c r="L179" s="127">
        <v>9.3789607097591841</v>
      </c>
      <c r="M179" s="127">
        <v>19.698725376593273</v>
      </c>
      <c r="N179" s="127">
        <v>6.776379477250714</v>
      </c>
      <c r="O179" s="127">
        <v>5.5303717135086288</v>
      </c>
      <c r="P179" s="127">
        <v>5.9278350515463956</v>
      </c>
      <c r="Q179" s="127">
        <v>4.9472830494728299</v>
      </c>
      <c r="R179" s="127">
        <v>4.9459041731066549</v>
      </c>
      <c r="S179" s="127">
        <v>4.9337260677466901</v>
      </c>
      <c r="T179" s="127">
        <v>3.0175438596491233</v>
      </c>
      <c r="U179" s="127">
        <v>0</v>
      </c>
      <c r="V179" s="127">
        <v>3.4741144414169014</v>
      </c>
      <c r="W179" s="127">
        <v>3.4891375905200732</v>
      </c>
      <c r="X179" s="143">
        <v>1.9720101781170563</v>
      </c>
      <c r="Y179" s="127">
        <v>1.9962570180910744</v>
      </c>
      <c r="Z179" s="127">
        <v>3.3639143730886722</v>
      </c>
      <c r="AA179" s="143">
        <v>3.2544378698224907</v>
      </c>
      <c r="AB179" s="127">
        <v>7.6217765042979835</v>
      </c>
      <c r="AC179" s="128">
        <v>14.164004259850893</v>
      </c>
      <c r="AD179" s="128">
        <v>2.9384328358208922</v>
      </c>
      <c r="AE179" s="128">
        <v>4.9841413683733604</v>
      </c>
      <c r="AF179" s="128">
        <v>4.7906776003452789</v>
      </c>
      <c r="AG179" s="127">
        <v>6.8</v>
      </c>
      <c r="AH179" s="127">
        <v>5.5512721665381566</v>
      </c>
      <c r="AI179" s="121"/>
    </row>
    <row r="180" spans="1:35" ht="16" x14ac:dyDescent="0.15">
      <c r="A180" s="133" t="s">
        <v>700</v>
      </c>
      <c r="B180" s="133" t="s">
        <v>701</v>
      </c>
      <c r="C180" s="133" t="s">
        <v>702</v>
      </c>
      <c r="D180" s="133" t="s">
        <v>94</v>
      </c>
      <c r="E180" s="133" t="s">
        <v>76</v>
      </c>
      <c r="F180" s="127" t="s">
        <v>52</v>
      </c>
      <c r="G180" s="127">
        <v>6.364335126825523</v>
      </c>
      <c r="H180" s="127">
        <v>-2.4859083682613061</v>
      </c>
      <c r="I180" s="127">
        <v>17.696754112939075</v>
      </c>
      <c r="J180" s="127">
        <v>3.9037904546026994</v>
      </c>
      <c r="K180" s="127">
        <v>4.4964246757968738</v>
      </c>
      <c r="L180" s="127">
        <v>7.5040593829737787</v>
      </c>
      <c r="M180" s="127">
        <v>5.6640414284173062</v>
      </c>
      <c r="N180" s="127">
        <v>4.9009597712885551</v>
      </c>
      <c r="O180" s="127">
        <v>1.5281292583219681</v>
      </c>
      <c r="P180" s="127">
        <v>2.5117438404755035</v>
      </c>
      <c r="Q180" s="127">
        <v>2.8990928644907967</v>
      </c>
      <c r="R180" s="127">
        <v>4.4987730618922086</v>
      </c>
      <c r="S180" s="127">
        <v>3.8963297964863273</v>
      </c>
      <c r="T180" s="127">
        <v>4.5035995312238555</v>
      </c>
      <c r="U180" s="127">
        <v>0</v>
      </c>
      <c r="V180" s="127">
        <v>0</v>
      </c>
      <c r="W180" s="127">
        <v>4.0051265619993615</v>
      </c>
      <c r="X180" s="143">
        <v>1.9870609981515575</v>
      </c>
      <c r="Y180" s="127">
        <v>1.9861048180033425</v>
      </c>
      <c r="Z180" s="127">
        <v>3.7023324694557491</v>
      </c>
      <c r="AA180" s="143">
        <v>3.5701535166012155</v>
      </c>
      <c r="AB180" s="127">
        <v>3.4470872113064432</v>
      </c>
      <c r="AC180" s="128">
        <v>3.3322225924691695</v>
      </c>
      <c r="AD180" s="128">
        <v>3.2247662044501801</v>
      </c>
      <c r="AE180" s="128">
        <v>3.1240237425804436</v>
      </c>
      <c r="AF180" s="128">
        <v>3.0296940321114758</v>
      </c>
      <c r="AG180" s="127">
        <v>3</v>
      </c>
      <c r="AH180" s="127">
        <v>2.9920630388854046</v>
      </c>
      <c r="AI180" s="121"/>
    </row>
    <row r="181" spans="1:35" ht="16" x14ac:dyDescent="0.15">
      <c r="A181" s="133" t="s">
        <v>703</v>
      </c>
      <c r="B181" s="133" t="s">
        <v>704</v>
      </c>
      <c r="C181" s="133" t="s">
        <v>705</v>
      </c>
      <c r="D181" s="133" t="s">
        <v>94</v>
      </c>
      <c r="E181" s="133" t="s">
        <v>76</v>
      </c>
      <c r="F181" s="127" t="s">
        <v>52</v>
      </c>
      <c r="G181" s="127">
        <v>4.5881126173096902</v>
      </c>
      <c r="H181" s="127">
        <v>5.2841475573280263</v>
      </c>
      <c r="I181" s="127">
        <v>4.4507575757575637</v>
      </c>
      <c r="J181" s="127">
        <v>3.1731640979147926</v>
      </c>
      <c r="K181" s="127">
        <v>2.8998242530755789</v>
      </c>
      <c r="L181" s="127">
        <v>4.9530315969257117</v>
      </c>
      <c r="M181" s="127">
        <v>8.7062652563059402</v>
      </c>
      <c r="N181" s="127">
        <v>2.5449101796407092</v>
      </c>
      <c r="O181" s="127">
        <v>2.416869424168695</v>
      </c>
      <c r="P181" s="127">
        <v>1.916376306620208</v>
      </c>
      <c r="Q181" s="127">
        <v>3.0069930069930138</v>
      </c>
      <c r="R181" s="127">
        <v>2.9871011541072789</v>
      </c>
      <c r="S181" s="127">
        <v>2.7027027027026946</v>
      </c>
      <c r="T181" s="127">
        <v>0</v>
      </c>
      <c r="U181" s="127">
        <v>0</v>
      </c>
      <c r="V181" s="127">
        <v>0</v>
      </c>
      <c r="W181" s="127">
        <v>0</v>
      </c>
      <c r="X181" s="143">
        <v>0</v>
      </c>
      <c r="Y181" s="127">
        <v>0</v>
      </c>
      <c r="Z181" s="127">
        <v>3.5658251319355294</v>
      </c>
      <c r="AA181" s="143">
        <v>3.4430519212229616</v>
      </c>
      <c r="AB181" s="127">
        <v>3.3284516043136758</v>
      </c>
      <c r="AC181" s="128">
        <v>3.2212343770132712</v>
      </c>
      <c r="AD181" s="128">
        <v>3.1207090250904956</v>
      </c>
      <c r="AE181" s="128">
        <v>3.0262680062946372</v>
      </c>
      <c r="AF181" s="128">
        <v>2.9373751615556341</v>
      </c>
      <c r="AG181" s="127">
        <v>3</v>
      </c>
      <c r="AH181" s="127">
        <v>2.9923528759836007</v>
      </c>
      <c r="AI181" s="121"/>
    </row>
    <row r="182" spans="1:35" ht="16" x14ac:dyDescent="0.15">
      <c r="A182" s="133" t="s">
        <v>706</v>
      </c>
      <c r="B182" s="133" t="s">
        <v>707</v>
      </c>
      <c r="C182" s="133" t="s">
        <v>708</v>
      </c>
      <c r="D182" s="133" t="s">
        <v>94</v>
      </c>
      <c r="E182" s="133" t="s">
        <v>76</v>
      </c>
      <c r="F182" s="127" t="s">
        <v>52</v>
      </c>
      <c r="G182" s="127">
        <v>7.2580645161290249</v>
      </c>
      <c r="H182" s="127">
        <v>7.3039742212674525</v>
      </c>
      <c r="I182" s="127">
        <v>4.2042042042042027</v>
      </c>
      <c r="J182" s="127">
        <v>6.7243035542747407</v>
      </c>
      <c r="K182" s="127">
        <v>6.0306030603060208</v>
      </c>
      <c r="L182" s="127">
        <v>24.448217317487277</v>
      </c>
      <c r="M182" s="127">
        <v>36.493860845839038</v>
      </c>
      <c r="N182" s="127">
        <v>8.5290687989338494</v>
      </c>
      <c r="O182" s="127">
        <v>3.94474290099771</v>
      </c>
      <c r="P182" s="127">
        <v>2.9976373301830961</v>
      </c>
      <c r="Q182" s="127">
        <v>3.9139784946236489</v>
      </c>
      <c r="R182" s="127">
        <v>3.8907284768211952</v>
      </c>
      <c r="S182" s="127">
        <v>3.9043824701195291</v>
      </c>
      <c r="T182" s="127">
        <v>2.9141104294478453</v>
      </c>
      <c r="U182" s="127">
        <v>0</v>
      </c>
      <c r="V182" s="127">
        <v>0</v>
      </c>
      <c r="W182" s="127">
        <v>1.6766020864381659</v>
      </c>
      <c r="X182" s="143">
        <v>0</v>
      </c>
      <c r="Y182" s="127">
        <v>0</v>
      </c>
      <c r="Z182" s="127">
        <v>1.9787467936973169</v>
      </c>
      <c r="AA182" s="143">
        <v>1.9762845849802257</v>
      </c>
      <c r="AB182" s="127">
        <v>1.9732205778717482</v>
      </c>
      <c r="AC182" s="128">
        <v>0</v>
      </c>
      <c r="AD182" s="128">
        <v>0</v>
      </c>
      <c r="AE182" s="128">
        <v>0</v>
      </c>
      <c r="AF182" s="128">
        <v>6.5269139225039783E-5</v>
      </c>
      <c r="AG182" s="127">
        <v>-2</v>
      </c>
      <c r="AH182" s="127">
        <v>-0.17630465444288396</v>
      </c>
      <c r="AI182" s="121"/>
    </row>
    <row r="183" spans="1:35" ht="16" x14ac:dyDescent="0.15">
      <c r="A183" s="133" t="s">
        <v>709</v>
      </c>
      <c r="B183" s="133" t="s">
        <v>710</v>
      </c>
      <c r="C183" s="133" t="s">
        <v>711</v>
      </c>
      <c r="D183" s="133" t="s">
        <v>94</v>
      </c>
      <c r="E183" s="133" t="s">
        <v>76</v>
      </c>
      <c r="F183" s="127" t="s">
        <v>52</v>
      </c>
      <c r="G183" s="127">
        <v>-0.1922020867655192</v>
      </c>
      <c r="H183" s="127">
        <v>6.8408986703347239</v>
      </c>
      <c r="I183" s="127">
        <v>-0.11157840528710494</v>
      </c>
      <c r="J183" s="127">
        <v>9.3315002577762414</v>
      </c>
      <c r="K183" s="127">
        <v>5.8786545111600077</v>
      </c>
      <c r="L183" s="127">
        <v>9.0706650831353812</v>
      </c>
      <c r="M183" s="127">
        <v>9.1125629508643158</v>
      </c>
      <c r="N183" s="127">
        <v>18.698933449759863</v>
      </c>
      <c r="O183" s="127">
        <v>4.9077820398297547</v>
      </c>
      <c r="P183" s="127">
        <v>4.9937390433258315</v>
      </c>
      <c r="Q183" s="127">
        <v>3.9690869191870917</v>
      </c>
      <c r="R183" s="127">
        <v>4.6985408828117841</v>
      </c>
      <c r="S183" s="127">
        <v>4.7155754229117264</v>
      </c>
      <c r="T183" s="127">
        <v>2.9003097011802197</v>
      </c>
      <c r="U183" s="127">
        <v>-4.0671899784427978E-3</v>
      </c>
      <c r="V183" s="127">
        <v>0</v>
      </c>
      <c r="W183" s="127">
        <v>0</v>
      </c>
      <c r="X183" s="143">
        <v>-1.0127714959733192</v>
      </c>
      <c r="Y183" s="127">
        <v>-0.88342852446892106</v>
      </c>
      <c r="Z183" s="127">
        <v>1.9898847525080976</v>
      </c>
      <c r="AA183" s="143">
        <v>1.9876432810340461</v>
      </c>
      <c r="AB183" s="127">
        <v>2.9811486190267411</v>
      </c>
      <c r="AC183" s="128">
        <v>1.9157088122605304</v>
      </c>
      <c r="AD183" s="128">
        <v>1.9100782258677063</v>
      </c>
      <c r="AE183" s="128">
        <v>1.9935164139061827</v>
      </c>
      <c r="AF183" s="128">
        <v>1.9600759900628342</v>
      </c>
      <c r="AG183" s="127">
        <v>3</v>
      </c>
      <c r="AH183" s="127">
        <v>2.9891777151407508</v>
      </c>
      <c r="AI183" s="121"/>
    </row>
    <row r="184" spans="1:35" ht="17" x14ac:dyDescent="0.15">
      <c r="A184" s="133" t="s">
        <v>712</v>
      </c>
      <c r="B184" s="133" t="s">
        <v>713</v>
      </c>
      <c r="C184" s="133" t="s">
        <v>714</v>
      </c>
      <c r="D184" s="133" t="s">
        <v>194</v>
      </c>
      <c r="E184" s="133" t="s">
        <v>76</v>
      </c>
      <c r="F184" s="127" t="s">
        <v>52</v>
      </c>
      <c r="G184" s="127">
        <v>30.55162659123053</v>
      </c>
      <c r="H184" s="127">
        <v>40.346695557963159</v>
      </c>
      <c r="I184" s="127">
        <v>-22.803767176161799</v>
      </c>
      <c r="J184" s="127">
        <v>40</v>
      </c>
      <c r="K184" s="127">
        <v>23.428571428571445</v>
      </c>
      <c r="L184" s="127">
        <v>11.562499999999986</v>
      </c>
      <c r="M184" s="127">
        <v>10.364145658263297</v>
      </c>
      <c r="N184" s="127">
        <v>5.0009400263207482</v>
      </c>
      <c r="O184" s="127">
        <v>4.4136078782453012</v>
      </c>
      <c r="P184" s="127">
        <v>3.7125953871216808</v>
      </c>
      <c r="Q184" s="127">
        <v>2.9017857142857224</v>
      </c>
      <c r="R184" s="127">
        <v>3.599260866072143</v>
      </c>
      <c r="S184" s="127">
        <v>3.4974796432726123</v>
      </c>
      <c r="T184" s="127">
        <v>2.9746740596433341</v>
      </c>
      <c r="U184" s="127">
        <v>0</v>
      </c>
      <c r="V184" s="127">
        <v>0</v>
      </c>
      <c r="W184" s="127">
        <v>0</v>
      </c>
      <c r="X184" s="143">
        <v>0</v>
      </c>
      <c r="Y184" s="127">
        <v>0</v>
      </c>
      <c r="Z184" s="127">
        <v>0</v>
      </c>
      <c r="AA184" s="143">
        <v>3.6018336607727575</v>
      </c>
      <c r="AB184" s="127">
        <v>3.4766118836915494</v>
      </c>
      <c r="AC184" s="128" t="s">
        <v>52</v>
      </c>
      <c r="AD184" s="128" t="s">
        <v>52</v>
      </c>
      <c r="AE184" s="128" t="s">
        <v>52</v>
      </c>
      <c r="AF184" s="128" t="s">
        <v>52</v>
      </c>
      <c r="AG184" s="127" t="s">
        <v>52</v>
      </c>
      <c r="AH184" s="127" t="s">
        <v>52</v>
      </c>
      <c r="AI184" s="121"/>
    </row>
    <row r="185" spans="1:35" ht="16" x14ac:dyDescent="0.15">
      <c r="A185" s="133" t="s">
        <v>715</v>
      </c>
      <c r="B185" s="133" t="s">
        <v>716</v>
      </c>
      <c r="C185" s="133" t="s">
        <v>717</v>
      </c>
      <c r="D185" s="133" t="s">
        <v>94</v>
      </c>
      <c r="E185" s="133" t="s">
        <v>76</v>
      </c>
      <c r="F185" s="127" t="s">
        <v>52</v>
      </c>
      <c r="G185" s="127">
        <v>2.7706566752119954</v>
      </c>
      <c r="H185" s="127">
        <v>5.7085292142377426</v>
      </c>
      <c r="I185" s="127">
        <v>2.4868397168270207</v>
      </c>
      <c r="J185" s="127">
        <v>7.7399929153382914</v>
      </c>
      <c r="K185" s="127">
        <v>4.9975341114581511</v>
      </c>
      <c r="L185" s="127">
        <v>5.4642242054172527</v>
      </c>
      <c r="M185" s="127">
        <v>4.4759501187648425</v>
      </c>
      <c r="N185" s="127">
        <v>2.5079928952042678</v>
      </c>
      <c r="O185" s="127">
        <v>3.0011089548100927</v>
      </c>
      <c r="P185" s="127">
        <v>0.39028329183767596</v>
      </c>
      <c r="Q185" s="127">
        <v>1.8030699108519315</v>
      </c>
      <c r="R185" s="127">
        <v>2.2254411377403187</v>
      </c>
      <c r="S185" s="127">
        <v>2.5183563055519755</v>
      </c>
      <c r="T185" s="127">
        <v>2.0795376013067965</v>
      </c>
      <c r="U185" s="127">
        <v>-0.11693746922698267</v>
      </c>
      <c r="V185" s="127">
        <v>0</v>
      </c>
      <c r="W185" s="127">
        <v>0</v>
      </c>
      <c r="X185" s="143">
        <v>0</v>
      </c>
      <c r="Y185" s="127">
        <v>0</v>
      </c>
      <c r="Z185" s="127">
        <v>1.9902643416107146</v>
      </c>
      <c r="AA185" s="143">
        <v>1.999758337361035</v>
      </c>
      <c r="AB185" s="127">
        <v>2.9615589646389884</v>
      </c>
      <c r="AC185" s="128">
        <v>2.9914284070643671</v>
      </c>
      <c r="AD185" s="128">
        <v>2.7928280176506837</v>
      </c>
      <c r="AE185" s="128">
        <v>2.7169483236428844</v>
      </c>
      <c r="AF185" s="128">
        <v>2.6450880812569451</v>
      </c>
      <c r="AG185" s="127">
        <v>3</v>
      </c>
      <c r="AH185" s="127">
        <v>2.9875394084972218</v>
      </c>
      <c r="AI185" s="121"/>
    </row>
    <row r="186" spans="1:35" ht="16" x14ac:dyDescent="0.15">
      <c r="A186" s="133" t="s">
        <v>718</v>
      </c>
      <c r="B186" s="133" t="s">
        <v>719</v>
      </c>
      <c r="C186" s="133" t="s">
        <v>720</v>
      </c>
      <c r="D186" s="133" t="s">
        <v>94</v>
      </c>
      <c r="E186" s="133" t="s">
        <v>76</v>
      </c>
      <c r="F186" s="127" t="s">
        <v>52</v>
      </c>
      <c r="G186" s="127">
        <v>6.7488262910798085</v>
      </c>
      <c r="H186" s="127">
        <v>4.6399120395821853</v>
      </c>
      <c r="I186" s="127">
        <v>2.101502574340941E-2</v>
      </c>
      <c r="J186" s="127">
        <v>2.9940119760479149</v>
      </c>
      <c r="K186" s="127">
        <v>3.4883720930232442</v>
      </c>
      <c r="L186" s="127">
        <v>19.988172678888233</v>
      </c>
      <c r="M186" s="127">
        <v>4.0003285690816597</v>
      </c>
      <c r="N186" s="127">
        <v>9.9439222810204626</v>
      </c>
      <c r="O186" s="127">
        <v>5.2298850574712645</v>
      </c>
      <c r="P186" s="127">
        <v>4.7173675587110893</v>
      </c>
      <c r="Q186" s="127">
        <v>4.948171327987481</v>
      </c>
      <c r="R186" s="127">
        <v>4.9881972915890174</v>
      </c>
      <c r="S186" s="127">
        <v>4.9878705402047245</v>
      </c>
      <c r="T186" s="127">
        <v>4.9876014427411945</v>
      </c>
      <c r="U186" s="127">
        <v>0</v>
      </c>
      <c r="V186" s="127">
        <v>0</v>
      </c>
      <c r="W186" s="127">
        <v>-0.1986150625369163</v>
      </c>
      <c r="X186" s="143">
        <v>-1.0757314974174648E-2</v>
      </c>
      <c r="Y186" s="127">
        <v>-5.9171597633145279E-2</v>
      </c>
      <c r="Z186" s="127">
        <v>2.6804456644598851</v>
      </c>
      <c r="AA186" s="143">
        <v>2.6157152592126476</v>
      </c>
      <c r="AB186" s="127">
        <v>2.9883530854107221</v>
      </c>
      <c r="AC186" s="128">
        <v>2.4750756410892194</v>
      </c>
      <c r="AD186" s="128">
        <v>1.9893514036786186</v>
      </c>
      <c r="AE186" s="128">
        <v>1.9932608798822971</v>
      </c>
      <c r="AF186" s="128">
        <v>1.9915313386999214</v>
      </c>
      <c r="AG186" s="127">
        <v>-0.1</v>
      </c>
      <c r="AH186" s="127">
        <v>2.9878020923751749</v>
      </c>
      <c r="AI186" s="121"/>
    </row>
    <row r="187" spans="1:35" ht="16" x14ac:dyDescent="0.15">
      <c r="A187" s="133" t="s">
        <v>721</v>
      </c>
      <c r="B187" s="133" t="s">
        <v>722</v>
      </c>
      <c r="C187" s="133" t="s">
        <v>723</v>
      </c>
      <c r="D187" s="133" t="s">
        <v>94</v>
      </c>
      <c r="E187" s="133" t="s">
        <v>74</v>
      </c>
      <c r="F187" s="127" t="s">
        <v>52</v>
      </c>
      <c r="G187" s="127">
        <v>9.9908482928546363</v>
      </c>
      <c r="H187" s="127">
        <v>6.5104133331626741</v>
      </c>
      <c r="I187" s="127">
        <v>4.431117574242549</v>
      </c>
      <c r="J187" s="127">
        <v>4.4997353096876509</v>
      </c>
      <c r="K187" s="127">
        <v>4.6980309237478508</v>
      </c>
      <c r="L187" s="127">
        <v>6.5004733354370359</v>
      </c>
      <c r="M187" s="127">
        <v>9.8400000000000034</v>
      </c>
      <c r="N187" s="127">
        <v>4.9904237813924794</v>
      </c>
      <c r="O187" s="127">
        <v>4.8328665758844664</v>
      </c>
      <c r="P187" s="127">
        <v>4.4744538666405163</v>
      </c>
      <c r="Q187" s="127">
        <v>3.4992923218879639</v>
      </c>
      <c r="R187" s="127">
        <v>3.8970066033031685</v>
      </c>
      <c r="S187" s="127">
        <v>2.9901975042903928</v>
      </c>
      <c r="T187" s="127">
        <v>1.9007540881746507</v>
      </c>
      <c r="U187" s="127">
        <v>0</v>
      </c>
      <c r="V187" s="127">
        <v>0</v>
      </c>
      <c r="W187" s="127">
        <v>0</v>
      </c>
      <c r="X187" s="143">
        <v>0</v>
      </c>
      <c r="Y187" s="127">
        <v>1.9498337028824642</v>
      </c>
      <c r="Z187" s="127">
        <v>3.9888808840920609</v>
      </c>
      <c r="AA187" s="143">
        <v>4.992058979235714</v>
      </c>
      <c r="AB187" s="127">
        <v>4.9937438138457857</v>
      </c>
      <c r="AC187" s="128">
        <v>3.9896124224044316</v>
      </c>
      <c r="AD187" s="128">
        <v>3.9904898741105699</v>
      </c>
      <c r="AE187" s="128">
        <v>4.9898295420278407</v>
      </c>
      <c r="AF187" s="128">
        <v>2.9896810310613495</v>
      </c>
      <c r="AG187" s="127">
        <v>5</v>
      </c>
      <c r="AH187" s="127">
        <v>4.9856559158480405</v>
      </c>
      <c r="AI187" s="121"/>
    </row>
    <row r="188" spans="1:35" ht="16" x14ac:dyDescent="0.15">
      <c r="A188" s="133" t="s">
        <v>724</v>
      </c>
      <c r="B188" s="133" t="s">
        <v>725</v>
      </c>
      <c r="C188" s="133" t="s">
        <v>726</v>
      </c>
      <c r="D188" s="133" t="s">
        <v>94</v>
      </c>
      <c r="E188" s="133" t="s">
        <v>76</v>
      </c>
      <c r="F188" s="127" t="s">
        <v>52</v>
      </c>
      <c r="G188" s="127">
        <v>5.8165548098433959</v>
      </c>
      <c r="H188" s="127">
        <v>4.9682875264270621</v>
      </c>
      <c r="I188" s="127">
        <v>3.9274924471299073</v>
      </c>
      <c r="J188" s="127">
        <v>3.4991386735572831</v>
      </c>
      <c r="K188" s="127">
        <v>3.5472797253718937</v>
      </c>
      <c r="L188" s="127">
        <v>9.7649186256781206</v>
      </c>
      <c r="M188" s="127">
        <v>3.4596375617792461</v>
      </c>
      <c r="N188" s="127">
        <v>7.4044585987261087</v>
      </c>
      <c r="O188" s="127">
        <v>4.9089860802240253</v>
      </c>
      <c r="P188" s="127">
        <v>2.9912852320012462</v>
      </c>
      <c r="Q188" s="127">
        <v>3.0035066321085537</v>
      </c>
      <c r="R188" s="127">
        <v>2.9973357015985727</v>
      </c>
      <c r="S188" s="127">
        <v>2.4430552561615286</v>
      </c>
      <c r="T188" s="127">
        <v>1.9990180262327186</v>
      </c>
      <c r="U188" s="127">
        <v>0</v>
      </c>
      <c r="V188" s="127">
        <v>3.3970568009902564</v>
      </c>
      <c r="W188" s="127">
        <v>1.8023410481510922</v>
      </c>
      <c r="X188" s="143">
        <v>0</v>
      </c>
      <c r="Y188" s="127">
        <v>0</v>
      </c>
      <c r="Z188" s="127">
        <v>0</v>
      </c>
      <c r="AA188" s="143">
        <v>3.2664793885150534</v>
      </c>
      <c r="AB188" s="127">
        <v>3.1631555639906273</v>
      </c>
      <c r="AC188" s="128">
        <v>0</v>
      </c>
      <c r="AD188" s="128">
        <v>3.0661679033543887</v>
      </c>
      <c r="AE188" s="128">
        <v>2.9749509133099306</v>
      </c>
      <c r="AF188" s="128">
        <v>2.8890044490668516</v>
      </c>
      <c r="AG188" s="127">
        <v>3</v>
      </c>
      <c r="AH188" s="127">
        <v>2.9883302432108292</v>
      </c>
      <c r="AI188" s="121"/>
    </row>
    <row r="189" spans="1:35" ht="17" x14ac:dyDescent="0.15">
      <c r="A189" s="133" t="s">
        <v>727</v>
      </c>
      <c r="B189" s="133" t="s">
        <v>52</v>
      </c>
      <c r="C189" s="133" t="s">
        <v>728</v>
      </c>
      <c r="D189" s="133" t="s">
        <v>194</v>
      </c>
      <c r="E189" s="133" t="s">
        <v>76</v>
      </c>
      <c r="F189" s="127" t="s">
        <v>52</v>
      </c>
      <c r="G189" s="127" t="s">
        <v>52</v>
      </c>
      <c r="H189" s="127" t="s">
        <v>52</v>
      </c>
      <c r="I189" s="127" t="s">
        <v>52</v>
      </c>
      <c r="J189" s="127" t="s">
        <v>52</v>
      </c>
      <c r="K189" s="127" t="s">
        <v>52</v>
      </c>
      <c r="L189" s="127" t="s">
        <v>52</v>
      </c>
      <c r="M189" s="127" t="s">
        <v>52</v>
      </c>
      <c r="N189" s="127" t="s">
        <v>52</v>
      </c>
      <c r="O189" s="127" t="s">
        <v>52</v>
      </c>
      <c r="P189" s="127" t="s">
        <v>52</v>
      </c>
      <c r="Q189" s="127" t="s">
        <v>52</v>
      </c>
      <c r="R189" s="127" t="s">
        <v>52</v>
      </c>
      <c r="S189" s="127" t="s">
        <v>52</v>
      </c>
      <c r="T189" s="127" t="s">
        <v>52</v>
      </c>
      <c r="U189" s="127" t="s">
        <v>52</v>
      </c>
      <c r="V189" s="127" t="s">
        <v>52</v>
      </c>
      <c r="W189" s="127" t="s">
        <v>52</v>
      </c>
      <c r="X189" s="143" t="s">
        <v>52</v>
      </c>
      <c r="Y189" s="127" t="s">
        <v>52</v>
      </c>
      <c r="Z189" s="127" t="s">
        <v>52</v>
      </c>
      <c r="AA189" s="143" t="s">
        <v>52</v>
      </c>
      <c r="AB189" s="127" t="s">
        <v>52</v>
      </c>
      <c r="AC189" s="128" t="s">
        <v>52</v>
      </c>
      <c r="AD189" s="128" t="s">
        <v>52</v>
      </c>
      <c r="AE189" s="128" t="s">
        <v>52</v>
      </c>
      <c r="AF189" s="128" t="s">
        <v>52</v>
      </c>
      <c r="AG189" s="127" t="s">
        <v>52</v>
      </c>
      <c r="AH189" s="127" t="s">
        <v>52</v>
      </c>
      <c r="AI189" s="121"/>
    </row>
    <row r="190" spans="1:35" ht="17" x14ac:dyDescent="0.15">
      <c r="A190" s="133" t="s">
        <v>729</v>
      </c>
      <c r="B190" s="133" t="s">
        <v>52</v>
      </c>
      <c r="C190" s="133" t="s">
        <v>730</v>
      </c>
      <c r="D190" s="133" t="s">
        <v>194</v>
      </c>
      <c r="E190" s="133" t="s">
        <v>76</v>
      </c>
      <c r="F190" s="127" t="s">
        <v>52</v>
      </c>
      <c r="G190" s="127" t="s">
        <v>52</v>
      </c>
      <c r="H190" s="127" t="s">
        <v>52</v>
      </c>
      <c r="I190" s="127" t="s">
        <v>52</v>
      </c>
      <c r="J190" s="127" t="s">
        <v>52</v>
      </c>
      <c r="K190" s="127" t="s">
        <v>52</v>
      </c>
      <c r="L190" s="127" t="s">
        <v>52</v>
      </c>
      <c r="M190" s="127" t="s">
        <v>52</v>
      </c>
      <c r="N190" s="127" t="s">
        <v>52</v>
      </c>
      <c r="O190" s="127" t="s">
        <v>52</v>
      </c>
      <c r="P190" s="127" t="s">
        <v>52</v>
      </c>
      <c r="Q190" s="127" t="s">
        <v>52</v>
      </c>
      <c r="R190" s="127" t="s">
        <v>52</v>
      </c>
      <c r="S190" s="127" t="s">
        <v>52</v>
      </c>
      <c r="T190" s="127" t="s">
        <v>52</v>
      </c>
      <c r="U190" s="127" t="s">
        <v>52</v>
      </c>
      <c r="V190" s="127" t="s">
        <v>52</v>
      </c>
      <c r="W190" s="127" t="s">
        <v>52</v>
      </c>
      <c r="X190" s="143" t="s">
        <v>52</v>
      </c>
      <c r="Y190" s="127" t="s">
        <v>52</v>
      </c>
      <c r="Z190" s="127" t="s">
        <v>52</v>
      </c>
      <c r="AA190" s="143" t="s">
        <v>52</v>
      </c>
      <c r="AB190" s="127" t="s">
        <v>52</v>
      </c>
      <c r="AC190" s="128" t="s">
        <v>52</v>
      </c>
      <c r="AD190" s="128" t="s">
        <v>52</v>
      </c>
      <c r="AE190" s="128" t="s">
        <v>52</v>
      </c>
      <c r="AF190" s="128" t="s">
        <v>52</v>
      </c>
      <c r="AG190" s="127" t="s">
        <v>52</v>
      </c>
      <c r="AH190" s="127" t="s">
        <v>52</v>
      </c>
      <c r="AI190" s="121"/>
    </row>
    <row r="191" spans="1:35" ht="16" x14ac:dyDescent="0.15">
      <c r="A191" s="133" t="s">
        <v>731</v>
      </c>
      <c r="B191" s="133" t="s">
        <v>732</v>
      </c>
      <c r="C191" s="133" t="s">
        <v>733</v>
      </c>
      <c r="D191" s="133" t="s">
        <v>94</v>
      </c>
      <c r="E191" s="133" t="s">
        <v>76</v>
      </c>
      <c r="F191" s="127" t="s">
        <v>52</v>
      </c>
      <c r="G191" s="127">
        <v>28.608507570295615</v>
      </c>
      <c r="H191" s="127">
        <v>16.111671712075349</v>
      </c>
      <c r="I191" s="127">
        <v>8.4492081884897487</v>
      </c>
      <c r="J191" s="127">
        <v>2.475291603597185</v>
      </c>
      <c r="K191" s="127">
        <v>6.9597706143018456</v>
      </c>
      <c r="L191" s="127">
        <v>7.4654752233956003</v>
      </c>
      <c r="M191" s="127">
        <v>4.4976944591428065</v>
      </c>
      <c r="N191" s="127">
        <v>7.9282407407407192</v>
      </c>
      <c r="O191" s="127">
        <v>3.0160857908847305</v>
      </c>
      <c r="P191" s="127">
        <v>2.9863370201691737</v>
      </c>
      <c r="Q191" s="127">
        <v>3.0071387958809908</v>
      </c>
      <c r="R191" s="127">
        <v>3.9006439742410066</v>
      </c>
      <c r="S191" s="127">
        <v>3.8958739153532917</v>
      </c>
      <c r="T191" s="127">
        <v>2.5055394579853498</v>
      </c>
      <c r="U191" s="127">
        <v>0</v>
      </c>
      <c r="V191" s="127">
        <v>0</v>
      </c>
      <c r="W191" s="127">
        <v>0</v>
      </c>
      <c r="X191" s="143">
        <v>0</v>
      </c>
      <c r="Y191" s="127">
        <v>0</v>
      </c>
      <c r="Z191" s="127">
        <v>2.7713113845471593</v>
      </c>
      <c r="AA191" s="143">
        <v>2.6965807356272187</v>
      </c>
      <c r="AB191" s="127">
        <v>2.9986345972061734</v>
      </c>
      <c r="AC191" s="128">
        <v>2.9878142048641365</v>
      </c>
      <c r="AD191" s="128">
        <v>2.4753700678251445</v>
      </c>
      <c r="AE191" s="128">
        <v>2.4155756316730272</v>
      </c>
      <c r="AF191" s="128">
        <v>2.358512193971412</v>
      </c>
      <c r="AG191" s="127">
        <v>3</v>
      </c>
      <c r="AH191" s="127">
        <v>2.9890817970288199</v>
      </c>
      <c r="AI191" s="121"/>
    </row>
    <row r="192" spans="1:35" ht="16" x14ac:dyDescent="0.15">
      <c r="A192" s="133" t="s">
        <v>734</v>
      </c>
      <c r="B192" s="17" t="s">
        <v>735</v>
      </c>
      <c r="C192" s="133" t="s">
        <v>736</v>
      </c>
      <c r="D192" s="133" t="s">
        <v>94</v>
      </c>
      <c r="E192" s="133" t="s">
        <v>82</v>
      </c>
      <c r="F192" s="127" t="s">
        <v>52</v>
      </c>
      <c r="G192" s="127">
        <v>5.8652944639469666</v>
      </c>
      <c r="H192" s="127">
        <v>10.63374044858196</v>
      </c>
      <c r="I192" s="127">
        <v>7.4968352073869937</v>
      </c>
      <c r="J192" s="127">
        <v>9.821103856744557</v>
      </c>
      <c r="K192" s="127">
        <v>7.3469580849654648</v>
      </c>
      <c r="L192" s="127">
        <v>9.6278994608728823</v>
      </c>
      <c r="M192" s="127">
        <v>13.070336473394349</v>
      </c>
      <c r="N192" s="127">
        <v>5.3270285964849933</v>
      </c>
      <c r="O192" s="127">
        <v>3.8525586210000426</v>
      </c>
      <c r="P192" s="127">
        <v>3.4918743228602409</v>
      </c>
      <c r="Q192" s="127">
        <v>3.4326811343864847</v>
      </c>
      <c r="R192" s="127">
        <v>4.8936256351086058</v>
      </c>
      <c r="S192" s="127">
        <v>2.8532280942134634</v>
      </c>
      <c r="T192" s="127">
        <v>2.3040696474473208</v>
      </c>
      <c r="U192" s="127">
        <v>0</v>
      </c>
      <c r="V192" s="127">
        <v>0</v>
      </c>
      <c r="W192" s="127">
        <v>0</v>
      </c>
      <c r="X192" s="143">
        <v>0</v>
      </c>
      <c r="Y192" s="127">
        <v>0</v>
      </c>
      <c r="Z192" s="127">
        <v>3.9899128839981701</v>
      </c>
      <c r="AA192" s="143">
        <v>3.9902646361143157</v>
      </c>
      <c r="AB192" s="127">
        <v>4.4901039635025342</v>
      </c>
      <c r="AC192" s="128">
        <v>4.9902208227493805</v>
      </c>
      <c r="AD192" s="128">
        <v>3.9901058978124571</v>
      </c>
      <c r="AE192" s="128">
        <v>4.7497993042547568</v>
      </c>
      <c r="AF192" s="128">
        <v>2.990306694483464</v>
      </c>
      <c r="AG192" s="127">
        <v>5</v>
      </c>
      <c r="AH192" s="127">
        <v>4.9902216855451549</v>
      </c>
      <c r="AI192" s="121"/>
    </row>
    <row r="193" spans="1:35" ht="16" x14ac:dyDescent="0.15">
      <c r="A193" s="133" t="s">
        <v>737</v>
      </c>
      <c r="B193" s="133" t="s">
        <v>738</v>
      </c>
      <c r="C193" s="133" t="s">
        <v>739</v>
      </c>
      <c r="D193" s="133" t="s">
        <v>94</v>
      </c>
      <c r="E193" s="133" t="s">
        <v>86</v>
      </c>
      <c r="F193" s="127" t="s">
        <v>52</v>
      </c>
      <c r="G193" s="127">
        <v>13.812277580071168</v>
      </c>
      <c r="H193" s="127">
        <v>12.839554426421728</v>
      </c>
      <c r="I193" s="127">
        <v>19.328022168340837</v>
      </c>
      <c r="J193" s="127">
        <v>13.178519593613942</v>
      </c>
      <c r="K193" s="127">
        <v>5.2192869966658009</v>
      </c>
      <c r="L193" s="127">
        <v>14.576477757464971</v>
      </c>
      <c r="M193" s="127">
        <v>51.675353685778106</v>
      </c>
      <c r="N193" s="127">
        <v>9.9025177081141607</v>
      </c>
      <c r="O193" s="127">
        <v>3.9499712845383073</v>
      </c>
      <c r="P193" s="127">
        <v>4.9478207489257215</v>
      </c>
      <c r="Q193" s="127">
        <v>4.9894712213383201</v>
      </c>
      <c r="R193" s="127">
        <v>4.9919215555184024</v>
      </c>
      <c r="S193" s="127">
        <v>2.9397718227646834</v>
      </c>
      <c r="T193" s="127">
        <v>2.9382957884426872</v>
      </c>
      <c r="U193" s="127">
        <v>0</v>
      </c>
      <c r="V193" s="127">
        <v>0</v>
      </c>
      <c r="W193" s="127">
        <v>1.9980970504281714</v>
      </c>
      <c r="X193" s="143">
        <v>1.9884131971720231</v>
      </c>
      <c r="Y193" s="127">
        <v>0</v>
      </c>
      <c r="Z193" s="127">
        <v>1.2419968227988409</v>
      </c>
      <c r="AA193" s="143">
        <v>1.9875421996101039</v>
      </c>
      <c r="AB193" s="127">
        <v>5.5946664180148264</v>
      </c>
      <c r="AC193" s="128">
        <v>10.596494326460327</v>
      </c>
      <c r="AD193" s="128">
        <v>2.6987105273663659</v>
      </c>
      <c r="AE193" s="128">
        <v>4.9873663751214705</v>
      </c>
      <c r="AF193" s="128">
        <v>3.7026066350710902</v>
      </c>
      <c r="AG193" s="127">
        <v>5.4</v>
      </c>
      <c r="AH193" s="127">
        <v>4.4055849261217297</v>
      </c>
      <c r="AI193" s="121"/>
    </row>
    <row r="194" spans="1:35" ht="16" x14ac:dyDescent="0.15">
      <c r="A194" s="133" t="s">
        <v>740</v>
      </c>
      <c r="B194" s="133" t="s">
        <v>741</v>
      </c>
      <c r="C194" s="133" t="s">
        <v>742</v>
      </c>
      <c r="D194" s="133" t="s">
        <v>94</v>
      </c>
      <c r="E194" s="133" t="s">
        <v>76</v>
      </c>
      <c r="F194" s="127" t="s">
        <v>52</v>
      </c>
      <c r="G194" s="127">
        <v>-5.5581074873679341</v>
      </c>
      <c r="H194" s="127">
        <v>8.6575875486381477</v>
      </c>
      <c r="I194" s="127">
        <v>9.8030438675022396</v>
      </c>
      <c r="J194" s="127">
        <v>4.3620057072971861</v>
      </c>
      <c r="K194" s="127">
        <v>9.9375</v>
      </c>
      <c r="L194" s="127">
        <v>5.8840250142126109</v>
      </c>
      <c r="M194" s="127">
        <v>4.899328859060418</v>
      </c>
      <c r="N194" s="127">
        <v>11.535508637236092</v>
      </c>
      <c r="O194" s="127">
        <v>2.632937532266368</v>
      </c>
      <c r="P194" s="127">
        <v>2.4480214621059844</v>
      </c>
      <c r="Q194" s="127">
        <v>3.998908892525904</v>
      </c>
      <c r="R194" s="127">
        <v>3.7979331689660683</v>
      </c>
      <c r="S194" s="127">
        <v>2.4965886693283323</v>
      </c>
      <c r="T194" s="127">
        <v>0</v>
      </c>
      <c r="U194" s="127">
        <v>0</v>
      </c>
      <c r="V194" s="127">
        <v>0</v>
      </c>
      <c r="W194" s="127">
        <v>0</v>
      </c>
      <c r="X194" s="143">
        <v>0</v>
      </c>
      <c r="Y194" s="127">
        <v>0</v>
      </c>
      <c r="Z194" s="127">
        <v>2.4653616685567759</v>
      </c>
      <c r="AA194" s="143">
        <v>2.4060439824840074</v>
      </c>
      <c r="AB194" s="127">
        <v>2.9979794182604103</v>
      </c>
      <c r="AC194" s="128">
        <v>2.9928372644737467</v>
      </c>
      <c r="AD194" s="128">
        <v>2.2148394241417568</v>
      </c>
      <c r="AE194" s="128">
        <v>2.1668472372697725</v>
      </c>
      <c r="AF194" s="128">
        <v>2.1210307529162211</v>
      </c>
      <c r="AG194" s="127">
        <v>3</v>
      </c>
      <c r="AH194" s="127">
        <v>2.9925388183101496</v>
      </c>
      <c r="AI194" s="121"/>
    </row>
    <row r="195" spans="1:35" ht="16" x14ac:dyDescent="0.15">
      <c r="A195" s="133" t="s">
        <v>743</v>
      </c>
      <c r="B195" s="133" t="s">
        <v>744</v>
      </c>
      <c r="C195" s="133" t="s">
        <v>745</v>
      </c>
      <c r="D195" s="133" t="s">
        <v>94</v>
      </c>
      <c r="E195" s="133" t="s">
        <v>76</v>
      </c>
      <c r="F195" s="127" t="s">
        <v>52</v>
      </c>
      <c r="G195" s="127">
        <v>11.35123335516262</v>
      </c>
      <c r="H195" s="127">
        <v>39.50205841991766</v>
      </c>
      <c r="I195" s="127">
        <v>4.0050590219224347</v>
      </c>
      <c r="J195" s="127">
        <v>12.201053911633579</v>
      </c>
      <c r="K195" s="127">
        <v>7.4542389210019167</v>
      </c>
      <c r="L195" s="127">
        <v>24.498487055922908</v>
      </c>
      <c r="M195" s="127">
        <v>9.1997479521108971</v>
      </c>
      <c r="N195" s="127">
        <v>4.8965460390734563</v>
      </c>
      <c r="O195" s="127">
        <v>4.8880157170923439</v>
      </c>
      <c r="P195" s="127">
        <v>4.9224544841537323</v>
      </c>
      <c r="Q195" s="127">
        <v>4.8843187660668264</v>
      </c>
      <c r="R195" s="127">
        <v>4.9019607843137294</v>
      </c>
      <c r="S195" s="127">
        <v>4.9000519210799354</v>
      </c>
      <c r="T195" s="127">
        <v>2.5119099177133108</v>
      </c>
      <c r="U195" s="127">
        <v>0</v>
      </c>
      <c r="V195" s="127">
        <v>3.4763715372080384</v>
      </c>
      <c r="W195" s="127">
        <v>1.9422572178477822</v>
      </c>
      <c r="X195" s="143">
        <v>1.9567456230690006</v>
      </c>
      <c r="Y195" s="127">
        <v>1.9696969696969768</v>
      </c>
      <c r="Z195" s="127">
        <v>2.7241208519068749</v>
      </c>
      <c r="AA195" s="143">
        <v>2.6518804243008676</v>
      </c>
      <c r="AB195" s="127">
        <v>2.9591357444809674</v>
      </c>
      <c r="AC195" s="128">
        <v>2.965328467153272</v>
      </c>
      <c r="AD195" s="128">
        <v>2.436863092600805</v>
      </c>
      <c r="AE195" s="128">
        <v>2.3788927335640082</v>
      </c>
      <c r="AF195" s="128">
        <v>2.3237478289442763</v>
      </c>
      <c r="AG195" s="127">
        <v>3</v>
      </c>
      <c r="AH195" s="127">
        <v>2.9270248596631885</v>
      </c>
      <c r="AI195" s="121"/>
    </row>
    <row r="196" spans="1:35" ht="17" x14ac:dyDescent="0.15">
      <c r="A196" s="133" t="s">
        <v>746</v>
      </c>
      <c r="B196" s="133" t="s">
        <v>52</v>
      </c>
      <c r="C196" s="133" t="s">
        <v>747</v>
      </c>
      <c r="D196" s="133" t="s">
        <v>194</v>
      </c>
      <c r="E196" s="133" t="s">
        <v>76</v>
      </c>
      <c r="F196" s="127" t="s">
        <v>52</v>
      </c>
      <c r="G196" s="127" t="s">
        <v>52</v>
      </c>
      <c r="H196" s="127" t="s">
        <v>52</v>
      </c>
      <c r="I196" s="127" t="s">
        <v>52</v>
      </c>
      <c r="J196" s="127" t="s">
        <v>52</v>
      </c>
      <c r="K196" s="127" t="s">
        <v>52</v>
      </c>
      <c r="L196" s="127" t="s">
        <v>52</v>
      </c>
      <c r="M196" s="127" t="s">
        <v>52</v>
      </c>
      <c r="N196" s="127" t="s">
        <v>52</v>
      </c>
      <c r="O196" s="127" t="s">
        <v>52</v>
      </c>
      <c r="P196" s="127" t="s">
        <v>52</v>
      </c>
      <c r="Q196" s="127" t="s">
        <v>52</v>
      </c>
      <c r="R196" s="127" t="s">
        <v>52</v>
      </c>
      <c r="S196" s="127" t="s">
        <v>52</v>
      </c>
      <c r="T196" s="127" t="s">
        <v>52</v>
      </c>
      <c r="U196" s="127" t="s">
        <v>52</v>
      </c>
      <c r="V196" s="127" t="s">
        <v>52</v>
      </c>
      <c r="W196" s="127" t="s">
        <v>52</v>
      </c>
      <c r="X196" s="143" t="s">
        <v>52</v>
      </c>
      <c r="Y196" s="127" t="s">
        <v>52</v>
      </c>
      <c r="Z196" s="127" t="s">
        <v>52</v>
      </c>
      <c r="AA196" s="143" t="s">
        <v>52</v>
      </c>
      <c r="AB196" s="127" t="s">
        <v>52</v>
      </c>
      <c r="AC196" s="128" t="s">
        <v>52</v>
      </c>
      <c r="AD196" s="128" t="s">
        <v>52</v>
      </c>
      <c r="AE196" s="128" t="s">
        <v>52</v>
      </c>
      <c r="AF196" s="128" t="s">
        <v>52</v>
      </c>
      <c r="AG196" s="127" t="s">
        <v>52</v>
      </c>
      <c r="AH196" s="127" t="s">
        <v>52</v>
      </c>
      <c r="AI196" s="121"/>
    </row>
    <row r="197" spans="1:35" ht="16" x14ac:dyDescent="0.15">
      <c r="A197" s="133" t="s">
        <v>748</v>
      </c>
      <c r="B197" s="133" t="s">
        <v>749</v>
      </c>
      <c r="C197" s="133" t="s">
        <v>750</v>
      </c>
      <c r="D197" s="133" t="s">
        <v>94</v>
      </c>
      <c r="E197" s="133" t="s">
        <v>76</v>
      </c>
      <c r="F197" s="127" t="s">
        <v>52</v>
      </c>
      <c r="G197" s="127">
        <v>17.625899280575538</v>
      </c>
      <c r="H197" s="127">
        <v>5.3716261135487287</v>
      </c>
      <c r="I197" s="127">
        <v>19.192429022081996</v>
      </c>
      <c r="J197" s="127">
        <v>0</v>
      </c>
      <c r="K197" s="127">
        <v>6.9023925471098977</v>
      </c>
      <c r="L197" s="127">
        <v>2.4955436720142501</v>
      </c>
      <c r="M197" s="127">
        <v>5.9033816425120733</v>
      </c>
      <c r="N197" s="127">
        <v>6.4957576863425004</v>
      </c>
      <c r="O197" s="127">
        <v>4.9601644821382536</v>
      </c>
      <c r="P197" s="127">
        <v>4.5135488083578394</v>
      </c>
      <c r="Q197" s="127">
        <v>4.3967200312377912</v>
      </c>
      <c r="R197" s="127">
        <v>2.9024536205864706</v>
      </c>
      <c r="S197" s="127">
        <v>4.4998546088979197</v>
      </c>
      <c r="T197" s="127">
        <v>1.8991304347826059</v>
      </c>
      <c r="U197" s="127">
        <v>0</v>
      </c>
      <c r="V197" s="127">
        <v>0</v>
      </c>
      <c r="W197" s="127">
        <v>0</v>
      </c>
      <c r="X197" s="143">
        <v>0</v>
      </c>
      <c r="Y197" s="127">
        <v>0</v>
      </c>
      <c r="Z197" s="127">
        <v>0</v>
      </c>
      <c r="AA197" s="143">
        <v>3.4134352812670743</v>
      </c>
      <c r="AB197" s="127">
        <v>3.3007657776604082</v>
      </c>
      <c r="AC197" s="128">
        <v>3.1952965235173769</v>
      </c>
      <c r="AD197" s="128">
        <v>3.0963586821897371</v>
      </c>
      <c r="AE197" s="128">
        <v>3.0033637674195099</v>
      </c>
      <c r="AF197" s="128">
        <v>2.917308140891067</v>
      </c>
      <c r="AG197" s="127">
        <v>2.8</v>
      </c>
      <c r="AH197" s="127">
        <v>2.9865549922856602</v>
      </c>
      <c r="AI197" s="121"/>
    </row>
    <row r="198" spans="1:35" ht="16" x14ac:dyDescent="0.15">
      <c r="A198" s="133" t="s">
        <v>751</v>
      </c>
      <c r="B198" s="133" t="s">
        <v>752</v>
      </c>
      <c r="C198" s="133" t="s">
        <v>91</v>
      </c>
      <c r="D198" s="133" t="s">
        <v>94</v>
      </c>
      <c r="E198" s="133" t="s">
        <v>90</v>
      </c>
      <c r="F198" s="127" t="s">
        <v>52</v>
      </c>
      <c r="G198" s="127" t="s">
        <v>52</v>
      </c>
      <c r="H198" s="127" t="s">
        <v>52</v>
      </c>
      <c r="I198" s="127" t="s">
        <v>52</v>
      </c>
      <c r="J198" s="127" t="s">
        <v>52</v>
      </c>
      <c r="K198" s="127">
        <v>22.686615709871518</v>
      </c>
      <c r="L198" s="127">
        <v>15.243902439024382</v>
      </c>
      <c r="M198" s="127">
        <v>29.054520358868189</v>
      </c>
      <c r="N198" s="127">
        <v>7.5445632798573996</v>
      </c>
      <c r="O198" s="127">
        <v>5.506982140637291</v>
      </c>
      <c r="P198" s="127">
        <v>13.349304846437832</v>
      </c>
      <c r="Q198" s="127">
        <v>5.2908769619902216</v>
      </c>
      <c r="R198" s="127">
        <v>1.9547189680136938</v>
      </c>
      <c r="S198" s="127">
        <v>0</v>
      </c>
      <c r="T198" s="127">
        <v>0</v>
      </c>
      <c r="U198" s="127">
        <v>0</v>
      </c>
      <c r="V198" s="127">
        <v>-1.0005809825059657</v>
      </c>
      <c r="W198" s="127">
        <v>-1.2</v>
      </c>
      <c r="X198" s="143">
        <v>-1.320132013201325</v>
      </c>
      <c r="Y198" s="127">
        <v>-1.3377926421404673</v>
      </c>
      <c r="Z198" s="127">
        <v>-6.4406779661016937</v>
      </c>
      <c r="AA198" s="143">
        <v>1.4565231464366057</v>
      </c>
      <c r="AB198" s="127">
        <v>5.0746360683978864</v>
      </c>
      <c r="AC198" s="128">
        <v>8.931788056962219</v>
      </c>
      <c r="AD198" s="128">
        <v>3.6067517394153148</v>
      </c>
      <c r="AE198" s="128">
        <v>9.5130544764658147</v>
      </c>
      <c r="AF198" s="128">
        <v>8.7801792883462433</v>
      </c>
      <c r="AG198" s="127">
        <v>9.6999999999999993</v>
      </c>
      <c r="AH198" s="127">
        <v>8.5824849127009699</v>
      </c>
      <c r="AI198" s="121"/>
    </row>
    <row r="199" spans="1:35" ht="17" x14ac:dyDescent="0.2">
      <c r="A199" s="105" t="s">
        <v>753</v>
      </c>
      <c r="B199" s="105" t="s">
        <v>52</v>
      </c>
      <c r="C199" s="133" t="s">
        <v>754</v>
      </c>
      <c r="D199" s="133" t="s">
        <v>94</v>
      </c>
      <c r="E199" s="133" t="s">
        <v>86</v>
      </c>
      <c r="F199" s="127" t="s">
        <v>52</v>
      </c>
      <c r="G199" s="127" t="s">
        <v>52</v>
      </c>
      <c r="H199" s="127" t="s">
        <v>52</v>
      </c>
      <c r="I199" s="127" t="s">
        <v>52</v>
      </c>
      <c r="J199" s="127" t="s">
        <v>52</v>
      </c>
      <c r="K199" s="127" t="s">
        <v>52</v>
      </c>
      <c r="L199" s="127" t="s">
        <v>52</v>
      </c>
      <c r="M199" s="127" t="s">
        <v>52</v>
      </c>
      <c r="N199" s="127" t="s">
        <v>52</v>
      </c>
      <c r="O199" s="127" t="s">
        <v>52</v>
      </c>
      <c r="P199" s="127" t="s">
        <v>52</v>
      </c>
      <c r="Q199" s="127" t="s">
        <v>52</v>
      </c>
      <c r="R199" s="127" t="s">
        <v>52</v>
      </c>
      <c r="S199" s="127" t="s">
        <v>52</v>
      </c>
      <c r="T199" s="127" t="s">
        <v>52</v>
      </c>
      <c r="U199" s="127" t="s">
        <v>52</v>
      </c>
      <c r="V199" s="127" t="s">
        <v>52</v>
      </c>
      <c r="W199" s="127" t="s">
        <v>52</v>
      </c>
      <c r="X199" s="127" t="s">
        <v>52</v>
      </c>
      <c r="Y199" s="127" t="s">
        <v>52</v>
      </c>
      <c r="Z199" s="127" t="s">
        <v>52</v>
      </c>
      <c r="AA199" s="143" t="s">
        <v>52</v>
      </c>
      <c r="AB199" s="127">
        <v>7.4</v>
      </c>
      <c r="AC199" s="128" t="s">
        <v>52</v>
      </c>
      <c r="AD199" s="128">
        <v>5.0428643469490719</v>
      </c>
      <c r="AE199" s="128">
        <v>4.8007681228996635</v>
      </c>
      <c r="AF199" s="128">
        <v>4.5808520384791569</v>
      </c>
      <c r="AG199" s="127">
        <v>6.6</v>
      </c>
      <c r="AH199" s="127">
        <v>5.343197698314837</v>
      </c>
      <c r="AI199" s="121"/>
    </row>
    <row r="200" spans="1:35" ht="17" x14ac:dyDescent="0.2">
      <c r="A200" s="105" t="s">
        <v>755</v>
      </c>
      <c r="B200" s="105" t="s">
        <v>52</v>
      </c>
      <c r="C200" s="133" t="s">
        <v>756</v>
      </c>
      <c r="D200" s="133" t="s">
        <v>94</v>
      </c>
      <c r="E200" s="133" t="s">
        <v>80</v>
      </c>
      <c r="F200" s="127" t="s">
        <v>52</v>
      </c>
      <c r="G200" s="127" t="s">
        <v>52</v>
      </c>
      <c r="H200" s="127" t="s">
        <v>52</v>
      </c>
      <c r="I200" s="127" t="s">
        <v>52</v>
      </c>
      <c r="J200" s="127" t="s">
        <v>52</v>
      </c>
      <c r="K200" s="127" t="s">
        <v>52</v>
      </c>
      <c r="L200" s="127" t="s">
        <v>52</v>
      </c>
      <c r="M200" s="127" t="s">
        <v>52</v>
      </c>
      <c r="N200" s="127" t="s">
        <v>52</v>
      </c>
      <c r="O200" s="127" t="s">
        <v>52</v>
      </c>
      <c r="P200" s="127" t="s">
        <v>52</v>
      </c>
      <c r="Q200" s="127" t="s">
        <v>52</v>
      </c>
      <c r="R200" s="127" t="s">
        <v>52</v>
      </c>
      <c r="S200" s="127" t="s">
        <v>52</v>
      </c>
      <c r="T200" s="127" t="s">
        <v>52</v>
      </c>
      <c r="U200" s="127" t="s">
        <v>52</v>
      </c>
      <c r="V200" s="127" t="s">
        <v>52</v>
      </c>
      <c r="W200" s="127" t="s">
        <v>52</v>
      </c>
      <c r="X200" s="127" t="s">
        <v>52</v>
      </c>
      <c r="Y200" s="127" t="s">
        <v>52</v>
      </c>
      <c r="Z200" s="127" t="s">
        <v>52</v>
      </c>
      <c r="AA200" s="143" t="s">
        <v>52</v>
      </c>
      <c r="AB200" s="127" t="s">
        <v>52</v>
      </c>
      <c r="AC200" s="128" t="s">
        <v>52</v>
      </c>
      <c r="AD200" s="128">
        <v>18.193632228719949</v>
      </c>
      <c r="AE200" s="128">
        <v>0</v>
      </c>
      <c r="AF200" s="128">
        <v>13.19406267179769</v>
      </c>
      <c r="AG200" s="127">
        <v>4.9000000000000004</v>
      </c>
      <c r="AH200" s="127">
        <v>4.6317739694302915</v>
      </c>
      <c r="AI200" s="121"/>
    </row>
    <row r="201" spans="1:35" ht="17" x14ac:dyDescent="0.15">
      <c r="A201" s="133" t="s">
        <v>757</v>
      </c>
      <c r="B201" s="133" t="s">
        <v>758</v>
      </c>
      <c r="C201" s="133" t="s">
        <v>759</v>
      </c>
      <c r="D201" s="133" t="s">
        <v>194</v>
      </c>
      <c r="E201" s="133" t="s">
        <v>84</v>
      </c>
      <c r="F201" s="127" t="s">
        <v>52</v>
      </c>
      <c r="G201" s="127">
        <v>5.9386209645276864</v>
      </c>
      <c r="H201" s="127">
        <v>2.6711813393528843</v>
      </c>
      <c r="I201" s="127">
        <v>5.9728838402345303</v>
      </c>
      <c r="J201" s="127">
        <v>3.0082987551867149</v>
      </c>
      <c r="K201" s="127">
        <v>3.9274924471299073</v>
      </c>
      <c r="L201" s="127">
        <v>4.9418604651162923</v>
      </c>
      <c r="M201" s="127">
        <v>22.99168975069253</v>
      </c>
      <c r="N201" s="127">
        <v>6.7567567567567579</v>
      </c>
      <c r="O201" s="127">
        <v>4.8523206751054886</v>
      </c>
      <c r="P201" s="127">
        <v>3.6887994634473529</v>
      </c>
      <c r="Q201" s="127">
        <v>3.492884864165589</v>
      </c>
      <c r="R201" s="127">
        <v>3.4999999999999858</v>
      </c>
      <c r="S201" s="127">
        <v>3.4017713365539493</v>
      </c>
      <c r="T201" s="127">
        <v>2.4917266887288321</v>
      </c>
      <c r="U201" s="127">
        <v>0</v>
      </c>
      <c r="V201" s="127">
        <v>0</v>
      </c>
      <c r="W201" s="127">
        <v>9.4776828110161517</v>
      </c>
      <c r="X201" s="143">
        <v>0</v>
      </c>
      <c r="Y201" s="127">
        <v>0</v>
      </c>
      <c r="Z201" s="127">
        <v>1.9777931991672437</v>
      </c>
      <c r="AA201" s="143">
        <v>1.9904729499829799</v>
      </c>
      <c r="AB201" s="127" t="s">
        <v>52</v>
      </c>
      <c r="AC201" s="128" t="s">
        <v>52</v>
      </c>
      <c r="AD201" s="128" t="s">
        <v>52</v>
      </c>
      <c r="AE201" s="128" t="s">
        <v>52</v>
      </c>
      <c r="AF201" s="128" t="s">
        <v>52</v>
      </c>
      <c r="AG201" s="127" t="s">
        <v>52</v>
      </c>
      <c r="AH201" s="127" t="s">
        <v>52</v>
      </c>
      <c r="AI201" s="121"/>
    </row>
    <row r="202" spans="1:35" ht="17" x14ac:dyDescent="0.15">
      <c r="A202" s="133" t="s">
        <v>760</v>
      </c>
      <c r="B202" s="133" t="s">
        <v>761</v>
      </c>
      <c r="C202" s="133" t="s">
        <v>762</v>
      </c>
      <c r="D202" s="133" t="s">
        <v>194</v>
      </c>
      <c r="E202" s="133" t="s">
        <v>86</v>
      </c>
      <c r="F202" s="127" t="s">
        <v>52</v>
      </c>
      <c r="G202" s="127">
        <v>17.967727867422596</v>
      </c>
      <c r="H202" s="127">
        <v>4.0295748613678342</v>
      </c>
      <c r="I202" s="127">
        <v>7.0007107320540172</v>
      </c>
      <c r="J202" s="127">
        <v>4.1514447027565637</v>
      </c>
      <c r="K202" s="127">
        <v>3.0931122448979664</v>
      </c>
      <c r="L202" s="127">
        <v>6.4955150015465506</v>
      </c>
      <c r="M202" s="127">
        <v>33.096137089747316</v>
      </c>
      <c r="N202" s="127">
        <v>7.4959083469721577</v>
      </c>
      <c r="O202" s="127">
        <v>6.9935038570848604</v>
      </c>
      <c r="P202" s="127">
        <v>4.9900388957404544</v>
      </c>
      <c r="Q202" s="127">
        <v>4.9878015722417928</v>
      </c>
      <c r="R202" s="127">
        <v>7.4963421981237559</v>
      </c>
      <c r="S202" s="127">
        <v>7.4939951961569164</v>
      </c>
      <c r="T202" s="127">
        <v>7.5003724117384394</v>
      </c>
      <c r="U202" s="127">
        <v>0</v>
      </c>
      <c r="V202" s="127">
        <v>0</v>
      </c>
      <c r="W202" s="127">
        <v>3.4642832397976804</v>
      </c>
      <c r="X202" s="143">
        <v>1.9888836804393017</v>
      </c>
      <c r="Y202" s="127">
        <v>0</v>
      </c>
      <c r="Z202" s="127">
        <v>3.2829940906106359</v>
      </c>
      <c r="AA202" s="143">
        <v>3.1786395422759073</v>
      </c>
      <c r="AB202" s="127" t="s">
        <v>52</v>
      </c>
      <c r="AC202" s="128" t="s">
        <v>52</v>
      </c>
      <c r="AD202" s="128" t="s">
        <v>52</v>
      </c>
      <c r="AE202" s="128" t="s">
        <v>52</v>
      </c>
      <c r="AF202" s="128" t="s">
        <v>52</v>
      </c>
      <c r="AG202" s="127" t="s">
        <v>52</v>
      </c>
      <c r="AH202" s="127" t="s">
        <v>52</v>
      </c>
      <c r="AI202" s="121"/>
    </row>
    <row r="203" spans="1:35" ht="16" x14ac:dyDescent="0.15">
      <c r="A203" s="133" t="s">
        <v>763</v>
      </c>
      <c r="B203" s="133" t="s">
        <v>764</v>
      </c>
      <c r="C203" s="133" t="s">
        <v>765</v>
      </c>
      <c r="D203" s="133" t="s">
        <v>94</v>
      </c>
      <c r="E203" s="133" t="s">
        <v>401</v>
      </c>
      <c r="F203" s="127" t="s">
        <v>52</v>
      </c>
      <c r="G203" s="127">
        <v>6.8135975320360558</v>
      </c>
      <c r="H203" s="127">
        <v>6.8816129301008147</v>
      </c>
      <c r="I203" s="127">
        <v>-0.85483409982592207</v>
      </c>
      <c r="J203" s="127">
        <v>-2.5721998008281304</v>
      </c>
      <c r="K203" s="127">
        <v>2.2648716258927095</v>
      </c>
      <c r="L203" s="127">
        <v>2.5500743059300106</v>
      </c>
      <c r="M203" s="127">
        <v>10.799476762080644</v>
      </c>
      <c r="N203" s="127">
        <v>4.0973644918226313</v>
      </c>
      <c r="O203" s="127">
        <v>2.8731222967188046</v>
      </c>
      <c r="P203" s="127">
        <v>0.94465040369213682</v>
      </c>
      <c r="Q203" s="127">
        <v>3.0001606081696082</v>
      </c>
      <c r="R203" s="127">
        <v>1.9813507697745223</v>
      </c>
      <c r="S203" s="127">
        <v>0</v>
      </c>
      <c r="T203" s="127">
        <v>1.0193368194677532E-3</v>
      </c>
      <c r="U203" s="127">
        <v>0</v>
      </c>
      <c r="V203" s="127">
        <v>0</v>
      </c>
      <c r="W203" s="127">
        <v>0</v>
      </c>
      <c r="X203" s="143">
        <v>0</v>
      </c>
      <c r="Y203" s="127">
        <v>0</v>
      </c>
      <c r="Z203" s="127">
        <v>3.9896436434803784</v>
      </c>
      <c r="AA203" s="143">
        <v>4.9893156109706016</v>
      </c>
      <c r="AB203" s="127">
        <v>5.9892818463606945</v>
      </c>
      <c r="AC203" s="128">
        <v>2.9897025272411781</v>
      </c>
      <c r="AD203" s="128">
        <v>3.990010007099043</v>
      </c>
      <c r="AE203" s="128">
        <v>4.9892253787567311</v>
      </c>
      <c r="AF203" s="128">
        <v>2.9906861055402381</v>
      </c>
      <c r="AG203" s="127">
        <v>5</v>
      </c>
      <c r="AH203" s="127">
        <v>4.9896396331126107</v>
      </c>
      <c r="AI203" s="121"/>
    </row>
    <row r="204" spans="1:35" ht="16" x14ac:dyDescent="0.15">
      <c r="A204" s="133" t="s">
        <v>766</v>
      </c>
      <c r="B204" s="133" t="s">
        <v>767</v>
      </c>
      <c r="C204" s="133" t="s">
        <v>768</v>
      </c>
      <c r="D204" s="133" t="s">
        <v>94</v>
      </c>
      <c r="E204" s="133" t="s">
        <v>76</v>
      </c>
      <c r="F204" s="127" t="s">
        <v>52</v>
      </c>
      <c r="G204" s="127">
        <v>8.2606589147286655</v>
      </c>
      <c r="H204" s="127">
        <v>6.6457820541507999</v>
      </c>
      <c r="I204" s="127">
        <v>-4.4167016365925207</v>
      </c>
      <c r="J204" s="127">
        <v>5.6305564702008581</v>
      </c>
      <c r="K204" s="127">
        <v>7.2527015793848619</v>
      </c>
      <c r="L204" s="127">
        <v>8.8645611315636614</v>
      </c>
      <c r="M204" s="127">
        <v>7.3596155557533081</v>
      </c>
      <c r="N204" s="127">
        <v>3.4068302387267835</v>
      </c>
      <c r="O204" s="127">
        <v>2.9418837675350602</v>
      </c>
      <c r="P204" s="127">
        <v>2.4840367543996535</v>
      </c>
      <c r="Q204" s="127">
        <v>1.9451409467365437</v>
      </c>
      <c r="R204" s="127">
        <v>2.9812923902511841</v>
      </c>
      <c r="S204" s="127">
        <v>2.4607367735398356</v>
      </c>
      <c r="T204" s="127">
        <v>1.7517835699653972</v>
      </c>
      <c r="U204" s="127">
        <v>0</v>
      </c>
      <c r="V204" s="127">
        <v>0</v>
      </c>
      <c r="W204" s="127">
        <v>1.902117320374856</v>
      </c>
      <c r="X204" s="143">
        <v>1.9006744328632807</v>
      </c>
      <c r="Y204" s="127">
        <v>1.4975264072736971</v>
      </c>
      <c r="Z204" s="127">
        <v>3.2933737320511192</v>
      </c>
      <c r="AA204" s="143">
        <v>3.1883688305063052</v>
      </c>
      <c r="AB204" s="127">
        <v>3.0898529230008576</v>
      </c>
      <c r="AC204" s="128">
        <v>2.9972425368660849</v>
      </c>
      <c r="AD204" s="128">
        <v>2.9100221161680873</v>
      </c>
      <c r="AE204" s="128">
        <v>2.8277344191833502</v>
      </c>
      <c r="AF204" s="128">
        <v>2.7499835001650021</v>
      </c>
      <c r="AG204" s="127">
        <v>3</v>
      </c>
      <c r="AH204" s="127">
        <v>2.9884101657917985</v>
      </c>
      <c r="AI204" s="121"/>
    </row>
    <row r="205" spans="1:35" ht="16" x14ac:dyDescent="0.15">
      <c r="A205" s="133" t="s">
        <v>769</v>
      </c>
      <c r="B205" s="133" t="s">
        <v>770</v>
      </c>
      <c r="C205" s="133" t="s">
        <v>771</v>
      </c>
      <c r="D205" s="133" t="s">
        <v>94</v>
      </c>
      <c r="E205" s="133" t="s">
        <v>401</v>
      </c>
      <c r="F205" s="127" t="s">
        <v>52</v>
      </c>
      <c r="G205" s="127">
        <v>-9.1635338345864739</v>
      </c>
      <c r="H205" s="127">
        <v>-2.8582514226590803</v>
      </c>
      <c r="I205" s="127">
        <v>-0.97338718028373705</v>
      </c>
      <c r="J205" s="127">
        <v>4.834107647032468</v>
      </c>
      <c r="K205" s="127">
        <v>10.000427490488349</v>
      </c>
      <c r="L205" s="127">
        <v>10.000647710343927</v>
      </c>
      <c r="M205" s="127">
        <v>10.000588824118253</v>
      </c>
      <c r="N205" s="127">
        <v>4.900061023263774</v>
      </c>
      <c r="O205" s="127">
        <v>1.8992896799477421</v>
      </c>
      <c r="P205" s="127">
        <v>0</v>
      </c>
      <c r="Q205" s="127">
        <v>0</v>
      </c>
      <c r="R205" s="127">
        <v>0</v>
      </c>
      <c r="S205" s="127">
        <v>0</v>
      </c>
      <c r="T205" s="127">
        <v>0</v>
      </c>
      <c r="U205" s="127">
        <v>0</v>
      </c>
      <c r="V205" s="127">
        <v>0</v>
      </c>
      <c r="W205" s="127">
        <v>0</v>
      </c>
      <c r="X205" s="143">
        <v>0</v>
      </c>
      <c r="Y205" s="127">
        <v>0</v>
      </c>
      <c r="Z205" s="127">
        <v>2.0001001552406139</v>
      </c>
      <c r="AA205" s="143">
        <v>2.9997447025785107</v>
      </c>
      <c r="AB205" s="127">
        <v>3.000085798449903</v>
      </c>
      <c r="AC205" s="128">
        <v>4.9896338528747419</v>
      </c>
      <c r="AD205" s="128">
        <v>3.9899501917397551</v>
      </c>
      <c r="AE205" s="128">
        <v>4.9897847593696341</v>
      </c>
      <c r="AF205" s="128">
        <v>2.9899795715681425</v>
      </c>
      <c r="AG205" s="127">
        <v>5</v>
      </c>
      <c r="AH205" s="127">
        <v>4.9897322928723389</v>
      </c>
      <c r="AI205" s="121"/>
    </row>
    <row r="206" spans="1:35" ht="17" x14ac:dyDescent="0.15">
      <c r="A206" s="144" t="s">
        <v>772</v>
      </c>
      <c r="B206" s="133" t="s">
        <v>52</v>
      </c>
      <c r="C206" s="144" t="s">
        <v>773</v>
      </c>
      <c r="D206" s="133" t="s">
        <v>194</v>
      </c>
      <c r="E206" s="133" t="s">
        <v>76</v>
      </c>
      <c r="F206" s="127" t="s">
        <v>52</v>
      </c>
      <c r="G206" s="127" t="s">
        <v>52</v>
      </c>
      <c r="H206" s="127" t="s">
        <v>52</v>
      </c>
      <c r="I206" s="127" t="s">
        <v>52</v>
      </c>
      <c r="J206" s="127" t="s">
        <v>52</v>
      </c>
      <c r="K206" s="127" t="s">
        <v>52</v>
      </c>
      <c r="L206" s="127" t="s">
        <v>52</v>
      </c>
      <c r="M206" s="127" t="s">
        <v>52</v>
      </c>
      <c r="N206" s="127" t="s">
        <v>52</v>
      </c>
      <c r="O206" s="127" t="s">
        <v>52</v>
      </c>
      <c r="P206" s="127" t="s">
        <v>52</v>
      </c>
      <c r="Q206" s="127" t="s">
        <v>52</v>
      </c>
      <c r="R206" s="127" t="s">
        <v>52</v>
      </c>
      <c r="S206" s="127" t="s">
        <v>52</v>
      </c>
      <c r="T206" s="127" t="s">
        <v>52</v>
      </c>
      <c r="U206" s="127" t="s">
        <v>52</v>
      </c>
      <c r="V206" s="127" t="s">
        <v>52</v>
      </c>
      <c r="W206" s="127" t="s">
        <v>52</v>
      </c>
      <c r="X206" s="143" t="s">
        <v>52</v>
      </c>
      <c r="Y206" s="127" t="s">
        <v>52</v>
      </c>
      <c r="Z206" s="127" t="s">
        <v>52</v>
      </c>
      <c r="AA206" s="143" t="s">
        <v>52</v>
      </c>
      <c r="AB206" s="127" t="s">
        <v>52</v>
      </c>
      <c r="AC206" s="128" t="s">
        <v>52</v>
      </c>
      <c r="AD206" s="128" t="s">
        <v>52</v>
      </c>
      <c r="AE206" s="128" t="s">
        <v>52</v>
      </c>
      <c r="AF206" s="128" t="s">
        <v>52</v>
      </c>
      <c r="AG206" s="127" t="s">
        <v>52</v>
      </c>
      <c r="AH206" s="127" t="s">
        <v>52</v>
      </c>
      <c r="AI206" s="130"/>
    </row>
    <row r="207" spans="1:35" ht="16" x14ac:dyDescent="0.15">
      <c r="A207" s="133" t="s">
        <v>774</v>
      </c>
      <c r="B207" s="133" t="s">
        <v>775</v>
      </c>
      <c r="C207" s="133" t="s">
        <v>776</v>
      </c>
      <c r="D207" s="133" t="s">
        <v>94</v>
      </c>
      <c r="E207" s="133" t="s">
        <v>78</v>
      </c>
      <c r="F207" s="127" t="s">
        <v>52</v>
      </c>
      <c r="G207" s="127" t="s">
        <v>52</v>
      </c>
      <c r="H207" s="127" t="s">
        <v>52</v>
      </c>
      <c r="I207" s="127">
        <v>5.5976795074041945</v>
      </c>
      <c r="J207" s="127">
        <v>8.5361348047483716</v>
      </c>
      <c r="K207" s="127">
        <v>8.9999555996270573</v>
      </c>
      <c r="L207" s="127">
        <v>7.5005431240495284</v>
      </c>
      <c r="M207" s="127">
        <v>16.399737280856868</v>
      </c>
      <c r="N207" s="127">
        <v>-0.58813316550197214</v>
      </c>
      <c r="O207" s="127">
        <v>4.9020892003405692</v>
      </c>
      <c r="P207" s="127">
        <v>4.4982050881847897</v>
      </c>
      <c r="Q207" s="127">
        <v>3.9003066873780199</v>
      </c>
      <c r="R207" s="127">
        <v>3.499928123053337</v>
      </c>
      <c r="S207" s="127">
        <v>3.4000944470679713</v>
      </c>
      <c r="T207" s="127">
        <v>1.9002588005623693</v>
      </c>
      <c r="U207" s="127">
        <v>0</v>
      </c>
      <c r="V207" s="127">
        <v>0</v>
      </c>
      <c r="W207" s="127">
        <v>1.8999745146804088</v>
      </c>
      <c r="X207" s="143">
        <v>1.8999077212318749</v>
      </c>
      <c r="Y207" s="127">
        <v>1.9000304681946023</v>
      </c>
      <c r="Z207" s="127">
        <v>3.9002998313967474</v>
      </c>
      <c r="AA207" s="143">
        <v>4.9001974467812959</v>
      </c>
      <c r="AB207" s="127">
        <v>4.9997332865949984</v>
      </c>
      <c r="AC207" s="128">
        <v>2.9901007344616204</v>
      </c>
      <c r="AD207" s="128">
        <v>3.9899089550976763</v>
      </c>
      <c r="AE207" s="128">
        <v>4.9901741546384679</v>
      </c>
      <c r="AF207" s="128">
        <v>2.9903055494597801</v>
      </c>
      <c r="AG207" s="127">
        <v>5</v>
      </c>
      <c r="AH207" s="127">
        <v>4.9901808045174345</v>
      </c>
      <c r="AI207" s="121"/>
    </row>
    <row r="208" spans="1:35" ht="16" x14ac:dyDescent="0.15">
      <c r="A208" s="133" t="s">
        <v>777</v>
      </c>
      <c r="B208" s="133" t="s">
        <v>778</v>
      </c>
      <c r="C208" s="133" t="s">
        <v>779</v>
      </c>
      <c r="D208" s="133" t="s">
        <v>194</v>
      </c>
      <c r="E208" s="133" t="s">
        <v>76</v>
      </c>
      <c r="F208" s="127" t="s">
        <v>52</v>
      </c>
      <c r="G208" s="127" t="s">
        <v>52</v>
      </c>
      <c r="H208" s="127">
        <v>50</v>
      </c>
      <c r="I208" s="127">
        <v>33.333333333333314</v>
      </c>
      <c r="J208" s="127">
        <v>12.5</v>
      </c>
      <c r="K208" s="127">
        <v>11.111111111111114</v>
      </c>
      <c r="L208" s="127">
        <v>12.000000000000014</v>
      </c>
      <c r="M208" s="127">
        <v>10.714285714285722</v>
      </c>
      <c r="N208" s="127">
        <v>9.6774193548387046</v>
      </c>
      <c r="O208" s="127">
        <v>9.3382352941176379</v>
      </c>
      <c r="P208" s="127">
        <v>3.0127774041694693</v>
      </c>
      <c r="Q208" s="127">
        <v>4.9484266875571024</v>
      </c>
      <c r="R208" s="127">
        <v>4.5036078626524016</v>
      </c>
      <c r="S208" s="127">
        <v>3.9285714285714164</v>
      </c>
      <c r="T208" s="127">
        <v>2.4971363115693208</v>
      </c>
      <c r="U208" s="127">
        <v>0</v>
      </c>
      <c r="V208" s="127">
        <v>0</v>
      </c>
      <c r="W208" s="127">
        <v>0</v>
      </c>
      <c r="X208" s="143">
        <v>0</v>
      </c>
      <c r="Y208" s="127">
        <v>0</v>
      </c>
      <c r="Z208" s="127">
        <v>5.5878408582923589</v>
      </c>
      <c r="AA208" s="143">
        <v>5.2921253175275185</v>
      </c>
      <c r="AB208" s="127">
        <v>5.0261359067149236</v>
      </c>
      <c r="AC208" s="128">
        <v>4.7856049004594281</v>
      </c>
      <c r="AD208" s="128">
        <v>4.5670442089879471</v>
      </c>
      <c r="AE208" s="128">
        <v>0</v>
      </c>
      <c r="AF208" s="128">
        <v>4.3675751222921031</v>
      </c>
      <c r="AG208" s="127" t="s">
        <v>52</v>
      </c>
      <c r="AH208" s="127" t="s">
        <v>52</v>
      </c>
      <c r="AI208" s="121"/>
    </row>
    <row r="209" spans="1:35" ht="16" x14ac:dyDescent="0.15">
      <c r="A209" s="133" t="s">
        <v>780</v>
      </c>
      <c r="B209" s="133" t="s">
        <v>781</v>
      </c>
      <c r="C209" s="133" t="s">
        <v>782</v>
      </c>
      <c r="D209" s="133" t="s">
        <v>94</v>
      </c>
      <c r="E209" s="133" t="s">
        <v>401</v>
      </c>
      <c r="F209" s="127" t="s">
        <v>52</v>
      </c>
      <c r="G209" s="127">
        <v>8.382734491705321</v>
      </c>
      <c r="H209" s="127">
        <v>-1.8672199170124486</v>
      </c>
      <c r="I209" s="127">
        <v>4.5003622170641364</v>
      </c>
      <c r="J209" s="127">
        <v>4.4918863092964472</v>
      </c>
      <c r="K209" s="127">
        <v>4.5804110590592586</v>
      </c>
      <c r="L209" s="127">
        <v>0</v>
      </c>
      <c r="M209" s="127">
        <v>9.8496912261622782</v>
      </c>
      <c r="N209" s="127">
        <v>4.9004702471449235</v>
      </c>
      <c r="O209" s="127">
        <v>1.4998820317503032</v>
      </c>
      <c r="P209" s="127">
        <v>1.4998561023665786</v>
      </c>
      <c r="Q209" s="127">
        <v>-3.0011886975582627</v>
      </c>
      <c r="R209" s="127">
        <v>-2.9996064983978954</v>
      </c>
      <c r="S209" s="127">
        <v>-2.9996406921891037</v>
      </c>
      <c r="T209" s="127">
        <v>-3.0003943170548126</v>
      </c>
      <c r="U209" s="127">
        <v>0</v>
      </c>
      <c r="V209" s="127">
        <v>-3.749784424351418</v>
      </c>
      <c r="W209" s="127">
        <v>-2.9999744029487942</v>
      </c>
      <c r="X209" s="143">
        <v>-3.0003958305845124</v>
      </c>
      <c r="Y209" s="127">
        <v>-0.99978236030252576</v>
      </c>
      <c r="Z209" s="127">
        <v>0</v>
      </c>
      <c r="AA209" s="143">
        <v>0</v>
      </c>
      <c r="AB209" s="127">
        <v>0</v>
      </c>
      <c r="AC209" s="128">
        <v>4.700402577595808</v>
      </c>
      <c r="AD209" s="128">
        <v>3.989396603763673</v>
      </c>
      <c r="AE209" s="128">
        <v>4.9897781479518537</v>
      </c>
      <c r="AF209" s="128">
        <v>1.9231693823873662E-5</v>
      </c>
      <c r="AG209" s="127">
        <v>4.8</v>
      </c>
      <c r="AH209" s="127">
        <v>4.9904801229555193</v>
      </c>
      <c r="AI209" s="121"/>
    </row>
    <row r="210" spans="1:35" ht="16" x14ac:dyDescent="0.15">
      <c r="A210" s="133" t="s">
        <v>783</v>
      </c>
      <c r="B210" s="17" t="s">
        <v>784</v>
      </c>
      <c r="C210" s="133" t="s">
        <v>785</v>
      </c>
      <c r="D210" s="133" t="s">
        <v>94</v>
      </c>
      <c r="E210" s="133" t="s">
        <v>82</v>
      </c>
      <c r="F210" s="127" t="s">
        <v>52</v>
      </c>
      <c r="G210" s="127">
        <v>10.749450549450557</v>
      </c>
      <c r="H210" s="127">
        <v>10.609037328094303</v>
      </c>
      <c r="I210" s="127">
        <v>9.3815598256095569</v>
      </c>
      <c r="J210" s="127">
        <v>5.7720696781812961</v>
      </c>
      <c r="K210" s="127">
        <v>5.5408234473133291</v>
      </c>
      <c r="L210" s="127">
        <v>7.9476329013488396</v>
      </c>
      <c r="M210" s="127">
        <v>14.957736126424109</v>
      </c>
      <c r="N210" s="127">
        <v>-0.52216538789427602</v>
      </c>
      <c r="O210" s="127">
        <v>3.4815211569362532</v>
      </c>
      <c r="P210" s="127">
        <v>4.7412008281573463</v>
      </c>
      <c r="Q210" s="127">
        <v>4.9416880806483476</v>
      </c>
      <c r="R210" s="127">
        <v>4.5394612921454183</v>
      </c>
      <c r="S210" s="127">
        <v>1.9189189189189051</v>
      </c>
      <c r="T210" s="127">
        <v>1.9358260408379948</v>
      </c>
      <c r="U210" s="127">
        <v>0</v>
      </c>
      <c r="V210" s="127">
        <v>0</v>
      </c>
      <c r="W210" s="127">
        <v>0</v>
      </c>
      <c r="X210" s="143">
        <v>0</v>
      </c>
      <c r="Y210" s="127">
        <v>0</v>
      </c>
      <c r="Z210" s="127">
        <v>3.988900450919175</v>
      </c>
      <c r="AA210" s="143">
        <v>4.9866577718479022</v>
      </c>
      <c r="AB210" s="127">
        <v>5.988880063542501</v>
      </c>
      <c r="AC210" s="128">
        <v>2.9901079136690489</v>
      </c>
      <c r="AD210" s="128">
        <v>3.994760969220712</v>
      </c>
      <c r="AE210" s="128">
        <v>4.988804925832639</v>
      </c>
      <c r="AF210" s="128">
        <v>2.9923358880373101</v>
      </c>
      <c r="AG210" s="127">
        <v>5</v>
      </c>
      <c r="AH210" s="127">
        <v>4.9984591679506938</v>
      </c>
      <c r="AI210" s="121"/>
    </row>
    <row r="211" spans="1:35" ht="17" x14ac:dyDescent="0.15">
      <c r="A211" s="17" t="s">
        <v>786</v>
      </c>
      <c r="B211" s="133" t="s">
        <v>787</v>
      </c>
      <c r="C211" s="17" t="s">
        <v>788</v>
      </c>
      <c r="D211" s="133" t="s">
        <v>194</v>
      </c>
      <c r="E211" s="133" t="s">
        <v>88</v>
      </c>
      <c r="F211" s="127" t="s">
        <v>52</v>
      </c>
      <c r="G211" s="127" t="s">
        <v>52</v>
      </c>
      <c r="H211" s="127" t="s">
        <v>52</v>
      </c>
      <c r="I211" s="127" t="s">
        <v>52</v>
      </c>
      <c r="J211" s="127" t="s">
        <v>52</v>
      </c>
      <c r="K211" s="127" t="s">
        <v>52</v>
      </c>
      <c r="L211" s="127" t="s">
        <v>52</v>
      </c>
      <c r="M211" s="127" t="s">
        <v>52</v>
      </c>
      <c r="N211" s="127" t="s">
        <v>52</v>
      </c>
      <c r="O211" s="127">
        <v>1.5789473684210549</v>
      </c>
      <c r="P211" s="127">
        <v>2.9360967184801439</v>
      </c>
      <c r="Q211" s="127">
        <v>4.5302013422818845</v>
      </c>
      <c r="R211" s="127">
        <v>3.852327447833062</v>
      </c>
      <c r="S211" s="127">
        <v>3.5548686244204077</v>
      </c>
      <c r="T211" s="127">
        <v>1.7910447761194206</v>
      </c>
      <c r="U211" s="127">
        <v>0</v>
      </c>
      <c r="V211" s="127">
        <v>0</v>
      </c>
      <c r="W211" s="127">
        <v>0</v>
      </c>
      <c r="X211" s="143">
        <v>0</v>
      </c>
      <c r="Y211" s="127">
        <v>0</v>
      </c>
      <c r="Z211" s="127">
        <v>1.9876181166503804</v>
      </c>
      <c r="AA211" s="143">
        <v>1.9808306709265144</v>
      </c>
      <c r="AB211" s="127">
        <v>2.9761904761904656</v>
      </c>
      <c r="AC211" s="128">
        <v>2.9966534834195313</v>
      </c>
      <c r="AD211" s="128">
        <v>1.9937970757643031</v>
      </c>
      <c r="AE211" s="128" t="s">
        <v>52</v>
      </c>
      <c r="AF211" s="128" t="s">
        <v>52</v>
      </c>
      <c r="AG211" s="127" t="s">
        <v>52</v>
      </c>
      <c r="AH211" s="127" t="s">
        <v>52</v>
      </c>
      <c r="AI211" s="19"/>
    </row>
    <row r="212" spans="1:35" ht="17" x14ac:dyDescent="0.15">
      <c r="A212" s="17" t="s">
        <v>789</v>
      </c>
      <c r="B212" s="133" t="s">
        <v>790</v>
      </c>
      <c r="C212" s="17" t="s">
        <v>791</v>
      </c>
      <c r="D212" s="133" t="s">
        <v>94</v>
      </c>
      <c r="E212" s="133" t="s">
        <v>88</v>
      </c>
      <c r="F212" s="127" t="s">
        <v>52</v>
      </c>
      <c r="G212" s="127" t="s">
        <v>52</v>
      </c>
      <c r="H212" s="127" t="s">
        <v>52</v>
      </c>
      <c r="I212" s="127" t="s">
        <v>52</v>
      </c>
      <c r="J212" s="127" t="s">
        <v>52</v>
      </c>
      <c r="K212" s="127" t="s">
        <v>52</v>
      </c>
      <c r="L212" s="127" t="s">
        <v>52</v>
      </c>
      <c r="M212" s="127" t="s">
        <v>52</v>
      </c>
      <c r="N212" s="127" t="s">
        <v>52</v>
      </c>
      <c r="O212" s="127" t="s">
        <v>52</v>
      </c>
      <c r="P212" s="127" t="s">
        <v>52</v>
      </c>
      <c r="Q212" s="127" t="s">
        <v>52</v>
      </c>
      <c r="R212" s="127" t="s">
        <v>52</v>
      </c>
      <c r="S212" s="127" t="s">
        <v>52</v>
      </c>
      <c r="T212" s="127" t="s">
        <v>52</v>
      </c>
      <c r="U212" s="127" t="s">
        <v>52</v>
      </c>
      <c r="V212" s="127" t="s">
        <v>52</v>
      </c>
      <c r="W212" s="127" t="s">
        <v>52</v>
      </c>
      <c r="X212" s="127" t="s">
        <v>52</v>
      </c>
      <c r="Y212" s="127" t="s">
        <v>52</v>
      </c>
      <c r="Z212" s="127" t="s">
        <v>52</v>
      </c>
      <c r="AA212" s="127" t="s">
        <v>52</v>
      </c>
      <c r="AB212" s="127" t="s">
        <v>52</v>
      </c>
      <c r="AC212" s="127" t="s">
        <v>52</v>
      </c>
      <c r="AD212" s="127" t="s">
        <v>52</v>
      </c>
      <c r="AE212" s="128" t="s">
        <v>52</v>
      </c>
      <c r="AF212" s="128">
        <v>7.0992474797671443</v>
      </c>
      <c r="AG212" s="127">
        <v>6.6</v>
      </c>
      <c r="AH212" s="127">
        <v>2.9963943802063864</v>
      </c>
      <c r="AI212" s="19"/>
    </row>
    <row r="213" spans="1:35" ht="16" x14ac:dyDescent="0.15">
      <c r="A213" s="133" t="s">
        <v>792</v>
      </c>
      <c r="B213" s="133" t="s">
        <v>793</v>
      </c>
      <c r="C213" s="133" t="s">
        <v>794</v>
      </c>
      <c r="D213" s="133" t="s">
        <v>94</v>
      </c>
      <c r="E213" s="133" t="s">
        <v>86</v>
      </c>
      <c r="F213" s="127" t="s">
        <v>52</v>
      </c>
      <c r="G213" s="127">
        <v>12.966601178781929</v>
      </c>
      <c r="H213" s="127">
        <v>-3.1304347826086882</v>
      </c>
      <c r="I213" s="127">
        <v>7.5403949730699935</v>
      </c>
      <c r="J213" s="127">
        <v>2.1702838063439174</v>
      </c>
      <c r="K213" s="127">
        <v>7.1895424836601336</v>
      </c>
      <c r="L213" s="127">
        <v>27.286585365853668</v>
      </c>
      <c r="M213" s="127">
        <v>29.461077844311376</v>
      </c>
      <c r="N213" s="127">
        <v>11.378353376503242</v>
      </c>
      <c r="O213" s="127">
        <v>4.9833887043189407</v>
      </c>
      <c r="P213" s="127">
        <v>4.9841772151898738</v>
      </c>
      <c r="Q213" s="127">
        <v>4.9736247174076738</v>
      </c>
      <c r="R213" s="127">
        <v>8.1119885139985399</v>
      </c>
      <c r="S213" s="127">
        <v>4.8472775564409147</v>
      </c>
      <c r="T213" s="127">
        <v>2.9132362254591442</v>
      </c>
      <c r="U213" s="127">
        <v>0</v>
      </c>
      <c r="V213" s="127">
        <v>0</v>
      </c>
      <c r="W213" s="127">
        <v>3.4188034188034351</v>
      </c>
      <c r="X213" s="143">
        <v>1.9900826446280995</v>
      </c>
      <c r="Y213" s="127">
        <v>1.9901465058991485</v>
      </c>
      <c r="Z213" s="127">
        <v>1.989448929002724</v>
      </c>
      <c r="AA213" s="143">
        <v>3.116041381029544</v>
      </c>
      <c r="AB213" s="127">
        <v>7.25250815907168</v>
      </c>
      <c r="AC213" s="128">
        <v>13.524174461850546</v>
      </c>
      <c r="AD213" s="128">
        <v>4.9637645190112156</v>
      </c>
      <c r="AE213" s="128">
        <v>7.0935401494372456</v>
      </c>
      <c r="AF213" s="128">
        <v>4.4157908681444846</v>
      </c>
      <c r="AG213" s="127">
        <v>6.3</v>
      </c>
      <c r="AH213" s="127">
        <v>3.9767756303189259</v>
      </c>
      <c r="AI213" s="121"/>
    </row>
    <row r="214" spans="1:35" ht="16" x14ac:dyDescent="0.15">
      <c r="A214" s="133" t="s">
        <v>795</v>
      </c>
      <c r="B214" s="133" t="s">
        <v>796</v>
      </c>
      <c r="C214" s="133" t="s">
        <v>797</v>
      </c>
      <c r="D214" s="133" t="s">
        <v>94</v>
      </c>
      <c r="E214" s="133" t="s">
        <v>76</v>
      </c>
      <c r="F214" s="127" t="s">
        <v>52</v>
      </c>
      <c r="G214" s="127">
        <v>7.450764357526495</v>
      </c>
      <c r="H214" s="127">
        <v>10.612663419636007</v>
      </c>
      <c r="I214" s="127">
        <v>9.4901506373117144</v>
      </c>
      <c r="J214" s="127">
        <v>4.1274208910995895</v>
      </c>
      <c r="K214" s="127">
        <v>7.3381441203374465</v>
      </c>
      <c r="L214" s="127">
        <v>16.172710917526743</v>
      </c>
      <c r="M214" s="127">
        <v>7.9387073111093116</v>
      </c>
      <c r="N214" s="127">
        <v>5.7011251227063298</v>
      </c>
      <c r="O214" s="127">
        <v>3.3004714959280079</v>
      </c>
      <c r="P214" s="127">
        <v>3.9004149377593507</v>
      </c>
      <c r="Q214" s="127">
        <v>1.49760383386581</v>
      </c>
      <c r="R214" s="127">
        <v>4.4986556495507841</v>
      </c>
      <c r="S214" s="127">
        <v>3.9535613429557657</v>
      </c>
      <c r="T214" s="127">
        <v>2.4992453969212107</v>
      </c>
      <c r="U214" s="127">
        <v>-1.0365745921432392</v>
      </c>
      <c r="V214" s="127">
        <v>0</v>
      </c>
      <c r="W214" s="127">
        <v>0</v>
      </c>
      <c r="X214" s="143">
        <v>0</v>
      </c>
      <c r="Y214" s="127">
        <v>-4.49324525382373</v>
      </c>
      <c r="Z214" s="127">
        <v>0</v>
      </c>
      <c r="AA214" s="143">
        <v>3.1156530408773753</v>
      </c>
      <c r="AB214" s="127">
        <v>1.5047135605511297</v>
      </c>
      <c r="AC214" s="128">
        <v>0</v>
      </c>
      <c r="AD214" s="128">
        <v>0</v>
      </c>
      <c r="AE214" s="128">
        <v>2.9767220336964937</v>
      </c>
      <c r="AF214" s="128">
        <v>2.8906746834711221</v>
      </c>
      <c r="AG214" s="127">
        <v>0</v>
      </c>
      <c r="AH214" s="127">
        <v>0</v>
      </c>
      <c r="AI214" s="121"/>
    </row>
    <row r="215" spans="1:35" ht="16" x14ac:dyDescent="0.15">
      <c r="A215" s="133" t="s">
        <v>798</v>
      </c>
      <c r="B215" s="133" t="s">
        <v>799</v>
      </c>
      <c r="C215" s="133" t="s">
        <v>800</v>
      </c>
      <c r="D215" s="133" t="s">
        <v>94</v>
      </c>
      <c r="E215" s="133" t="s">
        <v>227</v>
      </c>
      <c r="F215" s="127" t="s">
        <v>52</v>
      </c>
      <c r="G215" s="127">
        <v>5.0085917913180538</v>
      </c>
      <c r="H215" s="127">
        <v>1.8966118518121107</v>
      </c>
      <c r="I215" s="127">
        <v>4.3847409435551867</v>
      </c>
      <c r="J215" s="127">
        <v>2.0214630701522083</v>
      </c>
      <c r="K215" s="127">
        <v>1.2360633853305103E-2</v>
      </c>
      <c r="L215" s="127">
        <v>0</v>
      </c>
      <c r="M215" s="127">
        <v>17.362072374925845</v>
      </c>
      <c r="N215" s="127">
        <v>7.199873631002518</v>
      </c>
      <c r="O215" s="127">
        <v>4.9402241716357054</v>
      </c>
      <c r="P215" s="127">
        <v>2.5012637372924189</v>
      </c>
      <c r="Q215" s="127">
        <v>3.0000547955213648</v>
      </c>
      <c r="R215" s="127">
        <v>2.9995655373593593</v>
      </c>
      <c r="S215" s="127">
        <v>1.95065681869049</v>
      </c>
      <c r="T215" s="127">
        <v>0</v>
      </c>
      <c r="U215" s="127">
        <v>0</v>
      </c>
      <c r="V215" s="127">
        <v>0</v>
      </c>
      <c r="W215" s="127">
        <v>0</v>
      </c>
      <c r="X215" s="143">
        <v>0</v>
      </c>
      <c r="Y215" s="127">
        <v>0</v>
      </c>
      <c r="Z215" s="127">
        <v>2.0003039718994975</v>
      </c>
      <c r="AA215" s="143">
        <v>2.999975165768487</v>
      </c>
      <c r="AB215" s="127">
        <v>2.9993972272453151</v>
      </c>
      <c r="AC215" s="128">
        <v>2.9900824769618639</v>
      </c>
      <c r="AD215" s="128">
        <v>3.9904840554894516</v>
      </c>
      <c r="AE215" s="128">
        <v>4.989217229119312</v>
      </c>
      <c r="AF215" s="128">
        <v>2.9902015211236432</v>
      </c>
      <c r="AG215" s="127">
        <v>5</v>
      </c>
      <c r="AH215" s="127">
        <v>4.9891540130151846</v>
      </c>
      <c r="AI215" s="121"/>
    </row>
    <row r="216" spans="1:35" ht="16" x14ac:dyDescent="0.15">
      <c r="A216" s="133" t="s">
        <v>801</v>
      </c>
      <c r="B216" s="133" t="s">
        <v>802</v>
      </c>
      <c r="C216" s="133" t="s">
        <v>803</v>
      </c>
      <c r="D216" s="133" t="s">
        <v>94</v>
      </c>
      <c r="E216" s="133" t="s">
        <v>76</v>
      </c>
      <c r="F216" s="127" t="s">
        <v>52</v>
      </c>
      <c r="G216" s="127">
        <v>-16.155450429828576</v>
      </c>
      <c r="H216" s="127">
        <v>21.294667232906633</v>
      </c>
      <c r="I216" s="127">
        <v>4.4965738008302765</v>
      </c>
      <c r="J216" s="127">
        <v>0</v>
      </c>
      <c r="K216" s="127">
        <v>3.0011487650775592</v>
      </c>
      <c r="L216" s="127">
        <v>0</v>
      </c>
      <c r="M216" s="127">
        <v>-3.0019982341186875</v>
      </c>
      <c r="N216" s="127">
        <v>3.4829684281128834</v>
      </c>
      <c r="O216" s="127">
        <v>3.8657407407407334</v>
      </c>
      <c r="P216" s="127">
        <v>2.8972587474927565</v>
      </c>
      <c r="Q216" s="127">
        <v>1.910331384015592</v>
      </c>
      <c r="R216" s="127">
        <v>2.9074215761285274</v>
      </c>
      <c r="S216" s="127">
        <v>3.9033457249070693</v>
      </c>
      <c r="T216" s="127">
        <v>0</v>
      </c>
      <c r="U216" s="127">
        <v>0</v>
      </c>
      <c r="V216" s="127">
        <v>0</v>
      </c>
      <c r="W216" s="127">
        <v>1.5026833631484777</v>
      </c>
      <c r="X216" s="143">
        <v>1.4882700818548367</v>
      </c>
      <c r="Y216" s="127">
        <v>1.50117701539767</v>
      </c>
      <c r="Z216" s="127">
        <v>1.5017869363546765</v>
      </c>
      <c r="AA216" s="143">
        <v>1.9889875266883683</v>
      </c>
      <c r="AB216" s="127">
        <v>0</v>
      </c>
      <c r="AC216" s="128">
        <v>2.0016159835463565</v>
      </c>
      <c r="AD216" s="128">
        <v>1.9911424765059582</v>
      </c>
      <c r="AE216" s="128">
        <v>1.9911035797500483</v>
      </c>
      <c r="AF216" s="128">
        <v>0</v>
      </c>
      <c r="AG216" s="127">
        <v>0</v>
      </c>
      <c r="AH216" s="127">
        <v>0</v>
      </c>
      <c r="AI216" s="121"/>
    </row>
    <row r="217" spans="1:35" ht="16" x14ac:dyDescent="0.15">
      <c r="A217" s="133" t="s">
        <v>804</v>
      </c>
      <c r="B217" s="133" t="s">
        <v>805</v>
      </c>
      <c r="C217" s="133" t="s">
        <v>806</v>
      </c>
      <c r="D217" s="133" t="s">
        <v>194</v>
      </c>
      <c r="E217" s="133" t="s">
        <v>76</v>
      </c>
      <c r="F217" s="127" t="s">
        <v>52</v>
      </c>
      <c r="G217" s="127">
        <v>2.1919999999999931</v>
      </c>
      <c r="H217" s="127">
        <v>-12.087051824017536</v>
      </c>
      <c r="I217" s="127">
        <v>6.1442564559216493</v>
      </c>
      <c r="J217" s="127">
        <v>8.8758389261744952</v>
      </c>
      <c r="K217" s="127">
        <v>9.9090768993681593</v>
      </c>
      <c r="L217" s="127">
        <v>7.4523275378575562</v>
      </c>
      <c r="M217" s="127">
        <v>7.8945651464735249</v>
      </c>
      <c r="N217" s="127">
        <v>7.4681018322549448</v>
      </c>
      <c r="O217" s="127">
        <v>4.7434166103983841</v>
      </c>
      <c r="P217" s="127">
        <v>4.4104217029277635</v>
      </c>
      <c r="Q217" s="127">
        <v>4.3012965630788074</v>
      </c>
      <c r="R217" s="127">
        <v>4.1979084451459983</v>
      </c>
      <c r="S217" s="127">
        <v>3.9435686218813686</v>
      </c>
      <c r="T217" s="127">
        <v>0</v>
      </c>
      <c r="U217" s="127">
        <v>0</v>
      </c>
      <c r="V217" s="127">
        <v>0</v>
      </c>
      <c r="W217" s="127">
        <v>0</v>
      </c>
      <c r="X217" s="143">
        <v>0</v>
      </c>
      <c r="Y217" s="127">
        <v>0</v>
      </c>
      <c r="Z217" s="127">
        <v>1.9903443250136599</v>
      </c>
      <c r="AA217" s="143">
        <v>2.2328406198365514</v>
      </c>
      <c r="AB217" s="127">
        <v>2.1840737343292727</v>
      </c>
      <c r="AC217" s="128">
        <v>2.988073355277221</v>
      </c>
      <c r="AD217" s="128">
        <v>2.0753777187448197</v>
      </c>
      <c r="AE217" s="128">
        <v>2.0331815224463243</v>
      </c>
      <c r="AF217" s="128">
        <v>1.9926669854933843</v>
      </c>
      <c r="AG217" s="127" t="s">
        <v>52</v>
      </c>
      <c r="AH217" s="127" t="s">
        <v>52</v>
      </c>
      <c r="AI217" s="121"/>
    </row>
    <row r="218" spans="1:35" ht="16" x14ac:dyDescent="0.15">
      <c r="A218" s="133" t="s">
        <v>807</v>
      </c>
      <c r="B218" s="133" t="s">
        <v>808</v>
      </c>
      <c r="C218" s="133" t="s">
        <v>809</v>
      </c>
      <c r="D218" s="133" t="s">
        <v>94</v>
      </c>
      <c r="E218" s="133" t="s">
        <v>227</v>
      </c>
      <c r="F218" s="127" t="s">
        <v>52</v>
      </c>
      <c r="G218" s="127">
        <v>15.235402677975429</v>
      </c>
      <c r="H218" s="127">
        <v>6.8576004361604106</v>
      </c>
      <c r="I218" s="127">
        <v>8.8218881040832855</v>
      </c>
      <c r="J218" s="127">
        <v>6.9052921526109117</v>
      </c>
      <c r="K218" s="127">
        <v>8.0065784965394471</v>
      </c>
      <c r="L218" s="127">
        <v>6.0032738208534653</v>
      </c>
      <c r="M218" s="127">
        <v>19.84486102133161</v>
      </c>
      <c r="N218" s="127">
        <v>3.2692077190459372</v>
      </c>
      <c r="O218" s="127">
        <v>0.71477623344841845</v>
      </c>
      <c r="P218" s="127">
        <v>2.4882836508912192</v>
      </c>
      <c r="Q218" s="127">
        <v>4.9016576242281218</v>
      </c>
      <c r="R218" s="127">
        <v>2.9522108083966003</v>
      </c>
      <c r="S218" s="127">
        <v>2.9499804780703585</v>
      </c>
      <c r="T218" s="127">
        <v>0</v>
      </c>
      <c r="U218" s="127">
        <v>0</v>
      </c>
      <c r="V218" s="127">
        <v>0</v>
      </c>
      <c r="W218" s="127">
        <v>1.999915722051341</v>
      </c>
      <c r="X218" s="143">
        <v>0</v>
      </c>
      <c r="Y218" s="127">
        <v>1.9896222361767357</v>
      </c>
      <c r="Z218" s="127">
        <v>3.9899219028484367</v>
      </c>
      <c r="AA218" s="143">
        <v>4.9898333606001932</v>
      </c>
      <c r="AB218" s="127">
        <v>3.4897526082246166</v>
      </c>
      <c r="AC218" s="128">
        <v>4.9903562798901513</v>
      </c>
      <c r="AD218" s="128">
        <v>3.9903297844006369</v>
      </c>
      <c r="AE218" s="128">
        <v>4.9897551749500906</v>
      </c>
      <c r="AF218" s="128">
        <v>2.9899293175705233</v>
      </c>
      <c r="AG218" s="127">
        <v>5</v>
      </c>
      <c r="AH218" s="127">
        <v>4.9899922483310766</v>
      </c>
      <c r="AI218" s="121"/>
    </row>
    <row r="219" spans="1:35" ht="16" x14ac:dyDescent="0.15">
      <c r="A219" s="133" t="s">
        <v>810</v>
      </c>
      <c r="B219" s="133" t="s">
        <v>811</v>
      </c>
      <c r="C219" s="133" t="s">
        <v>812</v>
      </c>
      <c r="D219" s="133" t="s">
        <v>94</v>
      </c>
      <c r="E219" s="133" t="s">
        <v>76</v>
      </c>
      <c r="F219" s="127" t="s">
        <v>52</v>
      </c>
      <c r="G219" s="127">
        <v>1.1048970126858535</v>
      </c>
      <c r="H219" s="127">
        <v>17.390717754991897</v>
      </c>
      <c r="I219" s="127">
        <v>4.976439489713826</v>
      </c>
      <c r="J219" s="127">
        <v>5.7149113203415851</v>
      </c>
      <c r="K219" s="127">
        <v>7.4461474730737223</v>
      </c>
      <c r="L219" s="127">
        <v>25.118072289156629</v>
      </c>
      <c r="M219" s="127">
        <v>2.5729912949695688</v>
      </c>
      <c r="N219" s="127">
        <v>2.6811866316184734</v>
      </c>
      <c r="O219" s="127">
        <v>4.125219426565252</v>
      </c>
      <c r="P219" s="127">
        <v>2.7887046923293042</v>
      </c>
      <c r="Q219" s="127">
        <v>4.6538645527232774</v>
      </c>
      <c r="R219" s="127">
        <v>4.8256497322711311</v>
      </c>
      <c r="S219" s="127">
        <v>4.8589048775929768</v>
      </c>
      <c r="T219" s="127">
        <v>-9.7962335887839487</v>
      </c>
      <c r="U219" s="127">
        <v>0</v>
      </c>
      <c r="V219" s="127">
        <v>0</v>
      </c>
      <c r="W219" s="127">
        <v>0</v>
      </c>
      <c r="X219" s="143">
        <v>0</v>
      </c>
      <c r="Y219" s="127">
        <v>0</v>
      </c>
      <c r="Z219" s="127">
        <v>3.2929399367755519</v>
      </c>
      <c r="AA219" s="143">
        <v>3.1879622545269104</v>
      </c>
      <c r="AB219" s="127">
        <v>3.0894710825506655</v>
      </c>
      <c r="AC219" s="128">
        <v>2.9968832414289048</v>
      </c>
      <c r="AD219" s="128">
        <v>2.9096834264431992</v>
      </c>
      <c r="AE219" s="128">
        <v>2.8274146120787149</v>
      </c>
      <c r="AF219" s="128">
        <v>2.7496700395952485</v>
      </c>
      <c r="AG219" s="127">
        <v>3</v>
      </c>
      <c r="AH219" s="127">
        <v>2.9882548591622498</v>
      </c>
      <c r="AI219" s="121"/>
    </row>
    <row r="220" spans="1:35" ht="17" x14ac:dyDescent="0.15">
      <c r="A220" s="144" t="s">
        <v>813</v>
      </c>
      <c r="B220" s="133" t="s">
        <v>52</v>
      </c>
      <c r="C220" s="144" t="s">
        <v>814</v>
      </c>
      <c r="D220" s="133" t="s">
        <v>194</v>
      </c>
      <c r="E220" s="133" t="s">
        <v>76</v>
      </c>
      <c r="F220" s="127" t="s">
        <v>52</v>
      </c>
      <c r="G220" s="127" t="s">
        <v>52</v>
      </c>
      <c r="H220" s="127" t="s">
        <v>52</v>
      </c>
      <c r="I220" s="127" t="s">
        <v>52</v>
      </c>
      <c r="J220" s="127" t="s">
        <v>52</v>
      </c>
      <c r="K220" s="127" t="s">
        <v>52</v>
      </c>
      <c r="L220" s="127" t="s">
        <v>52</v>
      </c>
      <c r="M220" s="127" t="s">
        <v>52</v>
      </c>
      <c r="N220" s="127" t="s">
        <v>52</v>
      </c>
      <c r="O220" s="127" t="s">
        <v>52</v>
      </c>
      <c r="P220" s="127" t="s">
        <v>52</v>
      </c>
      <c r="Q220" s="127" t="s">
        <v>52</v>
      </c>
      <c r="R220" s="127" t="s">
        <v>52</v>
      </c>
      <c r="S220" s="127" t="s">
        <v>52</v>
      </c>
      <c r="T220" s="127" t="s">
        <v>52</v>
      </c>
      <c r="U220" s="127" t="s">
        <v>52</v>
      </c>
      <c r="V220" s="127" t="s">
        <v>52</v>
      </c>
      <c r="W220" s="127" t="s">
        <v>52</v>
      </c>
      <c r="X220" s="143" t="s">
        <v>52</v>
      </c>
      <c r="Y220" s="127" t="s">
        <v>52</v>
      </c>
      <c r="Z220" s="127" t="s">
        <v>52</v>
      </c>
      <c r="AA220" s="143" t="s">
        <v>52</v>
      </c>
      <c r="AB220" s="127" t="s">
        <v>52</v>
      </c>
      <c r="AC220" s="128" t="s">
        <v>52</v>
      </c>
      <c r="AD220" s="128" t="s">
        <v>52</v>
      </c>
      <c r="AE220" s="128" t="s">
        <v>52</v>
      </c>
      <c r="AF220" s="128" t="s">
        <v>52</v>
      </c>
      <c r="AG220" s="127" t="s">
        <v>52</v>
      </c>
      <c r="AH220" s="127" t="s">
        <v>52</v>
      </c>
      <c r="AI220" s="130"/>
    </row>
    <row r="221" spans="1:35" ht="16" x14ac:dyDescent="0.15">
      <c r="A221" s="133" t="s">
        <v>815</v>
      </c>
      <c r="B221" s="133" t="s">
        <v>816</v>
      </c>
      <c r="C221" s="133" t="s">
        <v>817</v>
      </c>
      <c r="D221" s="133" t="s">
        <v>94</v>
      </c>
      <c r="E221" s="133" t="s">
        <v>78</v>
      </c>
      <c r="F221" s="127" t="s">
        <v>52</v>
      </c>
      <c r="G221" s="127">
        <v>5.070383345770054</v>
      </c>
      <c r="H221" s="127">
        <v>5.4371900428523219</v>
      </c>
      <c r="I221" s="127">
        <v>4.3770620940029517</v>
      </c>
      <c r="J221" s="127">
        <v>4.5205464468920553</v>
      </c>
      <c r="K221" s="127">
        <v>4.5102553369610803</v>
      </c>
      <c r="L221" s="127">
        <v>4.5048563132071564</v>
      </c>
      <c r="M221" s="127">
        <v>4.5051691594247387</v>
      </c>
      <c r="N221" s="127">
        <v>1.8529214915055263</v>
      </c>
      <c r="O221" s="127">
        <v>4.8995427213480554</v>
      </c>
      <c r="P221" s="127">
        <v>4.9006736173681844</v>
      </c>
      <c r="Q221" s="127">
        <v>4.8827773505881567</v>
      </c>
      <c r="R221" s="127">
        <v>3.8996997231213157</v>
      </c>
      <c r="S221" s="127">
        <v>3.8997109935067158</v>
      </c>
      <c r="T221" s="127">
        <v>2.4998193772126456</v>
      </c>
      <c r="U221" s="127">
        <v>0</v>
      </c>
      <c r="V221" s="127">
        <v>0</v>
      </c>
      <c r="W221" s="127">
        <v>0</v>
      </c>
      <c r="X221" s="143">
        <v>0</v>
      </c>
      <c r="Y221" s="127">
        <v>0</v>
      </c>
      <c r="Z221" s="127">
        <v>3.9000493409459214</v>
      </c>
      <c r="AA221" s="143">
        <v>4.9001716382977234</v>
      </c>
      <c r="AB221" s="127">
        <v>4.8995641095288089</v>
      </c>
      <c r="AC221" s="128">
        <v>3.9000752148555584</v>
      </c>
      <c r="AD221" s="128">
        <v>3.9002420962688689</v>
      </c>
      <c r="AE221" s="128">
        <v>0</v>
      </c>
      <c r="AF221" s="128">
        <v>4.9000291260472499</v>
      </c>
      <c r="AG221" s="127">
        <v>4.9000000000000004</v>
      </c>
      <c r="AH221" s="127">
        <v>2.9899159751091249</v>
      </c>
      <c r="AI221" s="121"/>
    </row>
    <row r="222" spans="1:35" ht="16" x14ac:dyDescent="0.15">
      <c r="A222" s="133" t="s">
        <v>818</v>
      </c>
      <c r="B222" s="133" t="s">
        <v>819</v>
      </c>
      <c r="C222" s="133" t="s">
        <v>820</v>
      </c>
      <c r="D222" s="133" t="s">
        <v>94</v>
      </c>
      <c r="E222" s="133" t="s">
        <v>76</v>
      </c>
      <c r="F222" s="127" t="s">
        <v>52</v>
      </c>
      <c r="G222" s="127">
        <v>9.3866006717341293</v>
      </c>
      <c r="H222" s="127">
        <v>6.8842921784098223</v>
      </c>
      <c r="I222" s="127">
        <v>4.4980344723314118</v>
      </c>
      <c r="J222" s="127">
        <v>4.4997467988135753</v>
      </c>
      <c r="K222" s="127">
        <v>6.0020768431983527</v>
      </c>
      <c r="L222" s="127">
        <v>6.7528735632183867</v>
      </c>
      <c r="M222" s="127">
        <v>15.000611770463706</v>
      </c>
      <c r="N222" s="127">
        <v>4.5004787743377079</v>
      </c>
      <c r="O222" s="127">
        <v>3.7721441661576023</v>
      </c>
      <c r="P222" s="127">
        <v>2.4037282315428001</v>
      </c>
      <c r="Q222" s="127">
        <v>3.5017964071856227</v>
      </c>
      <c r="R222" s="127">
        <v>3.4990280477645115</v>
      </c>
      <c r="S222" s="127">
        <v>3.5014757177354454</v>
      </c>
      <c r="T222" s="127">
        <v>1.9010585439619803</v>
      </c>
      <c r="U222" s="127">
        <v>0</v>
      </c>
      <c r="V222" s="127">
        <v>0</v>
      </c>
      <c r="W222" s="127">
        <v>0</v>
      </c>
      <c r="X222" s="143">
        <v>0</v>
      </c>
      <c r="Y222" s="127">
        <v>1.8995124019504095</v>
      </c>
      <c r="Z222" s="127">
        <v>2.0804726833936638</v>
      </c>
      <c r="AA222" s="143">
        <v>2.0380711694452325</v>
      </c>
      <c r="AB222" s="127">
        <v>2.9880557663883645</v>
      </c>
      <c r="AC222" s="128">
        <v>2.9828168030720192</v>
      </c>
      <c r="AD222" s="128">
        <v>1.9887005649717349</v>
      </c>
      <c r="AE222" s="128">
        <v>1.9905458305635733</v>
      </c>
      <c r="AF222" s="128">
        <v>1.9914472969547694</v>
      </c>
      <c r="AG222" s="127">
        <v>3</v>
      </c>
      <c r="AH222" s="127">
        <v>2.9887276362508244</v>
      </c>
      <c r="AI222" s="121"/>
    </row>
    <row r="223" spans="1:35" ht="16" x14ac:dyDescent="0.15">
      <c r="A223" s="133" t="s">
        <v>821</v>
      </c>
      <c r="B223" s="133" t="s">
        <v>822</v>
      </c>
      <c r="C223" s="133" t="s">
        <v>823</v>
      </c>
      <c r="D223" s="133" t="s">
        <v>94</v>
      </c>
      <c r="E223" s="133" t="s">
        <v>76</v>
      </c>
      <c r="F223" s="127" t="s">
        <v>52</v>
      </c>
      <c r="G223" s="127">
        <v>-3.3860843426752609</v>
      </c>
      <c r="H223" s="127">
        <v>-2.3334553440702734</v>
      </c>
      <c r="I223" s="127">
        <v>4.4785908366907137</v>
      </c>
      <c r="J223" s="127">
        <v>4.5108062057214653</v>
      </c>
      <c r="K223" s="127">
        <v>5.7147760425605014</v>
      </c>
      <c r="L223" s="127">
        <v>6.8912337662337535</v>
      </c>
      <c r="M223" s="127">
        <v>9.0059989368972708</v>
      </c>
      <c r="N223" s="127">
        <v>5.8028561476837268</v>
      </c>
      <c r="O223" s="127">
        <v>6.511719778772715</v>
      </c>
      <c r="P223" s="127">
        <v>4.7042096804104574</v>
      </c>
      <c r="Q223" s="127">
        <v>4.4397213366395221</v>
      </c>
      <c r="R223" s="127">
        <v>4.9067269643866496</v>
      </c>
      <c r="S223" s="127">
        <v>3.8797284190106467</v>
      </c>
      <c r="T223" s="127">
        <v>0</v>
      </c>
      <c r="U223" s="127">
        <v>0</v>
      </c>
      <c r="V223" s="127">
        <v>0</v>
      </c>
      <c r="W223" s="127">
        <v>0</v>
      </c>
      <c r="X223" s="143">
        <v>0</v>
      </c>
      <c r="Y223" s="127">
        <v>0</v>
      </c>
      <c r="Z223" s="127">
        <v>0</v>
      </c>
      <c r="AA223" s="143">
        <v>0</v>
      </c>
      <c r="AB223" s="127">
        <v>2.9878618113912125</v>
      </c>
      <c r="AC223" s="128">
        <v>2.9918404351767958</v>
      </c>
      <c r="AD223" s="128">
        <v>2.4452269170579077</v>
      </c>
      <c r="AE223" s="128">
        <v>2.3868627076570554</v>
      </c>
      <c r="AF223" s="128">
        <v>2.3312196941439765</v>
      </c>
      <c r="AG223" s="127">
        <v>3</v>
      </c>
      <c r="AH223" s="127">
        <v>2.9903565425108338</v>
      </c>
      <c r="AI223" s="121"/>
    </row>
    <row r="224" spans="1:35" ht="16" x14ac:dyDescent="0.15">
      <c r="A224" s="133" t="s">
        <v>824</v>
      </c>
      <c r="B224" s="133" t="s">
        <v>825</v>
      </c>
      <c r="C224" s="133" t="s">
        <v>826</v>
      </c>
      <c r="D224" s="133" t="s">
        <v>94</v>
      </c>
      <c r="E224" s="133" t="s">
        <v>227</v>
      </c>
      <c r="F224" s="127" t="s">
        <v>52</v>
      </c>
      <c r="G224" s="127">
        <v>9.0708091108357962</v>
      </c>
      <c r="H224" s="127">
        <v>9.6882426953725655</v>
      </c>
      <c r="I224" s="127">
        <v>9.1304486362477917</v>
      </c>
      <c r="J224" s="127">
        <v>6.5738185958919075</v>
      </c>
      <c r="K224" s="127">
        <v>10.698337031862138</v>
      </c>
      <c r="L224" s="127">
        <v>6.8059199128842209</v>
      </c>
      <c r="M224" s="127">
        <v>14.885531559922143</v>
      </c>
      <c r="N224" s="127">
        <v>5.1502622025010112</v>
      </c>
      <c r="O224" s="127">
        <v>2.9453230648239526</v>
      </c>
      <c r="P224" s="127">
        <v>1.6778773593694609</v>
      </c>
      <c r="Q224" s="127">
        <v>3.4570593463381272</v>
      </c>
      <c r="R224" s="127">
        <v>3.9021538897548851</v>
      </c>
      <c r="S224" s="127">
        <v>2.3866755314615062</v>
      </c>
      <c r="T224" s="127">
        <v>-0.49950881633060362</v>
      </c>
      <c r="U224" s="127">
        <v>0</v>
      </c>
      <c r="V224" s="127">
        <v>0</v>
      </c>
      <c r="W224" s="127">
        <v>0</v>
      </c>
      <c r="X224" s="143">
        <v>0</v>
      </c>
      <c r="Y224" s="127">
        <v>1.9930052377047813</v>
      </c>
      <c r="Z224" s="127">
        <v>3.9901558654634961</v>
      </c>
      <c r="AA224" s="143">
        <v>3.9498595815846693</v>
      </c>
      <c r="AB224" s="127">
        <v>3.5000113833848046</v>
      </c>
      <c r="AC224" s="128">
        <v>3.2496718799263968</v>
      </c>
      <c r="AD224" s="128">
        <v>3.9498632958136382</v>
      </c>
      <c r="AE224" s="128">
        <v>4.5000239108603211</v>
      </c>
      <c r="AF224" s="128">
        <v>2.9902460709709477</v>
      </c>
      <c r="AG224" s="127">
        <v>5</v>
      </c>
      <c r="AH224" s="127">
        <v>4.9897520541236622</v>
      </c>
      <c r="AI224" s="121"/>
    </row>
    <row r="225" spans="1:35" ht="17" x14ac:dyDescent="0.15">
      <c r="A225" s="133" t="s">
        <v>827</v>
      </c>
      <c r="B225" s="133" t="s">
        <v>52</v>
      </c>
      <c r="C225" s="133" t="s">
        <v>828</v>
      </c>
      <c r="D225" s="133" t="s">
        <v>194</v>
      </c>
      <c r="E225" s="133" t="s">
        <v>76</v>
      </c>
      <c r="F225" s="127" t="s">
        <v>52</v>
      </c>
      <c r="G225" s="127" t="s">
        <v>52</v>
      </c>
      <c r="H225" s="127" t="s">
        <v>52</v>
      </c>
      <c r="I225" s="127" t="s">
        <v>52</v>
      </c>
      <c r="J225" s="127" t="s">
        <v>52</v>
      </c>
      <c r="K225" s="127" t="s">
        <v>52</v>
      </c>
      <c r="L225" s="127" t="s">
        <v>52</v>
      </c>
      <c r="M225" s="127" t="s">
        <v>52</v>
      </c>
      <c r="N225" s="127" t="s">
        <v>52</v>
      </c>
      <c r="O225" s="127" t="s">
        <v>52</v>
      </c>
      <c r="P225" s="127" t="s">
        <v>52</v>
      </c>
      <c r="Q225" s="127" t="s">
        <v>52</v>
      </c>
      <c r="R225" s="127" t="s">
        <v>52</v>
      </c>
      <c r="S225" s="127" t="s">
        <v>52</v>
      </c>
      <c r="T225" s="127" t="s">
        <v>52</v>
      </c>
      <c r="U225" s="127" t="s">
        <v>52</v>
      </c>
      <c r="V225" s="127" t="s">
        <v>52</v>
      </c>
      <c r="W225" s="127" t="s">
        <v>52</v>
      </c>
      <c r="X225" s="143" t="s">
        <v>52</v>
      </c>
      <c r="Y225" s="127" t="s">
        <v>52</v>
      </c>
      <c r="Z225" s="127" t="s">
        <v>52</v>
      </c>
      <c r="AA225" s="143" t="s">
        <v>52</v>
      </c>
      <c r="AB225" s="127" t="s">
        <v>52</v>
      </c>
      <c r="AC225" s="128" t="s">
        <v>52</v>
      </c>
      <c r="AD225" s="128" t="s">
        <v>52</v>
      </c>
      <c r="AE225" s="128" t="s">
        <v>52</v>
      </c>
      <c r="AF225" s="128" t="s">
        <v>52</v>
      </c>
      <c r="AG225" s="127" t="s">
        <v>52</v>
      </c>
      <c r="AH225" s="127" t="s">
        <v>52</v>
      </c>
      <c r="AI225" s="121"/>
    </row>
    <row r="226" spans="1:35" ht="16" x14ac:dyDescent="0.15">
      <c r="A226" s="17" t="s">
        <v>829</v>
      </c>
      <c r="B226" s="133" t="s">
        <v>830</v>
      </c>
      <c r="C226" s="17" t="s">
        <v>831</v>
      </c>
      <c r="D226" s="133" t="s">
        <v>94</v>
      </c>
      <c r="E226" s="133" t="s">
        <v>88</v>
      </c>
      <c r="F226" s="127" t="s">
        <v>52</v>
      </c>
      <c r="G226" s="127" t="s">
        <v>52</v>
      </c>
      <c r="H226" s="127" t="s">
        <v>52</v>
      </c>
      <c r="I226" s="127" t="s">
        <v>52</v>
      </c>
      <c r="J226" s="127" t="s">
        <v>52</v>
      </c>
      <c r="K226" s="127" t="s">
        <v>52</v>
      </c>
      <c r="L226" s="127" t="s">
        <v>52</v>
      </c>
      <c r="M226" s="127" t="s">
        <v>52</v>
      </c>
      <c r="N226" s="127" t="s">
        <v>52</v>
      </c>
      <c r="O226" s="127">
        <v>4.5502832861189688</v>
      </c>
      <c r="P226" s="127">
        <v>4.9110922946655506</v>
      </c>
      <c r="Q226" s="127">
        <v>4.9394673123486683</v>
      </c>
      <c r="R226" s="127">
        <v>4.9223196431318144</v>
      </c>
      <c r="S226" s="127">
        <v>4.9259639349068891</v>
      </c>
      <c r="T226" s="127">
        <v>2.8922732988682469</v>
      </c>
      <c r="U226" s="127">
        <v>0</v>
      </c>
      <c r="V226" s="127">
        <v>0</v>
      </c>
      <c r="W226" s="127">
        <v>0</v>
      </c>
      <c r="X226" s="143">
        <v>1.9282998370450777</v>
      </c>
      <c r="Y226" s="127">
        <v>1.9184652278177339</v>
      </c>
      <c r="Z226" s="127">
        <v>1.9607843137254832</v>
      </c>
      <c r="AA226" s="143">
        <v>1.961538461538459</v>
      </c>
      <c r="AB226" s="127">
        <v>2.9800075443229046</v>
      </c>
      <c r="AC226" s="128">
        <v>2.9792429792429687</v>
      </c>
      <c r="AD226" s="128">
        <v>1.9563670856058701</v>
      </c>
      <c r="AE226" s="128">
        <v>1.9653448075357742</v>
      </c>
      <c r="AF226" s="128">
        <v>1.9616788321167871</v>
      </c>
      <c r="AG226" s="127">
        <v>5.6</v>
      </c>
      <c r="AH226" s="127">
        <v>2.9872881355932126</v>
      </c>
      <c r="AI226" s="19"/>
    </row>
    <row r="227" spans="1:35" ht="17" x14ac:dyDescent="0.15">
      <c r="A227" s="133" t="s">
        <v>832</v>
      </c>
      <c r="B227" s="133" t="s">
        <v>52</v>
      </c>
      <c r="C227" s="133" t="s">
        <v>833</v>
      </c>
      <c r="D227" s="133" t="s">
        <v>194</v>
      </c>
      <c r="E227" s="133" t="s">
        <v>82</v>
      </c>
      <c r="F227" s="127" t="s">
        <v>52</v>
      </c>
      <c r="G227" s="127" t="s">
        <v>52</v>
      </c>
      <c r="H227" s="127" t="s">
        <v>52</v>
      </c>
      <c r="I227" s="127" t="s">
        <v>52</v>
      </c>
      <c r="J227" s="127" t="s">
        <v>52</v>
      </c>
      <c r="K227" s="127" t="s">
        <v>52</v>
      </c>
      <c r="L227" s="127" t="s">
        <v>52</v>
      </c>
      <c r="M227" s="127" t="s">
        <v>52</v>
      </c>
      <c r="N227" s="127" t="s">
        <v>52</v>
      </c>
      <c r="O227" s="127" t="s">
        <v>52</v>
      </c>
      <c r="P227" s="127" t="s">
        <v>52</v>
      </c>
      <c r="Q227" s="127" t="s">
        <v>52</v>
      </c>
      <c r="R227" s="127" t="s">
        <v>52</v>
      </c>
      <c r="S227" s="127" t="s">
        <v>52</v>
      </c>
      <c r="T227" s="127" t="s">
        <v>52</v>
      </c>
      <c r="U227" s="127" t="s">
        <v>52</v>
      </c>
      <c r="V227" s="127" t="s">
        <v>52</v>
      </c>
      <c r="W227" s="127" t="s">
        <v>52</v>
      </c>
      <c r="X227" s="143" t="s">
        <v>52</v>
      </c>
      <c r="Y227" s="127" t="s">
        <v>52</v>
      </c>
      <c r="Z227" s="127" t="s">
        <v>52</v>
      </c>
      <c r="AA227" s="143" t="s">
        <v>52</v>
      </c>
      <c r="AB227" s="127" t="s">
        <v>52</v>
      </c>
      <c r="AC227" s="128" t="s">
        <v>52</v>
      </c>
      <c r="AD227" s="128" t="s">
        <v>52</v>
      </c>
      <c r="AE227" s="128" t="s">
        <v>52</v>
      </c>
      <c r="AF227" s="128" t="s">
        <v>52</v>
      </c>
      <c r="AG227" s="127" t="s">
        <v>52</v>
      </c>
      <c r="AH227" s="127" t="s">
        <v>52</v>
      </c>
      <c r="AI227" s="121"/>
    </row>
    <row r="228" spans="1:35" ht="18" x14ac:dyDescent="0.15">
      <c r="A228" s="133" t="s">
        <v>834</v>
      </c>
      <c r="B228" s="17" t="s">
        <v>835</v>
      </c>
      <c r="C228" s="133" t="s">
        <v>836</v>
      </c>
      <c r="D228" s="133" t="s">
        <v>94</v>
      </c>
      <c r="E228" s="133" t="s">
        <v>78</v>
      </c>
      <c r="F228" s="127" t="s">
        <v>52</v>
      </c>
      <c r="G228" s="127" t="s">
        <v>52</v>
      </c>
      <c r="H228" s="127" t="s">
        <v>52</v>
      </c>
      <c r="I228" s="127">
        <v>11.106200707098154</v>
      </c>
      <c r="J228" s="127">
        <v>3.6395067772236445</v>
      </c>
      <c r="K228" s="127">
        <v>9.80736585725883</v>
      </c>
      <c r="L228" s="127">
        <v>8.4999126214897416</v>
      </c>
      <c r="M228" s="127">
        <v>14.591386658737221</v>
      </c>
      <c r="N228" s="127">
        <v>3.3333693736552448</v>
      </c>
      <c r="O228" s="127">
        <v>4.312978696689413</v>
      </c>
      <c r="P228" s="127">
        <v>4.7003831725078697</v>
      </c>
      <c r="Q228" s="127">
        <v>3.7995784633071565</v>
      </c>
      <c r="R228" s="127">
        <v>4.3997932549425087</v>
      </c>
      <c r="S228" s="127">
        <v>3.899640182826019</v>
      </c>
      <c r="T228" s="127">
        <v>2.5399067424525867</v>
      </c>
      <c r="U228" s="127">
        <v>0</v>
      </c>
      <c r="V228" s="127">
        <v>0</v>
      </c>
      <c r="W228" s="127">
        <v>1.9002730086549633</v>
      </c>
      <c r="X228" s="143">
        <v>1.8998526046628994</v>
      </c>
      <c r="Y228" s="127">
        <v>1.9003931847968447</v>
      </c>
      <c r="Z228" s="127">
        <v>3.9000862677437187</v>
      </c>
      <c r="AA228" s="143">
        <v>3.9001230346535021</v>
      </c>
      <c r="AB228" s="127">
        <v>4.9001089720305258</v>
      </c>
      <c r="AC228" s="128">
        <v>4.8997541466117234</v>
      </c>
      <c r="AD228" s="128">
        <v>3.8997821350762485</v>
      </c>
      <c r="AE228" s="128">
        <v>4.9899286426860323</v>
      </c>
      <c r="AF228" s="128">
        <v>2.9897718332022087</v>
      </c>
      <c r="AG228" s="127">
        <v>5</v>
      </c>
      <c r="AH228" s="127">
        <v>4.9898970676308814</v>
      </c>
      <c r="AI228" s="147"/>
    </row>
    <row r="229" spans="1:35" ht="16" x14ac:dyDescent="0.15">
      <c r="A229" s="133" t="s">
        <v>837</v>
      </c>
      <c r="B229" s="17" t="s">
        <v>838</v>
      </c>
      <c r="C229" s="133" t="s">
        <v>839</v>
      </c>
      <c r="D229" s="133" t="s">
        <v>94</v>
      </c>
      <c r="E229" s="133" t="s">
        <v>82</v>
      </c>
      <c r="F229" s="127" t="s">
        <v>52</v>
      </c>
      <c r="G229" s="127">
        <v>4.6520398429354231</v>
      </c>
      <c r="H229" s="127">
        <v>12.227074235807848</v>
      </c>
      <c r="I229" s="127">
        <v>9.8182917154622089</v>
      </c>
      <c r="J229" s="127">
        <v>6.4998280013760024</v>
      </c>
      <c r="K229" s="127">
        <v>5.9997738981572724</v>
      </c>
      <c r="L229" s="127">
        <v>9.5057439741597278</v>
      </c>
      <c r="M229" s="127">
        <v>18.2279854743784</v>
      </c>
      <c r="N229" s="127">
        <v>5.2757314001929956</v>
      </c>
      <c r="O229" s="127">
        <v>4.9073856713281145</v>
      </c>
      <c r="P229" s="127">
        <v>4.9527422293733423</v>
      </c>
      <c r="Q229" s="127">
        <v>4.9931468602467248</v>
      </c>
      <c r="R229" s="127">
        <v>4.5439161420710832</v>
      </c>
      <c r="S229" s="127">
        <v>3.4880494302205136</v>
      </c>
      <c r="T229" s="127">
        <v>0</v>
      </c>
      <c r="U229" s="127">
        <v>0</v>
      </c>
      <c r="V229" s="127">
        <v>0</v>
      </c>
      <c r="W229" s="127">
        <v>0</v>
      </c>
      <c r="X229" s="143">
        <v>0</v>
      </c>
      <c r="Y229" s="127">
        <v>1.98957839886309</v>
      </c>
      <c r="Z229" s="127">
        <v>3.9900446064727646</v>
      </c>
      <c r="AA229" s="143">
        <v>4.9898029697797108</v>
      </c>
      <c r="AB229" s="127">
        <v>5.9903839207596565</v>
      </c>
      <c r="AC229" s="128">
        <v>2.9898671675022248</v>
      </c>
      <c r="AD229" s="128">
        <v>3.9898819065546931</v>
      </c>
      <c r="AE229" s="128">
        <v>3.990241832838358</v>
      </c>
      <c r="AF229" s="128">
        <v>3.9901266804022653</v>
      </c>
      <c r="AG229" s="127">
        <v>5</v>
      </c>
      <c r="AH229" s="127">
        <v>4.9899416428442347</v>
      </c>
      <c r="AI229" s="121"/>
    </row>
    <row r="230" spans="1:35" ht="16" x14ac:dyDescent="0.15">
      <c r="A230" s="133" t="s">
        <v>840</v>
      </c>
      <c r="B230" s="133" t="s">
        <v>841</v>
      </c>
      <c r="C230" s="133" t="s">
        <v>842</v>
      </c>
      <c r="D230" s="133" t="s">
        <v>94</v>
      </c>
      <c r="E230" s="133" t="s">
        <v>86</v>
      </c>
      <c r="F230" s="127" t="s">
        <v>52</v>
      </c>
      <c r="G230" s="127">
        <v>11.929595827900897</v>
      </c>
      <c r="H230" s="127">
        <v>14.210832847990673</v>
      </c>
      <c r="I230" s="127">
        <v>8.0061193268740567</v>
      </c>
      <c r="J230" s="127">
        <v>7.0034623858986436</v>
      </c>
      <c r="K230" s="127">
        <v>6.4715399323429921</v>
      </c>
      <c r="L230" s="127">
        <v>11.907722061058166</v>
      </c>
      <c r="M230" s="127">
        <v>21.318355758548321</v>
      </c>
      <c r="N230" s="127">
        <v>14.499389499389494</v>
      </c>
      <c r="O230" s="127">
        <v>4.9409046476495178</v>
      </c>
      <c r="P230" s="127">
        <v>4.987721229570667</v>
      </c>
      <c r="Q230" s="127">
        <v>4.9927407646394499</v>
      </c>
      <c r="R230" s="127">
        <v>4.9934700775908283</v>
      </c>
      <c r="S230" s="127">
        <v>4.4998902465793549</v>
      </c>
      <c r="T230" s="127">
        <v>3.5009102366615252</v>
      </c>
      <c r="U230" s="127">
        <v>0</v>
      </c>
      <c r="V230" s="127">
        <v>0</v>
      </c>
      <c r="W230" s="127">
        <v>0</v>
      </c>
      <c r="X230" s="143">
        <v>0</v>
      </c>
      <c r="Y230" s="127">
        <v>0</v>
      </c>
      <c r="Z230" s="127">
        <v>-0.55472872412393182</v>
      </c>
      <c r="AA230" s="143">
        <v>3.4013605442176909</v>
      </c>
      <c r="AB230" s="127">
        <v>7.8947368421052655</v>
      </c>
      <c r="AC230" s="128">
        <v>14.634146341463406</v>
      </c>
      <c r="AD230" s="128">
        <v>5.3191489361702038</v>
      </c>
      <c r="AE230" s="128">
        <v>7.5757575757575761</v>
      </c>
      <c r="AF230" s="128">
        <v>4.6948356807511731</v>
      </c>
      <c r="AG230" s="127">
        <v>6.7</v>
      </c>
      <c r="AH230" s="127">
        <v>5.46218487394958</v>
      </c>
      <c r="AI230" s="121"/>
    </row>
    <row r="231" spans="1:35" ht="16" x14ac:dyDescent="0.15">
      <c r="A231" s="133" t="s">
        <v>843</v>
      </c>
      <c r="B231" s="133" t="s">
        <v>844</v>
      </c>
      <c r="C231" s="133" t="s">
        <v>845</v>
      </c>
      <c r="D231" s="133" t="s">
        <v>94</v>
      </c>
      <c r="E231" s="133" t="s">
        <v>76</v>
      </c>
      <c r="F231" s="127" t="s">
        <v>52</v>
      </c>
      <c r="G231" s="127">
        <v>0.66198324777089113</v>
      </c>
      <c r="H231" s="127">
        <v>13.206281036102524</v>
      </c>
      <c r="I231" s="127">
        <v>3.2957913455838934</v>
      </c>
      <c r="J231" s="127">
        <v>7.0584184551819078</v>
      </c>
      <c r="K231" s="127">
        <v>4.1380789022298359</v>
      </c>
      <c r="L231" s="127">
        <v>4.4368952028000876</v>
      </c>
      <c r="M231" s="127">
        <v>19.80285855101036</v>
      </c>
      <c r="N231" s="127">
        <v>4.8214579562283859</v>
      </c>
      <c r="O231" s="127">
        <v>4.9450549450549204</v>
      </c>
      <c r="P231" s="127">
        <v>4.9289454001495869</v>
      </c>
      <c r="Q231" s="127">
        <v>4.8969990733480699</v>
      </c>
      <c r="R231" s="127">
        <v>4.0432182658331186</v>
      </c>
      <c r="S231" s="127">
        <v>2.775782117431902</v>
      </c>
      <c r="T231" s="127">
        <v>2.54194204372169E-2</v>
      </c>
      <c r="U231" s="127">
        <v>-2.5412960609898505E-2</v>
      </c>
      <c r="V231" s="127">
        <v>-1.2709710218615555E-2</v>
      </c>
      <c r="W231" s="127">
        <v>-5.0845303165118594E-2</v>
      </c>
      <c r="X231" s="143">
        <v>0</v>
      </c>
      <c r="Y231" s="127">
        <v>0</v>
      </c>
      <c r="Z231" s="127">
        <v>3.1667302556276367</v>
      </c>
      <c r="AA231" s="143">
        <v>3.0818540433924957</v>
      </c>
      <c r="AB231" s="127">
        <v>2.9897153790959141</v>
      </c>
      <c r="AC231" s="128">
        <v>2.9609846725499267</v>
      </c>
      <c r="AD231" s="128">
        <v>2.819442878087286</v>
      </c>
      <c r="AE231" s="128">
        <v>2.7366458264780134</v>
      </c>
      <c r="AF231" s="128">
        <v>2.6690866385522871</v>
      </c>
      <c r="AG231" s="127">
        <v>3</v>
      </c>
      <c r="AH231" s="127">
        <v>2.989295091900634</v>
      </c>
      <c r="AI231" s="121"/>
    </row>
    <row r="232" spans="1:35" ht="16" x14ac:dyDescent="0.15">
      <c r="A232" s="133" t="s">
        <v>846</v>
      </c>
      <c r="B232" s="133" t="s">
        <v>847</v>
      </c>
      <c r="C232" s="133" t="s">
        <v>848</v>
      </c>
      <c r="D232" s="133" t="s">
        <v>94</v>
      </c>
      <c r="E232" s="133" t="s">
        <v>76</v>
      </c>
      <c r="F232" s="127" t="s">
        <v>52</v>
      </c>
      <c r="G232" s="127">
        <v>2.0467836257309813</v>
      </c>
      <c r="H232" s="127">
        <v>0.57306590257879009</v>
      </c>
      <c r="I232" s="127">
        <v>4.6533713200380049</v>
      </c>
      <c r="J232" s="127">
        <v>19.509981851179674</v>
      </c>
      <c r="K232" s="127">
        <v>3.0372057706909601</v>
      </c>
      <c r="L232" s="127">
        <v>5.232129697862959</v>
      </c>
      <c r="M232" s="127">
        <v>9.0024898848428165</v>
      </c>
      <c r="N232" s="127">
        <v>4.8968520236990543</v>
      </c>
      <c r="O232" s="127">
        <v>3.7767948281728536</v>
      </c>
      <c r="P232" s="127">
        <v>3.4229508196721241</v>
      </c>
      <c r="Q232" s="127">
        <v>3.1955363936089185</v>
      </c>
      <c r="R232" s="127">
        <v>3.0044236913246607</v>
      </c>
      <c r="S232" s="127">
        <v>2.4992543990456397</v>
      </c>
      <c r="T232" s="127">
        <v>1.5013966480446754</v>
      </c>
      <c r="U232" s="127">
        <v>0</v>
      </c>
      <c r="V232" s="127">
        <v>0</v>
      </c>
      <c r="W232" s="127">
        <v>0</v>
      </c>
      <c r="X232" s="143">
        <v>0</v>
      </c>
      <c r="Y232" s="127">
        <v>0</v>
      </c>
      <c r="Z232" s="127">
        <v>1.8977181515881236</v>
      </c>
      <c r="AA232" s="143">
        <v>1.9017610982951849</v>
      </c>
      <c r="AB232" s="127">
        <v>2.8987907901275367</v>
      </c>
      <c r="AC232" s="128">
        <v>2.8976175144880711</v>
      </c>
      <c r="AD232" s="128">
        <v>1.8982060909470189</v>
      </c>
      <c r="AE232" s="128">
        <v>2.5588536335721597</v>
      </c>
      <c r="AF232" s="128">
        <v>2.4950499001995992</v>
      </c>
      <c r="AG232" s="127">
        <v>2.9</v>
      </c>
      <c r="AH232" s="127">
        <v>2.9901589704769078</v>
      </c>
      <c r="AI232" s="121"/>
    </row>
    <row r="233" spans="1:35" ht="16" x14ac:dyDescent="0.15">
      <c r="A233" s="133" t="s">
        <v>849</v>
      </c>
      <c r="B233" s="133" t="s">
        <v>850</v>
      </c>
      <c r="C233" s="133" t="s">
        <v>851</v>
      </c>
      <c r="D233" s="133" t="s">
        <v>94</v>
      </c>
      <c r="E233" s="133" t="s">
        <v>227</v>
      </c>
      <c r="F233" s="127" t="s">
        <v>52</v>
      </c>
      <c r="G233" s="127">
        <v>4.3367688395127715</v>
      </c>
      <c r="H233" s="127">
        <v>11.338770273985148</v>
      </c>
      <c r="I233" s="127">
        <v>8.4161838293389479</v>
      </c>
      <c r="J233" s="127">
        <v>6.4495559098155297</v>
      </c>
      <c r="K233" s="127">
        <v>8.5148260664926738</v>
      </c>
      <c r="L233" s="127">
        <v>7.5890803464637315</v>
      </c>
      <c r="M233" s="127">
        <v>13.523583810791976</v>
      </c>
      <c r="N233" s="127">
        <v>4.8209885178688694</v>
      </c>
      <c r="O233" s="127">
        <v>3.9052634820906178</v>
      </c>
      <c r="P233" s="127">
        <v>2.8998824238472167</v>
      </c>
      <c r="Q233" s="127">
        <v>3.7495439095116296</v>
      </c>
      <c r="R233" s="127">
        <v>3.0004349797780634</v>
      </c>
      <c r="S233" s="127">
        <v>0</v>
      </c>
      <c r="T233" s="127">
        <v>0</v>
      </c>
      <c r="U233" s="127">
        <v>0</v>
      </c>
      <c r="V233" s="127">
        <v>0</v>
      </c>
      <c r="W233" s="127">
        <v>0</v>
      </c>
      <c r="X233" s="143">
        <v>0</v>
      </c>
      <c r="Y233" s="127">
        <v>0</v>
      </c>
      <c r="Z233" s="127">
        <v>0</v>
      </c>
      <c r="AA233" s="143">
        <v>0</v>
      </c>
      <c r="AB233" s="127">
        <v>0</v>
      </c>
      <c r="AC233" s="128">
        <v>2.3999712470685441</v>
      </c>
      <c r="AD233" s="128">
        <v>3.7994454389105314</v>
      </c>
      <c r="AE233" s="128">
        <v>4.7999053206417885</v>
      </c>
      <c r="AF233" s="128">
        <v>1.9003815377665982</v>
      </c>
      <c r="AG233" s="127">
        <v>5</v>
      </c>
      <c r="AH233" s="127">
        <v>4.9905000301586382</v>
      </c>
      <c r="AI233" s="121"/>
    </row>
    <row r="234" spans="1:35" ht="16" x14ac:dyDescent="0.15">
      <c r="A234" s="133" t="s">
        <v>852</v>
      </c>
      <c r="B234" s="133" t="s">
        <v>853</v>
      </c>
      <c r="C234" s="133" t="s">
        <v>854</v>
      </c>
      <c r="D234" s="133" t="s">
        <v>94</v>
      </c>
      <c r="E234" s="133" t="s">
        <v>76</v>
      </c>
      <c r="F234" s="127" t="s">
        <v>52</v>
      </c>
      <c r="G234" s="127">
        <v>23.600537393640849</v>
      </c>
      <c r="H234" s="127">
        <v>3.6413043478260789</v>
      </c>
      <c r="I234" s="127">
        <v>3.98531725222864</v>
      </c>
      <c r="J234" s="127">
        <v>10.455538746007704</v>
      </c>
      <c r="K234" s="127">
        <v>9.5114898797747713</v>
      </c>
      <c r="L234" s="127">
        <v>6.8232351306281487</v>
      </c>
      <c r="M234" s="127">
        <v>8.2737088591127872</v>
      </c>
      <c r="N234" s="127">
        <v>9.6359485762345258</v>
      </c>
      <c r="O234" s="127">
        <v>4.953424657534228</v>
      </c>
      <c r="P234" s="127">
        <v>3.4770805053774723</v>
      </c>
      <c r="Q234" s="127">
        <v>3.2492431886982871</v>
      </c>
      <c r="R234" s="127">
        <v>4.6032056293979764</v>
      </c>
      <c r="S234" s="127">
        <v>2.8963841913482042</v>
      </c>
      <c r="T234" s="127">
        <v>2.0157995096703871</v>
      </c>
      <c r="U234" s="127">
        <v>0</v>
      </c>
      <c r="V234" s="127">
        <v>-0.16021361815752755</v>
      </c>
      <c r="W234" s="127">
        <v>-7.1320317375409559E-2</v>
      </c>
      <c r="X234" s="143">
        <v>0</v>
      </c>
      <c r="Y234" s="127">
        <v>0</v>
      </c>
      <c r="Z234" s="127">
        <v>4.460701222232144</v>
      </c>
      <c r="AA234" s="143">
        <v>4.2702194892817458</v>
      </c>
      <c r="AB234" s="127">
        <v>4.0953395036448459</v>
      </c>
      <c r="AC234" s="128">
        <v>3.9342198442049003</v>
      </c>
      <c r="AD234" s="128">
        <v>2.1046256340373937</v>
      </c>
      <c r="AE234" s="128">
        <v>3.707273670942389</v>
      </c>
      <c r="AF234" s="128">
        <v>3.5716593980124349</v>
      </c>
      <c r="AG234" s="127">
        <v>3.5</v>
      </c>
      <c r="AH234" s="127">
        <v>3.3362247280976844</v>
      </c>
      <c r="AI234" s="121"/>
    </row>
    <row r="235" spans="1:35" ht="17" x14ac:dyDescent="0.15">
      <c r="A235" s="133" t="s">
        <v>855</v>
      </c>
      <c r="B235" s="133" t="s">
        <v>52</v>
      </c>
      <c r="C235" s="133" t="s">
        <v>856</v>
      </c>
      <c r="D235" s="133" t="s">
        <v>194</v>
      </c>
      <c r="E235" s="133" t="s">
        <v>76</v>
      </c>
      <c r="F235" s="127" t="s">
        <v>52</v>
      </c>
      <c r="G235" s="127" t="s">
        <v>52</v>
      </c>
      <c r="H235" s="127" t="s">
        <v>52</v>
      </c>
      <c r="I235" s="127" t="s">
        <v>52</v>
      </c>
      <c r="J235" s="127" t="s">
        <v>52</v>
      </c>
      <c r="K235" s="127" t="s">
        <v>52</v>
      </c>
      <c r="L235" s="127" t="s">
        <v>52</v>
      </c>
      <c r="M235" s="127" t="s">
        <v>52</v>
      </c>
      <c r="N235" s="127" t="s">
        <v>52</v>
      </c>
      <c r="O235" s="127" t="s">
        <v>52</v>
      </c>
      <c r="P235" s="127" t="s">
        <v>52</v>
      </c>
      <c r="Q235" s="127" t="s">
        <v>52</v>
      </c>
      <c r="R235" s="127" t="s">
        <v>52</v>
      </c>
      <c r="S235" s="127" t="s">
        <v>52</v>
      </c>
      <c r="T235" s="127" t="s">
        <v>52</v>
      </c>
      <c r="U235" s="127" t="s">
        <v>52</v>
      </c>
      <c r="V235" s="127" t="s">
        <v>52</v>
      </c>
      <c r="W235" s="127" t="s">
        <v>52</v>
      </c>
      <c r="X235" s="143" t="s">
        <v>52</v>
      </c>
      <c r="Y235" s="127" t="s">
        <v>52</v>
      </c>
      <c r="Z235" s="127" t="s">
        <v>52</v>
      </c>
      <c r="AA235" s="143" t="s">
        <v>52</v>
      </c>
      <c r="AB235" s="127" t="s">
        <v>52</v>
      </c>
      <c r="AC235" s="128" t="s">
        <v>52</v>
      </c>
      <c r="AD235" s="128" t="s">
        <v>52</v>
      </c>
      <c r="AE235" s="128" t="s">
        <v>52</v>
      </c>
      <c r="AF235" s="128" t="s">
        <v>52</v>
      </c>
      <c r="AG235" s="127" t="s">
        <v>52</v>
      </c>
      <c r="AH235" s="127" t="s">
        <v>52</v>
      </c>
      <c r="AI235" s="121"/>
    </row>
    <row r="236" spans="1:35" ht="16" x14ac:dyDescent="0.15">
      <c r="A236" s="133" t="s">
        <v>857</v>
      </c>
      <c r="B236" s="133" t="s">
        <v>858</v>
      </c>
      <c r="C236" s="133" t="s">
        <v>859</v>
      </c>
      <c r="D236" s="133" t="s">
        <v>94</v>
      </c>
      <c r="E236" s="133" t="s">
        <v>76</v>
      </c>
      <c r="F236" s="127" t="s">
        <v>52</v>
      </c>
      <c r="G236" s="127">
        <v>6.2994201370585046</v>
      </c>
      <c r="H236" s="127">
        <v>5.5665757500620145</v>
      </c>
      <c r="I236" s="127">
        <v>0</v>
      </c>
      <c r="J236" s="127">
        <v>6.5061655901350406</v>
      </c>
      <c r="K236" s="127">
        <v>4.366523321204113</v>
      </c>
      <c r="L236" s="127">
        <v>8.811410459587961</v>
      </c>
      <c r="M236" s="127">
        <v>6.0102922613846061</v>
      </c>
      <c r="N236" s="127">
        <v>3.9018135189595</v>
      </c>
      <c r="O236" s="127">
        <v>4.8924541607898533</v>
      </c>
      <c r="P236" s="127">
        <v>4.7903185141608446</v>
      </c>
      <c r="Q236" s="127">
        <v>3.4966717459299161</v>
      </c>
      <c r="R236" s="127">
        <v>2.9368461836497346</v>
      </c>
      <c r="S236" s="127">
        <v>3.0487804878048621</v>
      </c>
      <c r="T236" s="127">
        <v>2.3376433632843856</v>
      </c>
      <c r="U236" s="127">
        <v>0</v>
      </c>
      <c r="V236" s="127">
        <v>0</v>
      </c>
      <c r="W236" s="127">
        <v>-4.2829609536738644E-2</v>
      </c>
      <c r="X236" s="143">
        <v>0</v>
      </c>
      <c r="Y236" s="127">
        <v>0</v>
      </c>
      <c r="Z236" s="127">
        <v>1.2068842390916323</v>
      </c>
      <c r="AA236" s="143">
        <v>2.5190516511431005</v>
      </c>
      <c r="AB236" s="127">
        <v>3.4345102897653135</v>
      </c>
      <c r="AC236" s="128">
        <v>2.7016236358796908</v>
      </c>
      <c r="AD236" s="128">
        <v>2.0020733445639483</v>
      </c>
      <c r="AE236" s="128">
        <v>3.1760147367083782</v>
      </c>
      <c r="AF236" s="128">
        <v>2.8978698516283914</v>
      </c>
      <c r="AG236" s="127">
        <v>3</v>
      </c>
      <c r="AH236" s="127">
        <v>2.9917509004298863</v>
      </c>
      <c r="AI236" s="121"/>
    </row>
    <row r="237" spans="1:35" ht="16" x14ac:dyDescent="0.15">
      <c r="A237" s="133" t="s">
        <v>860</v>
      </c>
      <c r="B237" s="133" t="s">
        <v>861</v>
      </c>
      <c r="C237" s="133" t="s">
        <v>862</v>
      </c>
      <c r="D237" s="133" t="s">
        <v>94</v>
      </c>
      <c r="E237" s="133" t="s">
        <v>227</v>
      </c>
      <c r="F237" s="127" t="s">
        <v>52</v>
      </c>
      <c r="G237" s="127">
        <v>3.0304567669490581</v>
      </c>
      <c r="H237" s="127">
        <v>4.0180549856380736</v>
      </c>
      <c r="I237" s="127">
        <v>8.9454499550281525</v>
      </c>
      <c r="J237" s="127">
        <v>6.7712406940702721</v>
      </c>
      <c r="K237" s="127">
        <v>9.0643949156910821</v>
      </c>
      <c r="L237" s="127">
        <v>5.4975808156817862</v>
      </c>
      <c r="M237" s="127">
        <v>12.666973201759021</v>
      </c>
      <c r="N237" s="127">
        <v>6.8237707062356776</v>
      </c>
      <c r="O237" s="127">
        <v>4.4238078445201836</v>
      </c>
      <c r="P237" s="127">
        <v>2.312382739212012</v>
      </c>
      <c r="Q237" s="127">
        <v>0</v>
      </c>
      <c r="R237" s="127">
        <v>0</v>
      </c>
      <c r="S237" s="127">
        <v>0</v>
      </c>
      <c r="T237" s="127">
        <v>0</v>
      </c>
      <c r="U237" s="127">
        <v>0</v>
      </c>
      <c r="V237" s="127">
        <v>0</v>
      </c>
      <c r="W237" s="127">
        <v>-0.49970201256131475</v>
      </c>
      <c r="X237" s="143">
        <v>-0.50036859565057989</v>
      </c>
      <c r="Y237" s="127">
        <v>0</v>
      </c>
      <c r="Z237" s="127">
        <v>0</v>
      </c>
      <c r="AA237" s="143">
        <v>3.9897385554330977</v>
      </c>
      <c r="AB237" s="127">
        <v>3.9996437636371729</v>
      </c>
      <c r="AC237" s="128">
        <v>4.9898951839419059</v>
      </c>
      <c r="AD237" s="128">
        <v>3.9901144343939432</v>
      </c>
      <c r="AE237" s="128">
        <v>4.9899996078277491</v>
      </c>
      <c r="AF237" s="128">
        <v>2.989757726529056</v>
      </c>
      <c r="AG237" s="127">
        <v>5</v>
      </c>
      <c r="AH237" s="127">
        <v>4.9903964404648251</v>
      </c>
      <c r="AI237" s="121"/>
    </row>
    <row r="238" spans="1:35" ht="17" x14ac:dyDescent="0.15">
      <c r="A238" s="133" t="s">
        <v>863</v>
      </c>
      <c r="B238" s="133" t="s">
        <v>52</v>
      </c>
      <c r="C238" s="133" t="s">
        <v>864</v>
      </c>
      <c r="D238" s="133" t="s">
        <v>194</v>
      </c>
      <c r="E238" s="133" t="s">
        <v>76</v>
      </c>
      <c r="F238" s="127" t="s">
        <v>52</v>
      </c>
      <c r="G238" s="127" t="s">
        <v>52</v>
      </c>
      <c r="H238" s="127" t="s">
        <v>52</v>
      </c>
      <c r="I238" s="127" t="s">
        <v>52</v>
      </c>
      <c r="J238" s="127" t="s">
        <v>52</v>
      </c>
      <c r="K238" s="127" t="s">
        <v>52</v>
      </c>
      <c r="L238" s="127" t="s">
        <v>52</v>
      </c>
      <c r="M238" s="127" t="s">
        <v>52</v>
      </c>
      <c r="N238" s="127" t="s">
        <v>52</v>
      </c>
      <c r="O238" s="127" t="s">
        <v>52</v>
      </c>
      <c r="P238" s="127" t="s">
        <v>52</v>
      </c>
      <c r="Q238" s="127" t="s">
        <v>52</v>
      </c>
      <c r="R238" s="127" t="s">
        <v>52</v>
      </c>
      <c r="S238" s="127" t="s">
        <v>52</v>
      </c>
      <c r="T238" s="127" t="s">
        <v>52</v>
      </c>
      <c r="U238" s="127" t="s">
        <v>52</v>
      </c>
      <c r="V238" s="127" t="s">
        <v>52</v>
      </c>
      <c r="W238" s="127" t="s">
        <v>52</v>
      </c>
      <c r="X238" s="143" t="s">
        <v>52</v>
      </c>
      <c r="Y238" s="127" t="s">
        <v>52</v>
      </c>
      <c r="Z238" s="127" t="s">
        <v>52</v>
      </c>
      <c r="AA238" s="143" t="s">
        <v>52</v>
      </c>
      <c r="AB238" s="127" t="s">
        <v>52</v>
      </c>
      <c r="AC238" s="128" t="s">
        <v>52</v>
      </c>
      <c r="AD238" s="128" t="s">
        <v>52</v>
      </c>
      <c r="AE238" s="128" t="s">
        <v>52</v>
      </c>
      <c r="AF238" s="128" t="s">
        <v>52</v>
      </c>
      <c r="AG238" s="127" t="s">
        <v>52</v>
      </c>
      <c r="AH238" s="127" t="s">
        <v>52</v>
      </c>
      <c r="AI238" s="121"/>
    </row>
    <row r="239" spans="1:35" ht="17" x14ac:dyDescent="0.15">
      <c r="A239" s="133" t="s">
        <v>865</v>
      </c>
      <c r="B239" s="133" t="s">
        <v>52</v>
      </c>
      <c r="C239" s="133" t="s">
        <v>866</v>
      </c>
      <c r="D239" s="133" t="s">
        <v>194</v>
      </c>
      <c r="E239" s="133" t="s">
        <v>82</v>
      </c>
      <c r="F239" s="127" t="s">
        <v>52</v>
      </c>
      <c r="G239" s="127" t="s">
        <v>52</v>
      </c>
      <c r="H239" s="127" t="s">
        <v>52</v>
      </c>
      <c r="I239" s="127" t="s">
        <v>52</v>
      </c>
      <c r="J239" s="127" t="s">
        <v>52</v>
      </c>
      <c r="K239" s="127" t="s">
        <v>52</v>
      </c>
      <c r="L239" s="127" t="s">
        <v>52</v>
      </c>
      <c r="M239" s="127" t="s">
        <v>52</v>
      </c>
      <c r="N239" s="127" t="s">
        <v>52</v>
      </c>
      <c r="O239" s="127" t="s">
        <v>52</v>
      </c>
      <c r="P239" s="127" t="s">
        <v>52</v>
      </c>
      <c r="Q239" s="127" t="s">
        <v>52</v>
      </c>
      <c r="R239" s="127" t="s">
        <v>52</v>
      </c>
      <c r="S239" s="127" t="s">
        <v>52</v>
      </c>
      <c r="T239" s="127" t="s">
        <v>52</v>
      </c>
      <c r="U239" s="127" t="s">
        <v>52</v>
      </c>
      <c r="V239" s="127" t="s">
        <v>52</v>
      </c>
      <c r="W239" s="127" t="s">
        <v>52</v>
      </c>
      <c r="X239" s="143" t="s">
        <v>52</v>
      </c>
      <c r="Y239" s="127" t="s">
        <v>52</v>
      </c>
      <c r="Z239" s="127" t="s">
        <v>52</v>
      </c>
      <c r="AA239" s="143" t="s">
        <v>52</v>
      </c>
      <c r="AB239" s="127" t="s">
        <v>52</v>
      </c>
      <c r="AC239" s="128" t="s">
        <v>52</v>
      </c>
      <c r="AD239" s="128" t="s">
        <v>52</v>
      </c>
      <c r="AE239" s="128" t="s">
        <v>52</v>
      </c>
      <c r="AF239" s="128" t="s">
        <v>52</v>
      </c>
      <c r="AG239" s="127" t="s">
        <v>52</v>
      </c>
      <c r="AH239" s="127" t="s">
        <v>52</v>
      </c>
      <c r="AI239" s="121"/>
    </row>
    <row r="240" spans="1:35" ht="16" x14ac:dyDescent="0.15">
      <c r="A240" s="17" t="s">
        <v>867</v>
      </c>
      <c r="B240" s="133" t="s">
        <v>868</v>
      </c>
      <c r="C240" s="17" t="s">
        <v>869</v>
      </c>
      <c r="D240" s="133" t="s">
        <v>94</v>
      </c>
      <c r="E240" s="133" t="s">
        <v>88</v>
      </c>
      <c r="F240" s="127" t="s">
        <v>52</v>
      </c>
      <c r="G240" s="127" t="s">
        <v>52</v>
      </c>
      <c r="H240" s="127" t="s">
        <v>52</v>
      </c>
      <c r="I240" s="127" t="s">
        <v>52</v>
      </c>
      <c r="J240" s="127" t="s">
        <v>52</v>
      </c>
      <c r="K240" s="127" t="s">
        <v>52</v>
      </c>
      <c r="L240" s="127" t="s">
        <v>52</v>
      </c>
      <c r="M240" s="127" t="s">
        <v>52</v>
      </c>
      <c r="N240" s="127" t="s">
        <v>52</v>
      </c>
      <c r="O240" s="127">
        <v>4.3932712722521785</v>
      </c>
      <c r="P240" s="127">
        <v>4.9749687108886036</v>
      </c>
      <c r="Q240" s="127">
        <v>4.9776453055141729</v>
      </c>
      <c r="R240" s="127">
        <v>4.7416240772288489</v>
      </c>
      <c r="S240" s="127">
        <v>3.9034968826240117</v>
      </c>
      <c r="T240" s="127">
        <v>1.6436211844508222</v>
      </c>
      <c r="U240" s="127">
        <v>0</v>
      </c>
      <c r="V240" s="127">
        <v>0</v>
      </c>
      <c r="W240" s="127">
        <v>0</v>
      </c>
      <c r="X240" s="143">
        <v>0</v>
      </c>
      <c r="Y240" s="127">
        <v>0</v>
      </c>
      <c r="Z240" s="127">
        <v>1.2448665297741357</v>
      </c>
      <c r="AA240" s="143">
        <v>1.5971606033717833</v>
      </c>
      <c r="AB240" s="127">
        <v>2.9444791016843386</v>
      </c>
      <c r="AC240" s="128">
        <v>2.9450975639316423</v>
      </c>
      <c r="AD240" s="128">
        <v>1.9896397457028536</v>
      </c>
      <c r="AE240" s="128">
        <v>1.9854553849705632</v>
      </c>
      <c r="AF240" s="128">
        <v>1.9920769666100795</v>
      </c>
      <c r="AG240" s="127">
        <v>5.5</v>
      </c>
      <c r="AH240" s="127">
        <v>2.9863301787592045</v>
      </c>
      <c r="AI240" s="19"/>
    </row>
    <row r="241" spans="1:35" ht="16" x14ac:dyDescent="0.15">
      <c r="A241" s="133" t="s">
        <v>870</v>
      </c>
      <c r="B241" s="133" t="s">
        <v>871</v>
      </c>
      <c r="C241" s="133" t="s">
        <v>872</v>
      </c>
      <c r="D241" s="133" t="s">
        <v>94</v>
      </c>
      <c r="E241" s="133" t="s">
        <v>86</v>
      </c>
      <c r="F241" s="127" t="s">
        <v>52</v>
      </c>
      <c r="G241" s="127">
        <v>14.763779527559052</v>
      </c>
      <c r="H241" s="127">
        <v>0</v>
      </c>
      <c r="I241" s="127">
        <v>4.459691252144097</v>
      </c>
      <c r="J241" s="127">
        <v>10.016420361247953</v>
      </c>
      <c r="K241" s="127">
        <v>42.238805970149258</v>
      </c>
      <c r="L241" s="127">
        <v>11.227701993704102</v>
      </c>
      <c r="M241" s="127">
        <v>18.490566037735846</v>
      </c>
      <c r="N241" s="127">
        <v>14.96815286624205</v>
      </c>
      <c r="O241" s="127">
        <v>4.43213296398892</v>
      </c>
      <c r="P241" s="127">
        <v>4.9734748010610019</v>
      </c>
      <c r="Q241" s="127">
        <v>4.990524320909671</v>
      </c>
      <c r="R241" s="127">
        <v>4.499264607567838</v>
      </c>
      <c r="S241" s="127">
        <v>3.9025014394472635</v>
      </c>
      <c r="T241" s="127">
        <v>2.499846068591836</v>
      </c>
      <c r="U241" s="127">
        <v>0</v>
      </c>
      <c r="V241" s="127">
        <v>3.9947137622394564</v>
      </c>
      <c r="W241" s="127">
        <v>0</v>
      </c>
      <c r="X241" s="143">
        <v>1.9928373382624764</v>
      </c>
      <c r="Y241" s="127">
        <v>1.9878801608427255</v>
      </c>
      <c r="Z241" s="127">
        <v>1.9935584184806565</v>
      </c>
      <c r="AA241" s="143">
        <v>1.9927043066369166</v>
      </c>
      <c r="AB241" s="127">
        <v>6.4004697592483728</v>
      </c>
      <c r="AC241" s="128">
        <v>12.035922135259881</v>
      </c>
      <c r="AD241" s="128">
        <v>2.1987371814965684</v>
      </c>
      <c r="AE241" s="128">
        <v>6.568223643852428</v>
      </c>
      <c r="AF241" s="128">
        <v>4.1075613667201107</v>
      </c>
      <c r="AG241" s="127">
        <v>5.9</v>
      </c>
      <c r="AH241" s="127">
        <v>4.8435810432902082</v>
      </c>
      <c r="AI241" s="121"/>
    </row>
    <row r="242" spans="1:35" ht="16" x14ac:dyDescent="0.15">
      <c r="A242" s="133" t="s">
        <v>873</v>
      </c>
      <c r="B242" s="133" t="s">
        <v>874</v>
      </c>
      <c r="C242" s="133" t="s">
        <v>875</v>
      </c>
      <c r="D242" s="133" t="s">
        <v>94</v>
      </c>
      <c r="E242" s="133" t="s">
        <v>76</v>
      </c>
      <c r="F242" s="127" t="s">
        <v>52</v>
      </c>
      <c r="G242" s="127">
        <v>105.26315789473685</v>
      </c>
      <c r="H242" s="127">
        <v>149.69230769230771</v>
      </c>
      <c r="I242" s="127">
        <v>50.010269049086077</v>
      </c>
      <c r="J242" s="127">
        <v>4.4906900328586943</v>
      </c>
      <c r="K242" s="127">
        <v>4.4942348008385977</v>
      </c>
      <c r="L242" s="127">
        <v>3.4984326018808929</v>
      </c>
      <c r="M242" s="127">
        <v>0</v>
      </c>
      <c r="N242" s="127">
        <v>14.526290283498895</v>
      </c>
      <c r="O242" s="127">
        <v>5.4903205331640663</v>
      </c>
      <c r="P242" s="127">
        <v>4.9839550742077847</v>
      </c>
      <c r="Q242" s="127">
        <v>4.986149584487535</v>
      </c>
      <c r="R242" s="127">
        <v>4.985897552542994</v>
      </c>
      <c r="S242" s="127">
        <v>4.991767050870962</v>
      </c>
      <c r="T242" s="127">
        <v>2.4927775484935921</v>
      </c>
      <c r="U242" s="127">
        <v>0</v>
      </c>
      <c r="V242" s="127">
        <v>3.4952081823306713</v>
      </c>
      <c r="W242" s="127">
        <v>3.6339584468134944</v>
      </c>
      <c r="X242" s="143">
        <v>0</v>
      </c>
      <c r="Y242" s="127">
        <v>0</v>
      </c>
      <c r="Z242" s="127">
        <v>0</v>
      </c>
      <c r="AA242" s="143">
        <v>1.9972968914251377</v>
      </c>
      <c r="AB242" s="127">
        <v>2.0023557126030544</v>
      </c>
      <c r="AC242" s="128">
        <v>2.6053695150115352</v>
      </c>
      <c r="AD242" s="128">
        <v>2.6025181121193119</v>
      </c>
      <c r="AE242" s="128">
        <v>-6.8554192088783883E-3</v>
      </c>
      <c r="AF242" s="128">
        <v>3.4279446044151922</v>
      </c>
      <c r="AG242" s="127">
        <v>3.3</v>
      </c>
      <c r="AH242" s="127">
        <v>3.2080071859360961</v>
      </c>
      <c r="AI242" s="121"/>
    </row>
    <row r="243" spans="1:35" ht="16" x14ac:dyDescent="0.15">
      <c r="A243" s="133" t="s">
        <v>876</v>
      </c>
      <c r="B243" s="133" t="s">
        <v>877</v>
      </c>
      <c r="C243" s="133" t="s">
        <v>878</v>
      </c>
      <c r="D243" s="133" t="s">
        <v>94</v>
      </c>
      <c r="E243" s="133" t="s">
        <v>76</v>
      </c>
      <c r="F243" s="127" t="s">
        <v>52</v>
      </c>
      <c r="G243" s="127">
        <v>11.632611774226191</v>
      </c>
      <c r="H243" s="127">
        <v>-14.413434819378992</v>
      </c>
      <c r="I243" s="127">
        <v>6.952286843591196</v>
      </c>
      <c r="J243" s="127">
        <v>-1.3198706526765136E-2</v>
      </c>
      <c r="K243" s="127">
        <v>7.8542670450795384</v>
      </c>
      <c r="L243" s="127">
        <v>2.7354507068110934</v>
      </c>
      <c r="M243" s="127">
        <v>3.8956397426733247</v>
      </c>
      <c r="N243" s="127">
        <v>3.8986354775828431</v>
      </c>
      <c r="O243" s="127">
        <v>4.9939300297980367</v>
      </c>
      <c r="P243" s="127">
        <v>4.9561149944815241</v>
      </c>
      <c r="Q243" s="127">
        <v>4.8022033049574446</v>
      </c>
      <c r="R243" s="127">
        <v>4.9500692818577079</v>
      </c>
      <c r="S243" s="127">
        <v>4.9487821534259098</v>
      </c>
      <c r="T243" s="127">
        <v>0</v>
      </c>
      <c r="U243" s="127">
        <v>0</v>
      </c>
      <c r="V243" s="127">
        <v>0</v>
      </c>
      <c r="W243" s="127">
        <v>0</v>
      </c>
      <c r="X243" s="143">
        <v>0</v>
      </c>
      <c r="Y243" s="127">
        <v>0</v>
      </c>
      <c r="Z243" s="127">
        <v>0</v>
      </c>
      <c r="AA243" s="143">
        <v>2.1690091965989922</v>
      </c>
      <c r="AB243" s="127">
        <v>2.1229619565217295</v>
      </c>
      <c r="AC243" s="128">
        <v>2.0788292033926403</v>
      </c>
      <c r="AD243" s="128">
        <v>2.0364939719778485</v>
      </c>
      <c r="AE243" s="128">
        <v>1.9998403321092091</v>
      </c>
      <c r="AF243" s="128">
        <v>1.9997651939106895</v>
      </c>
      <c r="AG243" s="127">
        <v>0</v>
      </c>
      <c r="AH243" s="127">
        <v>2.9887968078575895</v>
      </c>
      <c r="AI243" s="121"/>
    </row>
    <row r="244" spans="1:35" ht="16" x14ac:dyDescent="0.15">
      <c r="A244" s="133" t="s">
        <v>879</v>
      </c>
      <c r="B244" s="133" t="s">
        <v>880</v>
      </c>
      <c r="C244" s="133" t="s">
        <v>881</v>
      </c>
      <c r="D244" s="133" t="s">
        <v>94</v>
      </c>
      <c r="E244" s="133" t="s">
        <v>76</v>
      </c>
      <c r="F244" s="127" t="s">
        <v>52</v>
      </c>
      <c r="G244" s="127">
        <v>10.591549295774641</v>
      </c>
      <c r="H244" s="127">
        <v>0</v>
      </c>
      <c r="I244" s="127">
        <v>5.9602649006622528</v>
      </c>
      <c r="J244" s="127">
        <v>5</v>
      </c>
      <c r="K244" s="127">
        <v>5.9981684981684964</v>
      </c>
      <c r="L244" s="127">
        <v>9.858411327093819</v>
      </c>
      <c r="M244" s="127">
        <v>11.905282013194125</v>
      </c>
      <c r="N244" s="127">
        <v>4.9191848208011351</v>
      </c>
      <c r="O244" s="127">
        <v>2.4112525117213579</v>
      </c>
      <c r="P244" s="127">
        <v>2.2236756049705377</v>
      </c>
      <c r="Q244" s="127">
        <v>2.9430582213691707</v>
      </c>
      <c r="R244" s="127">
        <v>2.9521441889372397</v>
      </c>
      <c r="S244" s="127">
        <v>2.9278599456685725</v>
      </c>
      <c r="T244" s="127">
        <v>1.9354838709677296</v>
      </c>
      <c r="U244" s="127">
        <v>-1.00690448791714</v>
      </c>
      <c r="V244" s="127">
        <v>0</v>
      </c>
      <c r="W244" s="127">
        <v>1.9761697181052114</v>
      </c>
      <c r="X244" s="143">
        <v>1.9948703334283335</v>
      </c>
      <c r="Y244" s="127">
        <v>1.9279128248113953</v>
      </c>
      <c r="Z244" s="127">
        <v>1.9736842105263275</v>
      </c>
      <c r="AA244" s="143">
        <v>1.9892473118279463</v>
      </c>
      <c r="AB244" s="127">
        <v>2.9783869267264063</v>
      </c>
      <c r="AC244" s="128">
        <v>2.9946250319938583</v>
      </c>
      <c r="AD244" s="128">
        <v>1.9880715705765439</v>
      </c>
      <c r="AE244" s="128">
        <v>1.9980506822612074</v>
      </c>
      <c r="AF244" s="128">
        <v>1.9827998088867576</v>
      </c>
      <c r="AG244" s="127">
        <v>3</v>
      </c>
      <c r="AH244" s="127">
        <v>2.9799818016378579</v>
      </c>
      <c r="AI244" s="121"/>
    </row>
    <row r="245" spans="1:35" ht="16" x14ac:dyDescent="0.15">
      <c r="A245" s="133" t="s">
        <v>882</v>
      </c>
      <c r="B245" s="133" t="s">
        <v>883</v>
      </c>
      <c r="C245" s="133" t="s">
        <v>884</v>
      </c>
      <c r="D245" s="133" t="s">
        <v>94</v>
      </c>
      <c r="E245" s="133" t="s">
        <v>78</v>
      </c>
      <c r="F245" s="127" t="s">
        <v>52</v>
      </c>
      <c r="G245" s="127">
        <v>4.9369265078905755</v>
      </c>
      <c r="H245" s="127">
        <v>8.7425577132103456</v>
      </c>
      <c r="I245" s="127">
        <v>8.9900044756079325</v>
      </c>
      <c r="J245" s="127">
        <v>3.8956416995181939</v>
      </c>
      <c r="K245" s="127">
        <v>4.2093752470290724</v>
      </c>
      <c r="L245" s="127">
        <v>13.249554344665412</v>
      </c>
      <c r="M245" s="127">
        <v>14.315058552976765</v>
      </c>
      <c r="N245" s="127">
        <v>4.900390625</v>
      </c>
      <c r="O245" s="127">
        <v>4.3009551471820515</v>
      </c>
      <c r="P245" s="127">
        <v>3.1150145486352727</v>
      </c>
      <c r="Q245" s="127">
        <v>1.9120905754449069</v>
      </c>
      <c r="R245" s="127">
        <v>3.2640546302351794</v>
      </c>
      <c r="S245" s="127">
        <v>3.4997532488896184</v>
      </c>
      <c r="T245" s="127">
        <v>2.4993046449715877</v>
      </c>
      <c r="U245" s="127">
        <v>0</v>
      </c>
      <c r="V245" s="127">
        <v>0</v>
      </c>
      <c r="W245" s="127">
        <v>0</v>
      </c>
      <c r="X245" s="143">
        <v>1.9902310435726545</v>
      </c>
      <c r="Y245" s="127">
        <v>1.9894030270549701</v>
      </c>
      <c r="Z245" s="127">
        <v>3.9898929668167327</v>
      </c>
      <c r="AA245" s="143">
        <v>4.9950902040611478</v>
      </c>
      <c r="AB245" s="127">
        <v>5.9944295017954063</v>
      </c>
      <c r="AC245" s="128">
        <v>2.9948411446089729</v>
      </c>
      <c r="AD245" s="128">
        <v>3.9945721843205995</v>
      </c>
      <c r="AE245" s="128">
        <v>1.0685186855476374</v>
      </c>
      <c r="AF245" s="128">
        <v>2.9943700098761323</v>
      </c>
      <c r="AG245" s="127">
        <v>5</v>
      </c>
      <c r="AH245" s="127">
        <v>4.9944707610543624</v>
      </c>
      <c r="AI245" s="121" t="s">
        <v>46</v>
      </c>
    </row>
    <row r="246" spans="1:35" ht="16" x14ac:dyDescent="0.15">
      <c r="A246" s="133" t="s">
        <v>885</v>
      </c>
      <c r="B246" s="133" t="s">
        <v>886</v>
      </c>
      <c r="C246" s="133" t="s">
        <v>887</v>
      </c>
      <c r="D246" s="133" t="s">
        <v>94</v>
      </c>
      <c r="E246" s="133" t="s">
        <v>78</v>
      </c>
      <c r="F246" s="127" t="s">
        <v>52</v>
      </c>
      <c r="G246" s="127">
        <v>4.1002454463247631</v>
      </c>
      <c r="H246" s="127">
        <v>7.5002481882259389</v>
      </c>
      <c r="I246" s="127">
        <v>10.428498868726052</v>
      </c>
      <c r="J246" s="127">
        <v>6.1110994961426854</v>
      </c>
      <c r="K246" s="127">
        <v>3.8440319974780266</v>
      </c>
      <c r="L246" s="127">
        <v>9.9990513234038616</v>
      </c>
      <c r="M246" s="127">
        <v>24.988357050452791</v>
      </c>
      <c r="N246" s="127">
        <v>7.5101432474952361</v>
      </c>
      <c r="O246" s="127">
        <v>4.4927089751489007</v>
      </c>
      <c r="P246" s="127">
        <v>4.9076212471131697</v>
      </c>
      <c r="Q246" s="127">
        <v>4.9005257672806408</v>
      </c>
      <c r="R246" s="127">
        <v>4.8993123772102223</v>
      </c>
      <c r="S246" s="127">
        <v>4.90034371574815</v>
      </c>
      <c r="T246" s="127">
        <v>4.4999898557487512</v>
      </c>
      <c r="U246" s="127">
        <v>0</v>
      </c>
      <c r="V246" s="127">
        <v>0</v>
      </c>
      <c r="W246" s="127">
        <v>0</v>
      </c>
      <c r="X246" s="143">
        <v>1.9900207738754006</v>
      </c>
      <c r="Y246" s="127">
        <v>1.9902154877027289</v>
      </c>
      <c r="Z246" s="127">
        <v>3.9914143063786156</v>
      </c>
      <c r="AA246" s="143">
        <v>5</v>
      </c>
      <c r="AB246" s="127">
        <v>5.9902555773997612</v>
      </c>
      <c r="AC246" s="128">
        <v>2.9903708124324524</v>
      </c>
      <c r="AD246" s="128">
        <v>3.9896324370037428</v>
      </c>
      <c r="AE246" s="128">
        <v>4.9901732667675684</v>
      </c>
      <c r="AF246" s="128">
        <v>2.9924520182459768</v>
      </c>
      <c r="AG246" s="127">
        <v>5</v>
      </c>
      <c r="AH246" s="127">
        <v>4.9899842135286097</v>
      </c>
      <c r="AI246" s="121"/>
    </row>
    <row r="247" spans="1:35" ht="18" x14ac:dyDescent="0.15">
      <c r="A247" s="133" t="s">
        <v>888</v>
      </c>
      <c r="B247" s="133" t="s">
        <v>889</v>
      </c>
      <c r="C247" s="133" t="s">
        <v>890</v>
      </c>
      <c r="D247" s="133" t="s">
        <v>94</v>
      </c>
      <c r="E247" s="133" t="s">
        <v>401</v>
      </c>
      <c r="F247" s="127" t="s">
        <v>52</v>
      </c>
      <c r="G247" s="127">
        <v>1.8211790564408403</v>
      </c>
      <c r="H247" s="127">
        <v>2.5865392028370877</v>
      </c>
      <c r="I247" s="127">
        <v>-0.82415861922117983</v>
      </c>
      <c r="J247" s="127">
        <v>-5.636453189527785</v>
      </c>
      <c r="K247" s="127">
        <v>-2.8185979282100675</v>
      </c>
      <c r="L247" s="127">
        <v>-4.5447033548173863</v>
      </c>
      <c r="M247" s="127">
        <v>18.999596029547547</v>
      </c>
      <c r="N247" s="127">
        <v>4.9999393799784286</v>
      </c>
      <c r="O247" s="127">
        <v>4.1660412216384799</v>
      </c>
      <c r="P247" s="127">
        <v>-1.5518827663413504E-2</v>
      </c>
      <c r="Q247" s="127">
        <v>1.5000166298961233</v>
      </c>
      <c r="R247" s="127">
        <v>2.5002184550856299</v>
      </c>
      <c r="S247" s="127">
        <v>2.4999733591926798</v>
      </c>
      <c r="T247" s="127">
        <v>1.4554981442397244E-2</v>
      </c>
      <c r="U247" s="127">
        <v>0</v>
      </c>
      <c r="V247" s="127">
        <v>0</v>
      </c>
      <c r="W247" s="127">
        <v>3.1184707019649193E-3</v>
      </c>
      <c r="X247" s="143">
        <v>2.0789156376015356E-3</v>
      </c>
      <c r="Y247" s="127">
        <v>1.9915597779764345</v>
      </c>
      <c r="Z247" s="127">
        <v>3.9899309023460567</v>
      </c>
      <c r="AA247" s="143">
        <v>4.9893666023109233</v>
      </c>
      <c r="AB247" s="127">
        <v>5.9890971548054743</v>
      </c>
      <c r="AC247" s="128">
        <v>2.9891495807792623</v>
      </c>
      <c r="AD247" s="128">
        <v>3.9901486257674978</v>
      </c>
      <c r="AE247" s="128">
        <v>4.9899674352817396</v>
      </c>
      <c r="AF247" s="128">
        <v>2.9896923366125754</v>
      </c>
      <c r="AG247" s="127">
        <v>5</v>
      </c>
      <c r="AH247" s="127">
        <v>4.9901486396430403</v>
      </c>
      <c r="AI247" s="147"/>
    </row>
    <row r="248" spans="1:35" ht="17" x14ac:dyDescent="0.15">
      <c r="A248" s="133" t="s">
        <v>891</v>
      </c>
      <c r="B248" s="133" t="s">
        <v>892</v>
      </c>
      <c r="C248" s="133" t="s">
        <v>893</v>
      </c>
      <c r="D248" s="133" t="s">
        <v>194</v>
      </c>
      <c r="E248" s="133" t="s">
        <v>76</v>
      </c>
      <c r="F248" s="127" t="s">
        <v>52</v>
      </c>
      <c r="G248" s="127">
        <v>23.348837209302317</v>
      </c>
      <c r="H248" s="127">
        <v>29.958521870286575</v>
      </c>
      <c r="I248" s="127">
        <v>9.7780356883795179</v>
      </c>
      <c r="J248" s="127">
        <v>3.422756706753006</v>
      </c>
      <c r="K248" s="127">
        <v>8.7912087912087884</v>
      </c>
      <c r="L248" s="127">
        <v>9.6781771200375744</v>
      </c>
      <c r="M248" s="127">
        <v>14.467766116941533</v>
      </c>
      <c r="N248" s="127">
        <v>4.9957900645523523</v>
      </c>
      <c r="O248" s="127">
        <v>4.9986634589681955</v>
      </c>
      <c r="P248" s="127">
        <v>4.7012898845892721</v>
      </c>
      <c r="Q248" s="127">
        <v>4.9035500081050571</v>
      </c>
      <c r="R248" s="127">
        <v>2.8973190141389153</v>
      </c>
      <c r="S248" s="127" t="s">
        <v>52</v>
      </c>
      <c r="T248" s="127" t="s">
        <v>52</v>
      </c>
      <c r="U248" s="127" t="s">
        <v>52</v>
      </c>
      <c r="V248" s="127" t="s">
        <v>52</v>
      </c>
      <c r="W248" s="127" t="s">
        <v>52</v>
      </c>
      <c r="X248" s="143" t="s">
        <v>52</v>
      </c>
      <c r="Y248" s="127" t="s">
        <v>52</v>
      </c>
      <c r="Z248" s="127" t="s">
        <v>52</v>
      </c>
      <c r="AA248" s="143" t="s">
        <v>52</v>
      </c>
      <c r="AB248" s="127" t="s">
        <v>52</v>
      </c>
      <c r="AC248" s="128" t="s">
        <v>52</v>
      </c>
      <c r="AD248" s="128" t="s">
        <v>52</v>
      </c>
      <c r="AE248" s="128" t="s">
        <v>52</v>
      </c>
      <c r="AF248" s="128" t="s">
        <v>52</v>
      </c>
      <c r="AG248" s="127" t="s">
        <v>52</v>
      </c>
      <c r="AH248" s="127" t="s">
        <v>52</v>
      </c>
      <c r="AI248" s="121"/>
    </row>
    <row r="249" spans="1:35" ht="16" x14ac:dyDescent="0.15">
      <c r="A249" s="133" t="s">
        <v>894</v>
      </c>
      <c r="B249" s="133" t="s">
        <v>895</v>
      </c>
      <c r="C249" s="133" t="s">
        <v>896</v>
      </c>
      <c r="D249" s="133" t="s">
        <v>94</v>
      </c>
      <c r="E249" s="133" t="s">
        <v>401</v>
      </c>
      <c r="F249" s="127" t="s">
        <v>52</v>
      </c>
      <c r="G249" s="127">
        <v>0.83937971261913447</v>
      </c>
      <c r="H249" s="127">
        <v>0.75714823175320589</v>
      </c>
      <c r="I249" s="127">
        <v>7.4749124854142366</v>
      </c>
      <c r="J249" s="127">
        <v>5.0007599939200418</v>
      </c>
      <c r="K249" s="127">
        <v>13.106956737529998</v>
      </c>
      <c r="L249" s="127">
        <v>9.2935239697224574</v>
      </c>
      <c r="M249" s="127">
        <v>13.896649212907988</v>
      </c>
      <c r="N249" s="127">
        <v>4.6795135420950658</v>
      </c>
      <c r="O249" s="127">
        <v>3.4993685982881857</v>
      </c>
      <c r="P249" s="127">
        <v>0.11252101296025785</v>
      </c>
      <c r="Q249" s="127">
        <v>0.13270681273442619</v>
      </c>
      <c r="R249" s="127">
        <v>2.5194401244168034</v>
      </c>
      <c r="S249" s="127">
        <v>3.2147002954833255</v>
      </c>
      <c r="T249" s="127">
        <v>2.0448590964278424E-2</v>
      </c>
      <c r="U249" s="127">
        <v>-3.833326944445048E-3</v>
      </c>
      <c r="V249" s="127">
        <v>0</v>
      </c>
      <c r="W249" s="127">
        <v>0</v>
      </c>
      <c r="X249" s="143">
        <v>0</v>
      </c>
      <c r="Y249" s="127">
        <v>0</v>
      </c>
      <c r="Z249" s="127">
        <v>0</v>
      </c>
      <c r="AA249" s="143">
        <v>1.960182984487191</v>
      </c>
      <c r="AB249" s="127">
        <v>5.9228995388008743</v>
      </c>
      <c r="AC249" s="128">
        <v>4.9882865188480618</v>
      </c>
      <c r="AD249" s="128">
        <v>3.8992945207023233</v>
      </c>
      <c r="AE249" s="128">
        <v>4.922229212313165</v>
      </c>
      <c r="AF249" s="128">
        <v>1.9941984038374001</v>
      </c>
      <c r="AG249" s="127">
        <v>2.2000000000000002</v>
      </c>
      <c r="AH249" s="127">
        <v>4.9893369042305284</v>
      </c>
      <c r="AI249" s="121"/>
    </row>
    <row r="250" spans="1:35" ht="16" x14ac:dyDescent="0.15">
      <c r="A250" s="133" t="s">
        <v>897</v>
      </c>
      <c r="B250" s="17" t="s">
        <v>898</v>
      </c>
      <c r="C250" s="133" t="s">
        <v>899</v>
      </c>
      <c r="D250" s="133" t="s">
        <v>94</v>
      </c>
      <c r="E250" s="133" t="s">
        <v>82</v>
      </c>
      <c r="F250" s="127" t="s">
        <v>52</v>
      </c>
      <c r="G250" s="127">
        <v>4.7109207708779337</v>
      </c>
      <c r="H250" s="127">
        <v>13.040899795501019</v>
      </c>
      <c r="I250" s="127">
        <v>8.9530907972574596</v>
      </c>
      <c r="J250" s="127">
        <v>8.3967057417062563</v>
      </c>
      <c r="K250" s="127">
        <v>6.3354931605471592</v>
      </c>
      <c r="L250" s="127">
        <v>9.2020916463792446</v>
      </c>
      <c r="M250" s="127">
        <v>12.50148403181764</v>
      </c>
      <c r="N250" s="127">
        <v>-0.83368509919797873</v>
      </c>
      <c r="O250" s="127">
        <v>3.7033095668830498</v>
      </c>
      <c r="P250" s="127">
        <v>4.7511544381734154</v>
      </c>
      <c r="Q250" s="127">
        <v>4.9471003134796234</v>
      </c>
      <c r="R250" s="127">
        <v>3.9018015495192628</v>
      </c>
      <c r="S250" s="127">
        <v>2.4436259096217725</v>
      </c>
      <c r="T250" s="127">
        <v>2.0959396650004294</v>
      </c>
      <c r="U250" s="127">
        <v>0</v>
      </c>
      <c r="V250" s="127">
        <v>0</v>
      </c>
      <c r="W250" s="127">
        <v>0</v>
      </c>
      <c r="X250" s="143">
        <v>1.9927847448891978</v>
      </c>
      <c r="Y250" s="127">
        <v>1.99595755432036</v>
      </c>
      <c r="Z250" s="127">
        <v>3.9963669391462231</v>
      </c>
      <c r="AA250" s="143">
        <v>3.9936482731242506</v>
      </c>
      <c r="AB250" s="127">
        <v>4.993128721942286</v>
      </c>
      <c r="AC250" s="128">
        <v>4.988365328679456</v>
      </c>
      <c r="AD250" s="128">
        <v>3.9894722260700899</v>
      </c>
      <c r="AE250" s="128">
        <v>4.9953376848274944</v>
      </c>
      <c r="AF250" s="128">
        <v>2.9941639177873647</v>
      </c>
      <c r="AG250" s="127">
        <v>5</v>
      </c>
      <c r="AH250" s="127">
        <v>4.9920807180148952</v>
      </c>
      <c r="AI250" s="121"/>
    </row>
    <row r="251" spans="1:35" ht="16" x14ac:dyDescent="0.15">
      <c r="A251" s="17" t="s">
        <v>900</v>
      </c>
      <c r="B251" s="133" t="s">
        <v>901</v>
      </c>
      <c r="C251" s="17" t="s">
        <v>902</v>
      </c>
      <c r="D251" s="133" t="s">
        <v>94</v>
      </c>
      <c r="E251" s="133" t="s">
        <v>88</v>
      </c>
      <c r="F251" s="127" t="s">
        <v>52</v>
      </c>
      <c r="G251" s="127" t="s">
        <v>52</v>
      </c>
      <c r="H251" s="127" t="s">
        <v>52</v>
      </c>
      <c r="I251" s="127" t="s">
        <v>52</v>
      </c>
      <c r="J251" s="127" t="s">
        <v>52</v>
      </c>
      <c r="K251" s="127" t="s">
        <v>52</v>
      </c>
      <c r="L251" s="127" t="s">
        <v>52</v>
      </c>
      <c r="M251" s="127" t="s">
        <v>52</v>
      </c>
      <c r="N251" s="127" t="s">
        <v>52</v>
      </c>
      <c r="O251" s="127">
        <v>3.2520325203252014</v>
      </c>
      <c r="P251" s="127">
        <v>3.9370078740157339</v>
      </c>
      <c r="Q251" s="127">
        <v>3.7878787878787818</v>
      </c>
      <c r="R251" s="127">
        <v>3.5036496350365098</v>
      </c>
      <c r="S251" s="127">
        <v>3.5260930888575359</v>
      </c>
      <c r="T251" s="127">
        <v>2.8610354223433205</v>
      </c>
      <c r="U251" s="127">
        <v>0</v>
      </c>
      <c r="V251" s="127">
        <v>0</v>
      </c>
      <c r="W251" s="127">
        <v>0</v>
      </c>
      <c r="X251" s="143">
        <v>1.9867549668874052</v>
      </c>
      <c r="Y251" s="127">
        <v>1.9480519480519654</v>
      </c>
      <c r="Z251" s="127">
        <v>1.9108280254777066</v>
      </c>
      <c r="AA251" s="143">
        <v>1.8749999999999822</v>
      </c>
      <c r="AB251" s="127">
        <v>2.9447852760736248</v>
      </c>
      <c r="AC251" s="128">
        <v>2.9797377830750982</v>
      </c>
      <c r="AD251" s="128">
        <v>1.9675925925926041</v>
      </c>
      <c r="AE251" s="128">
        <v>1.9296254256526506</v>
      </c>
      <c r="AF251" s="128">
        <v>1.8930957683741663</v>
      </c>
      <c r="AG251" s="127">
        <v>6</v>
      </c>
      <c r="AH251" s="127">
        <v>2.9896907216494841</v>
      </c>
      <c r="AI251" s="19"/>
    </row>
    <row r="252" spans="1:35" ht="16" x14ac:dyDescent="0.15">
      <c r="A252" s="133" t="s">
        <v>903</v>
      </c>
      <c r="B252" s="133" t="s">
        <v>904</v>
      </c>
      <c r="C252" s="133" t="s">
        <v>905</v>
      </c>
      <c r="D252" s="133" t="s">
        <v>94</v>
      </c>
      <c r="E252" s="133" t="s">
        <v>86</v>
      </c>
      <c r="F252" s="127" t="s">
        <v>52</v>
      </c>
      <c r="G252" s="127">
        <v>12.617332460161549</v>
      </c>
      <c r="H252" s="127">
        <v>-6.1639852684628949</v>
      </c>
      <c r="I252" s="127">
        <v>8.4073538525098144</v>
      </c>
      <c r="J252" s="127">
        <v>6.1928353658536679</v>
      </c>
      <c r="K252" s="127">
        <v>8.1284765835277284</v>
      </c>
      <c r="L252" s="127">
        <v>22.203783604381016</v>
      </c>
      <c r="M252" s="127">
        <v>28.938077131993481</v>
      </c>
      <c r="N252" s="127">
        <v>11.279620853080559</v>
      </c>
      <c r="O252" s="127">
        <v>4.9403747870528036</v>
      </c>
      <c r="P252" s="127">
        <v>4.9512987012987111</v>
      </c>
      <c r="Q252" s="127">
        <v>4.992695711953246</v>
      </c>
      <c r="R252" s="127">
        <v>4.9680798821410974</v>
      </c>
      <c r="S252" s="127">
        <v>4.9902534113060568</v>
      </c>
      <c r="T252" s="127">
        <v>2.9929446713702106</v>
      </c>
      <c r="U252" s="127">
        <v>0</v>
      </c>
      <c r="V252" s="127">
        <v>0</v>
      </c>
      <c r="W252" s="127">
        <v>2.0118257859821114</v>
      </c>
      <c r="X252" s="143">
        <v>1.9862868452675597</v>
      </c>
      <c r="Y252" s="127">
        <v>1.9891876906016126</v>
      </c>
      <c r="Z252" s="127">
        <v>3.3978933061501904</v>
      </c>
      <c r="AA252" s="143">
        <v>3.2862306933946872</v>
      </c>
      <c r="AB252" s="127">
        <v>7.6360165447025175</v>
      </c>
      <c r="AC252" s="128">
        <v>14.188590008867873</v>
      </c>
      <c r="AD252" s="128">
        <v>5.1773233238415761</v>
      </c>
      <c r="AE252" s="128">
        <v>7.3837066207236024</v>
      </c>
      <c r="AF252" s="128">
        <v>4.584001833600734</v>
      </c>
      <c r="AG252" s="127">
        <v>6.6</v>
      </c>
      <c r="AH252" s="127">
        <v>5.3464939337857169</v>
      </c>
      <c r="AI252" s="121"/>
    </row>
    <row r="253" spans="1:35" ht="17" x14ac:dyDescent="0.15">
      <c r="A253" s="133" t="s">
        <v>906</v>
      </c>
      <c r="B253" s="133" t="s">
        <v>907</v>
      </c>
      <c r="C253" s="133" t="s">
        <v>908</v>
      </c>
      <c r="D253" s="133" t="s">
        <v>194</v>
      </c>
      <c r="E253" s="133" t="s">
        <v>76</v>
      </c>
      <c r="F253" s="127" t="s">
        <v>52</v>
      </c>
      <c r="G253" s="127">
        <v>15.855307640297497</v>
      </c>
      <c r="H253" s="127">
        <v>7.7327108257951664</v>
      </c>
      <c r="I253" s="127">
        <v>6.2477428674611701</v>
      </c>
      <c r="J253" s="127">
        <v>3.0166553365057638</v>
      </c>
      <c r="K253" s="127">
        <v>13.791965685061442</v>
      </c>
      <c r="L253" s="127">
        <v>4.9438202247191043</v>
      </c>
      <c r="M253" s="127">
        <v>4.8905159908820792</v>
      </c>
      <c r="N253" s="127">
        <v>8.1791241356602029</v>
      </c>
      <c r="O253" s="127">
        <v>4.7239301150544719</v>
      </c>
      <c r="P253" s="127">
        <v>3.4412602453060401</v>
      </c>
      <c r="Q253" s="127">
        <v>2.4894633323967525</v>
      </c>
      <c r="R253" s="127">
        <v>1.4694593705450103</v>
      </c>
      <c r="S253" s="127" t="s">
        <v>52</v>
      </c>
      <c r="T253" s="127" t="s">
        <v>52</v>
      </c>
      <c r="U253" s="127" t="s">
        <v>52</v>
      </c>
      <c r="V253" s="127" t="s">
        <v>52</v>
      </c>
      <c r="W253" s="127" t="s">
        <v>52</v>
      </c>
      <c r="X253" s="143" t="s">
        <v>52</v>
      </c>
      <c r="Y253" s="127" t="s">
        <v>52</v>
      </c>
      <c r="Z253" s="127" t="s">
        <v>52</v>
      </c>
      <c r="AA253" s="143" t="s">
        <v>52</v>
      </c>
      <c r="AB253" s="127" t="s">
        <v>52</v>
      </c>
      <c r="AC253" s="128" t="s">
        <v>52</v>
      </c>
      <c r="AD253" s="128" t="s">
        <v>52</v>
      </c>
      <c r="AE253" s="128" t="s">
        <v>52</v>
      </c>
      <c r="AF253" s="128" t="s">
        <v>52</v>
      </c>
      <c r="AG253" s="127" t="s">
        <v>52</v>
      </c>
      <c r="AH253" s="127" t="s">
        <v>52</v>
      </c>
      <c r="AI253" s="121"/>
    </row>
    <row r="254" spans="1:35" ht="17" x14ac:dyDescent="0.15">
      <c r="A254" s="133" t="s">
        <v>909</v>
      </c>
      <c r="B254" s="133" t="s">
        <v>910</v>
      </c>
      <c r="C254" s="133" t="s">
        <v>911</v>
      </c>
      <c r="D254" s="133" t="s">
        <v>194</v>
      </c>
      <c r="E254" s="133" t="s">
        <v>76</v>
      </c>
      <c r="F254" s="127" t="s">
        <v>52</v>
      </c>
      <c r="G254" s="127">
        <v>21.735384615384604</v>
      </c>
      <c r="H254" s="127">
        <v>8.7756546355272462</v>
      </c>
      <c r="I254" s="127">
        <v>3.5969885677107385</v>
      </c>
      <c r="J254" s="127">
        <v>3.0055625336443654</v>
      </c>
      <c r="K254" s="127">
        <v>4.6163226199808349</v>
      </c>
      <c r="L254" s="127">
        <v>16.718008492215475</v>
      </c>
      <c r="M254" s="127">
        <v>2.9816677366431179</v>
      </c>
      <c r="N254" s="127">
        <v>8.9907875597423157</v>
      </c>
      <c r="O254" s="127">
        <v>4.7346679377184557</v>
      </c>
      <c r="P254" s="127">
        <v>4.7633495145631031</v>
      </c>
      <c r="Q254" s="127">
        <v>4.7494931943237617</v>
      </c>
      <c r="R254" s="127">
        <v>4.7497926458391078</v>
      </c>
      <c r="S254" s="127">
        <v>4.7508445945946107</v>
      </c>
      <c r="T254" s="127">
        <v>3.5023180810320582</v>
      </c>
      <c r="U254" s="127">
        <v>0</v>
      </c>
      <c r="V254" s="127">
        <v>0</v>
      </c>
      <c r="W254" s="127">
        <v>0</v>
      </c>
      <c r="X254" s="143">
        <v>0</v>
      </c>
      <c r="Y254" s="127">
        <v>0</v>
      </c>
      <c r="Z254" s="127">
        <v>0</v>
      </c>
      <c r="AA254" s="143">
        <v>0</v>
      </c>
      <c r="AB254" s="127">
        <v>0</v>
      </c>
      <c r="AC254" s="128">
        <v>0</v>
      </c>
      <c r="AD254" s="128">
        <v>0</v>
      </c>
      <c r="AE254" s="128" t="s">
        <v>52</v>
      </c>
      <c r="AF254" s="128" t="s">
        <v>52</v>
      </c>
      <c r="AG254" s="127" t="s">
        <v>52</v>
      </c>
      <c r="AH254" s="127" t="s">
        <v>52</v>
      </c>
      <c r="AI254" s="121"/>
    </row>
    <row r="255" spans="1:35" ht="16" x14ac:dyDescent="0.15">
      <c r="A255" s="133" t="s">
        <v>912</v>
      </c>
      <c r="B255" s="133" t="s">
        <v>913</v>
      </c>
      <c r="C255" s="133" t="s">
        <v>914</v>
      </c>
      <c r="D255" s="133" t="s">
        <v>94</v>
      </c>
      <c r="E255" s="133" t="s">
        <v>76</v>
      </c>
      <c r="F255" s="127" t="s">
        <v>52</v>
      </c>
      <c r="G255" s="127">
        <v>14.544623819677113</v>
      </c>
      <c r="H255" s="127">
        <v>9.4402340114346543</v>
      </c>
      <c r="I255" s="127">
        <v>3.4503705503584001</v>
      </c>
      <c r="J255" s="127">
        <v>6.2595419847328202</v>
      </c>
      <c r="K255" s="127">
        <v>5.9792219274977754</v>
      </c>
      <c r="L255" s="127">
        <v>10.167900719574519</v>
      </c>
      <c r="M255" s="127">
        <v>3.43619840969329</v>
      </c>
      <c r="N255" s="127">
        <v>4.2829687928983304</v>
      </c>
      <c r="O255" s="127">
        <v>1.7814831066257142</v>
      </c>
      <c r="P255" s="127">
        <v>-1.3364373167787562</v>
      </c>
      <c r="Q255" s="127">
        <v>0.36703661627196027</v>
      </c>
      <c r="R255" s="127">
        <v>1.7326948193295664</v>
      </c>
      <c r="S255" s="127">
        <v>3.0383430332078092</v>
      </c>
      <c r="T255" s="127">
        <v>2.8822991942852383</v>
      </c>
      <c r="U255" s="127">
        <v>-0.7912158889068337</v>
      </c>
      <c r="V255" s="127">
        <v>-0.1302083333333286</v>
      </c>
      <c r="W255" s="127">
        <v>-0.2200130378096361</v>
      </c>
      <c r="X255" s="143">
        <v>0</v>
      </c>
      <c r="Y255" s="127">
        <v>0</v>
      </c>
      <c r="Z255" s="127">
        <v>2.2294814209881553</v>
      </c>
      <c r="AA255" s="143">
        <v>3.68269691644032</v>
      </c>
      <c r="AB255" s="127">
        <v>3.7445103628939158</v>
      </c>
      <c r="AC255" s="128">
        <v>3.6093575937615974</v>
      </c>
      <c r="AD255" s="128">
        <v>3.4549494659881219</v>
      </c>
      <c r="AE255" s="128">
        <v>3.4573546733180769</v>
      </c>
      <c r="AF255" s="128">
        <v>3.244294133404769</v>
      </c>
      <c r="AG255" s="127">
        <v>3.2</v>
      </c>
      <c r="AH255" s="127">
        <v>3.135406848884688</v>
      </c>
      <c r="AI255" s="121"/>
    </row>
    <row r="256" spans="1:35" ht="17" x14ac:dyDescent="0.15">
      <c r="A256" s="144" t="s">
        <v>915</v>
      </c>
      <c r="B256" s="133" t="s">
        <v>52</v>
      </c>
      <c r="C256" s="133" t="s">
        <v>916</v>
      </c>
      <c r="D256" s="133" t="s">
        <v>194</v>
      </c>
      <c r="E256" s="133" t="s">
        <v>76</v>
      </c>
      <c r="F256" s="127" t="s">
        <v>52</v>
      </c>
      <c r="G256" s="127" t="s">
        <v>52</v>
      </c>
      <c r="H256" s="127" t="s">
        <v>52</v>
      </c>
      <c r="I256" s="127" t="s">
        <v>52</v>
      </c>
      <c r="J256" s="127" t="s">
        <v>52</v>
      </c>
      <c r="K256" s="127" t="s">
        <v>52</v>
      </c>
      <c r="L256" s="127" t="s">
        <v>52</v>
      </c>
      <c r="M256" s="127" t="s">
        <v>52</v>
      </c>
      <c r="N256" s="127" t="s">
        <v>52</v>
      </c>
      <c r="O256" s="127" t="s">
        <v>52</v>
      </c>
      <c r="P256" s="127" t="s">
        <v>52</v>
      </c>
      <c r="Q256" s="127" t="s">
        <v>52</v>
      </c>
      <c r="R256" s="127" t="s">
        <v>52</v>
      </c>
      <c r="S256" s="127" t="s">
        <v>52</v>
      </c>
      <c r="T256" s="127" t="s">
        <v>52</v>
      </c>
      <c r="U256" s="127" t="s">
        <v>52</v>
      </c>
      <c r="V256" s="127" t="s">
        <v>52</v>
      </c>
      <c r="W256" s="127" t="s">
        <v>52</v>
      </c>
      <c r="X256" s="143" t="s">
        <v>52</v>
      </c>
      <c r="Y256" s="127" t="s">
        <v>52</v>
      </c>
      <c r="Z256" s="127" t="s">
        <v>52</v>
      </c>
      <c r="AA256" s="143" t="s">
        <v>52</v>
      </c>
      <c r="AB256" s="127" t="s">
        <v>52</v>
      </c>
      <c r="AC256" s="128" t="s">
        <v>52</v>
      </c>
      <c r="AD256" s="128" t="s">
        <v>52</v>
      </c>
      <c r="AE256" s="128" t="s">
        <v>52</v>
      </c>
      <c r="AF256" s="128" t="s">
        <v>52</v>
      </c>
      <c r="AG256" s="127" t="s">
        <v>52</v>
      </c>
      <c r="AH256" s="127" t="s">
        <v>52</v>
      </c>
      <c r="AI256" s="130"/>
    </row>
    <row r="257" spans="1:35" ht="16" x14ac:dyDescent="0.15">
      <c r="A257" s="133" t="s">
        <v>917</v>
      </c>
      <c r="B257" s="133" t="s">
        <v>918</v>
      </c>
      <c r="C257" s="133" t="s">
        <v>919</v>
      </c>
      <c r="D257" s="133" t="s">
        <v>94</v>
      </c>
      <c r="E257" s="133" t="s">
        <v>78</v>
      </c>
      <c r="F257" s="127" t="s">
        <v>52</v>
      </c>
      <c r="G257" s="127">
        <v>3.4401299276538992</v>
      </c>
      <c r="H257" s="127">
        <v>11.701081612586052</v>
      </c>
      <c r="I257" s="127">
        <v>4.9707519309404802</v>
      </c>
      <c r="J257" s="127">
        <v>-0.74256421354469637</v>
      </c>
      <c r="K257" s="127">
        <v>9.9081543660743279</v>
      </c>
      <c r="L257" s="127">
        <v>4.4994110718492379</v>
      </c>
      <c r="M257" s="127">
        <v>9.5000237292961884</v>
      </c>
      <c r="N257" s="127">
        <v>-2.2169008895775164</v>
      </c>
      <c r="O257" s="127">
        <v>4.4999722976342156</v>
      </c>
      <c r="P257" s="127">
        <v>4.5797722308230675</v>
      </c>
      <c r="Q257" s="127">
        <v>3.8002534854245908</v>
      </c>
      <c r="R257" s="127">
        <v>3.7998300333095756</v>
      </c>
      <c r="S257" s="127">
        <v>3.1996085184871532</v>
      </c>
      <c r="T257" s="127">
        <v>0</v>
      </c>
      <c r="U257" s="127">
        <v>0</v>
      </c>
      <c r="V257" s="127">
        <v>0</v>
      </c>
      <c r="W257" s="127">
        <v>1.9496092574523516</v>
      </c>
      <c r="X257" s="143">
        <v>1.9498931136572972</v>
      </c>
      <c r="Y257" s="127">
        <v>1.9485703757643913</v>
      </c>
      <c r="Z257" s="127">
        <v>3.948296931206019</v>
      </c>
      <c r="AA257" s="143">
        <v>4.9896514612136844</v>
      </c>
      <c r="AB257" s="127">
        <v>4.9898672890858364</v>
      </c>
      <c r="AC257" s="128">
        <v>2.9899733373389914</v>
      </c>
      <c r="AD257" s="128">
        <v>3.989761241485934</v>
      </c>
      <c r="AE257" s="128">
        <v>4.9902873131973378</v>
      </c>
      <c r="AF257" s="128">
        <v>2.9896461897096334</v>
      </c>
      <c r="AG257" s="127">
        <v>5</v>
      </c>
      <c r="AH257" s="127">
        <v>4.9900236590624081</v>
      </c>
      <c r="AI257" s="121"/>
    </row>
    <row r="258" spans="1:35" ht="16" x14ac:dyDescent="0.15">
      <c r="A258" s="133" t="s">
        <v>920</v>
      </c>
      <c r="B258" s="133" t="s">
        <v>921</v>
      </c>
      <c r="C258" s="133" t="s">
        <v>922</v>
      </c>
      <c r="D258" s="133" t="s">
        <v>94</v>
      </c>
      <c r="E258" s="133" t="s">
        <v>227</v>
      </c>
      <c r="F258" s="127" t="s">
        <v>52</v>
      </c>
      <c r="G258" s="127">
        <v>6.2812494059048163</v>
      </c>
      <c r="H258" s="127">
        <v>8.8292639298810656</v>
      </c>
      <c r="I258" s="127">
        <v>13.237783731365369</v>
      </c>
      <c r="J258" s="127">
        <v>7.4954641120545773</v>
      </c>
      <c r="K258" s="127">
        <v>7.5034769575608635</v>
      </c>
      <c r="L258" s="127">
        <v>11.291700160771697</v>
      </c>
      <c r="M258" s="127">
        <v>12.601855404825884</v>
      </c>
      <c r="N258" s="127">
        <v>6.9799142043859916</v>
      </c>
      <c r="O258" s="127">
        <v>4.9992504871833461</v>
      </c>
      <c r="P258" s="127">
        <v>3.5727032621885968</v>
      </c>
      <c r="Q258" s="127">
        <v>4.9855267238705778</v>
      </c>
      <c r="R258" s="127">
        <v>4.2367248467541287</v>
      </c>
      <c r="S258" s="127">
        <v>3.9913088659014591</v>
      </c>
      <c r="T258" s="127">
        <v>2.4043120155038906</v>
      </c>
      <c r="U258" s="127">
        <v>0</v>
      </c>
      <c r="V258" s="127">
        <v>0</v>
      </c>
      <c r="W258" s="127">
        <v>1.9908037139984742</v>
      </c>
      <c r="X258" s="143">
        <v>0</v>
      </c>
      <c r="Y258" s="127">
        <v>0</v>
      </c>
      <c r="Z258" s="127">
        <v>1.9997825535461811</v>
      </c>
      <c r="AA258" s="143">
        <v>4.989909326056674</v>
      </c>
      <c r="AB258" s="127">
        <v>0</v>
      </c>
      <c r="AC258" s="128">
        <v>4.9903212269706065</v>
      </c>
      <c r="AD258" s="128">
        <v>3.9898400582778271</v>
      </c>
      <c r="AE258" s="128">
        <v>4.9898331142906747</v>
      </c>
      <c r="AF258" s="128">
        <v>1.9898793672537922</v>
      </c>
      <c r="AG258" s="127">
        <v>5</v>
      </c>
      <c r="AH258" s="127">
        <v>4.9899087931357746</v>
      </c>
      <c r="AI258" s="121"/>
    </row>
    <row r="259" spans="1:35" ht="17" x14ac:dyDescent="0.15">
      <c r="A259" s="133" t="s">
        <v>923</v>
      </c>
      <c r="B259" s="133" t="s">
        <v>52</v>
      </c>
      <c r="C259" s="133" t="s">
        <v>924</v>
      </c>
      <c r="D259" s="133" t="s">
        <v>194</v>
      </c>
      <c r="E259" s="133" t="s">
        <v>76</v>
      </c>
      <c r="F259" s="127" t="s">
        <v>52</v>
      </c>
      <c r="G259" s="127" t="s">
        <v>52</v>
      </c>
      <c r="H259" s="127" t="s">
        <v>52</v>
      </c>
      <c r="I259" s="127" t="s">
        <v>52</v>
      </c>
      <c r="J259" s="127" t="s">
        <v>52</v>
      </c>
      <c r="K259" s="127" t="s">
        <v>52</v>
      </c>
      <c r="L259" s="127" t="s">
        <v>52</v>
      </c>
      <c r="M259" s="127" t="s">
        <v>52</v>
      </c>
      <c r="N259" s="127" t="s">
        <v>52</v>
      </c>
      <c r="O259" s="127" t="s">
        <v>52</v>
      </c>
      <c r="P259" s="127" t="s">
        <v>52</v>
      </c>
      <c r="Q259" s="127" t="s">
        <v>52</v>
      </c>
      <c r="R259" s="127" t="s">
        <v>52</v>
      </c>
      <c r="S259" s="127" t="s">
        <v>52</v>
      </c>
      <c r="T259" s="127" t="s">
        <v>52</v>
      </c>
      <c r="U259" s="127" t="s">
        <v>52</v>
      </c>
      <c r="V259" s="127" t="s">
        <v>52</v>
      </c>
      <c r="W259" s="127" t="s">
        <v>52</v>
      </c>
      <c r="X259" s="143" t="s">
        <v>52</v>
      </c>
      <c r="Y259" s="127" t="s">
        <v>52</v>
      </c>
      <c r="Z259" s="127" t="s">
        <v>52</v>
      </c>
      <c r="AA259" s="143" t="s">
        <v>52</v>
      </c>
      <c r="AB259" s="127" t="s">
        <v>52</v>
      </c>
      <c r="AC259" s="128" t="s">
        <v>52</v>
      </c>
      <c r="AD259" s="128" t="s">
        <v>52</v>
      </c>
      <c r="AE259" s="128" t="s">
        <v>52</v>
      </c>
      <c r="AF259" s="128" t="s">
        <v>52</v>
      </c>
      <c r="AG259" s="127" t="s">
        <v>52</v>
      </c>
      <c r="AH259" s="127" t="s">
        <v>52</v>
      </c>
      <c r="AI259" s="121"/>
    </row>
    <row r="260" spans="1:35" ht="16" x14ac:dyDescent="0.15">
      <c r="A260" s="133" t="s">
        <v>925</v>
      </c>
      <c r="B260" s="133" t="s">
        <v>926</v>
      </c>
      <c r="C260" s="133" t="s">
        <v>927</v>
      </c>
      <c r="D260" s="133" t="s">
        <v>94</v>
      </c>
      <c r="E260" s="133" t="s">
        <v>74</v>
      </c>
      <c r="F260" s="127" t="s">
        <v>52</v>
      </c>
      <c r="G260" s="127">
        <v>4.4055913792357302</v>
      </c>
      <c r="H260" s="127">
        <v>6.040759930915371</v>
      </c>
      <c r="I260" s="127">
        <v>2.7948975204242288</v>
      </c>
      <c r="J260" s="127">
        <v>4.4288394260508142</v>
      </c>
      <c r="K260" s="127">
        <v>4.1172043793848303</v>
      </c>
      <c r="L260" s="127">
        <v>4.7459721606938814</v>
      </c>
      <c r="M260" s="127">
        <v>6.7335195717258927</v>
      </c>
      <c r="N260" s="127">
        <v>2.9499786233432985</v>
      </c>
      <c r="O260" s="127">
        <v>4.9479377684142491</v>
      </c>
      <c r="P260" s="127">
        <v>4.999372665592162</v>
      </c>
      <c r="Q260" s="127">
        <v>2.9974354967690715</v>
      </c>
      <c r="R260" s="127">
        <v>3.0101558177307481</v>
      </c>
      <c r="S260" s="127">
        <v>3.5000476491635339</v>
      </c>
      <c r="T260" s="127">
        <v>1.999715402579767</v>
      </c>
      <c r="U260" s="127">
        <v>-8.2064075630228217E-4</v>
      </c>
      <c r="V260" s="127">
        <v>0</v>
      </c>
      <c r="W260" s="127">
        <v>1.999097287760037</v>
      </c>
      <c r="X260" s="143">
        <v>0</v>
      </c>
      <c r="Y260" s="127">
        <v>1.950261885414073</v>
      </c>
      <c r="Z260" s="127">
        <v>3.9498086256559928</v>
      </c>
      <c r="AA260" s="143">
        <v>4.9901305800182261</v>
      </c>
      <c r="AB260" s="127">
        <v>5.9880109622323596</v>
      </c>
      <c r="AC260" s="128">
        <v>2.9896161665779797</v>
      </c>
      <c r="AD260" s="128">
        <v>3.990566787673222</v>
      </c>
      <c r="AE260" s="128">
        <v>4.9898076188049529</v>
      </c>
      <c r="AF260" s="128">
        <v>2.9898551691917441</v>
      </c>
      <c r="AG260" s="127">
        <v>5</v>
      </c>
      <c r="AH260" s="127">
        <v>4.9901521230451582</v>
      </c>
      <c r="AI260" s="121"/>
    </row>
    <row r="261" spans="1:35" ht="16" x14ac:dyDescent="0.15">
      <c r="A261" s="133" t="s">
        <v>928</v>
      </c>
      <c r="B261" s="133" t="s">
        <v>929</v>
      </c>
      <c r="C261" s="133" t="s">
        <v>930</v>
      </c>
      <c r="D261" s="133" t="s">
        <v>94</v>
      </c>
      <c r="E261" s="133" t="s">
        <v>74</v>
      </c>
      <c r="F261" s="127" t="s">
        <v>52</v>
      </c>
      <c r="G261" s="127">
        <v>8.5210534800897193</v>
      </c>
      <c r="H261" s="127">
        <v>7.7317847255047525</v>
      </c>
      <c r="I261" s="127">
        <v>4.5004387614391277</v>
      </c>
      <c r="J261" s="127">
        <v>3.9983205374280146</v>
      </c>
      <c r="K261" s="127">
        <v>3.4258821358125857</v>
      </c>
      <c r="L261" s="127">
        <v>2.6365390406298985</v>
      </c>
      <c r="M261" s="127">
        <v>2.4427613635128864</v>
      </c>
      <c r="N261" s="127">
        <v>2.5011933174224481</v>
      </c>
      <c r="O261" s="127">
        <v>3.999668850185742</v>
      </c>
      <c r="P261" s="127">
        <v>4.0010746482517021</v>
      </c>
      <c r="Q261" s="127">
        <v>3.9782240549565131</v>
      </c>
      <c r="R261" s="127">
        <v>3.9999263873680775</v>
      </c>
      <c r="S261" s="127">
        <v>4.9998230464326099</v>
      </c>
      <c r="T261" s="127">
        <v>4.9993680219085661</v>
      </c>
      <c r="U261" s="127">
        <v>0</v>
      </c>
      <c r="V261" s="127">
        <v>0</v>
      </c>
      <c r="W261" s="127">
        <v>0</v>
      </c>
      <c r="X261" s="143">
        <v>0</v>
      </c>
      <c r="Y261" s="127">
        <v>0</v>
      </c>
      <c r="Z261" s="127">
        <v>3.9901129943502811</v>
      </c>
      <c r="AA261" s="143">
        <v>4.9899675875906935</v>
      </c>
      <c r="AB261" s="127">
        <v>5.9898857739294042</v>
      </c>
      <c r="AC261" s="128">
        <v>2.9910884566038964</v>
      </c>
      <c r="AD261" s="128">
        <v>3.9883373286287549</v>
      </c>
      <c r="AE261" s="128">
        <v>4.9899307781468716</v>
      </c>
      <c r="AF261" s="128">
        <v>2.9900639582575241</v>
      </c>
      <c r="AG261" s="127">
        <v>5</v>
      </c>
      <c r="AH261" s="127">
        <v>4.9897899816333755</v>
      </c>
      <c r="AI261" s="121"/>
    </row>
    <row r="262" spans="1:35" ht="16" x14ac:dyDescent="0.15">
      <c r="A262" s="133" t="s">
        <v>931</v>
      </c>
      <c r="B262" s="133" t="s">
        <v>932</v>
      </c>
      <c r="C262" s="133" t="s">
        <v>933</v>
      </c>
      <c r="D262" s="133" t="s">
        <v>94</v>
      </c>
      <c r="E262" s="133" t="s">
        <v>401</v>
      </c>
      <c r="F262" s="127" t="s">
        <v>52</v>
      </c>
      <c r="G262" s="127">
        <v>-3.765951905547368</v>
      </c>
      <c r="H262" s="127">
        <v>-3.7653808681846073</v>
      </c>
      <c r="I262" s="127">
        <v>-2.1710193291962838</v>
      </c>
      <c r="J262" s="127">
        <v>-1.0789367777543646</v>
      </c>
      <c r="K262" s="127">
        <v>14.324460459529647</v>
      </c>
      <c r="L262" s="127">
        <v>7.7950247407307103</v>
      </c>
      <c r="M262" s="127">
        <v>21.140665283279887</v>
      </c>
      <c r="N262" s="127">
        <v>4.9948092395536037</v>
      </c>
      <c r="O262" s="127">
        <v>3.9859595347860051</v>
      </c>
      <c r="P262" s="127">
        <v>0</v>
      </c>
      <c r="Q262" s="127">
        <v>4.9932250933035363</v>
      </c>
      <c r="R262" s="127">
        <v>4.7478349465104372</v>
      </c>
      <c r="S262" s="127">
        <v>0</v>
      </c>
      <c r="T262" s="127">
        <v>0</v>
      </c>
      <c r="U262" s="127">
        <v>0</v>
      </c>
      <c r="V262" s="127">
        <v>0</v>
      </c>
      <c r="W262" s="127">
        <v>0</v>
      </c>
      <c r="X262" s="143">
        <v>0</v>
      </c>
      <c r="Y262" s="127">
        <v>1.9896464892088073</v>
      </c>
      <c r="Z262" s="127">
        <v>3.9896153438592652</v>
      </c>
      <c r="AA262" s="143">
        <v>4.9900647067814718</v>
      </c>
      <c r="AB262" s="127">
        <v>5.9903719232859753</v>
      </c>
      <c r="AC262" s="128">
        <v>2.9898172228123521</v>
      </c>
      <c r="AD262" s="128">
        <v>3.9904329192933075</v>
      </c>
      <c r="AE262" s="128">
        <v>4.9898680711714674</v>
      </c>
      <c r="AF262" s="128">
        <v>2.9903984754831319</v>
      </c>
      <c r="AG262" s="127">
        <v>5</v>
      </c>
      <c r="AH262" s="127">
        <v>4.9896065554015792</v>
      </c>
      <c r="AI262" s="121"/>
    </row>
    <row r="263" spans="1:35" ht="16" x14ac:dyDescent="0.15">
      <c r="A263" s="133" t="s">
        <v>934</v>
      </c>
      <c r="B263" s="17" t="s">
        <v>935</v>
      </c>
      <c r="C263" s="133" t="s">
        <v>936</v>
      </c>
      <c r="D263" s="133" t="s">
        <v>94</v>
      </c>
      <c r="E263" s="133" t="s">
        <v>82</v>
      </c>
      <c r="F263" s="127" t="s">
        <v>52</v>
      </c>
      <c r="G263" s="127">
        <v>5.5655296229802502</v>
      </c>
      <c r="H263" s="127">
        <v>14.517006802721099</v>
      </c>
      <c r="I263" s="127">
        <v>8.5080788879648281</v>
      </c>
      <c r="J263" s="127">
        <v>5.1597892287689149</v>
      </c>
      <c r="K263" s="127">
        <v>3.4918982234658529</v>
      </c>
      <c r="L263" s="127">
        <v>7.7215221710807782</v>
      </c>
      <c r="M263" s="127">
        <v>9.4608793107474014</v>
      </c>
      <c r="N263" s="127">
        <v>-1.1209231884985371</v>
      </c>
      <c r="O263" s="127">
        <v>2.5002426896484735</v>
      </c>
      <c r="P263" s="127">
        <v>4.8995569773437637</v>
      </c>
      <c r="Q263" s="127">
        <v>4.9505943722726613</v>
      </c>
      <c r="R263" s="127">
        <v>2.9497228063467844</v>
      </c>
      <c r="S263" s="127">
        <v>2.9004883664791095</v>
      </c>
      <c r="T263" s="127">
        <v>0</v>
      </c>
      <c r="U263" s="127">
        <v>0</v>
      </c>
      <c r="V263" s="127">
        <v>0</v>
      </c>
      <c r="W263" s="127">
        <v>-2.000360913110157</v>
      </c>
      <c r="X263" s="143">
        <v>1.9896329168699767</v>
      </c>
      <c r="Y263" s="127">
        <v>1.9896365573149</v>
      </c>
      <c r="Z263" s="127">
        <v>3.990157375772263</v>
      </c>
      <c r="AA263" s="143">
        <v>3.9902626695946797</v>
      </c>
      <c r="AB263" s="127">
        <v>5.9898178008414238</v>
      </c>
      <c r="AC263" s="128">
        <v>3.9902078892904536</v>
      </c>
      <c r="AD263" s="128">
        <v>3.9900786430910662</v>
      </c>
      <c r="AE263" s="128">
        <v>3.9898023308958037</v>
      </c>
      <c r="AF263" s="128">
        <v>3.9898639600601506</v>
      </c>
      <c r="AG263" s="127">
        <v>4</v>
      </c>
      <c r="AH263" s="127">
        <v>4.9901251659035584</v>
      </c>
      <c r="AI263" s="121"/>
    </row>
    <row r="264" spans="1:35" ht="16" x14ac:dyDescent="0.15">
      <c r="A264" s="17" t="s">
        <v>937</v>
      </c>
      <c r="B264" s="133" t="s">
        <v>938</v>
      </c>
      <c r="C264" s="17" t="s">
        <v>939</v>
      </c>
      <c r="D264" s="133" t="s">
        <v>94</v>
      </c>
      <c r="E264" s="133" t="s">
        <v>88</v>
      </c>
      <c r="F264" s="127" t="s">
        <v>52</v>
      </c>
      <c r="G264" s="127" t="s">
        <v>52</v>
      </c>
      <c r="H264" s="127" t="s">
        <v>52</v>
      </c>
      <c r="I264" s="127" t="s">
        <v>52</v>
      </c>
      <c r="J264" s="127" t="s">
        <v>52</v>
      </c>
      <c r="K264" s="127" t="s">
        <v>52</v>
      </c>
      <c r="L264" s="127" t="s">
        <v>52</v>
      </c>
      <c r="M264" s="127" t="s">
        <v>52</v>
      </c>
      <c r="N264" s="127" t="s">
        <v>52</v>
      </c>
      <c r="O264" s="127">
        <v>4.9556809024979884</v>
      </c>
      <c r="P264" s="127">
        <v>5.0095969289827309</v>
      </c>
      <c r="Q264" s="127">
        <v>4.9899469932370693</v>
      </c>
      <c r="R264" s="127">
        <v>4.7353760445682411</v>
      </c>
      <c r="S264" s="127">
        <v>3.7400265957446805</v>
      </c>
      <c r="T264" s="127">
        <v>1.9868610799551334</v>
      </c>
      <c r="U264" s="127">
        <v>0</v>
      </c>
      <c r="V264" s="127">
        <v>0</v>
      </c>
      <c r="W264" s="127">
        <v>0</v>
      </c>
      <c r="X264" s="143">
        <v>0</v>
      </c>
      <c r="Y264" s="127">
        <v>1.9010212097407608</v>
      </c>
      <c r="Z264" s="127">
        <v>0.98674067221709016</v>
      </c>
      <c r="AA264" s="143">
        <v>0</v>
      </c>
      <c r="AB264" s="127">
        <v>2.9923664122137206</v>
      </c>
      <c r="AC264" s="128">
        <v>2.9943670323154592</v>
      </c>
      <c r="AD264" s="128">
        <v>1.9861830742659681</v>
      </c>
      <c r="AE264" s="128">
        <v>1.9898391193903422</v>
      </c>
      <c r="AF264" s="128">
        <v>6.9185000691850007</v>
      </c>
      <c r="AG264" s="127">
        <v>6.5</v>
      </c>
      <c r="AH264" s="127">
        <v>2.9901543697581237</v>
      </c>
      <c r="AI264" s="19"/>
    </row>
    <row r="265" spans="1:35" ht="16" x14ac:dyDescent="0.15">
      <c r="A265" s="133" t="s">
        <v>940</v>
      </c>
      <c r="B265" s="133" t="s">
        <v>941</v>
      </c>
      <c r="C265" s="133" t="s">
        <v>942</v>
      </c>
      <c r="D265" s="133" t="s">
        <v>94</v>
      </c>
      <c r="E265" s="133" t="s">
        <v>86</v>
      </c>
      <c r="F265" s="127" t="s">
        <v>52</v>
      </c>
      <c r="G265" s="127">
        <v>16.495296434040682</v>
      </c>
      <c r="H265" s="127">
        <v>0.30046948356807945</v>
      </c>
      <c r="I265" s="127">
        <v>8.0134806216064476</v>
      </c>
      <c r="J265" s="127">
        <v>8.5110071069509416</v>
      </c>
      <c r="K265" s="127">
        <v>8.4504792332268437</v>
      </c>
      <c r="L265" s="127">
        <v>8.7936367653557141</v>
      </c>
      <c r="M265" s="127">
        <v>18.562144597887894</v>
      </c>
      <c r="N265" s="127">
        <v>14.993719310266101</v>
      </c>
      <c r="O265" s="127">
        <v>6.9712015888778467</v>
      </c>
      <c r="P265" s="127">
        <v>4.9851466765688883</v>
      </c>
      <c r="Q265" s="127">
        <v>11.371474047219039</v>
      </c>
      <c r="R265" s="127">
        <v>7.9475982532751175</v>
      </c>
      <c r="S265" s="127">
        <v>4.5013239187996419</v>
      </c>
      <c r="T265" s="127">
        <v>2.9490427927927954</v>
      </c>
      <c r="U265" s="127">
        <v>0</v>
      </c>
      <c r="V265" s="127">
        <v>2.5022219183701253</v>
      </c>
      <c r="W265" s="127">
        <v>1.9942639898619348</v>
      </c>
      <c r="X265" s="143">
        <v>1.9879675647397566</v>
      </c>
      <c r="Y265" s="127">
        <v>1.9876891510643757</v>
      </c>
      <c r="Z265" s="127">
        <v>1.9866716962152697</v>
      </c>
      <c r="AA265" s="143">
        <v>1.9911231660707518</v>
      </c>
      <c r="AB265" s="127">
        <v>7.2529465095194867</v>
      </c>
      <c r="AC265" s="128">
        <v>13.524936601859672</v>
      </c>
      <c r="AD265" s="128">
        <v>4.9640109208240357</v>
      </c>
      <c r="AE265" s="128">
        <v>7.0938756207141171</v>
      </c>
      <c r="AF265" s="128">
        <v>4.4159858688452198</v>
      </c>
      <c r="AG265" s="127">
        <v>6.3</v>
      </c>
      <c r="AH265" s="127">
        <v>4.752435871942728</v>
      </c>
      <c r="AI265" s="121"/>
    </row>
    <row r="266" spans="1:35" ht="16" x14ac:dyDescent="0.15">
      <c r="A266" s="133" t="s">
        <v>943</v>
      </c>
      <c r="B266" s="133" t="s">
        <v>944</v>
      </c>
      <c r="C266" s="133" t="s">
        <v>945</v>
      </c>
      <c r="D266" s="133" t="s">
        <v>94</v>
      </c>
      <c r="E266" s="133" t="s">
        <v>76</v>
      </c>
      <c r="F266" s="127" t="s">
        <v>52</v>
      </c>
      <c r="G266" s="127">
        <v>4.3694020818203683</v>
      </c>
      <c r="H266" s="127">
        <v>6.0187869650933408</v>
      </c>
      <c r="I266" s="127">
        <v>-2.1877050973529322E-2</v>
      </c>
      <c r="J266" s="127">
        <v>14.781181619256017</v>
      </c>
      <c r="K266" s="127">
        <v>6.0242112286722005</v>
      </c>
      <c r="L266" s="127">
        <v>15.499415625280946</v>
      </c>
      <c r="M266" s="127">
        <v>6.3283256791468716</v>
      </c>
      <c r="N266" s="127">
        <v>9.2459736456808344</v>
      </c>
      <c r="O266" s="127">
        <v>4.9319841854855042</v>
      </c>
      <c r="P266" s="127">
        <v>4.5788364518807043</v>
      </c>
      <c r="Q266" s="127">
        <v>4.0302882266731928</v>
      </c>
      <c r="R266" s="127">
        <v>4.5844094857947653</v>
      </c>
      <c r="S266" s="127">
        <v>4.0074086546556771</v>
      </c>
      <c r="T266" s="127">
        <v>3.7450758188980728</v>
      </c>
      <c r="U266" s="127">
        <v>0</v>
      </c>
      <c r="V266" s="127">
        <v>0</v>
      </c>
      <c r="W266" s="127">
        <v>1.992197659297787</v>
      </c>
      <c r="X266" s="143">
        <v>1.9940840473276156</v>
      </c>
      <c r="Y266" s="127">
        <v>1.9900995049752401</v>
      </c>
      <c r="Z266" s="127">
        <v>2.45134088346326</v>
      </c>
      <c r="AA266" s="143">
        <v>2.3926879456381389</v>
      </c>
      <c r="AB266" s="127">
        <v>2.9863999626115856</v>
      </c>
      <c r="AC266" s="128">
        <v>2.9905609003448852</v>
      </c>
      <c r="AD266" s="128">
        <v>2.2031284423881914</v>
      </c>
      <c r="AE266" s="128">
        <v>2.1556369907307609</v>
      </c>
      <c r="AF266" s="128">
        <v>2.1101498206372655</v>
      </c>
      <c r="AG266" s="127">
        <v>3</v>
      </c>
      <c r="AH266" s="127">
        <v>2.9898065655349497</v>
      </c>
      <c r="AI266" s="121"/>
    </row>
    <row r="267" spans="1:35" ht="17" x14ac:dyDescent="0.15">
      <c r="A267" s="133" t="s">
        <v>946</v>
      </c>
      <c r="B267" s="133" t="s">
        <v>52</v>
      </c>
      <c r="C267" s="133" t="s">
        <v>947</v>
      </c>
      <c r="D267" s="133" t="s">
        <v>194</v>
      </c>
      <c r="E267" s="133" t="s">
        <v>76</v>
      </c>
      <c r="F267" s="127" t="s">
        <v>52</v>
      </c>
      <c r="G267" s="127" t="s">
        <v>52</v>
      </c>
      <c r="H267" s="127" t="s">
        <v>52</v>
      </c>
      <c r="I267" s="127" t="s">
        <v>52</v>
      </c>
      <c r="J267" s="127" t="s">
        <v>52</v>
      </c>
      <c r="K267" s="127" t="s">
        <v>52</v>
      </c>
      <c r="L267" s="127" t="s">
        <v>52</v>
      </c>
      <c r="M267" s="127" t="s">
        <v>52</v>
      </c>
      <c r="N267" s="127" t="s">
        <v>52</v>
      </c>
      <c r="O267" s="127" t="s">
        <v>52</v>
      </c>
      <c r="P267" s="127" t="s">
        <v>52</v>
      </c>
      <c r="Q267" s="127" t="s">
        <v>52</v>
      </c>
      <c r="R267" s="127" t="s">
        <v>52</v>
      </c>
      <c r="S267" s="127" t="s">
        <v>52</v>
      </c>
      <c r="T267" s="127" t="s">
        <v>52</v>
      </c>
      <c r="U267" s="127" t="s">
        <v>52</v>
      </c>
      <c r="V267" s="127" t="s">
        <v>52</v>
      </c>
      <c r="W267" s="127" t="s">
        <v>52</v>
      </c>
      <c r="X267" s="143" t="s">
        <v>52</v>
      </c>
      <c r="Y267" s="127" t="s">
        <v>52</v>
      </c>
      <c r="Z267" s="127" t="s">
        <v>52</v>
      </c>
      <c r="AA267" s="143" t="s">
        <v>52</v>
      </c>
      <c r="AB267" s="127" t="s">
        <v>52</v>
      </c>
      <c r="AC267" s="128" t="s">
        <v>52</v>
      </c>
      <c r="AD267" s="128" t="s">
        <v>52</v>
      </c>
      <c r="AE267" s="128" t="s">
        <v>52</v>
      </c>
      <c r="AF267" s="128" t="s">
        <v>52</v>
      </c>
      <c r="AG267" s="127" t="s">
        <v>52</v>
      </c>
      <c r="AH267" s="127" t="s">
        <v>52</v>
      </c>
      <c r="AI267" s="121"/>
    </row>
    <row r="268" spans="1:35" ht="16" x14ac:dyDescent="0.15">
      <c r="A268" s="133" t="s">
        <v>948</v>
      </c>
      <c r="B268" s="133" t="s">
        <v>949</v>
      </c>
      <c r="C268" s="133" t="s">
        <v>950</v>
      </c>
      <c r="D268" s="133" t="s">
        <v>94</v>
      </c>
      <c r="E268" s="133" t="s">
        <v>74</v>
      </c>
      <c r="F268" s="127" t="s">
        <v>52</v>
      </c>
      <c r="G268" s="127">
        <v>4.9423653876519751</v>
      </c>
      <c r="H268" s="127">
        <v>9.8722707058548309</v>
      </c>
      <c r="I268" s="127">
        <v>4.5359789406412148</v>
      </c>
      <c r="J268" s="127">
        <v>4.4861717612809429</v>
      </c>
      <c r="K268" s="127">
        <v>4.9009500989105845</v>
      </c>
      <c r="L268" s="127">
        <v>4.9442231075697265</v>
      </c>
      <c r="M268" s="127">
        <v>7.948318843880898</v>
      </c>
      <c r="N268" s="127">
        <v>4.5437494138610219</v>
      </c>
      <c r="O268" s="127">
        <v>4.2543171114599829</v>
      </c>
      <c r="P268" s="127">
        <v>4.5442811968937633</v>
      </c>
      <c r="Q268" s="127">
        <v>4.5442854350353343</v>
      </c>
      <c r="R268" s="127">
        <v>4.7443316013226138</v>
      </c>
      <c r="S268" s="127">
        <v>2.9350695716715052</v>
      </c>
      <c r="T268" s="127">
        <v>2.544701125400465</v>
      </c>
      <c r="U268" s="127">
        <v>0</v>
      </c>
      <c r="V268" s="127">
        <v>0</v>
      </c>
      <c r="W268" s="127">
        <v>0</v>
      </c>
      <c r="X268" s="143">
        <v>1.9937872166196469</v>
      </c>
      <c r="Y268" s="127">
        <v>1.9993193063906567</v>
      </c>
      <c r="Z268" s="127">
        <v>3.9989733059548227</v>
      </c>
      <c r="AA268" s="143">
        <v>4.9903746483044742</v>
      </c>
      <c r="AB268" s="127">
        <v>4.9905970850963932</v>
      </c>
      <c r="AC268" s="128">
        <v>3.9906260961720674</v>
      </c>
      <c r="AD268" s="128">
        <v>3.9932250100476629</v>
      </c>
      <c r="AE268" s="128">
        <v>4.9889579020013777</v>
      </c>
      <c r="AF268" s="128">
        <v>2.9890960960763535</v>
      </c>
      <c r="AG268" s="127">
        <v>5</v>
      </c>
      <c r="AH268" s="127">
        <v>4.9795432024462958</v>
      </c>
      <c r="AI268" s="121"/>
    </row>
    <row r="269" spans="1:35" ht="17" x14ac:dyDescent="0.15">
      <c r="A269" s="144" t="s">
        <v>951</v>
      </c>
      <c r="B269" s="133" t="s">
        <v>52</v>
      </c>
      <c r="C269" s="144" t="s">
        <v>952</v>
      </c>
      <c r="D269" s="133" t="s">
        <v>194</v>
      </c>
      <c r="E269" s="133" t="s">
        <v>76</v>
      </c>
      <c r="F269" s="127" t="s">
        <v>52</v>
      </c>
      <c r="G269" s="127" t="s">
        <v>52</v>
      </c>
      <c r="H269" s="127" t="s">
        <v>52</v>
      </c>
      <c r="I269" s="127" t="s">
        <v>52</v>
      </c>
      <c r="J269" s="127" t="s">
        <v>52</v>
      </c>
      <c r="K269" s="127" t="s">
        <v>52</v>
      </c>
      <c r="L269" s="127" t="s">
        <v>52</v>
      </c>
      <c r="M269" s="127" t="s">
        <v>52</v>
      </c>
      <c r="N269" s="127" t="s">
        <v>52</v>
      </c>
      <c r="O269" s="127" t="s">
        <v>52</v>
      </c>
      <c r="P269" s="127" t="s">
        <v>52</v>
      </c>
      <c r="Q269" s="127" t="s">
        <v>52</v>
      </c>
      <c r="R269" s="127" t="s">
        <v>52</v>
      </c>
      <c r="S269" s="127" t="s">
        <v>52</v>
      </c>
      <c r="T269" s="127" t="s">
        <v>52</v>
      </c>
      <c r="U269" s="127" t="s">
        <v>52</v>
      </c>
      <c r="V269" s="127" t="s">
        <v>52</v>
      </c>
      <c r="W269" s="127" t="s">
        <v>52</v>
      </c>
      <c r="X269" s="143" t="s">
        <v>52</v>
      </c>
      <c r="Y269" s="127" t="s">
        <v>52</v>
      </c>
      <c r="Z269" s="127" t="s">
        <v>52</v>
      </c>
      <c r="AA269" s="143" t="s">
        <v>52</v>
      </c>
      <c r="AB269" s="127" t="s">
        <v>52</v>
      </c>
      <c r="AC269" s="128" t="s">
        <v>52</v>
      </c>
      <c r="AD269" s="128" t="s">
        <v>52</v>
      </c>
      <c r="AE269" s="128" t="s">
        <v>52</v>
      </c>
      <c r="AF269" s="128" t="s">
        <v>52</v>
      </c>
      <c r="AG269" s="127" t="s">
        <v>52</v>
      </c>
      <c r="AH269" s="127" t="s">
        <v>52</v>
      </c>
      <c r="AI269" s="130"/>
    </row>
    <row r="270" spans="1:35" ht="16" x14ac:dyDescent="0.15">
      <c r="A270" s="133" t="s">
        <v>953</v>
      </c>
      <c r="B270" s="133" t="s">
        <v>954</v>
      </c>
      <c r="C270" s="133" t="s">
        <v>955</v>
      </c>
      <c r="D270" s="133" t="s">
        <v>94</v>
      </c>
      <c r="E270" s="133" t="s">
        <v>78</v>
      </c>
      <c r="F270" s="127" t="s">
        <v>52</v>
      </c>
      <c r="G270" s="127" t="s">
        <v>52</v>
      </c>
      <c r="H270" s="127">
        <v>26.021212555539648</v>
      </c>
      <c r="I270" s="127">
        <v>3.4987205004265007</v>
      </c>
      <c r="J270" s="127">
        <v>10.668809494375068</v>
      </c>
      <c r="K270" s="127">
        <v>4.900208519511466</v>
      </c>
      <c r="L270" s="127">
        <v>5.2995882436461841</v>
      </c>
      <c r="M270" s="127">
        <v>5.3002977695375932</v>
      </c>
      <c r="N270" s="127">
        <v>4.8691736383814259</v>
      </c>
      <c r="O270" s="127">
        <v>2.4991096413126286</v>
      </c>
      <c r="P270" s="127">
        <v>2.6406965085227228</v>
      </c>
      <c r="Q270" s="127">
        <v>2.6404619357584238</v>
      </c>
      <c r="R270" s="127">
        <v>4.950009894365877</v>
      </c>
      <c r="S270" s="127">
        <v>4.4812972507048272</v>
      </c>
      <c r="T270" s="127">
        <v>1.9395866454689781</v>
      </c>
      <c r="U270" s="127">
        <v>0</v>
      </c>
      <c r="V270" s="127">
        <v>3.4757464888469229</v>
      </c>
      <c r="W270" s="127">
        <v>1.9715670699417558</v>
      </c>
      <c r="X270" s="143">
        <v>1.9893740262852955</v>
      </c>
      <c r="Y270" s="127">
        <v>1.9897379656104386</v>
      </c>
      <c r="Z270" s="127">
        <v>3.9986174584277334</v>
      </c>
      <c r="AA270" s="143">
        <v>4.9984859786855296</v>
      </c>
      <c r="AB270" s="127">
        <v>5.9991981374279968</v>
      </c>
      <c r="AC270" s="128">
        <v>2.9987126571022982</v>
      </c>
      <c r="AD270" s="128">
        <v>3.9982733850029373</v>
      </c>
      <c r="AE270" s="128">
        <v>4.9986680956245433</v>
      </c>
      <c r="AF270" s="128">
        <v>2.9983539046090675</v>
      </c>
      <c r="AG270" s="127">
        <v>5</v>
      </c>
      <c r="AH270" s="127">
        <v>4.99890889252592</v>
      </c>
      <c r="AI270" s="121"/>
    </row>
    <row r="271" spans="1:35" ht="16" x14ac:dyDescent="0.15">
      <c r="A271" s="133" t="s">
        <v>956</v>
      </c>
      <c r="B271" s="17" t="s">
        <v>957</v>
      </c>
      <c r="C271" s="133" t="s">
        <v>958</v>
      </c>
      <c r="D271" s="133" t="s">
        <v>94</v>
      </c>
      <c r="E271" s="133" t="s">
        <v>82</v>
      </c>
      <c r="F271" s="127" t="s">
        <v>52</v>
      </c>
      <c r="G271" s="127">
        <v>13.995859213250526</v>
      </c>
      <c r="H271" s="127">
        <v>8.0802760624772958</v>
      </c>
      <c r="I271" s="127">
        <v>5.6495656119242454</v>
      </c>
      <c r="J271" s="127">
        <v>6.8998425347139403</v>
      </c>
      <c r="K271" s="127">
        <v>5.9396806975256169</v>
      </c>
      <c r="L271" s="127">
        <v>8.9001558966868402</v>
      </c>
      <c r="M271" s="127">
        <v>9.301245840749047</v>
      </c>
      <c r="N271" s="127">
        <v>2.2997050147492502</v>
      </c>
      <c r="O271" s="127">
        <v>2.7001464838118068</v>
      </c>
      <c r="P271" s="127">
        <v>4.5002246181491614</v>
      </c>
      <c r="Q271" s="127">
        <v>4.2505400496523293</v>
      </c>
      <c r="R271" s="127">
        <v>3.8999195892868102</v>
      </c>
      <c r="S271" s="127">
        <v>2.8992409584759571</v>
      </c>
      <c r="T271" s="127">
        <v>2.5003133828960529</v>
      </c>
      <c r="U271" s="127">
        <v>0</v>
      </c>
      <c r="V271" s="127">
        <v>0</v>
      </c>
      <c r="W271" s="127">
        <v>0</v>
      </c>
      <c r="X271" s="143">
        <v>0</v>
      </c>
      <c r="Y271" s="127">
        <v>1.9896519285042435</v>
      </c>
      <c r="Z271" s="127">
        <v>3.9893003735645527</v>
      </c>
      <c r="AA271" s="143">
        <v>3.9897108390988034</v>
      </c>
      <c r="AB271" s="127">
        <v>5.9895255804431891</v>
      </c>
      <c r="AC271" s="128">
        <v>3.9900209238693085</v>
      </c>
      <c r="AD271" s="128">
        <v>3.9893822842018922</v>
      </c>
      <c r="AE271" s="128">
        <v>4.9898417092719489</v>
      </c>
      <c r="AF271" s="128">
        <v>2.989835410198618</v>
      </c>
      <c r="AG271" s="127">
        <v>5</v>
      </c>
      <c r="AH271" s="127">
        <v>4.9899702384854336</v>
      </c>
      <c r="AI271" s="121"/>
    </row>
    <row r="272" spans="1:35" ht="16" x14ac:dyDescent="0.15">
      <c r="A272" s="17" t="s">
        <v>959</v>
      </c>
      <c r="B272" s="133" t="s">
        <v>960</v>
      </c>
      <c r="C272" s="17" t="s">
        <v>961</v>
      </c>
      <c r="D272" s="133" t="s">
        <v>94</v>
      </c>
      <c r="E272" s="133" t="s">
        <v>88</v>
      </c>
      <c r="F272" s="127" t="s">
        <v>52</v>
      </c>
      <c r="G272" s="127" t="s">
        <v>52</v>
      </c>
      <c r="H272" s="127" t="s">
        <v>52</v>
      </c>
      <c r="I272" s="127" t="s">
        <v>52</v>
      </c>
      <c r="J272" s="127" t="s">
        <v>52</v>
      </c>
      <c r="K272" s="127" t="s">
        <v>52</v>
      </c>
      <c r="L272" s="127" t="s">
        <v>52</v>
      </c>
      <c r="M272" s="127" t="s">
        <v>52</v>
      </c>
      <c r="N272" s="127" t="s">
        <v>52</v>
      </c>
      <c r="O272" s="127">
        <v>4.9415774099318384</v>
      </c>
      <c r="P272" s="127">
        <v>4.9176525168174408</v>
      </c>
      <c r="Q272" s="127">
        <v>4.9745743975237815</v>
      </c>
      <c r="R272" s="127">
        <v>4.9494524010109444</v>
      </c>
      <c r="S272" s="127">
        <v>3.9935781657635943</v>
      </c>
      <c r="T272" s="127">
        <v>3.0104206869934416</v>
      </c>
      <c r="U272" s="127">
        <v>0</v>
      </c>
      <c r="V272" s="127">
        <v>0</v>
      </c>
      <c r="W272" s="127">
        <v>9.3668040464593503</v>
      </c>
      <c r="X272" s="143">
        <v>1.4902363823227072</v>
      </c>
      <c r="Y272" s="127">
        <v>1.9915611814345979</v>
      </c>
      <c r="Z272" s="127">
        <v>1.9692205858017564</v>
      </c>
      <c r="AA272" s="143">
        <v>1.9798766634209874</v>
      </c>
      <c r="AB272" s="127">
        <v>2.9758115849777056</v>
      </c>
      <c r="AC272" s="128">
        <v>2.9825374748879696</v>
      </c>
      <c r="AD272" s="128">
        <v>1.9807923169267605</v>
      </c>
      <c r="AE272" s="128">
        <v>1.9570335491465756</v>
      </c>
      <c r="AF272" s="128">
        <v>7.2160484918458643</v>
      </c>
      <c r="AG272" s="127">
        <v>6.7</v>
      </c>
      <c r="AH272" s="127">
        <v>2.9764156892420219</v>
      </c>
      <c r="AI272" s="19"/>
    </row>
    <row r="273" spans="1:35" ht="16" x14ac:dyDescent="0.15">
      <c r="A273" s="133" t="s">
        <v>962</v>
      </c>
      <c r="B273" s="133" t="s">
        <v>963</v>
      </c>
      <c r="C273" s="133" t="s">
        <v>964</v>
      </c>
      <c r="D273" s="133" t="s">
        <v>94</v>
      </c>
      <c r="E273" s="133" t="s">
        <v>86</v>
      </c>
      <c r="F273" s="127" t="s">
        <v>52</v>
      </c>
      <c r="G273" s="127">
        <v>15.313327449249783</v>
      </c>
      <c r="H273" s="127">
        <v>17.125908916953691</v>
      </c>
      <c r="I273" s="127">
        <v>4.2149975494200334</v>
      </c>
      <c r="J273" s="127">
        <v>6.28625176359931</v>
      </c>
      <c r="K273" s="127">
        <v>11.38643067846607</v>
      </c>
      <c r="L273" s="127">
        <v>26.072563559322035</v>
      </c>
      <c r="M273" s="127">
        <v>10.040962083814733</v>
      </c>
      <c r="N273" s="127">
        <v>14.64159587668226</v>
      </c>
      <c r="O273" s="127">
        <v>4.9371409541253826</v>
      </c>
      <c r="P273" s="127">
        <v>4.9904792129482871</v>
      </c>
      <c r="Q273" s="127">
        <v>5.0102017683065156</v>
      </c>
      <c r="R273" s="127">
        <v>15.428900402993676</v>
      </c>
      <c r="S273" s="127">
        <v>2.9987531172069879</v>
      </c>
      <c r="T273" s="127">
        <v>2.6753828460746973</v>
      </c>
      <c r="U273" s="127">
        <v>0</v>
      </c>
      <c r="V273" s="127">
        <v>2.4995578612273732</v>
      </c>
      <c r="W273" s="127">
        <v>0</v>
      </c>
      <c r="X273" s="143">
        <v>1.5011215275780643</v>
      </c>
      <c r="Y273" s="127">
        <v>1.9945602901178638</v>
      </c>
      <c r="Z273" s="127">
        <v>1.9888888888889067</v>
      </c>
      <c r="AA273" s="143">
        <v>1.9882340124196318</v>
      </c>
      <c r="AB273" s="127">
        <v>6.4092292901778647</v>
      </c>
      <c r="AC273" s="128">
        <v>12.046378557446168</v>
      </c>
      <c r="AD273" s="128">
        <v>4.4796846302020299</v>
      </c>
      <c r="AE273" s="128">
        <v>6.4314196286927068</v>
      </c>
      <c r="AF273" s="128">
        <v>4.0285219353019492</v>
      </c>
      <c r="AG273" s="127">
        <v>5.8</v>
      </c>
      <c r="AH273" s="127">
        <v>4.7578962778611418</v>
      </c>
      <c r="AI273" s="121"/>
    </row>
    <row r="274" spans="1:35" ht="17" x14ac:dyDescent="0.15">
      <c r="A274" s="133" t="s">
        <v>965</v>
      </c>
      <c r="B274" s="133" t="s">
        <v>52</v>
      </c>
      <c r="C274" s="133" t="s">
        <v>966</v>
      </c>
      <c r="D274" s="133" t="s">
        <v>194</v>
      </c>
      <c r="E274" s="133" t="s">
        <v>76</v>
      </c>
      <c r="F274" s="127" t="s">
        <v>52</v>
      </c>
      <c r="G274" s="127" t="s">
        <v>52</v>
      </c>
      <c r="H274" s="127" t="s">
        <v>52</v>
      </c>
      <c r="I274" s="127" t="s">
        <v>52</v>
      </c>
      <c r="J274" s="127" t="s">
        <v>52</v>
      </c>
      <c r="K274" s="127" t="s">
        <v>52</v>
      </c>
      <c r="L274" s="127" t="s">
        <v>52</v>
      </c>
      <c r="M274" s="127" t="s">
        <v>52</v>
      </c>
      <c r="N274" s="127" t="s">
        <v>52</v>
      </c>
      <c r="O274" s="127" t="s">
        <v>52</v>
      </c>
      <c r="P274" s="127" t="s">
        <v>52</v>
      </c>
      <c r="Q274" s="127" t="s">
        <v>52</v>
      </c>
      <c r="R274" s="127" t="s">
        <v>52</v>
      </c>
      <c r="S274" s="127" t="s">
        <v>52</v>
      </c>
      <c r="T274" s="127" t="s">
        <v>52</v>
      </c>
      <c r="U274" s="127" t="s">
        <v>52</v>
      </c>
      <c r="V274" s="127" t="s">
        <v>52</v>
      </c>
      <c r="W274" s="127" t="s">
        <v>52</v>
      </c>
      <c r="X274" s="143" t="s">
        <v>52</v>
      </c>
      <c r="Y274" s="127" t="s">
        <v>52</v>
      </c>
      <c r="Z274" s="127" t="s">
        <v>52</v>
      </c>
      <c r="AA274" s="143" t="s">
        <v>52</v>
      </c>
      <c r="AB274" s="127" t="s">
        <v>52</v>
      </c>
      <c r="AC274" s="128" t="s">
        <v>52</v>
      </c>
      <c r="AD274" s="128" t="s">
        <v>52</v>
      </c>
      <c r="AE274" s="128" t="s">
        <v>52</v>
      </c>
      <c r="AF274" s="128" t="s">
        <v>52</v>
      </c>
      <c r="AG274" s="127" t="s">
        <v>52</v>
      </c>
      <c r="AH274" s="127" t="s">
        <v>52</v>
      </c>
      <c r="AI274" s="121"/>
    </row>
    <row r="275" spans="1:35" ht="16" x14ac:dyDescent="0.15">
      <c r="A275" s="133" t="s">
        <v>967</v>
      </c>
      <c r="B275" s="133" t="s">
        <v>968</v>
      </c>
      <c r="C275" s="133" t="s">
        <v>969</v>
      </c>
      <c r="D275" s="133" t="s">
        <v>94</v>
      </c>
      <c r="E275" s="133" t="s">
        <v>76</v>
      </c>
      <c r="F275" s="127" t="s">
        <v>52</v>
      </c>
      <c r="G275" s="127">
        <v>3.8375016540955471</v>
      </c>
      <c r="H275" s="127">
        <v>25.920734038486046</v>
      </c>
      <c r="I275" s="127">
        <v>0.16192693047261741</v>
      </c>
      <c r="J275" s="127">
        <v>9.7504294230575113</v>
      </c>
      <c r="K275" s="127">
        <v>6.0670226477628404</v>
      </c>
      <c r="L275" s="127">
        <v>14.000520788126039</v>
      </c>
      <c r="M275" s="127">
        <v>9.2507994518044683</v>
      </c>
      <c r="N275" s="127">
        <v>7.2548609659209546</v>
      </c>
      <c r="O275" s="127">
        <v>3.8986354775828431</v>
      </c>
      <c r="P275" s="127">
        <v>4.3402126328955717</v>
      </c>
      <c r="Q275" s="127">
        <v>4.3454807000719313</v>
      </c>
      <c r="R275" s="127">
        <v>4.7446722959388694</v>
      </c>
      <c r="S275" s="127">
        <v>2.9448862078420603</v>
      </c>
      <c r="T275" s="127">
        <v>2.5356914553590286</v>
      </c>
      <c r="U275" s="127">
        <v>0</v>
      </c>
      <c r="V275" s="127">
        <v>0</v>
      </c>
      <c r="W275" s="127">
        <v>0</v>
      </c>
      <c r="X275" s="143">
        <v>0</v>
      </c>
      <c r="Y275" s="127">
        <v>-1.4910640066500336</v>
      </c>
      <c r="Z275" s="127">
        <v>0.52739834396919871</v>
      </c>
      <c r="AA275" s="143">
        <v>2.3293636220555136</v>
      </c>
      <c r="AB275" s="127">
        <v>2.9684696231735419</v>
      </c>
      <c r="AC275" s="128">
        <v>1.8372834096793467</v>
      </c>
      <c r="AD275" s="128">
        <v>2.444629149757982</v>
      </c>
      <c r="AE275" s="128">
        <v>2.3862931322483654</v>
      </c>
      <c r="AF275" s="128">
        <v>2.3306763622803337</v>
      </c>
      <c r="AG275" s="127">
        <v>0.9</v>
      </c>
      <c r="AH275" s="127">
        <v>2.9880388174226931</v>
      </c>
      <c r="AI275" s="121"/>
    </row>
    <row r="276" spans="1:35" ht="16" x14ac:dyDescent="0.15">
      <c r="A276" s="133" t="s">
        <v>970</v>
      </c>
      <c r="B276" s="133" t="s">
        <v>971</v>
      </c>
      <c r="C276" s="133" t="s">
        <v>972</v>
      </c>
      <c r="D276" s="133" t="s">
        <v>94</v>
      </c>
      <c r="E276" s="133" t="s">
        <v>401</v>
      </c>
      <c r="F276" s="127" t="s">
        <v>52</v>
      </c>
      <c r="G276" s="127">
        <v>3.0662472242783281</v>
      </c>
      <c r="H276" s="127">
        <v>2.3107169147350817</v>
      </c>
      <c r="I276" s="127">
        <v>6.6404604801347631</v>
      </c>
      <c r="J276" s="127">
        <v>8.3514349657714604</v>
      </c>
      <c r="K276" s="127">
        <v>10.245584192700832</v>
      </c>
      <c r="L276" s="127">
        <v>7.9364642025651335</v>
      </c>
      <c r="M276" s="127">
        <v>9.4001276324186449</v>
      </c>
      <c r="N276" s="127">
        <v>4.9944583795135173</v>
      </c>
      <c r="O276" s="127">
        <v>4.9046624294413022</v>
      </c>
      <c r="P276" s="127">
        <v>2.4997351975426341</v>
      </c>
      <c r="Q276" s="127">
        <v>2.4997416554717375</v>
      </c>
      <c r="R276" s="127">
        <v>2.5002772484852329</v>
      </c>
      <c r="S276" s="127">
        <v>2.5002704855954079</v>
      </c>
      <c r="T276" s="127">
        <v>0</v>
      </c>
      <c r="U276" s="127">
        <v>0</v>
      </c>
      <c r="V276" s="127">
        <v>0</v>
      </c>
      <c r="W276" s="127">
        <v>1.7502950744163286</v>
      </c>
      <c r="X276" s="143">
        <v>0</v>
      </c>
      <c r="Y276" s="127">
        <v>0</v>
      </c>
      <c r="Z276" s="127">
        <v>3.9901919177630196</v>
      </c>
      <c r="AA276" s="143">
        <v>4.989752054123664</v>
      </c>
      <c r="AB276" s="127">
        <v>3.9898763043327845</v>
      </c>
      <c r="AC276" s="128">
        <v>4.989741417262672</v>
      </c>
      <c r="AD276" s="128">
        <v>3.989904584078352</v>
      </c>
      <c r="AE276" s="128">
        <v>4.9902234530611738</v>
      </c>
      <c r="AF276" s="128">
        <v>2.9899417374416641</v>
      </c>
      <c r="AG276" s="127">
        <v>5</v>
      </c>
      <c r="AH276" s="127">
        <v>4.989511637725923</v>
      </c>
      <c r="AI276" s="121"/>
    </row>
    <row r="277" spans="1:35" ht="16" x14ac:dyDescent="0.15">
      <c r="A277" s="133" t="s">
        <v>973</v>
      </c>
      <c r="B277" s="133" t="s">
        <v>974</v>
      </c>
      <c r="C277" s="133" t="s">
        <v>975</v>
      </c>
      <c r="D277" s="133" t="s">
        <v>94</v>
      </c>
      <c r="E277" s="133" t="s">
        <v>76</v>
      </c>
      <c r="F277" s="127" t="s">
        <v>52</v>
      </c>
      <c r="G277" s="127">
        <v>3.0523855355424132</v>
      </c>
      <c r="H277" s="127">
        <v>13.008672448298867</v>
      </c>
      <c r="I277" s="127">
        <v>4.0141676505312915</v>
      </c>
      <c r="J277" s="127">
        <v>2.996594778660608</v>
      </c>
      <c r="K277" s="127">
        <v>6.9980163103372348</v>
      </c>
      <c r="L277" s="127">
        <v>5.7472448243897247</v>
      </c>
      <c r="M277" s="127">
        <v>2.9999026005649085</v>
      </c>
      <c r="N277" s="127">
        <v>6.7328605200945617</v>
      </c>
      <c r="O277" s="127">
        <v>4.2881190750420757</v>
      </c>
      <c r="P277" s="127">
        <v>4.5110865686857551</v>
      </c>
      <c r="Q277" s="127">
        <v>3.9018045846203933</v>
      </c>
      <c r="R277" s="127">
        <v>4.498513534658116</v>
      </c>
      <c r="S277" s="127">
        <v>2.8973571909859999</v>
      </c>
      <c r="T277" s="127">
        <v>2.9976717112921989</v>
      </c>
      <c r="U277" s="127">
        <v>0</v>
      </c>
      <c r="V277" s="127">
        <v>3.3978525007064064</v>
      </c>
      <c r="W277" s="127">
        <v>1.8036482885837302</v>
      </c>
      <c r="X277" s="143">
        <v>1.9864438628280023</v>
      </c>
      <c r="Y277" s="127">
        <v>1.9872343225636691</v>
      </c>
      <c r="Z277" s="127">
        <v>3.226014581585912</v>
      </c>
      <c r="AA277" s="143">
        <v>3.1251953247077857</v>
      </c>
      <c r="AB277" s="127">
        <v>3.0304866961634147</v>
      </c>
      <c r="AC277" s="128">
        <v>2.9884110830048716</v>
      </c>
      <c r="AD277" s="128">
        <v>2.8560004569600839</v>
      </c>
      <c r="AE277" s="128">
        <v>2.7766979507969127</v>
      </c>
      <c r="AF277" s="128">
        <v>1.502134327551738</v>
      </c>
      <c r="AG277" s="127">
        <v>0</v>
      </c>
      <c r="AH277" s="127">
        <v>2.6616981634282673</v>
      </c>
      <c r="AI277" s="121"/>
    </row>
    <row r="278" spans="1:35" ht="16" x14ac:dyDescent="0.15">
      <c r="A278" s="133" t="s">
        <v>976</v>
      </c>
      <c r="B278" s="133" t="s">
        <v>977</v>
      </c>
      <c r="C278" s="133" t="s">
        <v>978</v>
      </c>
      <c r="D278" s="133" t="s">
        <v>94</v>
      </c>
      <c r="E278" s="133" t="s">
        <v>76</v>
      </c>
      <c r="F278" s="127" t="s">
        <v>52</v>
      </c>
      <c r="G278" s="127">
        <v>6.7704807041299944</v>
      </c>
      <c r="H278" s="127">
        <v>19.879518072289159</v>
      </c>
      <c r="I278" s="127">
        <v>4.49616503570482</v>
      </c>
      <c r="J278" s="127">
        <v>9.9468488990128918</v>
      </c>
      <c r="K278" s="127">
        <v>6.491712707182316</v>
      </c>
      <c r="L278" s="127">
        <v>11.997405966277569</v>
      </c>
      <c r="M278" s="127">
        <v>9.9015634047481029</v>
      </c>
      <c r="N278" s="127">
        <v>7.4815595363540552</v>
      </c>
      <c r="O278" s="127">
        <v>4.9455337690631893</v>
      </c>
      <c r="P278" s="127">
        <v>4.9564044010794959</v>
      </c>
      <c r="Q278" s="127">
        <v>4.9399198931909325</v>
      </c>
      <c r="R278" s="127">
        <v>4.4953350296861743</v>
      </c>
      <c r="S278" s="127">
        <v>3.9366883116883145</v>
      </c>
      <c r="T278" s="127">
        <v>2.4990238188207741</v>
      </c>
      <c r="U278" s="127">
        <v>0</v>
      </c>
      <c r="V278" s="127">
        <v>0</v>
      </c>
      <c r="W278" s="127">
        <v>1.904761904761898</v>
      </c>
      <c r="X278" s="143">
        <v>1.7943925233644853</v>
      </c>
      <c r="Y278" s="127">
        <v>1.9096584649283876</v>
      </c>
      <c r="Z278" s="127">
        <v>1.9099099099099126</v>
      </c>
      <c r="AA278" s="143">
        <v>1.9094766619519143</v>
      </c>
      <c r="AB278" s="127">
        <v>2.9493407356002699</v>
      </c>
      <c r="AC278" s="128">
        <v>2.932254802831169</v>
      </c>
      <c r="AD278" s="128">
        <v>1.8991486574983618</v>
      </c>
      <c r="AE278" s="128">
        <v>1.8958868894601553</v>
      </c>
      <c r="AF278" s="128">
        <v>1.8921475875118381</v>
      </c>
      <c r="AG278" s="127">
        <v>2.9</v>
      </c>
      <c r="AH278" s="127">
        <v>2.917293233082713</v>
      </c>
      <c r="AI278" s="121"/>
    </row>
    <row r="279" spans="1:35" ht="16" x14ac:dyDescent="0.15">
      <c r="A279" s="133" t="s">
        <v>979</v>
      </c>
      <c r="B279" s="17" t="s">
        <v>980</v>
      </c>
      <c r="C279" s="133" t="s">
        <v>981</v>
      </c>
      <c r="D279" s="133" t="s">
        <v>94</v>
      </c>
      <c r="E279" s="133" t="s">
        <v>82</v>
      </c>
      <c r="F279" s="127" t="s">
        <v>52</v>
      </c>
      <c r="G279" s="127">
        <v>4.8489107519325501</v>
      </c>
      <c r="H279" s="127">
        <v>13.307336095539853</v>
      </c>
      <c r="I279" s="127">
        <v>7.5768982576898054</v>
      </c>
      <c r="J279" s="127">
        <v>5.8135466133466593</v>
      </c>
      <c r="K279" s="127">
        <v>5.8815192743764158</v>
      </c>
      <c r="L279" s="127">
        <v>9.9049658680230266</v>
      </c>
      <c r="M279" s="127">
        <v>9.6090610157106369</v>
      </c>
      <c r="N279" s="127">
        <v>5.8999999999999915</v>
      </c>
      <c r="O279" s="127">
        <v>4.8998006505088796</v>
      </c>
      <c r="P279" s="127">
        <v>4.9909981996399324</v>
      </c>
      <c r="Q279" s="127">
        <v>4.4965228160426989</v>
      </c>
      <c r="R279" s="127">
        <v>3.5007749111131403</v>
      </c>
      <c r="S279" s="127">
        <v>1.752840658856698</v>
      </c>
      <c r="T279" s="127">
        <v>2.5017313019390457</v>
      </c>
      <c r="U279" s="127">
        <v>0</v>
      </c>
      <c r="V279" s="127">
        <v>0</v>
      </c>
      <c r="W279" s="127">
        <v>0</v>
      </c>
      <c r="X279" s="143">
        <v>0</v>
      </c>
      <c r="Y279" s="127">
        <v>1.9001773498859897</v>
      </c>
      <c r="Z279" s="127">
        <v>3.9495736412693105</v>
      </c>
      <c r="AA279" s="143">
        <v>3.9501076335675123</v>
      </c>
      <c r="AB279" s="127">
        <v>4.947077772664521</v>
      </c>
      <c r="AC279" s="128">
        <v>4.9477453774757096</v>
      </c>
      <c r="AD279" s="128">
        <v>3.4958217270194769</v>
      </c>
      <c r="AE279" s="128">
        <v>1.9871708608083369</v>
      </c>
      <c r="AF279" s="128">
        <v>4.9854855735397603</v>
      </c>
      <c r="AG279" s="127">
        <v>5</v>
      </c>
      <c r="AH279" s="127">
        <v>4.9919195546776765</v>
      </c>
      <c r="AI279" s="121"/>
    </row>
    <row r="280" spans="1:35" ht="16" x14ac:dyDescent="0.15">
      <c r="A280" s="133" t="s">
        <v>982</v>
      </c>
      <c r="B280" s="133" t="s">
        <v>983</v>
      </c>
      <c r="C280" s="133" t="s">
        <v>984</v>
      </c>
      <c r="D280" s="133" t="s">
        <v>94</v>
      </c>
      <c r="E280" s="133" t="s">
        <v>86</v>
      </c>
      <c r="F280" s="127" t="s">
        <v>52</v>
      </c>
      <c r="G280" s="127">
        <v>3.0913978494623677</v>
      </c>
      <c r="H280" s="127">
        <v>14.341590612777068</v>
      </c>
      <c r="I280" s="127">
        <v>3.876852907639659</v>
      </c>
      <c r="J280" s="127">
        <v>5.48847420417124</v>
      </c>
      <c r="K280" s="127">
        <v>4.4745057232049987</v>
      </c>
      <c r="L280" s="127">
        <v>4.9800796812749013</v>
      </c>
      <c r="M280" s="127">
        <v>10.056925996204939</v>
      </c>
      <c r="N280" s="127">
        <v>7.5</v>
      </c>
      <c r="O280" s="127">
        <v>6.41539695268645</v>
      </c>
      <c r="P280" s="127">
        <v>4.9736247174076738</v>
      </c>
      <c r="Q280" s="127">
        <v>4.9533381191672703</v>
      </c>
      <c r="R280" s="127">
        <v>25.991792065663461</v>
      </c>
      <c r="S280" s="127">
        <v>4.9945711183496257</v>
      </c>
      <c r="T280" s="127">
        <v>2.9989658738366103</v>
      </c>
      <c r="U280" s="127">
        <v>0</v>
      </c>
      <c r="V280" s="127">
        <v>3.9658634538152455</v>
      </c>
      <c r="W280" s="127">
        <v>1.9797199420569882</v>
      </c>
      <c r="X280" s="143">
        <v>1.9886363636363535</v>
      </c>
      <c r="Y280" s="127">
        <v>1.9498607242339761</v>
      </c>
      <c r="Z280" s="127">
        <v>1.9581056466302371</v>
      </c>
      <c r="AA280" s="143">
        <v>1.9651630192049963</v>
      </c>
      <c r="AB280" s="127">
        <v>5.8256679807271228</v>
      </c>
      <c r="AC280" s="128">
        <v>11.009933774834435</v>
      </c>
      <c r="AD280" s="128">
        <v>4.1387024608501077</v>
      </c>
      <c r="AE280" s="128">
        <v>5.9434300035803789</v>
      </c>
      <c r="AF280" s="128">
        <v>3.751267320040558</v>
      </c>
      <c r="AG280" s="127">
        <v>5.4</v>
      </c>
      <c r="AH280" s="127">
        <v>4.4499381953028356</v>
      </c>
      <c r="AI280" s="121"/>
    </row>
    <row r="281" spans="1:35" ht="16" x14ac:dyDescent="0.15">
      <c r="A281" s="133" t="s">
        <v>985</v>
      </c>
      <c r="B281" s="133" t="s">
        <v>986</v>
      </c>
      <c r="C281" s="133" t="s">
        <v>987</v>
      </c>
      <c r="D281" s="133" t="s">
        <v>94</v>
      </c>
      <c r="E281" s="133" t="s">
        <v>74</v>
      </c>
      <c r="F281" s="127" t="s">
        <v>52</v>
      </c>
      <c r="G281" s="127">
        <v>10.349502038852989</v>
      </c>
      <c r="H281" s="127">
        <v>5.365563701208643</v>
      </c>
      <c r="I281" s="127">
        <v>-0.68543382601828284</v>
      </c>
      <c r="J281" s="127">
        <v>-0.42034707035134034</v>
      </c>
      <c r="K281" s="127">
        <v>-0.45919968055673621</v>
      </c>
      <c r="L281" s="127">
        <v>-4.5128939828080235</v>
      </c>
      <c r="M281" s="127">
        <v>2.9997499374843812</v>
      </c>
      <c r="N281" s="127">
        <v>2.9997863538369103</v>
      </c>
      <c r="O281" s="127">
        <v>4.888603942939568</v>
      </c>
      <c r="P281" s="127">
        <v>3.4903998274126167</v>
      </c>
      <c r="Q281" s="127">
        <v>3.7001328920968319</v>
      </c>
      <c r="R281" s="127">
        <v>4.8998668241324879</v>
      </c>
      <c r="S281" s="127">
        <v>4.4498207456024659</v>
      </c>
      <c r="T281" s="127">
        <v>0</v>
      </c>
      <c r="U281" s="127">
        <v>0</v>
      </c>
      <c r="V281" s="127">
        <v>0</v>
      </c>
      <c r="W281" s="127">
        <v>1.7498127111776967</v>
      </c>
      <c r="X281" s="143">
        <v>1.9901880498561342</v>
      </c>
      <c r="Y281" s="127">
        <v>1.9896576109375896</v>
      </c>
      <c r="Z281" s="127">
        <v>3.9898015933204745</v>
      </c>
      <c r="AA281" s="143">
        <v>4.9896858526014443</v>
      </c>
      <c r="AB281" s="127">
        <v>5.9903017312666673</v>
      </c>
      <c r="AC281" s="128">
        <v>2.9897138862535533</v>
      </c>
      <c r="AD281" s="128">
        <v>3.9901579336509174</v>
      </c>
      <c r="AE281" s="128">
        <v>4.9898012704703003</v>
      </c>
      <c r="AF281" s="128">
        <v>2.9902526755184575</v>
      </c>
      <c r="AG281" s="127">
        <v>5</v>
      </c>
      <c r="AH281" s="127">
        <v>4.9898099046699924</v>
      </c>
      <c r="AI281" s="121"/>
    </row>
    <row r="282" spans="1:35" ht="17" x14ac:dyDescent="0.15">
      <c r="A282" s="133" t="s">
        <v>988</v>
      </c>
      <c r="B282" s="133" t="s">
        <v>989</v>
      </c>
      <c r="C282" s="133" t="s">
        <v>990</v>
      </c>
      <c r="D282" s="133" t="s">
        <v>94</v>
      </c>
      <c r="E282" s="133" t="s">
        <v>80</v>
      </c>
      <c r="F282" s="127" t="s">
        <v>52</v>
      </c>
      <c r="G282" s="127" t="s">
        <v>52</v>
      </c>
      <c r="H282" s="127" t="s">
        <v>52</v>
      </c>
      <c r="I282" s="127" t="s">
        <v>52</v>
      </c>
      <c r="J282" s="127" t="s">
        <v>52</v>
      </c>
      <c r="K282" s="127" t="s">
        <v>52</v>
      </c>
      <c r="L282" s="127" t="s">
        <v>52</v>
      </c>
      <c r="M282" s="127" t="s">
        <v>52</v>
      </c>
      <c r="N282" s="127" t="s">
        <v>52</v>
      </c>
      <c r="O282" s="127" t="s">
        <v>52</v>
      </c>
      <c r="P282" s="127" t="s">
        <v>52</v>
      </c>
      <c r="Q282" s="127" t="s">
        <v>52</v>
      </c>
      <c r="R282" s="127" t="s">
        <v>52</v>
      </c>
      <c r="S282" s="127" t="s">
        <v>52</v>
      </c>
      <c r="T282" s="127" t="s">
        <v>52</v>
      </c>
      <c r="U282" s="127" t="s">
        <v>52</v>
      </c>
      <c r="V282" s="127" t="s">
        <v>52</v>
      </c>
      <c r="W282" s="127" t="s">
        <v>52</v>
      </c>
      <c r="X282" s="127" t="s">
        <v>52</v>
      </c>
      <c r="Y282" s="127" t="s">
        <v>52</v>
      </c>
      <c r="Z282" s="127" t="s">
        <v>52</v>
      </c>
      <c r="AA282" s="127" t="s">
        <v>52</v>
      </c>
      <c r="AB282" s="127" t="s">
        <v>52</v>
      </c>
      <c r="AC282" s="128" t="s">
        <v>52</v>
      </c>
      <c r="AD282" s="128">
        <v>0</v>
      </c>
      <c r="AE282" s="128">
        <v>0</v>
      </c>
      <c r="AF282" s="128">
        <v>0</v>
      </c>
      <c r="AG282" s="127">
        <v>0</v>
      </c>
      <c r="AH282" s="127">
        <v>0</v>
      </c>
      <c r="AI282" s="121"/>
    </row>
    <row r="283" spans="1:35" ht="17" x14ac:dyDescent="0.15">
      <c r="A283" s="144" t="s">
        <v>991</v>
      </c>
      <c r="B283" s="133" t="s">
        <v>52</v>
      </c>
      <c r="C283" s="144" t="s">
        <v>992</v>
      </c>
      <c r="D283" s="133" t="s">
        <v>194</v>
      </c>
      <c r="E283" s="133" t="s">
        <v>76</v>
      </c>
      <c r="F283" s="127" t="s">
        <v>52</v>
      </c>
      <c r="G283" s="127" t="s">
        <v>52</v>
      </c>
      <c r="H283" s="127" t="s">
        <v>52</v>
      </c>
      <c r="I283" s="127" t="s">
        <v>52</v>
      </c>
      <c r="J283" s="127" t="s">
        <v>52</v>
      </c>
      <c r="K283" s="127" t="s">
        <v>52</v>
      </c>
      <c r="L283" s="127" t="s">
        <v>52</v>
      </c>
      <c r="M283" s="127" t="s">
        <v>52</v>
      </c>
      <c r="N283" s="127" t="s">
        <v>52</v>
      </c>
      <c r="O283" s="127" t="s">
        <v>52</v>
      </c>
      <c r="P283" s="127" t="s">
        <v>52</v>
      </c>
      <c r="Q283" s="127" t="s">
        <v>52</v>
      </c>
      <c r="R283" s="127" t="s">
        <v>52</v>
      </c>
      <c r="S283" s="127" t="s">
        <v>52</v>
      </c>
      <c r="T283" s="127" t="s">
        <v>52</v>
      </c>
      <c r="U283" s="127" t="s">
        <v>52</v>
      </c>
      <c r="V283" s="127" t="s">
        <v>52</v>
      </c>
      <c r="W283" s="127" t="s">
        <v>52</v>
      </c>
      <c r="X283" s="143" t="s">
        <v>52</v>
      </c>
      <c r="Y283" s="127" t="s">
        <v>52</v>
      </c>
      <c r="Z283" s="127" t="s">
        <v>52</v>
      </c>
      <c r="AA283" s="143" t="s">
        <v>52</v>
      </c>
      <c r="AB283" s="127" t="s">
        <v>52</v>
      </c>
      <c r="AC283" s="128" t="s">
        <v>52</v>
      </c>
      <c r="AD283" s="128" t="s">
        <v>52</v>
      </c>
      <c r="AE283" s="128" t="s">
        <v>52</v>
      </c>
      <c r="AF283" s="128" t="s">
        <v>52</v>
      </c>
      <c r="AG283" s="127" t="s">
        <v>52</v>
      </c>
      <c r="AH283" s="127" t="s">
        <v>52</v>
      </c>
      <c r="AI283" s="130"/>
    </row>
    <row r="284" spans="1:35" ht="16" x14ac:dyDescent="0.15">
      <c r="A284" s="133" t="s">
        <v>993</v>
      </c>
      <c r="B284" s="133" t="s">
        <v>994</v>
      </c>
      <c r="C284" s="133" t="s">
        <v>995</v>
      </c>
      <c r="D284" s="133" t="s">
        <v>94</v>
      </c>
      <c r="E284" s="133" t="s">
        <v>78</v>
      </c>
      <c r="F284" s="127" t="s">
        <v>52</v>
      </c>
      <c r="G284" s="127" t="s">
        <v>52</v>
      </c>
      <c r="H284" s="127">
        <v>8.8002037252619374</v>
      </c>
      <c r="I284" s="127">
        <v>7.9095195104825109</v>
      </c>
      <c r="J284" s="127">
        <v>7.4955457432798909</v>
      </c>
      <c r="K284" s="127">
        <v>5.9164348615655058</v>
      </c>
      <c r="L284" s="127">
        <v>14.74934683213587</v>
      </c>
      <c r="M284" s="127">
        <v>6.3040307374862152</v>
      </c>
      <c r="N284" s="127">
        <v>0</v>
      </c>
      <c r="O284" s="127">
        <v>4.9395937217630035</v>
      </c>
      <c r="P284" s="127">
        <v>4.9398858309149318</v>
      </c>
      <c r="Q284" s="127">
        <v>4.8319455418464941</v>
      </c>
      <c r="R284" s="127">
        <v>4.2797232529375293</v>
      </c>
      <c r="S284" s="127">
        <v>3.9799104867629609</v>
      </c>
      <c r="T284" s="127">
        <v>1.940077710048854</v>
      </c>
      <c r="U284" s="127">
        <v>0</v>
      </c>
      <c r="V284" s="127">
        <v>3.4400160854627586</v>
      </c>
      <c r="W284" s="127">
        <v>1.9995943342010065</v>
      </c>
      <c r="X284" s="143">
        <v>1.499710000828558</v>
      </c>
      <c r="Y284" s="127">
        <v>1.5004081632653099</v>
      </c>
      <c r="Z284" s="127">
        <v>3.949717704965483</v>
      </c>
      <c r="AA284" s="143">
        <v>4.9122236922529483</v>
      </c>
      <c r="AB284" s="127">
        <v>5.8496438000560369</v>
      </c>
      <c r="AC284" s="128">
        <v>2.9903156134606146</v>
      </c>
      <c r="AD284" s="128">
        <v>3.9899338393473149</v>
      </c>
      <c r="AE284" s="128">
        <v>4.9902419984387221</v>
      </c>
      <c r="AF284" s="128">
        <v>2.9902534837754269</v>
      </c>
      <c r="AG284" s="127">
        <v>5</v>
      </c>
      <c r="AH284" s="127">
        <v>4.9905449544438794</v>
      </c>
      <c r="AI284" s="121"/>
    </row>
    <row r="285" spans="1:35" ht="17" x14ac:dyDescent="0.15">
      <c r="A285" s="133" t="s">
        <v>996</v>
      </c>
      <c r="B285" s="133" t="s">
        <v>997</v>
      </c>
      <c r="C285" s="133" t="s">
        <v>998</v>
      </c>
      <c r="D285" s="133" t="s">
        <v>194</v>
      </c>
      <c r="E285" s="133" t="s">
        <v>76</v>
      </c>
      <c r="F285" s="127" t="s">
        <v>52</v>
      </c>
      <c r="G285" s="127">
        <v>12.113564668769712</v>
      </c>
      <c r="H285" s="127">
        <v>7.1918964546989343</v>
      </c>
      <c r="I285" s="127">
        <v>3.8954220915581743</v>
      </c>
      <c r="J285" s="127">
        <v>4.9014653865588684</v>
      </c>
      <c r="K285" s="127">
        <v>9.4508670520231135</v>
      </c>
      <c r="L285" s="127">
        <v>3.3799841563242836</v>
      </c>
      <c r="M285" s="127">
        <v>9.8850574712643606</v>
      </c>
      <c r="N285" s="127">
        <v>8.4146908414690671</v>
      </c>
      <c r="O285" s="127">
        <v>4.4168096054888508</v>
      </c>
      <c r="P285" s="127">
        <v>3.6824093086926837</v>
      </c>
      <c r="Q285" s="127">
        <v>2.4029574861367848</v>
      </c>
      <c r="R285" s="127">
        <v>2.3981433728726103</v>
      </c>
      <c r="S285" s="127" t="s">
        <v>52</v>
      </c>
      <c r="T285" s="127" t="s">
        <v>52</v>
      </c>
      <c r="U285" s="127" t="s">
        <v>52</v>
      </c>
      <c r="V285" s="127" t="s">
        <v>52</v>
      </c>
      <c r="W285" s="127" t="s">
        <v>52</v>
      </c>
      <c r="X285" s="143" t="s">
        <v>52</v>
      </c>
      <c r="Y285" s="127" t="s">
        <v>52</v>
      </c>
      <c r="Z285" s="127" t="s">
        <v>52</v>
      </c>
      <c r="AA285" s="143" t="s">
        <v>52</v>
      </c>
      <c r="AB285" s="127" t="s">
        <v>52</v>
      </c>
      <c r="AC285" s="128" t="s">
        <v>52</v>
      </c>
      <c r="AD285" s="128" t="s">
        <v>52</v>
      </c>
      <c r="AE285" s="128" t="s">
        <v>52</v>
      </c>
      <c r="AF285" s="128" t="s">
        <v>52</v>
      </c>
      <c r="AG285" s="127" t="s">
        <v>52</v>
      </c>
      <c r="AH285" s="127" t="s">
        <v>52</v>
      </c>
      <c r="AI285" s="121"/>
    </row>
    <row r="286" spans="1:35" ht="16" x14ac:dyDescent="0.15">
      <c r="A286" s="133" t="s">
        <v>999</v>
      </c>
      <c r="B286" s="133" t="s">
        <v>1000</v>
      </c>
      <c r="C286" s="133" t="s">
        <v>1001</v>
      </c>
      <c r="D286" s="133" t="s">
        <v>94</v>
      </c>
      <c r="E286" s="133" t="s">
        <v>76</v>
      </c>
      <c r="F286" s="127" t="s">
        <v>52</v>
      </c>
      <c r="G286" s="127">
        <v>8.0083384000694906</v>
      </c>
      <c r="H286" s="127">
        <v>4.0209087253719247</v>
      </c>
      <c r="I286" s="127">
        <v>3.7959025898724406</v>
      </c>
      <c r="J286" s="127">
        <v>4.4987338000894113</v>
      </c>
      <c r="K286" s="127">
        <v>4.504632929436923</v>
      </c>
      <c r="L286" s="127">
        <v>7.7479197926612926</v>
      </c>
      <c r="M286" s="127">
        <v>8.7985820989998871</v>
      </c>
      <c r="N286" s="127">
        <v>3.9038864323946996</v>
      </c>
      <c r="O286" s="127">
        <v>4.9218881236351422</v>
      </c>
      <c r="P286" s="127">
        <v>4.5148895292987561</v>
      </c>
      <c r="Q286" s="127">
        <v>3.033088235294116</v>
      </c>
      <c r="R286" s="127">
        <v>2.9438001784121326</v>
      </c>
      <c r="S286" s="127">
        <v>4.4627383015597815</v>
      </c>
      <c r="T286" s="127">
        <v>2.488593944421396</v>
      </c>
      <c r="U286" s="127">
        <v>0</v>
      </c>
      <c r="V286" s="127">
        <v>0</v>
      </c>
      <c r="W286" s="127">
        <v>1.9020639417240091</v>
      </c>
      <c r="X286" s="143">
        <v>1.9857029388403502</v>
      </c>
      <c r="Y286" s="127">
        <v>1.985981308411211</v>
      </c>
      <c r="Z286" s="127">
        <v>2.1000381825124093</v>
      </c>
      <c r="AA286" s="143">
        <v>2.0568436798803269</v>
      </c>
      <c r="AB286" s="127">
        <v>2.9681201905459753</v>
      </c>
      <c r="AC286" s="128">
        <v>2.9893238434163694</v>
      </c>
      <c r="AD286" s="128">
        <v>1.9695922598479632</v>
      </c>
      <c r="AE286" s="128">
        <v>1.9993222636394452</v>
      </c>
      <c r="AF286" s="128">
        <v>1.9933554817275874</v>
      </c>
      <c r="AG286" s="127">
        <v>3</v>
      </c>
      <c r="AH286" s="127">
        <v>2.9737424865548805</v>
      </c>
      <c r="AI286" s="121"/>
    </row>
    <row r="287" spans="1:35" ht="16" x14ac:dyDescent="0.15">
      <c r="A287" s="133" t="s">
        <v>1002</v>
      </c>
      <c r="B287" s="133" t="s">
        <v>1003</v>
      </c>
      <c r="C287" s="133" t="s">
        <v>1004</v>
      </c>
      <c r="D287" s="133" t="s">
        <v>94</v>
      </c>
      <c r="E287" s="133" t="s">
        <v>76</v>
      </c>
      <c r="F287" s="127" t="s">
        <v>52</v>
      </c>
      <c r="G287" s="127">
        <v>8.3333333333333286</v>
      </c>
      <c r="H287" s="127">
        <v>23.07692307692308</v>
      </c>
      <c r="I287" s="127">
        <v>5.5555555555555571</v>
      </c>
      <c r="J287" s="127">
        <v>6.5789473684210691</v>
      </c>
      <c r="K287" s="127">
        <v>8.3333333333333286</v>
      </c>
      <c r="L287" s="127">
        <v>23.07692307692308</v>
      </c>
      <c r="M287" s="127">
        <v>12.5</v>
      </c>
      <c r="N287" s="127">
        <v>13.251028806584358</v>
      </c>
      <c r="O287" s="127">
        <v>4.9854651162790873</v>
      </c>
      <c r="P287" s="127">
        <v>4.9840786376851725</v>
      </c>
      <c r="Q287" s="127">
        <v>3.5210338915996289</v>
      </c>
      <c r="R287" s="127">
        <v>4.4585987261146443</v>
      </c>
      <c r="S287" s="127">
        <v>1.5000000000000142</v>
      </c>
      <c r="T287" s="127">
        <v>1.9223837558572541</v>
      </c>
      <c r="U287" s="127">
        <v>0</v>
      </c>
      <c r="V287" s="127">
        <v>0</v>
      </c>
      <c r="W287" s="127">
        <v>1.992219733584804</v>
      </c>
      <c r="X287" s="143">
        <v>1.8492834026814675</v>
      </c>
      <c r="Y287" s="127">
        <v>1.4979573309123806</v>
      </c>
      <c r="Z287" s="127">
        <v>1.9510286225402629</v>
      </c>
      <c r="AA287" s="143">
        <v>2.741679004222175</v>
      </c>
      <c r="AB287" s="127">
        <v>2.988738858942197</v>
      </c>
      <c r="AC287" s="128">
        <v>2.2956936311343767</v>
      </c>
      <c r="AD287" s="128">
        <v>2.5329280648429542</v>
      </c>
      <c r="AE287" s="128">
        <v>2.4703557312252964</v>
      </c>
      <c r="AF287" s="128">
        <v>2.4108003857280615</v>
      </c>
      <c r="AG287" s="127">
        <v>3</v>
      </c>
      <c r="AH287" s="127">
        <v>2.9805714285714333</v>
      </c>
      <c r="AI287" s="121"/>
    </row>
    <row r="288" spans="1:35" ht="16" x14ac:dyDescent="0.15">
      <c r="A288" s="133" t="s">
        <v>1005</v>
      </c>
      <c r="B288" s="133" t="s">
        <v>1006</v>
      </c>
      <c r="C288" s="133" t="s">
        <v>1007</v>
      </c>
      <c r="D288" s="133" t="s">
        <v>94</v>
      </c>
      <c r="E288" s="133" t="s">
        <v>76</v>
      </c>
      <c r="F288" s="127" t="s">
        <v>52</v>
      </c>
      <c r="G288" s="127" t="s">
        <v>52</v>
      </c>
      <c r="H288" s="127" t="s">
        <v>52</v>
      </c>
      <c r="I288" s="127">
        <v>6.3252595155709201</v>
      </c>
      <c r="J288" s="127">
        <v>7.7583962509763182</v>
      </c>
      <c r="K288" s="127">
        <v>24.8731577675767</v>
      </c>
      <c r="L288" s="127">
        <v>7.0329882944761408</v>
      </c>
      <c r="M288" s="127">
        <v>3.7870571221981066</v>
      </c>
      <c r="N288" s="127">
        <v>-4.1888008360184728</v>
      </c>
      <c r="O288" s="127">
        <v>3.9083802944918915</v>
      </c>
      <c r="P288" s="127">
        <v>1.9944016794961641</v>
      </c>
      <c r="Q288" s="127">
        <v>2.9159519725557459</v>
      </c>
      <c r="R288" s="127">
        <v>4.5000000000000142</v>
      </c>
      <c r="S288" s="127">
        <v>2.950558213716107</v>
      </c>
      <c r="T288" s="127">
        <v>2.5019364833462703</v>
      </c>
      <c r="U288" s="127">
        <v>0</v>
      </c>
      <c r="V288" s="127">
        <v>0</v>
      </c>
      <c r="W288" s="127">
        <v>2.0025693342401496</v>
      </c>
      <c r="X288" s="143">
        <v>1.9410283004889672</v>
      </c>
      <c r="Y288" s="127">
        <v>0</v>
      </c>
      <c r="Z288" s="127">
        <v>3.6337209302325535</v>
      </c>
      <c r="AA288" s="143">
        <v>3.5063113604488105</v>
      </c>
      <c r="AB288" s="127">
        <v>3.3875338753387441</v>
      </c>
      <c r="AC288" s="128">
        <v>3.2765399737876733</v>
      </c>
      <c r="AD288" s="128">
        <v>3.1725888324872997</v>
      </c>
      <c r="AE288" s="128">
        <v>3.0750307503075032</v>
      </c>
      <c r="AF288" s="128">
        <v>2.983138424821004</v>
      </c>
      <c r="AG288" s="127">
        <v>2.9</v>
      </c>
      <c r="AH288" s="127">
        <v>2.8153153153153152</v>
      </c>
      <c r="AI288" s="121"/>
    </row>
    <row r="289" spans="1:35" ht="16" x14ac:dyDescent="0.15">
      <c r="A289" s="133" t="s">
        <v>1008</v>
      </c>
      <c r="B289" s="133" t="s">
        <v>1009</v>
      </c>
      <c r="C289" s="133" t="s">
        <v>1010</v>
      </c>
      <c r="D289" s="133" t="s">
        <v>94</v>
      </c>
      <c r="E289" s="133" t="s">
        <v>74</v>
      </c>
      <c r="F289" s="127" t="s">
        <v>52</v>
      </c>
      <c r="G289" s="127">
        <v>6.5010880754746552</v>
      </c>
      <c r="H289" s="127">
        <v>5.9488559892328539</v>
      </c>
      <c r="I289" s="127">
        <v>3.7208980044346021</v>
      </c>
      <c r="J289" s="127">
        <v>1.7135413187253619</v>
      </c>
      <c r="K289" s="127">
        <v>1.9999343207119722</v>
      </c>
      <c r="L289" s="127">
        <v>2.000429276668811</v>
      </c>
      <c r="M289" s="127">
        <v>2.4998947855729909</v>
      </c>
      <c r="N289" s="127">
        <v>1.8250872510777896</v>
      </c>
      <c r="O289" s="127">
        <v>2.5000504042420175</v>
      </c>
      <c r="P289" s="127">
        <v>2.5000491748460973</v>
      </c>
      <c r="Q289" s="127">
        <v>2.7000575705238674</v>
      </c>
      <c r="R289" s="127">
        <v>2.5001401423846659</v>
      </c>
      <c r="S289" s="127">
        <v>2.9997265518184406</v>
      </c>
      <c r="T289" s="127">
        <v>0</v>
      </c>
      <c r="U289" s="127">
        <v>0</v>
      </c>
      <c r="V289" s="127">
        <v>0</v>
      </c>
      <c r="W289" s="127">
        <v>3.7397899133635946</v>
      </c>
      <c r="X289" s="143">
        <v>0</v>
      </c>
      <c r="Y289" s="127">
        <v>0</v>
      </c>
      <c r="Z289" s="127">
        <v>3.9896952067356439</v>
      </c>
      <c r="AA289" s="143">
        <v>4.9899921249507706</v>
      </c>
      <c r="AB289" s="127">
        <v>3.4901982232570461</v>
      </c>
      <c r="AC289" s="128">
        <v>3.4902683195675577</v>
      </c>
      <c r="AD289" s="128">
        <v>3.9897284008258094</v>
      </c>
      <c r="AE289" s="128">
        <v>4.9899681506320679</v>
      </c>
      <c r="AF289" s="128">
        <v>2.9901308975738181</v>
      </c>
      <c r="AG289" s="127">
        <v>5</v>
      </c>
      <c r="AH289" s="127">
        <v>4.9899582882743703</v>
      </c>
      <c r="AI289" s="121"/>
    </row>
    <row r="290" spans="1:35" ht="16" x14ac:dyDescent="0.15">
      <c r="A290" s="133" t="s">
        <v>1011</v>
      </c>
      <c r="B290" s="133" t="s">
        <v>1012</v>
      </c>
      <c r="C290" s="133" t="s">
        <v>1013</v>
      </c>
      <c r="D290" s="133" t="s">
        <v>94</v>
      </c>
      <c r="E290" s="133" t="s">
        <v>76</v>
      </c>
      <c r="F290" s="127" t="s">
        <v>52</v>
      </c>
      <c r="G290" s="127">
        <v>47.207074428887239</v>
      </c>
      <c r="H290" s="127">
        <v>-0.17020424509411214</v>
      </c>
      <c r="I290" s="127">
        <v>24.370674957376409</v>
      </c>
      <c r="J290" s="127">
        <v>7.1203935166518733</v>
      </c>
      <c r="K290" s="127">
        <v>9.9367660343270074</v>
      </c>
      <c r="L290" s="127">
        <v>5.2862229526157165</v>
      </c>
      <c r="M290" s="127">
        <v>3.8956815816857358</v>
      </c>
      <c r="N290" s="127">
        <v>2.7918622848200414</v>
      </c>
      <c r="O290" s="127">
        <v>1.8878265635466676</v>
      </c>
      <c r="P290" s="127">
        <v>0.33470802701572211</v>
      </c>
      <c r="Q290" s="127">
        <v>1.7870971585168149E-2</v>
      </c>
      <c r="R290" s="127">
        <v>4.2048838594401303</v>
      </c>
      <c r="S290" s="127">
        <v>3.0006858710562483</v>
      </c>
      <c r="T290" s="127">
        <v>2.5026358137728124</v>
      </c>
      <c r="U290" s="127">
        <v>0</v>
      </c>
      <c r="V290" s="127">
        <v>0</v>
      </c>
      <c r="W290" s="127">
        <v>0</v>
      </c>
      <c r="X290" s="143">
        <v>0</v>
      </c>
      <c r="Y290" s="127">
        <v>0</v>
      </c>
      <c r="Z290" s="127">
        <v>0</v>
      </c>
      <c r="AA290" s="143">
        <v>0</v>
      </c>
      <c r="AB290" s="127">
        <v>0</v>
      </c>
      <c r="AC290" s="128">
        <v>0</v>
      </c>
      <c r="AD290" s="128">
        <v>2.7067994802945083</v>
      </c>
      <c r="AE290" s="128">
        <v>2.6354627872654435</v>
      </c>
      <c r="AF290" s="128">
        <v>0</v>
      </c>
      <c r="AG290" s="127">
        <v>0</v>
      </c>
      <c r="AH290" s="127">
        <v>2.9889071487263728</v>
      </c>
      <c r="AI290" s="121"/>
    </row>
    <row r="291" spans="1:35" ht="17" x14ac:dyDescent="0.15">
      <c r="A291" s="133" t="s">
        <v>1014</v>
      </c>
      <c r="B291" s="133" t="s">
        <v>52</v>
      </c>
      <c r="C291" s="133" t="s">
        <v>1015</v>
      </c>
      <c r="D291" s="133" t="s">
        <v>194</v>
      </c>
      <c r="E291" s="133" t="s">
        <v>76</v>
      </c>
      <c r="F291" s="127" t="s">
        <v>52</v>
      </c>
      <c r="G291" s="127" t="s">
        <v>52</v>
      </c>
      <c r="H291" s="127" t="s">
        <v>52</v>
      </c>
      <c r="I291" s="127" t="s">
        <v>52</v>
      </c>
      <c r="J291" s="127" t="s">
        <v>52</v>
      </c>
      <c r="K291" s="127" t="s">
        <v>52</v>
      </c>
      <c r="L291" s="127" t="s">
        <v>52</v>
      </c>
      <c r="M291" s="127" t="s">
        <v>52</v>
      </c>
      <c r="N291" s="127" t="s">
        <v>52</v>
      </c>
      <c r="O291" s="127" t="s">
        <v>52</v>
      </c>
      <c r="P291" s="127" t="s">
        <v>52</v>
      </c>
      <c r="Q291" s="127" t="s">
        <v>52</v>
      </c>
      <c r="R291" s="127" t="s">
        <v>52</v>
      </c>
      <c r="S291" s="127" t="s">
        <v>52</v>
      </c>
      <c r="T291" s="127" t="s">
        <v>52</v>
      </c>
      <c r="U291" s="127" t="s">
        <v>52</v>
      </c>
      <c r="V291" s="127" t="s">
        <v>52</v>
      </c>
      <c r="W291" s="127" t="s">
        <v>52</v>
      </c>
      <c r="X291" s="143" t="s">
        <v>52</v>
      </c>
      <c r="Y291" s="127" t="s">
        <v>52</v>
      </c>
      <c r="Z291" s="127" t="s">
        <v>52</v>
      </c>
      <c r="AA291" s="143" t="s">
        <v>52</v>
      </c>
      <c r="AB291" s="127" t="s">
        <v>52</v>
      </c>
      <c r="AC291" s="128" t="s">
        <v>52</v>
      </c>
      <c r="AD291" s="128" t="s">
        <v>52</v>
      </c>
      <c r="AE291" s="128" t="s">
        <v>52</v>
      </c>
      <c r="AF291" s="128" t="s">
        <v>52</v>
      </c>
      <c r="AG291" s="127" t="s">
        <v>52</v>
      </c>
      <c r="AH291" s="127" t="s">
        <v>52</v>
      </c>
      <c r="AI291" s="121"/>
    </row>
    <row r="292" spans="1:35" ht="16" x14ac:dyDescent="0.15">
      <c r="A292" s="133" t="s">
        <v>1016</v>
      </c>
      <c r="B292" s="133" t="s">
        <v>1017</v>
      </c>
      <c r="C292" s="133" t="s">
        <v>1018</v>
      </c>
      <c r="D292" s="133" t="s">
        <v>94</v>
      </c>
      <c r="E292" s="133" t="s">
        <v>78</v>
      </c>
      <c r="F292" s="127" t="s">
        <v>52</v>
      </c>
      <c r="G292" s="127" t="s">
        <v>52</v>
      </c>
      <c r="H292" s="127" t="s">
        <v>52</v>
      </c>
      <c r="I292" s="127">
        <v>5.2765448958689092</v>
      </c>
      <c r="J292" s="127">
        <v>4.6261614048742388</v>
      </c>
      <c r="K292" s="127">
        <v>6.1248527679623095</v>
      </c>
      <c r="L292" s="127">
        <v>8.6132367544833386</v>
      </c>
      <c r="M292" s="127">
        <v>10.857288837496966</v>
      </c>
      <c r="N292" s="127">
        <v>3.2420041480187791</v>
      </c>
      <c r="O292" s="127">
        <v>5.6988792556565784</v>
      </c>
      <c r="P292" s="127">
        <v>5.501650495148553</v>
      </c>
      <c r="Q292" s="127">
        <v>4.4941689579975304</v>
      </c>
      <c r="R292" s="127">
        <v>4.9995463206605564</v>
      </c>
      <c r="S292" s="127">
        <v>4.8824749395091516</v>
      </c>
      <c r="T292" s="127">
        <v>2.4553019691851574</v>
      </c>
      <c r="U292" s="127">
        <v>0</v>
      </c>
      <c r="V292" s="127">
        <v>0</v>
      </c>
      <c r="W292" s="127">
        <v>1.9943707277844851</v>
      </c>
      <c r="X292" s="143">
        <v>1.9947961838681749</v>
      </c>
      <c r="Y292" s="127">
        <v>1.9944341372912788</v>
      </c>
      <c r="Z292" s="127">
        <v>3.9942398059724216</v>
      </c>
      <c r="AA292" s="143">
        <v>4.9939670739903796</v>
      </c>
      <c r="AB292" s="127">
        <v>5.9943234404886692</v>
      </c>
      <c r="AC292" s="128">
        <v>2.9942951945746143</v>
      </c>
      <c r="AD292" s="128">
        <v>3.9938393279780771</v>
      </c>
      <c r="AE292" s="128">
        <v>4.9940215766732781</v>
      </c>
      <c r="AF292" s="128">
        <v>2.9939112373582133</v>
      </c>
      <c r="AG292" s="127">
        <v>5</v>
      </c>
      <c r="AH292" s="127">
        <v>4.993926628890101</v>
      </c>
      <c r="AI292" s="121"/>
    </row>
    <row r="293" spans="1:35" ht="16" x14ac:dyDescent="0.15">
      <c r="A293" s="133" t="s">
        <v>1019</v>
      </c>
      <c r="B293" s="133" t="s">
        <v>1020</v>
      </c>
      <c r="C293" s="133" t="s">
        <v>1021</v>
      </c>
      <c r="D293" s="133" t="s">
        <v>94</v>
      </c>
      <c r="E293" s="133" t="s">
        <v>76</v>
      </c>
      <c r="F293" s="127" t="s">
        <v>52</v>
      </c>
      <c r="G293" s="127">
        <v>14.102069674765389</v>
      </c>
      <c r="H293" s="127">
        <v>2.5461919783686255</v>
      </c>
      <c r="I293" s="127">
        <v>4.1309602285212179</v>
      </c>
      <c r="J293" s="127">
        <v>4.5368221143701248</v>
      </c>
      <c r="K293" s="127">
        <v>6.8530480419862698</v>
      </c>
      <c r="L293" s="127">
        <v>16.180221025786338</v>
      </c>
      <c r="M293" s="127">
        <v>6.8373983739837456</v>
      </c>
      <c r="N293" s="127">
        <v>6.6281104938741464</v>
      </c>
      <c r="O293" s="127">
        <v>4.93148729660291</v>
      </c>
      <c r="P293" s="127">
        <v>4.6997211453444976</v>
      </c>
      <c r="Q293" s="127">
        <v>4.8980122125503271</v>
      </c>
      <c r="R293" s="127">
        <v>4.502105523903893</v>
      </c>
      <c r="S293" s="127">
        <v>2.8325925925925901</v>
      </c>
      <c r="T293" s="127">
        <v>2.9274477035671254</v>
      </c>
      <c r="U293" s="127">
        <v>0</v>
      </c>
      <c r="V293" s="127">
        <v>-0.12877218520800682</v>
      </c>
      <c r="W293" s="127">
        <v>-0.35878461710953502</v>
      </c>
      <c r="X293" s="143">
        <v>-4.2759086305854677E-2</v>
      </c>
      <c r="Y293" s="127">
        <v>1.9002161383285365</v>
      </c>
      <c r="Z293" s="127">
        <v>2.7618205921343453</v>
      </c>
      <c r="AA293" s="143">
        <v>2.6875940657923092</v>
      </c>
      <c r="AB293" s="127">
        <v>2.9941373534338345</v>
      </c>
      <c r="AC293" s="128">
        <v>2.9884122789184842</v>
      </c>
      <c r="AD293" s="128">
        <v>2.4674299249901388</v>
      </c>
      <c r="AE293" s="128">
        <v>2.4080138701598921</v>
      </c>
      <c r="AF293" s="128">
        <v>2.3513920240782542</v>
      </c>
      <c r="AG293" s="127">
        <v>3</v>
      </c>
      <c r="AH293" s="127">
        <v>2.9936646738645529</v>
      </c>
      <c r="AI293" s="121"/>
    </row>
    <row r="294" spans="1:35" ht="16" x14ac:dyDescent="0.15">
      <c r="A294" s="133" t="s">
        <v>1022</v>
      </c>
      <c r="B294" s="133" t="s">
        <v>1023</v>
      </c>
      <c r="C294" s="133" t="s">
        <v>1024</v>
      </c>
      <c r="D294" s="133" t="s">
        <v>194</v>
      </c>
      <c r="E294" s="133" t="s">
        <v>76</v>
      </c>
      <c r="F294" s="127" t="s">
        <v>52</v>
      </c>
      <c r="G294" s="127">
        <v>-1.2722346566144296</v>
      </c>
      <c r="H294" s="127">
        <v>9.2113112993676083</v>
      </c>
      <c r="I294" s="127">
        <v>4.4684802796897145</v>
      </c>
      <c r="J294" s="127">
        <v>4.4551349090148307</v>
      </c>
      <c r="K294" s="127">
        <v>3.5242290748898739</v>
      </c>
      <c r="L294" s="127">
        <v>10.01934235976789</v>
      </c>
      <c r="M294" s="127">
        <v>3.4018987341771947</v>
      </c>
      <c r="N294" s="127">
        <v>3.8510584034685138</v>
      </c>
      <c r="O294" s="127">
        <v>2.9878847413228584</v>
      </c>
      <c r="P294" s="127">
        <v>2.8853032350369574</v>
      </c>
      <c r="Q294" s="127">
        <v>5.809641532756487</v>
      </c>
      <c r="R294" s="127">
        <v>3.4024532710280369</v>
      </c>
      <c r="S294" s="127">
        <v>3.0433554582686213</v>
      </c>
      <c r="T294" s="127">
        <v>1.815939148907006</v>
      </c>
      <c r="U294" s="127">
        <v>-0.17498990442859963</v>
      </c>
      <c r="V294" s="127">
        <v>-4.719525350593301E-2</v>
      </c>
      <c r="W294" s="127">
        <v>-0.20910623946038243</v>
      </c>
      <c r="X294" s="143">
        <v>-0.11491145058807328</v>
      </c>
      <c r="Y294" s="127">
        <v>-0.34513094674156752</v>
      </c>
      <c r="Z294" s="127">
        <v>2.8928425913350653</v>
      </c>
      <c r="AA294" s="143">
        <v>1.9337381203801352</v>
      </c>
      <c r="AB294" s="127">
        <v>3.2372936225315563</v>
      </c>
      <c r="AC294" s="128">
        <v>2.5337096268422732</v>
      </c>
      <c r="AD294" s="128">
        <v>3.0521744449201638</v>
      </c>
      <c r="AE294" s="128">
        <v>2.9677113010446345</v>
      </c>
      <c r="AF294" s="128">
        <v>2.8795826608254678</v>
      </c>
      <c r="AG294" s="127" t="s">
        <v>52</v>
      </c>
      <c r="AH294" s="127" t="s">
        <v>52</v>
      </c>
      <c r="AI294" s="121"/>
    </row>
    <row r="295" spans="1:35" ht="16" x14ac:dyDescent="0.15">
      <c r="A295" s="133" t="s">
        <v>1025</v>
      </c>
      <c r="B295" s="133" t="s">
        <v>1026</v>
      </c>
      <c r="C295" s="133" t="s">
        <v>1027</v>
      </c>
      <c r="D295" s="133" t="s">
        <v>94</v>
      </c>
      <c r="E295" s="133" t="s">
        <v>84</v>
      </c>
      <c r="F295" s="127" t="s">
        <v>52</v>
      </c>
      <c r="G295" s="127">
        <v>1.5948021264028398</v>
      </c>
      <c r="H295" s="127">
        <v>5.2325581395348877</v>
      </c>
      <c r="I295" s="127">
        <v>4.5027624309392138</v>
      </c>
      <c r="J295" s="127">
        <v>1.5067406819984086</v>
      </c>
      <c r="K295" s="127">
        <v>2.005208333333357</v>
      </c>
      <c r="L295" s="127">
        <v>6.9185601225427718</v>
      </c>
      <c r="M295" s="127">
        <v>18.409742120343836</v>
      </c>
      <c r="N295" s="127">
        <v>4.8598507763661871</v>
      </c>
      <c r="O295" s="127">
        <v>3.6153846153846132</v>
      </c>
      <c r="P295" s="127">
        <v>3.6005939123979118</v>
      </c>
      <c r="Q295" s="127">
        <v>3.4575420996058739</v>
      </c>
      <c r="R295" s="127">
        <v>4</v>
      </c>
      <c r="S295" s="127">
        <v>3.8461538461538396</v>
      </c>
      <c r="T295" s="127">
        <v>3.8480038480038559</v>
      </c>
      <c r="U295" s="127">
        <v>0</v>
      </c>
      <c r="V295" s="127">
        <v>3.998764860274818</v>
      </c>
      <c r="W295" s="127">
        <v>1.9893111638954935</v>
      </c>
      <c r="X295" s="143">
        <v>1.9941775836972209</v>
      </c>
      <c r="Y295" s="127">
        <v>1.998001998001997</v>
      </c>
      <c r="Z295" s="127">
        <v>1.9868476283755543</v>
      </c>
      <c r="AA295" s="143">
        <v>1.9892989436136599</v>
      </c>
      <c r="AB295" s="127">
        <v>2.9862792574657071</v>
      </c>
      <c r="AC295" s="128">
        <v>2.9780564263322873</v>
      </c>
      <c r="AD295" s="128">
        <v>1.9786910197869156</v>
      </c>
      <c r="AE295" s="128">
        <v>1.9900497512437738</v>
      </c>
      <c r="AF295" s="128">
        <v>1.9634146341463408</v>
      </c>
      <c r="AG295" s="127">
        <v>6</v>
      </c>
      <c r="AH295" s="127">
        <v>2.9793477034194793</v>
      </c>
      <c r="AI295" s="121"/>
    </row>
    <row r="296" spans="1:35" ht="16" x14ac:dyDescent="0.15">
      <c r="A296" s="133" t="s">
        <v>1028</v>
      </c>
      <c r="B296" s="133" t="s">
        <v>1029</v>
      </c>
      <c r="C296" s="133" t="s">
        <v>1030</v>
      </c>
      <c r="D296" s="133" t="s">
        <v>94</v>
      </c>
      <c r="E296" s="133" t="s">
        <v>86</v>
      </c>
      <c r="F296" s="127" t="s">
        <v>52</v>
      </c>
      <c r="G296" s="127">
        <v>15.55209953343703</v>
      </c>
      <c r="H296" s="127">
        <v>7.3426050545835011</v>
      </c>
      <c r="I296" s="127">
        <v>7.8852047924212769</v>
      </c>
      <c r="J296" s="127">
        <v>4.9974173553719083</v>
      </c>
      <c r="K296" s="127">
        <v>4.9932357643586442</v>
      </c>
      <c r="L296" s="127">
        <v>10.999180039826626</v>
      </c>
      <c r="M296" s="127">
        <v>7.1549176867876696</v>
      </c>
      <c r="N296" s="127">
        <v>8.4991136497931876</v>
      </c>
      <c r="O296" s="127">
        <v>5.0013615321775404</v>
      </c>
      <c r="P296" s="127">
        <v>4.9965421853388534</v>
      </c>
      <c r="Q296" s="127">
        <v>4.9975300510456151</v>
      </c>
      <c r="R296" s="127">
        <v>5.0027444522857252</v>
      </c>
      <c r="S296" s="127">
        <v>5.0033604659846134</v>
      </c>
      <c r="T296" s="127">
        <v>3.9968707773273309</v>
      </c>
      <c r="U296" s="127">
        <v>0</v>
      </c>
      <c r="V296" s="127">
        <v>3.0021199480270866</v>
      </c>
      <c r="W296" s="127">
        <v>1.9984065861107467</v>
      </c>
      <c r="X296" s="143">
        <v>1.9527436047646951</v>
      </c>
      <c r="Y296" s="127">
        <v>1.9472642533358897</v>
      </c>
      <c r="Z296" s="127">
        <v>1.9539078156312728</v>
      </c>
      <c r="AA296" s="143">
        <v>1.947174447174449</v>
      </c>
      <c r="AB296" s="127">
        <v>7.230222329336633</v>
      </c>
      <c r="AC296" s="128">
        <v>13.485418890824285</v>
      </c>
      <c r="AD296" s="128">
        <v>4.9512303807496272</v>
      </c>
      <c r="AE296" s="128">
        <v>7.0764730858140306</v>
      </c>
      <c r="AF296" s="128">
        <v>4.4058686169978412</v>
      </c>
      <c r="AG296" s="127">
        <v>6.3</v>
      </c>
      <c r="AH296" s="127">
        <v>5.159344366392836</v>
      </c>
      <c r="AI296" s="121"/>
    </row>
    <row r="297" spans="1:35" ht="16" x14ac:dyDescent="0.15">
      <c r="A297" s="133" t="s">
        <v>1031</v>
      </c>
      <c r="B297" s="133" t="s">
        <v>1032</v>
      </c>
      <c r="C297" s="133" t="s">
        <v>1033</v>
      </c>
      <c r="D297" s="133" t="s">
        <v>94</v>
      </c>
      <c r="E297" s="133" t="s">
        <v>227</v>
      </c>
      <c r="F297" s="127" t="s">
        <v>52</v>
      </c>
      <c r="G297" s="127">
        <v>6.8436578171091611</v>
      </c>
      <c r="H297" s="127">
        <v>6.1032253873388242</v>
      </c>
      <c r="I297" s="127">
        <v>4.3194759076715599</v>
      </c>
      <c r="J297" s="127">
        <v>9.121988437949355</v>
      </c>
      <c r="K297" s="127">
        <v>7.718062147880218</v>
      </c>
      <c r="L297" s="127">
        <v>5.3563181086242651</v>
      </c>
      <c r="M297" s="127">
        <v>8.9038174450842433</v>
      </c>
      <c r="N297" s="127">
        <v>5.3243687239574911</v>
      </c>
      <c r="O297" s="127">
        <v>2.517275929388191</v>
      </c>
      <c r="P297" s="127">
        <v>2.4967757536675776</v>
      </c>
      <c r="Q297" s="127">
        <v>3.5920020447083374</v>
      </c>
      <c r="R297" s="127">
        <v>3.8982729170620871</v>
      </c>
      <c r="S297" s="127">
        <v>2.508037410492463</v>
      </c>
      <c r="T297" s="127">
        <v>-1.405100058805715</v>
      </c>
      <c r="U297" s="127">
        <v>0</v>
      </c>
      <c r="V297" s="127">
        <v>-9.0369339490337097E-4</v>
      </c>
      <c r="W297" s="127">
        <v>0</v>
      </c>
      <c r="X297" s="143">
        <v>0</v>
      </c>
      <c r="Y297" s="127">
        <v>-9.9407171775478531E-3</v>
      </c>
      <c r="Z297" s="127">
        <v>0</v>
      </c>
      <c r="AA297" s="143">
        <v>3.0060102128428801</v>
      </c>
      <c r="AB297" s="127">
        <v>2.9937440226022405</v>
      </c>
      <c r="AC297" s="128">
        <v>4.988797355664798</v>
      </c>
      <c r="AD297" s="128">
        <v>3.9898084210355345</v>
      </c>
      <c r="AE297" s="128">
        <v>4.9876712756328283</v>
      </c>
      <c r="AF297" s="128">
        <v>2.9996729791598464</v>
      </c>
      <c r="AG297" s="127">
        <v>5</v>
      </c>
      <c r="AH297" s="127">
        <v>4.9995533045157474</v>
      </c>
      <c r="AI297" s="121"/>
    </row>
    <row r="298" spans="1:35" ht="17" x14ac:dyDescent="0.15">
      <c r="A298" s="133" t="s">
        <v>1034</v>
      </c>
      <c r="B298" s="133" t="s">
        <v>1035</v>
      </c>
      <c r="C298" s="133" t="s">
        <v>1036</v>
      </c>
      <c r="D298" s="133" t="s">
        <v>194</v>
      </c>
      <c r="E298" s="133" t="s">
        <v>76</v>
      </c>
      <c r="F298" s="127" t="s">
        <v>52</v>
      </c>
      <c r="G298" s="127">
        <v>13.616891064871496</v>
      </c>
      <c r="H298" s="127">
        <v>55.022892539725262</v>
      </c>
      <c r="I298" s="127">
        <v>4.3259207783182632</v>
      </c>
      <c r="J298" s="127">
        <v>21.26561199000831</v>
      </c>
      <c r="K298" s="127">
        <v>4.5454545454545467</v>
      </c>
      <c r="L298" s="127">
        <v>4.4923157756469294</v>
      </c>
      <c r="M298" s="127">
        <v>4.5380263984915246</v>
      </c>
      <c r="N298" s="127">
        <v>8.4415584415584561</v>
      </c>
      <c r="O298" s="127">
        <v>5.5111998225770549</v>
      </c>
      <c r="P298" s="127">
        <v>4.9290593799264286</v>
      </c>
      <c r="Q298" s="127">
        <v>4.8978365384615472</v>
      </c>
      <c r="R298" s="127">
        <v>4.2967631051274822</v>
      </c>
      <c r="S298" s="127" t="s">
        <v>52</v>
      </c>
      <c r="T298" s="127" t="s">
        <v>52</v>
      </c>
      <c r="U298" s="127" t="s">
        <v>52</v>
      </c>
      <c r="V298" s="127" t="s">
        <v>52</v>
      </c>
      <c r="W298" s="127" t="s">
        <v>52</v>
      </c>
      <c r="X298" s="143" t="s">
        <v>52</v>
      </c>
      <c r="Y298" s="127" t="s">
        <v>52</v>
      </c>
      <c r="Z298" s="127" t="s">
        <v>52</v>
      </c>
      <c r="AA298" s="143" t="s">
        <v>52</v>
      </c>
      <c r="AB298" s="127" t="s">
        <v>52</v>
      </c>
      <c r="AC298" s="128" t="s">
        <v>52</v>
      </c>
      <c r="AD298" s="128" t="s">
        <v>52</v>
      </c>
      <c r="AE298" s="128" t="s">
        <v>52</v>
      </c>
      <c r="AF298" s="128" t="s">
        <v>52</v>
      </c>
      <c r="AG298" s="127" t="s">
        <v>52</v>
      </c>
      <c r="AH298" s="127" t="s">
        <v>52</v>
      </c>
      <c r="AI298" s="121"/>
    </row>
    <row r="299" spans="1:35" ht="16" x14ac:dyDescent="0.15">
      <c r="A299" s="133" t="s">
        <v>1037</v>
      </c>
      <c r="B299" s="133" t="s">
        <v>1038</v>
      </c>
      <c r="C299" s="133" t="s">
        <v>1039</v>
      </c>
      <c r="D299" s="133" t="s">
        <v>94</v>
      </c>
      <c r="E299" s="133" t="s">
        <v>76</v>
      </c>
      <c r="F299" s="127" t="s">
        <v>52</v>
      </c>
      <c r="G299" s="127">
        <v>33.806742766126888</v>
      </c>
      <c r="H299" s="127">
        <v>2.1327249280825242</v>
      </c>
      <c r="I299" s="127">
        <v>5.2350427350427395</v>
      </c>
      <c r="J299" s="127">
        <v>4.9007844946931272</v>
      </c>
      <c r="K299" s="127">
        <v>4.8917825092380696</v>
      </c>
      <c r="L299" s="127">
        <v>9.0924341553430708</v>
      </c>
      <c r="M299" s="127">
        <v>11.240965708134709</v>
      </c>
      <c r="N299" s="127">
        <v>2.3016311860657908</v>
      </c>
      <c r="O299" s="127">
        <v>4.0808053509898059</v>
      </c>
      <c r="P299" s="127">
        <v>4.0116845180136096</v>
      </c>
      <c r="Q299" s="127">
        <v>4.5996380203457505</v>
      </c>
      <c r="R299" s="127">
        <v>4.4630071599045493</v>
      </c>
      <c r="S299" s="127">
        <v>2.5017135023988999</v>
      </c>
      <c r="T299" s="127">
        <v>1.4989412682491832</v>
      </c>
      <c r="U299" s="127">
        <v>0</v>
      </c>
      <c r="V299" s="127">
        <v>0</v>
      </c>
      <c r="W299" s="127">
        <v>0</v>
      </c>
      <c r="X299" s="143">
        <v>0</v>
      </c>
      <c r="Y299" s="127">
        <v>0</v>
      </c>
      <c r="Z299" s="127">
        <v>2.7449903925336194</v>
      </c>
      <c r="AA299" s="143">
        <v>2.6716537536735308</v>
      </c>
      <c r="AB299" s="127">
        <v>2.9976580796252872</v>
      </c>
      <c r="AC299" s="128">
        <v>2.9963114547016279</v>
      </c>
      <c r="AD299" s="128">
        <v>2.4529042386185251</v>
      </c>
      <c r="AE299" s="128">
        <v>2.3941773606588774</v>
      </c>
      <c r="AF299" s="128">
        <v>2.3381640478862731</v>
      </c>
      <c r="AG299" s="127">
        <v>3</v>
      </c>
      <c r="AH299" s="127">
        <v>2.9991126885536783</v>
      </c>
      <c r="AI299" s="121"/>
    </row>
    <row r="300" spans="1:35" ht="16" x14ac:dyDescent="0.15">
      <c r="A300" s="133" t="s">
        <v>1040</v>
      </c>
      <c r="B300" s="133" t="s">
        <v>1041</v>
      </c>
      <c r="C300" s="133" t="s">
        <v>1042</v>
      </c>
      <c r="D300" s="133" t="s">
        <v>94</v>
      </c>
      <c r="E300" s="133" t="s">
        <v>76</v>
      </c>
      <c r="F300" s="127" t="s">
        <v>52</v>
      </c>
      <c r="G300" s="127">
        <v>15.954738330975957</v>
      </c>
      <c r="H300" s="127">
        <v>3.830202488411814</v>
      </c>
      <c r="I300" s="127">
        <v>2.9840225563909684</v>
      </c>
      <c r="J300" s="127">
        <v>4.483230663928822</v>
      </c>
      <c r="K300" s="127">
        <v>4.0069876624085623</v>
      </c>
      <c r="L300" s="127">
        <v>12.786059206382518</v>
      </c>
      <c r="M300" s="127">
        <v>7.4739389426656828</v>
      </c>
      <c r="N300" s="127">
        <v>5.9928985883779262</v>
      </c>
      <c r="O300" s="127">
        <v>4.5020017975324862</v>
      </c>
      <c r="P300" s="127">
        <v>3.5105551211884034</v>
      </c>
      <c r="Q300" s="127">
        <v>2.9987159150993534</v>
      </c>
      <c r="R300" s="127">
        <v>4.5027867409797437</v>
      </c>
      <c r="S300" s="127">
        <v>3.5017543859649152</v>
      </c>
      <c r="T300" s="127">
        <v>2.5018645331886802</v>
      </c>
      <c r="U300" s="127">
        <v>0</v>
      </c>
      <c r="V300" s="127">
        <v>0</v>
      </c>
      <c r="W300" s="127">
        <v>0</v>
      </c>
      <c r="X300" s="143">
        <v>1.7198042069056729</v>
      </c>
      <c r="Y300" s="127">
        <v>1.6972298088177906</v>
      </c>
      <c r="Z300" s="127">
        <v>1.8990984078266049</v>
      </c>
      <c r="AA300" s="143">
        <v>1.6378012048192669</v>
      </c>
      <c r="AB300" s="127">
        <v>0.50009260974255287</v>
      </c>
      <c r="AC300" s="128">
        <v>2.0027030347708585</v>
      </c>
      <c r="AD300" s="128">
        <v>1.6562274150807133</v>
      </c>
      <c r="AE300" s="128">
        <v>1.6588660465667464</v>
      </c>
      <c r="AF300" s="128">
        <v>2.0339180604926435E-3</v>
      </c>
      <c r="AG300" s="127">
        <v>0</v>
      </c>
      <c r="AH300" s="127">
        <v>2.0047788332653407</v>
      </c>
      <c r="AI300" s="121"/>
    </row>
    <row r="301" spans="1:35" ht="16" x14ac:dyDescent="0.15">
      <c r="A301" s="133" t="s">
        <v>1043</v>
      </c>
      <c r="B301" s="133" t="s">
        <v>1044</v>
      </c>
      <c r="C301" s="133" t="s">
        <v>1045</v>
      </c>
      <c r="D301" s="133" t="s">
        <v>94</v>
      </c>
      <c r="E301" s="133" t="s">
        <v>76</v>
      </c>
      <c r="F301" s="127" t="s">
        <v>52</v>
      </c>
      <c r="G301" s="127">
        <v>4.0718562874251205</v>
      </c>
      <c r="H301" s="127">
        <v>13.476537527170436</v>
      </c>
      <c r="I301" s="127">
        <v>4.4507042253521263</v>
      </c>
      <c r="J301" s="127">
        <v>1.0679611650485441</v>
      </c>
      <c r="K301" s="127">
        <v>3.2660902977905977</v>
      </c>
      <c r="L301" s="127">
        <v>7.9999999999999858</v>
      </c>
      <c r="M301" s="127">
        <v>8.8716623600344775</v>
      </c>
      <c r="N301" s="127">
        <v>4.5886075949367182</v>
      </c>
      <c r="O301" s="127">
        <v>4.9924357034795861</v>
      </c>
      <c r="P301" s="127">
        <v>4.8270893371757779</v>
      </c>
      <c r="Q301" s="127">
        <v>3.0240549828178871</v>
      </c>
      <c r="R301" s="127">
        <v>4.4696464309539721</v>
      </c>
      <c r="S301" s="127">
        <v>3.5121328224776391</v>
      </c>
      <c r="T301" s="127">
        <v>2.5293028994448008</v>
      </c>
      <c r="U301" s="127">
        <v>0</v>
      </c>
      <c r="V301" s="127">
        <v>0</v>
      </c>
      <c r="W301" s="127">
        <v>0</v>
      </c>
      <c r="X301" s="143">
        <v>0</v>
      </c>
      <c r="Y301" s="127">
        <v>0</v>
      </c>
      <c r="Z301" s="127">
        <v>1.9855595667870096</v>
      </c>
      <c r="AA301" s="143">
        <v>2.0058997050147465</v>
      </c>
      <c r="AB301" s="127">
        <v>3.1810294968189545</v>
      </c>
      <c r="AC301" s="128">
        <v>3.0829596412556004</v>
      </c>
      <c r="AD301" s="128">
        <v>2.9907558455682492</v>
      </c>
      <c r="AE301" s="128">
        <v>2.9039070749735938</v>
      </c>
      <c r="AF301" s="128">
        <v>2.8219599794766648</v>
      </c>
      <c r="AG301" s="127">
        <v>2.7</v>
      </c>
      <c r="AH301" s="127">
        <v>2.9626032054395388</v>
      </c>
      <c r="AI301" s="121"/>
    </row>
    <row r="302" spans="1:35" ht="17" x14ac:dyDescent="0.15">
      <c r="A302" s="144" t="s">
        <v>1046</v>
      </c>
      <c r="B302" s="133" t="s">
        <v>52</v>
      </c>
      <c r="C302" s="144" t="s">
        <v>1047</v>
      </c>
      <c r="D302" s="133" t="s">
        <v>194</v>
      </c>
      <c r="E302" s="133" t="s">
        <v>76</v>
      </c>
      <c r="F302" s="127" t="s">
        <v>52</v>
      </c>
      <c r="G302" s="127" t="s">
        <v>52</v>
      </c>
      <c r="H302" s="127" t="s">
        <v>52</v>
      </c>
      <c r="I302" s="127" t="s">
        <v>52</v>
      </c>
      <c r="J302" s="127" t="s">
        <v>52</v>
      </c>
      <c r="K302" s="127" t="s">
        <v>52</v>
      </c>
      <c r="L302" s="127" t="s">
        <v>52</v>
      </c>
      <c r="M302" s="127" t="s">
        <v>52</v>
      </c>
      <c r="N302" s="127" t="s">
        <v>52</v>
      </c>
      <c r="O302" s="127" t="s">
        <v>52</v>
      </c>
      <c r="P302" s="127" t="s">
        <v>52</v>
      </c>
      <c r="Q302" s="127" t="s">
        <v>52</v>
      </c>
      <c r="R302" s="127" t="s">
        <v>52</v>
      </c>
      <c r="S302" s="127" t="s">
        <v>52</v>
      </c>
      <c r="T302" s="127" t="s">
        <v>52</v>
      </c>
      <c r="U302" s="127" t="s">
        <v>52</v>
      </c>
      <c r="V302" s="127" t="s">
        <v>52</v>
      </c>
      <c r="W302" s="127" t="s">
        <v>52</v>
      </c>
      <c r="X302" s="143" t="s">
        <v>52</v>
      </c>
      <c r="Y302" s="127" t="s">
        <v>52</v>
      </c>
      <c r="Z302" s="127" t="s">
        <v>52</v>
      </c>
      <c r="AA302" s="143" t="s">
        <v>52</v>
      </c>
      <c r="AB302" s="127" t="s">
        <v>52</v>
      </c>
      <c r="AC302" s="128" t="s">
        <v>52</v>
      </c>
      <c r="AD302" s="128" t="s">
        <v>52</v>
      </c>
      <c r="AE302" s="128" t="s">
        <v>52</v>
      </c>
      <c r="AF302" s="128" t="s">
        <v>52</v>
      </c>
      <c r="AG302" s="127" t="s">
        <v>52</v>
      </c>
      <c r="AH302" s="127" t="s">
        <v>52</v>
      </c>
      <c r="AI302" s="130"/>
    </row>
    <row r="303" spans="1:35" ht="16" x14ac:dyDescent="0.15">
      <c r="A303" s="133" t="s">
        <v>1048</v>
      </c>
      <c r="B303" s="133" t="s">
        <v>1049</v>
      </c>
      <c r="C303" s="133" t="s">
        <v>1050</v>
      </c>
      <c r="D303" s="133" t="s">
        <v>94</v>
      </c>
      <c r="E303" s="133" t="s">
        <v>78</v>
      </c>
      <c r="F303" s="127" t="s">
        <v>52</v>
      </c>
      <c r="G303" s="127">
        <v>10.707244325362737</v>
      </c>
      <c r="H303" s="127">
        <v>5.3442318522915855</v>
      </c>
      <c r="I303" s="127">
        <v>7.3950988325049138</v>
      </c>
      <c r="J303" s="127">
        <v>4.5044802626267995</v>
      </c>
      <c r="K303" s="127">
        <v>4.3476581610320011</v>
      </c>
      <c r="L303" s="127">
        <v>5.7457650121528445</v>
      </c>
      <c r="M303" s="127">
        <v>12.63242637793438</v>
      </c>
      <c r="N303" s="127">
        <v>2.2789661780701351</v>
      </c>
      <c r="O303" s="127">
        <v>4.7946523522560511</v>
      </c>
      <c r="P303" s="127">
        <v>4.6873942920101683</v>
      </c>
      <c r="Q303" s="127">
        <v>3.618940352108126</v>
      </c>
      <c r="R303" s="127">
        <v>4.9047122657899678</v>
      </c>
      <c r="S303" s="127">
        <v>4.5463038456312006</v>
      </c>
      <c r="T303" s="127">
        <v>2.495592906407154</v>
      </c>
      <c r="U303" s="127">
        <v>0</v>
      </c>
      <c r="V303" s="127">
        <v>3.4461714050202659</v>
      </c>
      <c r="W303" s="127">
        <v>1.9621964954756947</v>
      </c>
      <c r="X303" s="143">
        <v>1.8222395888125797</v>
      </c>
      <c r="Y303" s="127">
        <v>1.8516195213390096</v>
      </c>
      <c r="Z303" s="127">
        <v>3.9837115613135188</v>
      </c>
      <c r="AA303" s="143">
        <v>3.960002787262229</v>
      </c>
      <c r="AB303" s="127">
        <v>4.9915210499152041</v>
      </c>
      <c r="AC303" s="128">
        <v>4.9865934627170594</v>
      </c>
      <c r="AD303" s="128">
        <v>3.9902463347744943</v>
      </c>
      <c r="AE303" s="128">
        <v>2.7471595726640539</v>
      </c>
      <c r="AF303" s="128">
        <v>2.9914347991873105</v>
      </c>
      <c r="AG303" s="127">
        <v>4</v>
      </c>
      <c r="AH303" s="127">
        <v>4.9897441892595671</v>
      </c>
      <c r="AI303" s="121"/>
    </row>
    <row r="304" spans="1:35" ht="17" x14ac:dyDescent="0.15">
      <c r="A304" s="144" t="s">
        <v>1051</v>
      </c>
      <c r="B304" s="133" t="s">
        <v>52</v>
      </c>
      <c r="C304" s="144" t="s">
        <v>1052</v>
      </c>
      <c r="D304" s="133" t="s">
        <v>194</v>
      </c>
      <c r="E304" s="133" t="s">
        <v>76</v>
      </c>
      <c r="F304" s="127" t="s">
        <v>52</v>
      </c>
      <c r="G304" s="127" t="s">
        <v>52</v>
      </c>
      <c r="H304" s="127" t="s">
        <v>52</v>
      </c>
      <c r="I304" s="127" t="s">
        <v>52</v>
      </c>
      <c r="J304" s="127" t="s">
        <v>52</v>
      </c>
      <c r="K304" s="127" t="s">
        <v>52</v>
      </c>
      <c r="L304" s="127" t="s">
        <v>52</v>
      </c>
      <c r="M304" s="127" t="s">
        <v>52</v>
      </c>
      <c r="N304" s="127" t="s">
        <v>52</v>
      </c>
      <c r="O304" s="127" t="s">
        <v>52</v>
      </c>
      <c r="P304" s="127" t="s">
        <v>52</v>
      </c>
      <c r="Q304" s="127" t="s">
        <v>52</v>
      </c>
      <c r="R304" s="127" t="s">
        <v>52</v>
      </c>
      <c r="S304" s="127" t="s">
        <v>52</v>
      </c>
      <c r="T304" s="127" t="s">
        <v>52</v>
      </c>
      <c r="U304" s="127" t="s">
        <v>52</v>
      </c>
      <c r="V304" s="127" t="s">
        <v>52</v>
      </c>
      <c r="W304" s="127" t="s">
        <v>52</v>
      </c>
      <c r="X304" s="143" t="s">
        <v>52</v>
      </c>
      <c r="Y304" s="127" t="s">
        <v>52</v>
      </c>
      <c r="Z304" s="127" t="s">
        <v>52</v>
      </c>
      <c r="AA304" s="143" t="s">
        <v>52</v>
      </c>
      <c r="AB304" s="127" t="s">
        <v>52</v>
      </c>
      <c r="AC304" s="128" t="s">
        <v>52</v>
      </c>
      <c r="AD304" s="128" t="s">
        <v>52</v>
      </c>
      <c r="AE304" s="128" t="s">
        <v>52</v>
      </c>
      <c r="AF304" s="128" t="s">
        <v>52</v>
      </c>
      <c r="AG304" s="127" t="s">
        <v>52</v>
      </c>
      <c r="AH304" s="127" t="s">
        <v>52</v>
      </c>
      <c r="AI304" s="130"/>
    </row>
    <row r="305" spans="1:35" ht="16" x14ac:dyDescent="0.15">
      <c r="A305" s="133" t="s">
        <v>1053</v>
      </c>
      <c r="B305" s="133" t="s">
        <v>1054</v>
      </c>
      <c r="C305" s="133" t="s">
        <v>1055</v>
      </c>
      <c r="D305" s="133" t="s">
        <v>94</v>
      </c>
      <c r="E305" s="133" t="s">
        <v>78</v>
      </c>
      <c r="F305" s="127" t="s">
        <v>52</v>
      </c>
      <c r="G305" s="127" t="s">
        <v>52</v>
      </c>
      <c r="H305" s="127">
        <v>7.0191382444135826</v>
      </c>
      <c r="I305" s="127">
        <v>10.333516492665296</v>
      </c>
      <c r="J305" s="127">
        <v>5.2502905090321832</v>
      </c>
      <c r="K305" s="127">
        <v>7.1578102147916667</v>
      </c>
      <c r="L305" s="127">
        <v>6.9312494982203532</v>
      </c>
      <c r="M305" s="127">
        <v>9.0196961733864072</v>
      </c>
      <c r="N305" s="127">
        <v>2.7088450678359095</v>
      </c>
      <c r="O305" s="127">
        <v>4.4992288951968078</v>
      </c>
      <c r="P305" s="127">
        <v>4.9503785772340336</v>
      </c>
      <c r="Q305" s="127">
        <v>3.6000692908892802</v>
      </c>
      <c r="R305" s="127">
        <v>3.8998721353398196</v>
      </c>
      <c r="S305" s="127">
        <v>3.6001325318313349</v>
      </c>
      <c r="T305" s="127">
        <v>2.0002193022533135</v>
      </c>
      <c r="U305" s="127">
        <v>0</v>
      </c>
      <c r="V305" s="127">
        <v>0</v>
      </c>
      <c r="W305" s="127">
        <v>1.9502450124073931</v>
      </c>
      <c r="X305" s="143">
        <v>0</v>
      </c>
      <c r="Y305" s="127">
        <v>1.9498435907349565</v>
      </c>
      <c r="Z305" s="127">
        <v>3.9492169656016429</v>
      </c>
      <c r="AA305" s="143">
        <v>4.9492143775133668</v>
      </c>
      <c r="AB305" s="127">
        <v>5.9893817055635346</v>
      </c>
      <c r="AC305" s="128">
        <v>2.9890797957586424</v>
      </c>
      <c r="AD305" s="128">
        <v>3.4893062642492589</v>
      </c>
      <c r="AE305" s="128">
        <v>2.4988460408711357</v>
      </c>
      <c r="AF305" s="128">
        <v>3.7500835840856013</v>
      </c>
      <c r="AG305" s="127">
        <v>5</v>
      </c>
      <c r="AH305" s="127">
        <v>4.9892572803066759</v>
      </c>
      <c r="AI305" s="121"/>
    </row>
    <row r="306" spans="1:35" ht="16" x14ac:dyDescent="0.15">
      <c r="A306" s="133" t="s">
        <v>1056</v>
      </c>
      <c r="B306" s="133" t="s">
        <v>1057</v>
      </c>
      <c r="C306" s="133" t="s">
        <v>1058</v>
      </c>
      <c r="D306" s="133" t="s">
        <v>94</v>
      </c>
      <c r="E306" s="133" t="s">
        <v>76</v>
      </c>
      <c r="F306" s="127" t="s">
        <v>52</v>
      </c>
      <c r="G306" s="127">
        <v>3.1721105527638258</v>
      </c>
      <c r="H306" s="127">
        <v>17.671232876712324</v>
      </c>
      <c r="I306" s="127">
        <v>6.2863795110593657</v>
      </c>
      <c r="J306" s="127">
        <v>6.9003285870755633</v>
      </c>
      <c r="K306" s="127">
        <v>8.9139344262295026</v>
      </c>
      <c r="L306" s="127">
        <v>8.8428974600188042</v>
      </c>
      <c r="M306" s="127">
        <v>14.606741573033716</v>
      </c>
      <c r="N306" s="127">
        <v>5.0527903469079973</v>
      </c>
      <c r="O306" s="127">
        <v>3.1506740049453583</v>
      </c>
      <c r="P306" s="127">
        <v>4.5313949891741458</v>
      </c>
      <c r="Q306" s="127">
        <v>3.861517976031962</v>
      </c>
      <c r="R306" s="127">
        <v>2.9487179487179418</v>
      </c>
      <c r="S306" s="127">
        <v>4.9190535491905507</v>
      </c>
      <c r="T306" s="127">
        <v>0</v>
      </c>
      <c r="U306" s="127">
        <v>0</v>
      </c>
      <c r="V306" s="127">
        <v>0</v>
      </c>
      <c r="W306" s="127">
        <v>1.8991097922848752</v>
      </c>
      <c r="X306" s="143">
        <v>1.9025431954960093</v>
      </c>
      <c r="Y306" s="127">
        <v>1.9368768654346891</v>
      </c>
      <c r="Z306" s="127">
        <v>1.9499127834537777</v>
      </c>
      <c r="AA306" s="143">
        <v>3.0003055300947157</v>
      </c>
      <c r="AB306" s="127">
        <v>2.9010441385856511</v>
      </c>
      <c r="AC306" s="128">
        <v>2.9460939752089965</v>
      </c>
      <c r="AD306" s="128">
        <v>2.7721774193548265</v>
      </c>
      <c r="AE306" s="128">
        <v>2.6974006866110933</v>
      </c>
      <c r="AF306" s="128">
        <v>2.6264300116735648</v>
      </c>
      <c r="AG306" s="127">
        <v>3</v>
      </c>
      <c r="AH306" s="127">
        <v>2.992118078216782</v>
      </c>
      <c r="AI306" s="121"/>
    </row>
    <row r="307" spans="1:35" ht="16" x14ac:dyDescent="0.15">
      <c r="A307" s="133" t="s">
        <v>1059</v>
      </c>
      <c r="B307" s="133" t="s">
        <v>1060</v>
      </c>
      <c r="C307" s="133" t="s">
        <v>1061</v>
      </c>
      <c r="D307" s="133" t="s">
        <v>94</v>
      </c>
      <c r="E307" s="133" t="s">
        <v>76</v>
      </c>
      <c r="F307" s="127" t="s">
        <v>52</v>
      </c>
      <c r="G307" s="127">
        <v>15.267463813719303</v>
      </c>
      <c r="H307" s="127">
        <v>12.076872679624387</v>
      </c>
      <c r="I307" s="127">
        <v>-0.13639906469212804</v>
      </c>
      <c r="J307" s="127">
        <v>-0.21463414634146716</v>
      </c>
      <c r="K307" s="127">
        <v>7.782557684786866</v>
      </c>
      <c r="L307" s="127">
        <v>9.397677793904208</v>
      </c>
      <c r="M307" s="127">
        <v>3.4991708126036514</v>
      </c>
      <c r="N307" s="127">
        <v>4.9030604069860715</v>
      </c>
      <c r="O307" s="127">
        <v>4.7884527264396013</v>
      </c>
      <c r="P307" s="127">
        <v>2.7549012462648506</v>
      </c>
      <c r="Q307" s="127">
        <v>1.9008440314915731</v>
      </c>
      <c r="R307" s="127">
        <v>3.5010788612793249</v>
      </c>
      <c r="S307" s="127">
        <v>2.6967047747141919</v>
      </c>
      <c r="T307" s="127">
        <v>1.9972496889528912</v>
      </c>
      <c r="U307" s="127">
        <v>0</v>
      </c>
      <c r="V307" s="127">
        <v>0</v>
      </c>
      <c r="W307" s="127">
        <v>0</v>
      </c>
      <c r="X307" s="143">
        <v>0</v>
      </c>
      <c r="Y307" s="127">
        <v>0</v>
      </c>
      <c r="Z307" s="127">
        <v>1.6692347200822022</v>
      </c>
      <c r="AA307" s="143">
        <v>3.1573629704470862</v>
      </c>
      <c r="AB307" s="127">
        <v>3.0607247796278214</v>
      </c>
      <c r="AC307" s="128">
        <v>2.9698265621287634</v>
      </c>
      <c r="AD307" s="128">
        <v>2.8841716658975614</v>
      </c>
      <c r="AE307" s="128">
        <v>2.8033191298497422</v>
      </c>
      <c r="AF307" s="128">
        <v>2.7268706369982527</v>
      </c>
      <c r="AG307" s="127">
        <v>3</v>
      </c>
      <c r="AH307" s="127">
        <v>2.989844837362742</v>
      </c>
      <c r="AI307" s="121"/>
    </row>
    <row r="308" spans="1:35" ht="16" x14ac:dyDescent="0.15">
      <c r="A308" s="133" t="s">
        <v>1062</v>
      </c>
      <c r="B308" s="133" t="s">
        <v>1063</v>
      </c>
      <c r="C308" s="133" t="s">
        <v>1064</v>
      </c>
      <c r="D308" s="133" t="s">
        <v>94</v>
      </c>
      <c r="E308" s="133" t="s">
        <v>76</v>
      </c>
      <c r="F308" s="127" t="s">
        <v>52</v>
      </c>
      <c r="G308" s="127">
        <v>8.3849984754548217</v>
      </c>
      <c r="H308" s="127">
        <v>6.3297074268567286</v>
      </c>
      <c r="I308" s="127">
        <v>0</v>
      </c>
      <c r="J308" s="127">
        <v>5.0004409559925875</v>
      </c>
      <c r="K308" s="127">
        <v>3.9475894506971372</v>
      </c>
      <c r="L308" s="127">
        <v>7.4822236586942381</v>
      </c>
      <c r="M308" s="127">
        <v>4.7737182378589722</v>
      </c>
      <c r="N308" s="127">
        <v>3.9319796225873631</v>
      </c>
      <c r="O308" s="127">
        <v>1.8087676907145465</v>
      </c>
      <c r="P308" s="127">
        <v>4.7060419068285029</v>
      </c>
      <c r="Q308" s="127">
        <v>1.9946894631176662</v>
      </c>
      <c r="R308" s="127">
        <v>3.8034160899104563</v>
      </c>
      <c r="S308" s="127">
        <v>0</v>
      </c>
      <c r="T308" s="127">
        <v>1.0031808172253704</v>
      </c>
      <c r="U308" s="127">
        <v>-2.6586724806201545</v>
      </c>
      <c r="V308" s="127">
        <v>0</v>
      </c>
      <c r="W308" s="127">
        <v>0</v>
      </c>
      <c r="X308" s="143">
        <v>0</v>
      </c>
      <c r="Y308" s="127">
        <v>0</v>
      </c>
      <c r="Z308" s="127">
        <v>1.9411435326323723</v>
      </c>
      <c r="AA308" s="143">
        <v>1.9407995117485477</v>
      </c>
      <c r="AB308" s="127">
        <v>1.9397712985691262</v>
      </c>
      <c r="AC308" s="128">
        <v>1.9380983144417607</v>
      </c>
      <c r="AD308" s="128">
        <v>2.8806821455320542</v>
      </c>
      <c r="AE308" s="128">
        <v>1.9376155009240119</v>
      </c>
      <c r="AF308" s="128">
        <v>1.9392407844860744</v>
      </c>
      <c r="AG308" s="127">
        <v>1.9</v>
      </c>
      <c r="AH308" s="127">
        <v>2.9921759357157947</v>
      </c>
      <c r="AI308" s="121"/>
    </row>
    <row r="309" spans="1:35" ht="17" x14ac:dyDescent="0.15">
      <c r="A309" s="133" t="s">
        <v>1065</v>
      </c>
      <c r="B309" s="133" t="s">
        <v>52</v>
      </c>
      <c r="C309" s="133" t="s">
        <v>1066</v>
      </c>
      <c r="D309" s="133" t="s">
        <v>194</v>
      </c>
      <c r="E309" s="133" t="s">
        <v>76</v>
      </c>
      <c r="F309" s="127" t="s">
        <v>52</v>
      </c>
      <c r="G309" s="127" t="s">
        <v>52</v>
      </c>
      <c r="H309" s="127" t="s">
        <v>52</v>
      </c>
      <c r="I309" s="127" t="s">
        <v>52</v>
      </c>
      <c r="J309" s="127" t="s">
        <v>52</v>
      </c>
      <c r="K309" s="127" t="s">
        <v>52</v>
      </c>
      <c r="L309" s="127" t="s">
        <v>52</v>
      </c>
      <c r="M309" s="127" t="s">
        <v>52</v>
      </c>
      <c r="N309" s="127" t="s">
        <v>52</v>
      </c>
      <c r="O309" s="127" t="s">
        <v>52</v>
      </c>
      <c r="P309" s="127" t="s">
        <v>52</v>
      </c>
      <c r="Q309" s="127" t="s">
        <v>52</v>
      </c>
      <c r="R309" s="127" t="s">
        <v>52</v>
      </c>
      <c r="S309" s="127" t="s">
        <v>52</v>
      </c>
      <c r="T309" s="127" t="s">
        <v>52</v>
      </c>
      <c r="U309" s="127" t="s">
        <v>52</v>
      </c>
      <c r="V309" s="127" t="s">
        <v>52</v>
      </c>
      <c r="W309" s="127" t="s">
        <v>52</v>
      </c>
      <c r="X309" s="143" t="s">
        <v>52</v>
      </c>
      <c r="Y309" s="127" t="s">
        <v>52</v>
      </c>
      <c r="Z309" s="127" t="s">
        <v>52</v>
      </c>
      <c r="AA309" s="143" t="s">
        <v>52</v>
      </c>
      <c r="AB309" s="127" t="s">
        <v>52</v>
      </c>
      <c r="AC309" s="128" t="s">
        <v>52</v>
      </c>
      <c r="AD309" s="128" t="s">
        <v>52</v>
      </c>
      <c r="AE309" s="128" t="s">
        <v>52</v>
      </c>
      <c r="AF309" s="128" t="s">
        <v>52</v>
      </c>
      <c r="AG309" s="127" t="s">
        <v>52</v>
      </c>
      <c r="AH309" s="127" t="s">
        <v>52</v>
      </c>
      <c r="AI309" s="121"/>
    </row>
    <row r="310" spans="1:35" ht="16" x14ac:dyDescent="0.15">
      <c r="A310" s="133" t="s">
        <v>1067</v>
      </c>
      <c r="B310" s="133" t="s">
        <v>1068</v>
      </c>
      <c r="C310" s="133" t="s">
        <v>1069</v>
      </c>
      <c r="D310" s="133" t="s">
        <v>94</v>
      </c>
      <c r="E310" s="133" t="s">
        <v>74</v>
      </c>
      <c r="F310" s="127" t="s">
        <v>52</v>
      </c>
      <c r="G310" s="127">
        <v>7.0071309620393549</v>
      </c>
      <c r="H310" s="127">
        <v>10.263367916999215</v>
      </c>
      <c r="I310" s="127">
        <v>7.0896062536189817</v>
      </c>
      <c r="J310" s="127">
        <v>2.1898550234868708</v>
      </c>
      <c r="K310" s="127">
        <v>3.9738968440314437</v>
      </c>
      <c r="L310" s="127">
        <v>7.6747736477173873</v>
      </c>
      <c r="M310" s="127">
        <v>9.9733165289825934</v>
      </c>
      <c r="N310" s="127">
        <v>4.939564867042705</v>
      </c>
      <c r="O310" s="127">
        <v>1.6918784714223563</v>
      </c>
      <c r="P310" s="127">
        <v>2.0496685963587282</v>
      </c>
      <c r="Q310" s="127">
        <v>2.6991030394712112</v>
      </c>
      <c r="R310" s="127">
        <v>3.9010214864388928</v>
      </c>
      <c r="S310" s="127">
        <v>2.8646495465717265</v>
      </c>
      <c r="T310" s="127">
        <v>1.4493622057270414</v>
      </c>
      <c r="U310" s="127">
        <v>0</v>
      </c>
      <c r="V310" s="127">
        <v>0</v>
      </c>
      <c r="W310" s="127">
        <v>0</v>
      </c>
      <c r="X310" s="143">
        <v>0</v>
      </c>
      <c r="Y310" s="127">
        <v>1.949173816098404</v>
      </c>
      <c r="Z310" s="127">
        <v>3.9491027070870821</v>
      </c>
      <c r="AA310" s="143">
        <v>4.9493154979621812</v>
      </c>
      <c r="AB310" s="127">
        <v>4.9489176109772437</v>
      </c>
      <c r="AC310" s="128">
        <v>3.9489164674181065</v>
      </c>
      <c r="AD310" s="128">
        <v>3.9492019447842086</v>
      </c>
      <c r="AE310" s="128">
        <v>4.948866396998131</v>
      </c>
      <c r="AF310" s="128">
        <v>2.9490018462636933</v>
      </c>
      <c r="AG310" s="127">
        <v>4</v>
      </c>
      <c r="AH310" s="127">
        <v>4.9903090677948434</v>
      </c>
      <c r="AI310" s="121"/>
    </row>
    <row r="311" spans="1:35" ht="16" x14ac:dyDescent="0.15">
      <c r="A311" s="133" t="s">
        <v>1070</v>
      </c>
      <c r="B311" s="133" t="s">
        <v>1071</v>
      </c>
      <c r="C311" s="133" t="s">
        <v>1072</v>
      </c>
      <c r="D311" s="133" t="s">
        <v>94</v>
      </c>
      <c r="E311" s="133" t="s">
        <v>76</v>
      </c>
      <c r="F311" s="127" t="s">
        <v>52</v>
      </c>
      <c r="G311" s="127">
        <v>17.251494979126718</v>
      </c>
      <c r="H311" s="127">
        <v>3.8298691301000787</v>
      </c>
      <c r="I311" s="127">
        <v>4.4856348470806182</v>
      </c>
      <c r="J311" s="127">
        <v>4.7188220684761291</v>
      </c>
      <c r="K311" s="127">
        <v>5.3193291546671304</v>
      </c>
      <c r="L311" s="127">
        <v>5.5010455203474464</v>
      </c>
      <c r="M311" s="127">
        <v>7.4935203537124409</v>
      </c>
      <c r="N311" s="127">
        <v>4.0068080277994511</v>
      </c>
      <c r="O311" s="127">
        <v>4.9979544524751276</v>
      </c>
      <c r="P311" s="127">
        <v>4.9159036301058592</v>
      </c>
      <c r="Q311" s="127">
        <v>2.6986877940084071</v>
      </c>
      <c r="R311" s="127">
        <v>2.5012054001928732</v>
      </c>
      <c r="S311" s="127">
        <v>2.4989710119362627</v>
      </c>
      <c r="T311" s="127">
        <v>1.4972464433226378</v>
      </c>
      <c r="U311" s="127">
        <v>0</v>
      </c>
      <c r="V311" s="127">
        <v>0</v>
      </c>
      <c r="W311" s="127">
        <v>0</v>
      </c>
      <c r="X311" s="143">
        <v>0</v>
      </c>
      <c r="Y311" s="127">
        <v>0</v>
      </c>
      <c r="Z311" s="127">
        <v>1.9894873678856007</v>
      </c>
      <c r="AA311" s="143">
        <v>2.7708506511499031</v>
      </c>
      <c r="AB311" s="127">
        <v>2.6961445133459216</v>
      </c>
      <c r="AC311" s="128">
        <v>2.987660803360459</v>
      </c>
      <c r="AD311" s="128">
        <v>2.5491995513408749</v>
      </c>
      <c r="AE311" s="128">
        <v>2.4858307646415434</v>
      </c>
      <c r="AF311" s="128">
        <v>1.9890268749393729</v>
      </c>
      <c r="AG311" s="127">
        <v>2</v>
      </c>
      <c r="AH311" s="127">
        <v>1.9914187109411483</v>
      </c>
      <c r="AI311" s="121"/>
    </row>
    <row r="312" spans="1:35" ht="16" x14ac:dyDescent="0.15">
      <c r="A312" s="133" t="s">
        <v>1073</v>
      </c>
      <c r="B312" s="133" t="s">
        <v>1074</v>
      </c>
      <c r="C312" s="133" t="s">
        <v>1075</v>
      </c>
      <c r="D312" s="133" t="s">
        <v>94</v>
      </c>
      <c r="E312" s="133" t="s">
        <v>227</v>
      </c>
      <c r="F312" s="127" t="s">
        <v>52</v>
      </c>
      <c r="G312" s="127">
        <v>8.1332951398835291</v>
      </c>
      <c r="H312" s="127">
        <v>2.991664311952519</v>
      </c>
      <c r="I312" s="127">
        <v>2.7847319866936431</v>
      </c>
      <c r="J312" s="127">
        <v>7.6290414066931334</v>
      </c>
      <c r="K312" s="127">
        <v>4.9027357978764599</v>
      </c>
      <c r="L312" s="127">
        <v>5.0001477585035019</v>
      </c>
      <c r="M312" s="127">
        <v>9.7998930511384401</v>
      </c>
      <c r="N312" s="127">
        <v>4.799682157229654</v>
      </c>
      <c r="O312" s="127">
        <v>4.8403468222230259</v>
      </c>
      <c r="P312" s="127">
        <v>1.9386671954647881</v>
      </c>
      <c r="Q312" s="127">
        <v>4.8002654735613532</v>
      </c>
      <c r="R312" s="127">
        <v>3.2504968008210824</v>
      </c>
      <c r="S312" s="127">
        <v>0</v>
      </c>
      <c r="T312" s="127">
        <v>0</v>
      </c>
      <c r="U312" s="127">
        <v>0</v>
      </c>
      <c r="V312" s="127">
        <v>0</v>
      </c>
      <c r="W312" s="127">
        <v>0</v>
      </c>
      <c r="X312" s="143">
        <v>0</v>
      </c>
      <c r="Y312" s="127">
        <v>0</v>
      </c>
      <c r="Z312" s="127">
        <v>1.9997250510241926</v>
      </c>
      <c r="AA312" s="143">
        <v>0</v>
      </c>
      <c r="AB312" s="127">
        <v>0</v>
      </c>
      <c r="AC312" s="128">
        <v>4.8033259377527227</v>
      </c>
      <c r="AD312" s="128">
        <v>3.9906219395174469</v>
      </c>
      <c r="AE312" s="128">
        <v>4.9904395886644952</v>
      </c>
      <c r="AF312" s="128">
        <v>2.9900241920139172</v>
      </c>
      <c r="AG312" s="127">
        <v>5</v>
      </c>
      <c r="AH312" s="127">
        <v>4.9899865090205173</v>
      </c>
      <c r="AI312" s="121"/>
    </row>
    <row r="313" spans="1:35" ht="16" x14ac:dyDescent="0.15">
      <c r="A313" s="133" t="s">
        <v>1076</v>
      </c>
      <c r="B313" s="17" t="s">
        <v>1077</v>
      </c>
      <c r="C313" s="133" t="s">
        <v>1078</v>
      </c>
      <c r="D313" s="133" t="s">
        <v>94</v>
      </c>
      <c r="E313" s="133" t="s">
        <v>82</v>
      </c>
      <c r="F313" s="127" t="s">
        <v>52</v>
      </c>
      <c r="G313" s="127">
        <v>3.5162287480680021</v>
      </c>
      <c r="H313" s="127">
        <v>15.658827920865988</v>
      </c>
      <c r="I313" s="127">
        <v>9.762788446022256</v>
      </c>
      <c r="J313" s="127">
        <v>6.248162305204346</v>
      </c>
      <c r="K313" s="127">
        <v>6.2543240625432475</v>
      </c>
      <c r="L313" s="127">
        <v>9.7538742023700991</v>
      </c>
      <c r="M313" s="127">
        <v>15.899383009017569</v>
      </c>
      <c r="N313" s="127">
        <v>5.7534807534807726</v>
      </c>
      <c r="O313" s="127">
        <v>2.9041626331074468</v>
      </c>
      <c r="P313" s="127">
        <v>4.9858889934148607</v>
      </c>
      <c r="Q313" s="127">
        <v>4.74910394265234</v>
      </c>
      <c r="R313" s="127">
        <v>3.7467921300256677</v>
      </c>
      <c r="S313" s="127">
        <v>2.9518469656992181</v>
      </c>
      <c r="T313" s="127">
        <v>1.8981259010091236</v>
      </c>
      <c r="U313" s="127">
        <v>0</v>
      </c>
      <c r="V313" s="127">
        <v>0</v>
      </c>
      <c r="W313" s="127">
        <v>0</v>
      </c>
      <c r="X313" s="143">
        <v>0</v>
      </c>
      <c r="Y313" s="127">
        <v>0</v>
      </c>
      <c r="Z313" s="127">
        <v>3.9927690010217676</v>
      </c>
      <c r="AA313" s="143">
        <v>4.7993348953216053</v>
      </c>
      <c r="AB313" s="127">
        <v>5.9930765902206806</v>
      </c>
      <c r="AC313" s="128">
        <v>2.9870041505069</v>
      </c>
      <c r="AD313" s="128">
        <v>3.9838794926004173</v>
      </c>
      <c r="AE313" s="128">
        <v>3.9837346718343012</v>
      </c>
      <c r="AF313" s="128">
        <v>2.9879017475253566</v>
      </c>
      <c r="AG313" s="127">
        <v>5</v>
      </c>
      <c r="AH313" s="127">
        <v>4.989828209764906</v>
      </c>
      <c r="AI313" s="121"/>
    </row>
    <row r="314" spans="1:35" ht="16" x14ac:dyDescent="0.15">
      <c r="A314" s="133" t="s">
        <v>1079</v>
      </c>
      <c r="B314" s="133" t="s">
        <v>1080</v>
      </c>
      <c r="C314" s="133" t="s">
        <v>1081</v>
      </c>
      <c r="D314" s="133" t="s">
        <v>94</v>
      </c>
      <c r="E314" s="133" t="s">
        <v>86</v>
      </c>
      <c r="F314" s="127" t="s">
        <v>52</v>
      </c>
      <c r="G314" s="127">
        <v>12.851405622489963</v>
      </c>
      <c r="H314" s="127">
        <v>6.0498220640569542</v>
      </c>
      <c r="I314" s="127">
        <v>19.96644295302012</v>
      </c>
      <c r="J314" s="127">
        <v>12.027972027972027</v>
      </c>
      <c r="K314" s="127">
        <v>15.98002496878901</v>
      </c>
      <c r="L314" s="127">
        <v>20.02152852529602</v>
      </c>
      <c r="M314" s="127">
        <v>21.524663677130064</v>
      </c>
      <c r="N314" s="127">
        <v>13.726937269372684</v>
      </c>
      <c r="O314" s="127">
        <v>4.9318624269954654</v>
      </c>
      <c r="P314" s="127">
        <v>5.9369202226344981</v>
      </c>
      <c r="Q314" s="127">
        <v>6.9468768242848711</v>
      </c>
      <c r="R314" s="127">
        <v>8.2969432314410625</v>
      </c>
      <c r="S314" s="127">
        <v>3.9314516129032313</v>
      </c>
      <c r="T314" s="127">
        <v>3.0067895247332501</v>
      </c>
      <c r="U314" s="127">
        <v>0</v>
      </c>
      <c r="V314" s="127">
        <v>3.0131826741996122</v>
      </c>
      <c r="W314" s="127">
        <v>1.9652650822669102</v>
      </c>
      <c r="X314" s="143">
        <v>1.9722097714029552</v>
      </c>
      <c r="Y314" s="127">
        <v>1.9780219780219932</v>
      </c>
      <c r="Z314" s="127">
        <v>1.9827586206896397</v>
      </c>
      <c r="AA314" s="143">
        <v>1.9864750633981298</v>
      </c>
      <c r="AB314" s="127">
        <v>5.5118110236220375</v>
      </c>
      <c r="AC314" s="128">
        <v>10.447761194029859</v>
      </c>
      <c r="AD314" s="128">
        <v>3.9473684210526327</v>
      </c>
      <c r="AE314" s="128">
        <v>5.6790968183373236</v>
      </c>
      <c r="AF314" s="128">
        <v>3.593395921010039</v>
      </c>
      <c r="AG314" s="127">
        <v>5.2</v>
      </c>
      <c r="AH314" s="127">
        <v>4.2780748663101535</v>
      </c>
      <c r="AI314" s="121"/>
    </row>
    <row r="315" spans="1:35" ht="17" x14ac:dyDescent="0.15">
      <c r="A315" s="133" t="s">
        <v>97</v>
      </c>
      <c r="B315" s="133" t="s">
        <v>52</v>
      </c>
      <c r="C315" s="133" t="s">
        <v>1082</v>
      </c>
      <c r="D315" s="133" t="s">
        <v>194</v>
      </c>
      <c r="E315" s="133" t="s">
        <v>76</v>
      </c>
      <c r="F315" s="127" t="s">
        <v>52</v>
      </c>
      <c r="G315" s="127" t="s">
        <v>52</v>
      </c>
      <c r="H315" s="127" t="s">
        <v>52</v>
      </c>
      <c r="I315" s="127" t="s">
        <v>52</v>
      </c>
      <c r="J315" s="127" t="s">
        <v>52</v>
      </c>
      <c r="K315" s="127" t="s">
        <v>52</v>
      </c>
      <c r="L315" s="127" t="s">
        <v>52</v>
      </c>
      <c r="M315" s="127" t="s">
        <v>52</v>
      </c>
      <c r="N315" s="127" t="s">
        <v>52</v>
      </c>
      <c r="O315" s="127" t="s">
        <v>52</v>
      </c>
      <c r="P315" s="127" t="s">
        <v>52</v>
      </c>
      <c r="Q315" s="127" t="s">
        <v>52</v>
      </c>
      <c r="R315" s="127" t="s">
        <v>52</v>
      </c>
      <c r="S315" s="127" t="s">
        <v>52</v>
      </c>
      <c r="T315" s="127" t="s">
        <v>52</v>
      </c>
      <c r="U315" s="127" t="s">
        <v>52</v>
      </c>
      <c r="V315" s="127" t="s">
        <v>52</v>
      </c>
      <c r="W315" s="127" t="s">
        <v>52</v>
      </c>
      <c r="X315" s="143" t="s">
        <v>52</v>
      </c>
      <c r="Y315" s="127" t="s">
        <v>52</v>
      </c>
      <c r="Z315" s="127" t="s">
        <v>52</v>
      </c>
      <c r="AA315" s="143" t="s">
        <v>52</v>
      </c>
      <c r="AB315" s="127" t="s">
        <v>52</v>
      </c>
      <c r="AC315" s="128" t="s">
        <v>52</v>
      </c>
      <c r="AD315" s="128" t="s">
        <v>52</v>
      </c>
      <c r="AE315" s="128" t="s">
        <v>52</v>
      </c>
      <c r="AF315" s="128" t="s">
        <v>52</v>
      </c>
      <c r="AG315" s="127" t="s">
        <v>52</v>
      </c>
      <c r="AH315" s="127" t="s">
        <v>52</v>
      </c>
      <c r="AI315" s="121"/>
    </row>
    <row r="316" spans="1:35" ht="17" x14ac:dyDescent="0.15">
      <c r="A316" s="133" t="s">
        <v>1083</v>
      </c>
      <c r="B316" s="133" t="s">
        <v>1084</v>
      </c>
      <c r="C316" s="133" t="s">
        <v>1085</v>
      </c>
      <c r="D316" s="133" t="s">
        <v>194</v>
      </c>
      <c r="E316" s="133" t="s">
        <v>76</v>
      </c>
      <c r="F316" s="127" t="s">
        <v>52</v>
      </c>
      <c r="G316" s="127">
        <v>18.252688172042994</v>
      </c>
      <c r="H316" s="127">
        <v>10.513753125710394</v>
      </c>
      <c r="I316" s="127">
        <v>3.9493983338475687</v>
      </c>
      <c r="J316" s="127">
        <v>4.3534184228752508</v>
      </c>
      <c r="K316" s="127">
        <v>2.7685597800322341</v>
      </c>
      <c r="L316" s="127">
        <v>7.8974075099178975</v>
      </c>
      <c r="M316" s="127">
        <v>7.7640017101325327</v>
      </c>
      <c r="N316" s="127">
        <v>6.807902880266596</v>
      </c>
      <c r="O316" s="127">
        <v>4.5167520986553598</v>
      </c>
      <c r="P316" s="127">
        <v>4.4850380268675991</v>
      </c>
      <c r="Q316" s="127">
        <v>4.8027210884353764</v>
      </c>
      <c r="R316" s="127">
        <v>2.9988316240425803</v>
      </c>
      <c r="S316" s="127" t="s">
        <v>52</v>
      </c>
      <c r="T316" s="127" t="s">
        <v>52</v>
      </c>
      <c r="U316" s="127" t="s">
        <v>52</v>
      </c>
      <c r="V316" s="127" t="s">
        <v>52</v>
      </c>
      <c r="W316" s="127" t="s">
        <v>52</v>
      </c>
      <c r="X316" s="143" t="s">
        <v>52</v>
      </c>
      <c r="Y316" s="127" t="s">
        <v>52</v>
      </c>
      <c r="Z316" s="127" t="s">
        <v>52</v>
      </c>
      <c r="AA316" s="143" t="s">
        <v>52</v>
      </c>
      <c r="AB316" s="127" t="s">
        <v>52</v>
      </c>
      <c r="AC316" s="128" t="s">
        <v>52</v>
      </c>
      <c r="AD316" s="128" t="s">
        <v>52</v>
      </c>
      <c r="AE316" s="128" t="s">
        <v>52</v>
      </c>
      <c r="AF316" s="128" t="s">
        <v>52</v>
      </c>
      <c r="AG316" s="127" t="s">
        <v>52</v>
      </c>
      <c r="AH316" s="127" t="s">
        <v>52</v>
      </c>
      <c r="AI316" s="121"/>
    </row>
    <row r="317" spans="1:35" ht="16" x14ac:dyDescent="0.15">
      <c r="A317" s="133" t="s">
        <v>1086</v>
      </c>
      <c r="B317" s="133" t="s">
        <v>1087</v>
      </c>
      <c r="C317" s="133" t="s">
        <v>1088</v>
      </c>
      <c r="D317" s="133" t="s">
        <v>94</v>
      </c>
      <c r="E317" s="133" t="s">
        <v>76</v>
      </c>
      <c r="F317" s="127" t="s">
        <v>52</v>
      </c>
      <c r="G317" s="127">
        <v>19.891164256050416</v>
      </c>
      <c r="H317" s="127">
        <v>18.012422360248451</v>
      </c>
      <c r="I317" s="127">
        <v>4.4838056680162026</v>
      </c>
      <c r="J317" s="127">
        <v>4.4851302915819105</v>
      </c>
      <c r="K317" s="127">
        <v>2.4847023919896145</v>
      </c>
      <c r="L317" s="127">
        <v>7.9066401302695795</v>
      </c>
      <c r="M317" s="127">
        <v>8.8028169014084483</v>
      </c>
      <c r="N317" s="127">
        <v>4.8004314994606148</v>
      </c>
      <c r="O317" s="127">
        <v>3.5144474670980088</v>
      </c>
      <c r="P317" s="127">
        <v>4.4818524042900947</v>
      </c>
      <c r="Q317" s="127">
        <v>2.494901427600297</v>
      </c>
      <c r="R317" s="127">
        <v>3.8999801021423366</v>
      </c>
      <c r="S317" s="127">
        <v>2.5023938716884686</v>
      </c>
      <c r="T317" s="127">
        <v>2.4973531792987558</v>
      </c>
      <c r="U317" s="127">
        <v>0</v>
      </c>
      <c r="V317" s="127">
        <v>0</v>
      </c>
      <c r="W317" s="127">
        <v>0</v>
      </c>
      <c r="X317" s="143">
        <v>0</v>
      </c>
      <c r="Y317" s="127">
        <v>0</v>
      </c>
      <c r="Z317" s="127">
        <v>1.9929517559849286</v>
      </c>
      <c r="AA317" s="143">
        <v>2.9786727034433413</v>
      </c>
      <c r="AB317" s="127">
        <v>2.9850746268656803</v>
      </c>
      <c r="AC317" s="128">
        <v>2.9940456128524806</v>
      </c>
      <c r="AD317" s="128">
        <v>2.7270248159258159</v>
      </c>
      <c r="AE317" s="128">
        <v>2.6546323334218211</v>
      </c>
      <c r="AF317" s="128">
        <v>2.5859891388673408</v>
      </c>
      <c r="AG317" s="127">
        <v>3</v>
      </c>
      <c r="AH317" s="127">
        <v>2.9909927550420918</v>
      </c>
      <c r="AI317" s="121"/>
    </row>
    <row r="318" spans="1:35" ht="17" x14ac:dyDescent="0.15">
      <c r="A318" s="133" t="s">
        <v>1089</v>
      </c>
      <c r="B318" s="133" t="s">
        <v>1090</v>
      </c>
      <c r="C318" s="133" t="s">
        <v>1091</v>
      </c>
      <c r="D318" s="133" t="s">
        <v>194</v>
      </c>
      <c r="E318" s="133" t="s">
        <v>76</v>
      </c>
      <c r="F318" s="127" t="s">
        <v>52</v>
      </c>
      <c r="G318" s="127">
        <v>30.769230769230774</v>
      </c>
      <c r="H318" s="127">
        <v>-0.98039215686273451</v>
      </c>
      <c r="I318" s="127">
        <v>-2.9702970297029765</v>
      </c>
      <c r="J318" s="127">
        <v>0</v>
      </c>
      <c r="K318" s="127">
        <v>15.530612244897952</v>
      </c>
      <c r="L318" s="127">
        <v>9.468291821232981</v>
      </c>
      <c r="M318" s="127">
        <v>16.814587703727611</v>
      </c>
      <c r="N318" s="127">
        <v>9.8217985909655852</v>
      </c>
      <c r="O318" s="127">
        <v>5.4591194968553509</v>
      </c>
      <c r="P318" s="127">
        <v>4.961832061068705</v>
      </c>
      <c r="Q318" s="127">
        <v>5</v>
      </c>
      <c r="R318" s="127">
        <v>4.9999999999999858</v>
      </c>
      <c r="S318" s="127">
        <v>4.8752834467120181</v>
      </c>
      <c r="T318" s="127">
        <v>2.9778869778869961</v>
      </c>
      <c r="U318" s="127">
        <v>0</v>
      </c>
      <c r="V318" s="127">
        <v>0</v>
      </c>
      <c r="W318" s="127">
        <v>4.7719030349303324</v>
      </c>
      <c r="X318" s="143">
        <v>1.9857897613408504</v>
      </c>
      <c r="Y318" s="127">
        <v>0</v>
      </c>
      <c r="Z318" s="127">
        <v>4.4658806716684429</v>
      </c>
      <c r="AA318" s="143">
        <v>4.2749658002736002</v>
      </c>
      <c r="AB318" s="127">
        <v>4.0997048212528808</v>
      </c>
      <c r="AC318" s="128" t="s">
        <v>52</v>
      </c>
      <c r="AD318" s="128" t="s">
        <v>52</v>
      </c>
      <c r="AE318" s="128" t="s">
        <v>52</v>
      </c>
      <c r="AF318" s="128" t="s">
        <v>52</v>
      </c>
      <c r="AG318" s="127" t="s">
        <v>52</v>
      </c>
      <c r="AH318" s="127" t="s">
        <v>52</v>
      </c>
      <c r="AI318" s="121"/>
    </row>
    <row r="319" spans="1:35" ht="16" x14ac:dyDescent="0.15">
      <c r="A319" s="133" t="s">
        <v>1092</v>
      </c>
      <c r="B319" s="133" t="s">
        <v>1093</v>
      </c>
      <c r="C319" s="133" t="s">
        <v>1094</v>
      </c>
      <c r="D319" s="133" t="s">
        <v>94</v>
      </c>
      <c r="E319" s="133" t="s">
        <v>76</v>
      </c>
      <c r="F319" s="127" t="s">
        <v>52</v>
      </c>
      <c r="G319" s="127">
        <v>6.4986737400530359</v>
      </c>
      <c r="H319" s="127">
        <v>12.464621306464394</v>
      </c>
      <c r="I319" s="127">
        <v>6.412321320716714</v>
      </c>
      <c r="J319" s="127">
        <v>9.8949957430706661</v>
      </c>
      <c r="K319" s="127">
        <v>3.5637427907377202</v>
      </c>
      <c r="L319" s="127">
        <v>7.8879561133737894</v>
      </c>
      <c r="M319" s="127">
        <v>2.5423728813559308</v>
      </c>
      <c r="N319" s="127">
        <v>2.9827197595792683</v>
      </c>
      <c r="O319" s="127">
        <v>4.4940541329247878</v>
      </c>
      <c r="P319" s="127">
        <v>4.4334287509600045</v>
      </c>
      <c r="Q319" s="127">
        <v>3.8975798903596655</v>
      </c>
      <c r="R319" s="127">
        <v>3.8993629753555155</v>
      </c>
      <c r="S319" s="127">
        <v>2.8983712144670761</v>
      </c>
      <c r="T319" s="127">
        <v>2.900993078543479</v>
      </c>
      <c r="U319" s="127">
        <v>0</v>
      </c>
      <c r="V319" s="127">
        <v>0</v>
      </c>
      <c r="W319" s="127">
        <v>1.9886529800549937</v>
      </c>
      <c r="X319" s="143">
        <v>0</v>
      </c>
      <c r="Y319" s="127">
        <v>0</v>
      </c>
      <c r="Z319" s="127">
        <v>1.9498766989734406</v>
      </c>
      <c r="AA319" s="143">
        <v>2.8013725600494865</v>
      </c>
      <c r="AB319" s="127">
        <v>1.9917920656634669</v>
      </c>
      <c r="AC319" s="128">
        <v>1.7490208702183763</v>
      </c>
      <c r="AD319" s="128">
        <v>0</v>
      </c>
      <c r="AE319" s="128">
        <v>1.9509622989717839</v>
      </c>
      <c r="AF319" s="128">
        <v>2.5808119989656113</v>
      </c>
      <c r="AG319" s="127">
        <v>3</v>
      </c>
      <c r="AH319" s="127">
        <v>2.991139178538202</v>
      </c>
      <c r="AI319" s="121"/>
    </row>
    <row r="320" spans="1:35" ht="16" x14ac:dyDescent="0.15">
      <c r="A320" s="133" t="s">
        <v>1095</v>
      </c>
      <c r="B320" s="133" t="s">
        <v>1096</v>
      </c>
      <c r="C320" s="133" t="s">
        <v>1097</v>
      </c>
      <c r="D320" s="133" t="s">
        <v>94</v>
      </c>
      <c r="E320" s="133" t="s">
        <v>78</v>
      </c>
      <c r="F320" s="127" t="s">
        <v>52</v>
      </c>
      <c r="G320" s="127">
        <v>6.6958533442661405</v>
      </c>
      <c r="H320" s="127">
        <v>5.3067834058378764</v>
      </c>
      <c r="I320" s="127">
        <v>4.3851647206004856</v>
      </c>
      <c r="J320" s="127">
        <v>5.8551079262431074</v>
      </c>
      <c r="K320" s="127">
        <v>4.8483919283886223</v>
      </c>
      <c r="L320" s="127">
        <v>8.5014960293356694</v>
      </c>
      <c r="M320" s="127">
        <v>8.8979888036491843</v>
      </c>
      <c r="N320" s="127">
        <v>1.1404853250573552</v>
      </c>
      <c r="O320" s="127">
        <v>4.8004066226786222</v>
      </c>
      <c r="P320" s="127">
        <v>2.6971196594246578</v>
      </c>
      <c r="Q320" s="127">
        <v>2.8011963898411807</v>
      </c>
      <c r="R320" s="127">
        <v>2.7997311713612589</v>
      </c>
      <c r="S320" s="127">
        <v>3.2506330789983338</v>
      </c>
      <c r="T320" s="127">
        <v>1.6030008175249577E-3</v>
      </c>
      <c r="U320" s="127">
        <v>0</v>
      </c>
      <c r="V320" s="127">
        <v>0</v>
      </c>
      <c r="W320" s="127">
        <v>-2.4044626827333104E-3</v>
      </c>
      <c r="X320" s="143">
        <v>1.8995711938444071</v>
      </c>
      <c r="Y320" s="127">
        <v>1.9805718330908162</v>
      </c>
      <c r="Z320" s="127">
        <v>3.9806252072840609</v>
      </c>
      <c r="AA320" s="143">
        <v>4.9787114097942231</v>
      </c>
      <c r="AB320" s="127">
        <v>4.9792970902873046</v>
      </c>
      <c r="AC320" s="128">
        <v>2.9790069528110807</v>
      </c>
      <c r="AD320" s="128">
        <v>3.977803776495259</v>
      </c>
      <c r="AE320" s="128">
        <v>4.9809850080145841</v>
      </c>
      <c r="AF320" s="128">
        <v>2.978342484536761</v>
      </c>
      <c r="AG320" s="127">
        <v>4</v>
      </c>
      <c r="AH320" s="127">
        <v>4.9796730918709118</v>
      </c>
      <c r="AI320" s="121"/>
    </row>
    <row r="321" spans="1:35" ht="16" x14ac:dyDescent="0.15">
      <c r="A321" s="133" t="s">
        <v>1098</v>
      </c>
      <c r="B321" s="133" t="s">
        <v>1099</v>
      </c>
      <c r="C321" s="133" t="s">
        <v>1100</v>
      </c>
      <c r="D321" s="133" t="s">
        <v>94</v>
      </c>
      <c r="E321" s="133" t="s">
        <v>76</v>
      </c>
      <c r="F321" s="127" t="s">
        <v>52</v>
      </c>
      <c r="G321" s="127">
        <v>17.11189516129032</v>
      </c>
      <c r="H321" s="127">
        <v>13.105229180116211</v>
      </c>
      <c r="I321" s="127">
        <v>4.5947488584474883</v>
      </c>
      <c r="J321" s="127">
        <v>1.746248294679404</v>
      </c>
      <c r="K321" s="127">
        <v>7.4997765263252063</v>
      </c>
      <c r="L321" s="127">
        <v>10.003326126725412</v>
      </c>
      <c r="M321" s="127">
        <v>13.954191548869915</v>
      </c>
      <c r="N321" s="127">
        <v>3.0779436152570412</v>
      </c>
      <c r="O321" s="127">
        <v>4.7107278460647422</v>
      </c>
      <c r="P321" s="127">
        <v>4.5110933562780389</v>
      </c>
      <c r="Q321" s="127">
        <v>4.898559247280204</v>
      </c>
      <c r="R321" s="127">
        <v>4.5016257427962927</v>
      </c>
      <c r="S321" s="127">
        <v>3.9000053645190604</v>
      </c>
      <c r="T321" s="127">
        <v>1.5024783147459715</v>
      </c>
      <c r="U321" s="127">
        <v>0</v>
      </c>
      <c r="V321" s="127">
        <v>-5.0867287247626791E-3</v>
      </c>
      <c r="W321" s="127">
        <v>1.9025333197680254</v>
      </c>
      <c r="X321" s="143">
        <v>1.9019568690095801</v>
      </c>
      <c r="Y321" s="127">
        <v>1.9007495223631876</v>
      </c>
      <c r="Z321" s="127">
        <v>1.8989471660016521</v>
      </c>
      <c r="AA321" s="143">
        <v>2.3589356482355051</v>
      </c>
      <c r="AB321" s="127">
        <v>2.9913348082595714</v>
      </c>
      <c r="AC321" s="128">
        <v>2.9894831058402405</v>
      </c>
      <c r="AD321" s="128">
        <v>2.1726850041281054</v>
      </c>
      <c r="AE321" s="128">
        <v>2.1264832220473782</v>
      </c>
      <c r="AF321" s="128">
        <v>2.0822054720359806</v>
      </c>
      <c r="AG321" s="127">
        <v>3</v>
      </c>
      <c r="AH321" s="127">
        <v>2.9905727640022111</v>
      </c>
      <c r="AI321" s="121"/>
    </row>
    <row r="322" spans="1:35" ht="16" x14ac:dyDescent="0.15">
      <c r="A322" s="133" t="s">
        <v>1101</v>
      </c>
      <c r="B322" s="133" t="s">
        <v>1102</v>
      </c>
      <c r="C322" s="133" t="s">
        <v>1103</v>
      </c>
      <c r="D322" s="133" t="s">
        <v>94</v>
      </c>
      <c r="E322" s="133" t="s">
        <v>76</v>
      </c>
      <c r="F322" s="127" t="s">
        <v>52</v>
      </c>
      <c r="G322" s="127">
        <v>7.5022065313327317</v>
      </c>
      <c r="H322" s="127">
        <v>8.37438423645321</v>
      </c>
      <c r="I322" s="127">
        <v>4.3055555555555429</v>
      </c>
      <c r="J322" s="127">
        <v>7.8319816002905327</v>
      </c>
      <c r="K322" s="127">
        <v>7.0835204310731825</v>
      </c>
      <c r="L322" s="127">
        <v>9.0994863193206754</v>
      </c>
      <c r="M322" s="127">
        <v>4.631498030171997</v>
      </c>
      <c r="N322" s="127">
        <v>5.6938194508219198</v>
      </c>
      <c r="O322" s="127">
        <v>4.0403162742201744</v>
      </c>
      <c r="P322" s="127">
        <v>3.7664940704860612</v>
      </c>
      <c r="Q322" s="127">
        <v>2.1086519114688116</v>
      </c>
      <c r="R322" s="127">
        <v>4.4060849688657697</v>
      </c>
      <c r="S322" s="127">
        <v>3.2538124716895709</v>
      </c>
      <c r="T322" s="127">
        <v>2.0618556701030855</v>
      </c>
      <c r="U322" s="127">
        <v>-0.11462139121712767</v>
      </c>
      <c r="V322" s="127">
        <v>-2.8688230653386881E-2</v>
      </c>
      <c r="W322" s="127">
        <v>3.3790085371977909</v>
      </c>
      <c r="X322" s="143">
        <v>1.9708535739070054</v>
      </c>
      <c r="Y322" s="127">
        <v>1.6401252211787121</v>
      </c>
      <c r="Z322" s="127">
        <v>3.3076665550719753</v>
      </c>
      <c r="AA322" s="143">
        <v>0.33054637371185969</v>
      </c>
      <c r="AB322" s="127">
        <v>3.1976744186046346</v>
      </c>
      <c r="AC322" s="128">
        <v>3.0985915492957705</v>
      </c>
      <c r="AD322" s="128">
        <v>3.0054644808743314</v>
      </c>
      <c r="AE322" s="128">
        <v>2.917771883289118</v>
      </c>
      <c r="AF322" s="128">
        <v>2.8350515463917625</v>
      </c>
      <c r="AG322" s="127">
        <v>2.8</v>
      </c>
      <c r="AH322" s="127">
        <v>2.6829268292682862</v>
      </c>
      <c r="AI322" s="121"/>
    </row>
    <row r="323" spans="1:35" ht="16" x14ac:dyDescent="0.15">
      <c r="A323" s="133" t="s">
        <v>1104</v>
      </c>
      <c r="B323" s="133" t="s">
        <v>1105</v>
      </c>
      <c r="C323" s="133" t="s">
        <v>1106</v>
      </c>
      <c r="D323" s="133" t="s">
        <v>94</v>
      </c>
      <c r="E323" s="133" t="s">
        <v>78</v>
      </c>
      <c r="F323" s="127" t="s">
        <v>52</v>
      </c>
      <c r="G323" s="127">
        <v>4.7443274345890813</v>
      </c>
      <c r="H323" s="127">
        <v>4.7470978441127585</v>
      </c>
      <c r="I323" s="127">
        <v>2.1571343756184405</v>
      </c>
      <c r="J323" s="127">
        <v>2.4667441560118846</v>
      </c>
      <c r="K323" s="127">
        <v>1.8926980925972714</v>
      </c>
      <c r="L323" s="127">
        <v>3.8985671580249459</v>
      </c>
      <c r="M323" s="127">
        <v>1.799746011588212</v>
      </c>
      <c r="N323" s="127">
        <v>0.18907276377599658</v>
      </c>
      <c r="O323" s="127">
        <v>4.5972762645914287</v>
      </c>
      <c r="P323" s="127">
        <v>4.7002585421200394</v>
      </c>
      <c r="Q323" s="127">
        <v>2.8015633327411535</v>
      </c>
      <c r="R323" s="127">
        <v>3.8934107522422323</v>
      </c>
      <c r="S323" s="127">
        <v>3.8082168995342585</v>
      </c>
      <c r="T323" s="127">
        <v>2.9394563327698648</v>
      </c>
      <c r="U323" s="127">
        <v>0</v>
      </c>
      <c r="V323" s="127">
        <v>0</v>
      </c>
      <c r="W323" s="127">
        <v>-6.1484340950144656E-2</v>
      </c>
      <c r="X323" s="143">
        <v>-4.6725696796867666E-3</v>
      </c>
      <c r="Y323" s="127">
        <v>0</v>
      </c>
      <c r="Z323" s="127">
        <v>1.9991744741166606</v>
      </c>
      <c r="AA323" s="143">
        <v>3.9741925631824104</v>
      </c>
      <c r="AB323" s="127">
        <v>4.9722783183403729</v>
      </c>
      <c r="AC323" s="128">
        <v>2.9059924726819952</v>
      </c>
      <c r="AD323" s="128">
        <v>3.8871515975526849</v>
      </c>
      <c r="AE323" s="128">
        <v>3.4649059665746211</v>
      </c>
      <c r="AF323" s="128">
        <v>2.8783212006602867</v>
      </c>
      <c r="AG323" s="127">
        <v>1.7</v>
      </c>
      <c r="AH323" s="127">
        <v>3.7275825397592719</v>
      </c>
      <c r="AI323" s="121"/>
    </row>
    <row r="324" spans="1:35" ht="16" x14ac:dyDescent="0.15">
      <c r="A324" s="133" t="s">
        <v>1107</v>
      </c>
      <c r="B324" s="133" t="s">
        <v>1108</v>
      </c>
      <c r="C324" s="133" t="s">
        <v>1109</v>
      </c>
      <c r="D324" s="133" t="s">
        <v>94</v>
      </c>
      <c r="E324" s="133" t="s">
        <v>76</v>
      </c>
      <c r="F324" s="127" t="s">
        <v>52</v>
      </c>
      <c r="G324" s="127">
        <v>15.03121498319193</v>
      </c>
      <c r="H324" s="127">
        <v>10.840523239632631</v>
      </c>
      <c r="I324" s="127">
        <v>3.9548022598870034</v>
      </c>
      <c r="J324" s="127">
        <v>5.2173913043478422</v>
      </c>
      <c r="K324" s="127">
        <v>5.1652892561983492</v>
      </c>
      <c r="L324" s="127">
        <v>9.1355599214145258</v>
      </c>
      <c r="M324" s="127">
        <v>6.6606660666066659</v>
      </c>
      <c r="N324" s="127">
        <v>7.9324894514767834</v>
      </c>
      <c r="O324" s="127">
        <v>2.8841977239162588</v>
      </c>
      <c r="P324" s="127">
        <v>3.5041796842016311</v>
      </c>
      <c r="Q324" s="127">
        <v>2.4963289280469922</v>
      </c>
      <c r="R324" s="127">
        <v>3.9398280802292334</v>
      </c>
      <c r="S324" s="127">
        <v>3.4458993797381083</v>
      </c>
      <c r="T324" s="127">
        <v>2.798134576948712</v>
      </c>
      <c r="U324" s="127">
        <v>0</v>
      </c>
      <c r="V324" s="127">
        <v>0</v>
      </c>
      <c r="W324" s="127">
        <v>0</v>
      </c>
      <c r="X324" s="143">
        <v>0</v>
      </c>
      <c r="Y324" s="127">
        <v>0</v>
      </c>
      <c r="Z324" s="127">
        <v>0</v>
      </c>
      <c r="AA324" s="143">
        <v>0</v>
      </c>
      <c r="AB324" s="127">
        <v>3.5644847699286997</v>
      </c>
      <c r="AC324" s="128">
        <v>3.4418022528160286</v>
      </c>
      <c r="AD324" s="128">
        <v>3.3272837265577726</v>
      </c>
      <c r="AE324" s="128">
        <v>0</v>
      </c>
      <c r="AF324" s="128">
        <v>3.2201405152224751</v>
      </c>
      <c r="AG324" s="127">
        <v>3.1</v>
      </c>
      <c r="AH324" s="127">
        <v>3.0253025302530183</v>
      </c>
      <c r="AI324" s="121"/>
    </row>
    <row r="325" spans="1:35" ht="17" x14ac:dyDescent="0.15">
      <c r="A325" s="133" t="s">
        <v>1110</v>
      </c>
      <c r="B325" s="133" t="s">
        <v>1111</v>
      </c>
      <c r="C325" s="133" t="s">
        <v>1112</v>
      </c>
      <c r="D325" s="133" t="s">
        <v>94</v>
      </c>
      <c r="E325" s="133" t="s">
        <v>78</v>
      </c>
      <c r="F325" s="127" t="s">
        <v>52</v>
      </c>
      <c r="G325" s="127" t="s">
        <v>52</v>
      </c>
      <c r="H325" s="127" t="s">
        <v>52</v>
      </c>
      <c r="I325" s="127" t="s">
        <v>52</v>
      </c>
      <c r="J325" s="127" t="s">
        <v>52</v>
      </c>
      <c r="K325" s="127" t="s">
        <v>52</v>
      </c>
      <c r="L325" s="127" t="s">
        <v>52</v>
      </c>
      <c r="M325" s="127" t="s">
        <v>52</v>
      </c>
      <c r="N325" s="127" t="s">
        <v>52</v>
      </c>
      <c r="O325" s="127" t="s">
        <v>52</v>
      </c>
      <c r="P325" s="127" t="s">
        <v>52</v>
      </c>
      <c r="Q325" s="127" t="s">
        <v>52</v>
      </c>
      <c r="R325" s="127" t="s">
        <v>52</v>
      </c>
      <c r="S325" s="127" t="s">
        <v>52</v>
      </c>
      <c r="T325" s="127" t="s">
        <v>52</v>
      </c>
      <c r="U325" s="127" t="s">
        <v>52</v>
      </c>
      <c r="V325" s="127" t="s">
        <v>52</v>
      </c>
      <c r="W325" s="127" t="s">
        <v>52</v>
      </c>
      <c r="X325" s="127" t="s">
        <v>52</v>
      </c>
      <c r="Y325" s="127" t="s">
        <v>52</v>
      </c>
      <c r="Z325" s="127" t="s">
        <v>52</v>
      </c>
      <c r="AA325" s="127" t="s">
        <v>52</v>
      </c>
      <c r="AB325" s="127" t="s">
        <v>52</v>
      </c>
      <c r="AC325" s="127" t="s">
        <v>52</v>
      </c>
      <c r="AD325" s="127" t="s">
        <v>52</v>
      </c>
      <c r="AE325" s="128" t="s">
        <v>52</v>
      </c>
      <c r="AF325" s="128">
        <v>2.9900006523582654</v>
      </c>
      <c r="AG325" s="127">
        <v>5</v>
      </c>
      <c r="AH325" s="127">
        <v>4.9900151431967252</v>
      </c>
      <c r="AI325" s="121"/>
    </row>
    <row r="326" spans="1:35" ht="17" x14ac:dyDescent="0.15">
      <c r="A326" s="133" t="s">
        <v>1113</v>
      </c>
      <c r="B326" s="133" t="s">
        <v>1114</v>
      </c>
      <c r="C326" s="133" t="s">
        <v>1115</v>
      </c>
      <c r="D326" s="133" t="s">
        <v>94</v>
      </c>
      <c r="E326" s="133" t="s">
        <v>80</v>
      </c>
      <c r="F326" s="134" t="s">
        <v>52</v>
      </c>
      <c r="G326" s="134" t="s">
        <v>52</v>
      </c>
      <c r="H326" s="134" t="s">
        <v>52</v>
      </c>
      <c r="I326" s="134" t="s">
        <v>52</v>
      </c>
      <c r="J326" s="134" t="s">
        <v>52</v>
      </c>
      <c r="K326" s="134" t="s">
        <v>52</v>
      </c>
      <c r="L326" s="134" t="s">
        <v>52</v>
      </c>
      <c r="M326" s="134" t="s">
        <v>52</v>
      </c>
      <c r="N326" s="134" t="s">
        <v>52</v>
      </c>
      <c r="O326" s="134" t="s">
        <v>52</v>
      </c>
      <c r="P326" s="134" t="s">
        <v>52</v>
      </c>
      <c r="Q326" s="134" t="s">
        <v>52</v>
      </c>
      <c r="R326" s="134" t="s">
        <v>52</v>
      </c>
      <c r="S326" s="134" t="s">
        <v>52</v>
      </c>
      <c r="T326" s="134" t="s">
        <v>52</v>
      </c>
      <c r="U326" s="134" t="s">
        <v>52</v>
      </c>
      <c r="V326" s="134" t="s">
        <v>52</v>
      </c>
      <c r="W326" s="134" t="s">
        <v>52</v>
      </c>
      <c r="X326" s="134" t="s">
        <v>52</v>
      </c>
      <c r="Y326" s="134" t="s">
        <v>52</v>
      </c>
      <c r="Z326" s="134" t="s">
        <v>52</v>
      </c>
      <c r="AA326" s="134" t="s">
        <v>52</v>
      </c>
      <c r="AB326" s="134" t="s">
        <v>52</v>
      </c>
      <c r="AC326" s="134" t="s">
        <v>52</v>
      </c>
      <c r="AD326" s="128" t="s">
        <v>52</v>
      </c>
      <c r="AE326" s="128" t="s">
        <v>52</v>
      </c>
      <c r="AF326" s="128" t="s">
        <v>52</v>
      </c>
      <c r="AG326" s="127" t="s">
        <v>52</v>
      </c>
      <c r="AH326" s="127" t="s">
        <v>52</v>
      </c>
      <c r="AI326" s="121"/>
    </row>
    <row r="327" spans="1:35" ht="17" x14ac:dyDescent="0.15">
      <c r="A327" s="133" t="s">
        <v>1116</v>
      </c>
      <c r="B327" s="133" t="s">
        <v>1117</v>
      </c>
      <c r="C327" s="133" t="s">
        <v>1118</v>
      </c>
      <c r="D327" s="133" t="s">
        <v>194</v>
      </c>
      <c r="E327" s="133" t="s">
        <v>76</v>
      </c>
      <c r="F327" s="127" t="s">
        <v>52</v>
      </c>
      <c r="G327" s="127">
        <v>10.940431519699814</v>
      </c>
      <c r="H327" s="127">
        <v>3.7311066483458433</v>
      </c>
      <c r="I327" s="127">
        <v>4.2490319951090214</v>
      </c>
      <c r="J327" s="127">
        <v>1.9743915550777018</v>
      </c>
      <c r="K327" s="127">
        <v>2.5016773698840211</v>
      </c>
      <c r="L327" s="127">
        <v>5.0028053113895652</v>
      </c>
      <c r="M327" s="127">
        <v>6.0023154332531874</v>
      </c>
      <c r="N327" s="127">
        <v>4.9987398134923922</v>
      </c>
      <c r="O327" s="127">
        <v>5.0008001280204724</v>
      </c>
      <c r="P327" s="127">
        <v>2.4994284843404841</v>
      </c>
      <c r="Q327" s="127">
        <v>2.4979555423388717</v>
      </c>
      <c r="R327" s="127">
        <v>0</v>
      </c>
      <c r="S327" s="127" t="s">
        <v>52</v>
      </c>
      <c r="T327" s="127" t="s">
        <v>52</v>
      </c>
      <c r="U327" s="127" t="s">
        <v>52</v>
      </c>
      <c r="V327" s="127" t="s">
        <v>52</v>
      </c>
      <c r="W327" s="127" t="s">
        <v>52</v>
      </c>
      <c r="X327" s="143" t="s">
        <v>52</v>
      </c>
      <c r="Y327" s="127" t="s">
        <v>52</v>
      </c>
      <c r="Z327" s="127" t="s">
        <v>52</v>
      </c>
      <c r="AA327" s="143" t="s">
        <v>52</v>
      </c>
      <c r="AB327" s="127" t="s">
        <v>52</v>
      </c>
      <c r="AC327" s="128" t="s">
        <v>52</v>
      </c>
      <c r="AD327" s="128" t="s">
        <v>52</v>
      </c>
      <c r="AE327" s="128" t="s">
        <v>52</v>
      </c>
      <c r="AF327" s="128" t="s">
        <v>52</v>
      </c>
      <c r="AG327" s="127" t="s">
        <v>52</v>
      </c>
      <c r="AH327" s="127" t="s">
        <v>52</v>
      </c>
      <c r="AI327" s="121"/>
    </row>
    <row r="328" spans="1:35" ht="16" x14ac:dyDescent="0.15">
      <c r="A328" s="133" t="s">
        <v>1119</v>
      </c>
      <c r="B328" s="133" t="s">
        <v>1120</v>
      </c>
      <c r="C328" s="133" t="s">
        <v>1121</v>
      </c>
      <c r="D328" s="133" t="s">
        <v>194</v>
      </c>
      <c r="E328" s="133" t="s">
        <v>78</v>
      </c>
      <c r="F328" s="127" t="s">
        <v>52</v>
      </c>
      <c r="G328" s="127">
        <v>0.59237652820540632</v>
      </c>
      <c r="H328" s="127">
        <v>9.5045464308727787</v>
      </c>
      <c r="I328" s="127">
        <v>7.9374938703455626</v>
      </c>
      <c r="J328" s="127">
        <v>4.517369839779505</v>
      </c>
      <c r="K328" s="127">
        <v>4.5003404958198843</v>
      </c>
      <c r="L328" s="127">
        <v>11.99755972435976</v>
      </c>
      <c r="M328" s="127">
        <v>15.71753986332574</v>
      </c>
      <c r="N328" s="127">
        <v>2.3557856898322598</v>
      </c>
      <c r="O328" s="127">
        <v>4.4996550787047624</v>
      </c>
      <c r="P328" s="127">
        <v>4.9020294261794959</v>
      </c>
      <c r="Q328" s="127">
        <v>2.9996186117467545</v>
      </c>
      <c r="R328" s="127">
        <v>1.8995427026826945</v>
      </c>
      <c r="S328" s="127">
        <v>2.500045422336882</v>
      </c>
      <c r="T328" s="127">
        <v>2.0003545156429965</v>
      </c>
      <c r="U328" s="127">
        <v>0</v>
      </c>
      <c r="V328" s="127">
        <v>-0.25545891369137053</v>
      </c>
      <c r="W328" s="127">
        <v>1.4765708710461638</v>
      </c>
      <c r="X328" s="143">
        <v>-3.4338300941016975E-3</v>
      </c>
      <c r="Y328" s="127">
        <v>0</v>
      </c>
      <c r="Z328" s="127">
        <v>3.7395693829195498</v>
      </c>
      <c r="AA328" s="143">
        <v>4.7509102946044157</v>
      </c>
      <c r="AB328" s="127">
        <v>5.9882604814308626</v>
      </c>
      <c r="AC328" s="128">
        <v>2.7496813530012432</v>
      </c>
      <c r="AD328" s="128">
        <v>3.9898440333695939</v>
      </c>
      <c r="AE328" s="128">
        <v>4.9905824904080891</v>
      </c>
      <c r="AF328" s="128">
        <v>2.9892840057407102</v>
      </c>
      <c r="AG328" s="127">
        <v>5</v>
      </c>
      <c r="AH328" s="127">
        <v>4.9846993326696829</v>
      </c>
      <c r="AI328" s="121"/>
    </row>
    <row r="329" spans="1:35" ht="16" x14ac:dyDescent="0.15">
      <c r="A329" s="133" t="s">
        <v>1122</v>
      </c>
      <c r="B329" s="133" t="s">
        <v>1123</v>
      </c>
      <c r="C329" s="133" t="s">
        <v>1124</v>
      </c>
      <c r="D329" s="133" t="s">
        <v>94</v>
      </c>
      <c r="E329" s="133" t="s">
        <v>74</v>
      </c>
      <c r="F329" s="127" t="s">
        <v>52</v>
      </c>
      <c r="G329" s="127">
        <v>1.8240851704244676</v>
      </c>
      <c r="H329" s="127">
        <v>5.2907446182480129</v>
      </c>
      <c r="I329" s="127">
        <v>5.9529225210236802</v>
      </c>
      <c r="J329" s="127">
        <v>6.5544610326680299</v>
      </c>
      <c r="K329" s="127">
        <v>4.0225650472023915</v>
      </c>
      <c r="L329" s="127">
        <v>7.0157380968191632</v>
      </c>
      <c r="M329" s="127">
        <v>8.36151531134621</v>
      </c>
      <c r="N329" s="127">
        <v>4.841665235068433</v>
      </c>
      <c r="O329" s="127">
        <v>2.3340706957606301</v>
      </c>
      <c r="P329" s="127">
        <v>4.9077080460792502</v>
      </c>
      <c r="Q329" s="127">
        <v>3.6478648712817403</v>
      </c>
      <c r="R329" s="127">
        <v>3.4777557798975778</v>
      </c>
      <c r="S329" s="127">
        <v>2.4848796299956604</v>
      </c>
      <c r="T329" s="127">
        <v>2.4516308205017481</v>
      </c>
      <c r="U329" s="127">
        <v>0</v>
      </c>
      <c r="V329" s="127">
        <v>0</v>
      </c>
      <c r="W329" s="127">
        <v>-1.5059560562065144E-3</v>
      </c>
      <c r="X329" s="143">
        <v>0</v>
      </c>
      <c r="Y329" s="127">
        <v>0</v>
      </c>
      <c r="Z329" s="127">
        <v>3.9983735429655942</v>
      </c>
      <c r="AA329" s="143">
        <v>4.9980450931838893</v>
      </c>
      <c r="AB329" s="127">
        <v>4.9897598212623295</v>
      </c>
      <c r="AC329" s="128">
        <v>2.9897604644900211</v>
      </c>
      <c r="AD329" s="128">
        <v>3.989668696789006</v>
      </c>
      <c r="AE329" s="128">
        <v>4.9901570577881973</v>
      </c>
      <c r="AF329" s="128">
        <v>2.9901050245914123</v>
      </c>
      <c r="AG329" s="127">
        <v>5</v>
      </c>
      <c r="AH329" s="127">
        <v>4.9898711611700772</v>
      </c>
      <c r="AI329" s="121"/>
    </row>
    <row r="330" spans="1:35" ht="16" x14ac:dyDescent="0.15">
      <c r="A330" s="133" t="s">
        <v>1125</v>
      </c>
      <c r="B330" s="133" t="s">
        <v>1126</v>
      </c>
      <c r="C330" s="133" t="s">
        <v>1127</v>
      </c>
      <c r="D330" s="133" t="s">
        <v>94</v>
      </c>
      <c r="E330" s="133" t="s">
        <v>76</v>
      </c>
      <c r="F330" s="127" t="s">
        <v>52</v>
      </c>
      <c r="G330" s="127">
        <v>6.0645057508244236</v>
      </c>
      <c r="H330" s="127">
        <v>-1.9716387351179208</v>
      </c>
      <c r="I330" s="127">
        <v>3.3186354142492434</v>
      </c>
      <c r="J330" s="127">
        <v>9.0071877807726963</v>
      </c>
      <c r="K330" s="127">
        <v>6.4976990177896994</v>
      </c>
      <c r="L330" s="127">
        <v>9.5001612383102128</v>
      </c>
      <c r="M330" s="127">
        <v>4.5117210507715839</v>
      </c>
      <c r="N330" s="127">
        <v>2.8009467989179342</v>
      </c>
      <c r="O330" s="127">
        <v>3.4921331067375689</v>
      </c>
      <c r="P330" s="127">
        <v>2.2036232651764038</v>
      </c>
      <c r="Q330" s="127">
        <v>0</v>
      </c>
      <c r="R330" s="127">
        <v>3.90276769980305</v>
      </c>
      <c r="S330" s="127">
        <v>2.0002992966528694</v>
      </c>
      <c r="T330" s="127">
        <v>2.4012128325508542</v>
      </c>
      <c r="U330" s="127">
        <v>-0.99813744686946393</v>
      </c>
      <c r="V330" s="127">
        <v>0</v>
      </c>
      <c r="W330" s="127">
        <v>0</v>
      </c>
      <c r="X330" s="143">
        <v>0</v>
      </c>
      <c r="Y330" s="127">
        <v>0</v>
      </c>
      <c r="Z330" s="127">
        <v>0</v>
      </c>
      <c r="AA330" s="143">
        <v>0</v>
      </c>
      <c r="AB330" s="127">
        <v>0</v>
      </c>
      <c r="AC330" s="128">
        <v>0</v>
      </c>
      <c r="AD330" s="128">
        <v>2.4119633381572525</v>
      </c>
      <c r="AE330" s="128">
        <v>2.3551577955723033</v>
      </c>
      <c r="AF330" s="128">
        <v>2.3010354348826465</v>
      </c>
      <c r="AG330" s="127">
        <v>3</v>
      </c>
      <c r="AH330" s="127">
        <v>2.9887267325002074</v>
      </c>
      <c r="AI330" s="121"/>
    </row>
    <row r="331" spans="1:35" ht="16" x14ac:dyDescent="0.15">
      <c r="A331" s="133" t="s">
        <v>1128</v>
      </c>
      <c r="B331" s="133" t="s">
        <v>1129</v>
      </c>
      <c r="C331" s="133" t="s">
        <v>1130</v>
      </c>
      <c r="D331" s="133" t="s">
        <v>94</v>
      </c>
      <c r="E331" s="133" t="s">
        <v>76</v>
      </c>
      <c r="F331" s="127" t="s">
        <v>52</v>
      </c>
      <c r="G331" s="127">
        <v>5.9101654846335663</v>
      </c>
      <c r="H331" s="127">
        <v>16.071428571428584</v>
      </c>
      <c r="I331" s="127">
        <v>5.8942307692307736</v>
      </c>
      <c r="J331" s="127">
        <v>6.3107236901843322</v>
      </c>
      <c r="K331" s="127">
        <v>5.6798770071745821</v>
      </c>
      <c r="L331" s="127">
        <v>9.0034753091408675</v>
      </c>
      <c r="M331" s="127">
        <v>7.4145473418847843</v>
      </c>
      <c r="N331" s="127">
        <v>4.7697936080624004</v>
      </c>
      <c r="O331" s="127">
        <v>4.4538147318487091</v>
      </c>
      <c r="P331" s="127">
        <v>4.4783650813674711</v>
      </c>
      <c r="Q331" s="127">
        <v>4.5822265153344688</v>
      </c>
      <c r="R331" s="127">
        <v>2.0492986203313706</v>
      </c>
      <c r="S331" s="127">
        <v>1.9911754723385116</v>
      </c>
      <c r="T331" s="127">
        <v>2.7731558513593768E-2</v>
      </c>
      <c r="U331" s="127">
        <v>-0.57665650124756951</v>
      </c>
      <c r="V331" s="127">
        <v>0</v>
      </c>
      <c r="W331" s="127">
        <v>-0.29557749149518031</v>
      </c>
      <c r="X331" s="143">
        <v>-6.1528135138166906E-2</v>
      </c>
      <c r="Y331" s="127">
        <v>-3.3581463032406167</v>
      </c>
      <c r="Z331" s="127">
        <v>-5.7913939885323451E-2</v>
      </c>
      <c r="AA331" s="143">
        <v>-3.4768499739235015E-2</v>
      </c>
      <c r="AB331" s="127">
        <v>9.8545011883377498E-2</v>
      </c>
      <c r="AC331" s="128">
        <v>2.3164234422057284E-2</v>
      </c>
      <c r="AD331" s="128">
        <v>0.4284390921723169</v>
      </c>
      <c r="AE331" s="128">
        <v>0.10377032168798477</v>
      </c>
      <c r="AF331" s="128">
        <v>0.64501266989173267</v>
      </c>
      <c r="AG331" s="127">
        <v>0</v>
      </c>
      <c r="AH331" s="127">
        <v>2.4959926723150816</v>
      </c>
      <c r="AI331" s="121"/>
    </row>
    <row r="332" spans="1:35" ht="17" x14ac:dyDescent="0.15">
      <c r="A332" s="133" t="s">
        <v>1131</v>
      </c>
      <c r="B332" s="133" t="s">
        <v>1132</v>
      </c>
      <c r="C332" s="133" t="s">
        <v>1133</v>
      </c>
      <c r="D332" s="133" t="s">
        <v>194</v>
      </c>
      <c r="E332" s="133" t="s">
        <v>76</v>
      </c>
      <c r="F332" s="127" t="s">
        <v>52</v>
      </c>
      <c r="G332" s="127">
        <v>0</v>
      </c>
      <c r="H332" s="127">
        <v>5.9989498556051331</v>
      </c>
      <c r="I332" s="127">
        <v>1.0030959752321991</v>
      </c>
      <c r="J332" s="127">
        <v>8.4968121628248952</v>
      </c>
      <c r="K332" s="127">
        <v>6.1023844502203701</v>
      </c>
      <c r="L332" s="127">
        <v>9.5004792842688204</v>
      </c>
      <c r="M332" s="127">
        <v>3.7544985896313534</v>
      </c>
      <c r="N332" s="127">
        <v>6.4216743226774184</v>
      </c>
      <c r="O332" s="127">
        <v>3.7614517265680121</v>
      </c>
      <c r="P332" s="127">
        <v>3.3958740130741063</v>
      </c>
      <c r="Q332" s="127">
        <v>5.0004105427374981</v>
      </c>
      <c r="R332" s="127">
        <v>1.6030653737879419</v>
      </c>
      <c r="S332" s="127" t="s">
        <v>52</v>
      </c>
      <c r="T332" s="127" t="s">
        <v>52</v>
      </c>
      <c r="U332" s="127" t="s">
        <v>52</v>
      </c>
      <c r="V332" s="127" t="s">
        <v>52</v>
      </c>
      <c r="W332" s="127" t="s">
        <v>52</v>
      </c>
      <c r="X332" s="143" t="s">
        <v>52</v>
      </c>
      <c r="Y332" s="127" t="s">
        <v>52</v>
      </c>
      <c r="Z332" s="127" t="s">
        <v>52</v>
      </c>
      <c r="AA332" s="143" t="s">
        <v>52</v>
      </c>
      <c r="AB332" s="127" t="s">
        <v>52</v>
      </c>
      <c r="AC332" s="128" t="s">
        <v>52</v>
      </c>
      <c r="AD332" s="128" t="s">
        <v>52</v>
      </c>
      <c r="AE332" s="128" t="s">
        <v>52</v>
      </c>
      <c r="AF332" s="128" t="s">
        <v>52</v>
      </c>
      <c r="AG332" s="127" t="s">
        <v>52</v>
      </c>
      <c r="AH332" s="127" t="s">
        <v>52</v>
      </c>
      <c r="AI332" s="121"/>
    </row>
    <row r="333" spans="1:35" ht="16" x14ac:dyDescent="0.15">
      <c r="A333" s="133" t="s">
        <v>1134</v>
      </c>
      <c r="B333" s="17" t="s">
        <v>1135</v>
      </c>
      <c r="C333" s="133" t="s">
        <v>1136</v>
      </c>
      <c r="D333" s="133" t="s">
        <v>194</v>
      </c>
      <c r="E333" s="133" t="s">
        <v>82</v>
      </c>
      <c r="F333" s="127" t="s">
        <v>52</v>
      </c>
      <c r="G333" s="127">
        <v>4.7547436861426888</v>
      </c>
      <c r="H333" s="127">
        <v>13.420452626245563</v>
      </c>
      <c r="I333" s="127">
        <v>9.5988832014890733</v>
      </c>
      <c r="J333" s="127">
        <v>5.1000305696137929</v>
      </c>
      <c r="K333" s="127">
        <v>7.9001373515391435</v>
      </c>
      <c r="L333" s="127">
        <v>9.7508012100518329</v>
      </c>
      <c r="M333" s="127">
        <v>11.500307020536255</v>
      </c>
      <c r="N333" s="127">
        <v>-4.8951819171918487E-3</v>
      </c>
      <c r="O333" s="127">
        <v>4.939480351001734</v>
      </c>
      <c r="P333" s="127">
        <v>4.9005772931366209</v>
      </c>
      <c r="Q333" s="127">
        <v>4.8995519583754827</v>
      </c>
      <c r="R333" s="127">
        <v>4.7501960701189319</v>
      </c>
      <c r="S333" s="127">
        <v>3.9398599700514012</v>
      </c>
      <c r="T333" s="127">
        <v>2.9377981115545708</v>
      </c>
      <c r="U333" s="127">
        <v>0</v>
      </c>
      <c r="V333" s="127">
        <v>0</v>
      </c>
      <c r="W333" s="127">
        <v>0</v>
      </c>
      <c r="X333" s="143">
        <v>1.9896357377917173</v>
      </c>
      <c r="Y333" s="127">
        <v>1.9897637503245136</v>
      </c>
      <c r="Z333" s="127">
        <v>3.9891634393352415</v>
      </c>
      <c r="AA333" s="143">
        <v>3.9899987760739997</v>
      </c>
      <c r="AB333" s="127">
        <v>4.9894913829340082</v>
      </c>
      <c r="AC333" s="128">
        <v>4.9893902390199196</v>
      </c>
      <c r="AD333" s="128">
        <v>3.9895969980780377</v>
      </c>
      <c r="AE333" s="128">
        <v>3.489625734339584</v>
      </c>
      <c r="AF333" s="128">
        <v>3.989936572056267</v>
      </c>
      <c r="AG333" s="127" t="s">
        <v>52</v>
      </c>
      <c r="AH333" s="127" t="s">
        <v>52</v>
      </c>
      <c r="AI333" s="121"/>
    </row>
    <row r="334" spans="1:35" s="115" customFormat="1" ht="15.5" customHeight="1" x14ac:dyDescent="0.15">
      <c r="A334" s="133" t="s">
        <v>1137</v>
      </c>
      <c r="B334" s="17" t="s">
        <v>1138</v>
      </c>
      <c r="C334" s="133" t="s">
        <v>1139</v>
      </c>
      <c r="D334" s="133" t="s">
        <v>94</v>
      </c>
      <c r="E334" s="133" t="s">
        <v>78</v>
      </c>
      <c r="F334" s="134">
        <v>0</v>
      </c>
      <c r="G334" s="134">
        <v>0</v>
      </c>
      <c r="H334" s="134">
        <v>0</v>
      </c>
      <c r="I334" s="134">
        <v>0</v>
      </c>
      <c r="J334" s="134">
        <v>0</v>
      </c>
      <c r="K334" s="134">
        <v>0</v>
      </c>
      <c r="L334" s="134">
        <v>0</v>
      </c>
      <c r="M334" s="134">
        <v>0</v>
      </c>
      <c r="N334" s="134">
        <v>0</v>
      </c>
      <c r="O334" s="134">
        <v>0</v>
      </c>
      <c r="P334" s="134">
        <v>0</v>
      </c>
      <c r="Q334" s="134">
        <v>0</v>
      </c>
      <c r="R334" s="134">
        <v>0</v>
      </c>
      <c r="S334" s="135">
        <v>0</v>
      </c>
      <c r="T334" s="135">
        <v>0</v>
      </c>
      <c r="U334" s="135">
        <v>0</v>
      </c>
      <c r="V334" s="135">
        <v>0</v>
      </c>
      <c r="W334" s="135">
        <v>0</v>
      </c>
      <c r="X334" s="135">
        <v>0</v>
      </c>
      <c r="Y334" s="135">
        <v>0</v>
      </c>
      <c r="Z334" s="135">
        <v>0</v>
      </c>
      <c r="AA334" s="135">
        <v>0</v>
      </c>
      <c r="AB334" s="135">
        <v>0</v>
      </c>
      <c r="AC334" s="135">
        <v>0</v>
      </c>
      <c r="AD334" s="135">
        <v>0</v>
      </c>
      <c r="AE334" s="135">
        <v>0</v>
      </c>
      <c r="AF334" s="135">
        <v>0</v>
      </c>
      <c r="AG334" s="127" t="s">
        <v>52</v>
      </c>
      <c r="AH334" s="127">
        <v>4.9891466172676733</v>
      </c>
      <c r="AI334" s="141" t="s">
        <v>50</v>
      </c>
    </row>
    <row r="335" spans="1:35" ht="16" x14ac:dyDescent="0.15">
      <c r="A335" s="17" t="s">
        <v>1140</v>
      </c>
      <c r="B335" s="133" t="s">
        <v>1141</v>
      </c>
      <c r="C335" s="17" t="s">
        <v>1142</v>
      </c>
      <c r="D335" s="133" t="s">
        <v>94</v>
      </c>
      <c r="E335" s="133" t="s">
        <v>88</v>
      </c>
      <c r="F335" s="127" t="s">
        <v>52</v>
      </c>
      <c r="G335" s="127" t="s">
        <v>52</v>
      </c>
      <c r="H335" s="127" t="s">
        <v>52</v>
      </c>
      <c r="I335" s="127" t="s">
        <v>52</v>
      </c>
      <c r="J335" s="127" t="s">
        <v>52</v>
      </c>
      <c r="K335" s="127" t="s">
        <v>52</v>
      </c>
      <c r="L335" s="127" t="s">
        <v>52</v>
      </c>
      <c r="M335" s="127" t="s">
        <v>52</v>
      </c>
      <c r="N335" s="127" t="s">
        <v>52</v>
      </c>
      <c r="O335" s="127">
        <v>4.0364068064899072</v>
      </c>
      <c r="P335" s="127">
        <v>2.5865348041080267</v>
      </c>
      <c r="Q335" s="127">
        <v>3.8932146829810961</v>
      </c>
      <c r="R335" s="127">
        <v>4.4967880085653178</v>
      </c>
      <c r="S335" s="127">
        <v>3.9788251366120306</v>
      </c>
      <c r="T335" s="127">
        <v>1.9871900147807651</v>
      </c>
      <c r="U335" s="127">
        <v>0</v>
      </c>
      <c r="V335" s="127">
        <v>0</v>
      </c>
      <c r="W335" s="127">
        <v>0</v>
      </c>
      <c r="X335" s="143">
        <v>1.9806763285024065</v>
      </c>
      <c r="Y335" s="127">
        <v>1.9895783988631122</v>
      </c>
      <c r="Z335" s="127">
        <v>1.9972131908964075</v>
      </c>
      <c r="AA335" s="143">
        <v>1.9884638737097893</v>
      </c>
      <c r="AB335" s="127">
        <v>2.9915165947313582</v>
      </c>
      <c r="AC335" s="128">
        <v>2.9913294797687673</v>
      </c>
      <c r="AD335" s="128">
        <v>1.9924231794584024</v>
      </c>
      <c r="AE335" s="128">
        <v>1.9947723208144215</v>
      </c>
      <c r="AF335" s="128">
        <v>1.9827353655246813</v>
      </c>
      <c r="AG335" s="127">
        <v>6.6</v>
      </c>
      <c r="AH335" s="127">
        <v>2.9897035107306742</v>
      </c>
      <c r="AI335" s="19"/>
    </row>
    <row r="336" spans="1:35" ht="16" x14ac:dyDescent="0.15">
      <c r="A336" s="133" t="s">
        <v>1143</v>
      </c>
      <c r="B336" s="133" t="s">
        <v>1144</v>
      </c>
      <c r="C336" s="133" t="s">
        <v>1145</v>
      </c>
      <c r="D336" s="133" t="s">
        <v>94</v>
      </c>
      <c r="E336" s="133" t="s">
        <v>86</v>
      </c>
      <c r="F336" s="127" t="s">
        <v>52</v>
      </c>
      <c r="G336" s="127">
        <v>9.6603440670489391</v>
      </c>
      <c r="H336" s="127">
        <v>-2.534191472244558</v>
      </c>
      <c r="I336" s="127">
        <v>7.7177053239785494</v>
      </c>
      <c r="J336" s="127">
        <v>9.2720306513409838</v>
      </c>
      <c r="K336" s="127">
        <v>9.7300140252454526</v>
      </c>
      <c r="L336" s="127">
        <v>41.540182137721672</v>
      </c>
      <c r="M336" s="127">
        <v>76.092109718929891</v>
      </c>
      <c r="N336" s="127">
        <v>9.935897435897445</v>
      </c>
      <c r="O336" s="127">
        <v>2.6239067055393548</v>
      </c>
      <c r="P336" s="127">
        <v>2.2727272727272663</v>
      </c>
      <c r="Q336" s="127">
        <v>3</v>
      </c>
      <c r="R336" s="127">
        <v>4.298813376483281</v>
      </c>
      <c r="S336" s="127">
        <v>2.9994311423695308</v>
      </c>
      <c r="T336" s="127">
        <v>2.7012100215896027</v>
      </c>
      <c r="U336" s="127">
        <v>0</v>
      </c>
      <c r="V336" s="127">
        <v>0</v>
      </c>
      <c r="W336" s="127">
        <v>0</v>
      </c>
      <c r="X336" s="143">
        <v>1.9897335614764033</v>
      </c>
      <c r="Y336" s="127">
        <v>1.9892627744223956</v>
      </c>
      <c r="Z336" s="127">
        <v>1.9880622268176884</v>
      </c>
      <c r="AA336" s="143">
        <v>1.9907834101382527</v>
      </c>
      <c r="AB336" s="127">
        <v>5.1960961503705105</v>
      </c>
      <c r="AC336" s="128">
        <v>9.8574005669616049</v>
      </c>
      <c r="AD336" s="128">
        <v>3.9097626774054595</v>
      </c>
      <c r="AE336" s="128">
        <v>1.9904428641306471</v>
      </c>
      <c r="AF336" s="128">
        <v>3.6892200988710986</v>
      </c>
      <c r="AG336" s="127">
        <v>5</v>
      </c>
      <c r="AH336" s="127">
        <v>3.9886136432952792</v>
      </c>
      <c r="AI336" s="121"/>
    </row>
    <row r="337" spans="1:35" ht="17" x14ac:dyDescent="0.15">
      <c r="A337" s="133" t="s">
        <v>1146</v>
      </c>
      <c r="B337" s="133" t="s">
        <v>1147</v>
      </c>
      <c r="C337" s="133" t="s">
        <v>1148</v>
      </c>
      <c r="D337" s="133" t="s">
        <v>194</v>
      </c>
      <c r="E337" s="133" t="s">
        <v>76</v>
      </c>
      <c r="F337" s="127" t="s">
        <v>52</v>
      </c>
      <c r="G337" s="127">
        <v>-9.9118223383409543</v>
      </c>
      <c r="H337" s="127">
        <v>3.1538879825992296</v>
      </c>
      <c r="I337" s="127">
        <v>7.8632929186434666</v>
      </c>
      <c r="J337" s="127">
        <v>6.4999592734381366</v>
      </c>
      <c r="K337" s="127">
        <v>5.6061185468451384</v>
      </c>
      <c r="L337" s="127">
        <v>8.1402085747392761</v>
      </c>
      <c r="M337" s="127">
        <v>6.348781141173319</v>
      </c>
      <c r="N337" s="127">
        <v>5.1511335012594373</v>
      </c>
      <c r="O337" s="127">
        <v>2.6829560426398444</v>
      </c>
      <c r="P337" s="127">
        <v>4.7183016446984709</v>
      </c>
      <c r="Q337" s="127">
        <v>4.951267056530213</v>
      </c>
      <c r="R337" s="127">
        <v>4.5001061345786297</v>
      </c>
      <c r="S337" s="127">
        <v>3.9000609384521709</v>
      </c>
      <c r="T337" s="127">
        <v>2.4682306940371461</v>
      </c>
      <c r="U337" s="127">
        <v>-1.4309563558313698E-2</v>
      </c>
      <c r="V337" s="127">
        <v>-2.3852685812428831E-2</v>
      </c>
      <c r="W337" s="127">
        <v>0</v>
      </c>
      <c r="X337" s="143">
        <v>-0.79209810564488947</v>
      </c>
      <c r="Y337" s="127">
        <v>0</v>
      </c>
      <c r="Z337" s="127">
        <v>0</v>
      </c>
      <c r="AA337" s="143">
        <v>2.4048867298350318</v>
      </c>
      <c r="AB337" s="127">
        <v>2.9918745009628545</v>
      </c>
      <c r="AC337" s="128">
        <v>2.9916089018606318</v>
      </c>
      <c r="AD337" s="128">
        <v>2.2139567835635754</v>
      </c>
      <c r="AE337" s="128" t="s">
        <v>52</v>
      </c>
      <c r="AF337" s="128" t="s">
        <v>52</v>
      </c>
      <c r="AG337" s="127" t="s">
        <v>52</v>
      </c>
      <c r="AH337" s="127" t="s">
        <v>52</v>
      </c>
      <c r="AI337" s="121"/>
    </row>
    <row r="338" spans="1:35" ht="17" x14ac:dyDescent="0.15">
      <c r="A338" s="133" t="s">
        <v>1149</v>
      </c>
      <c r="B338" s="17" t="s">
        <v>1150</v>
      </c>
      <c r="C338" s="133" t="s">
        <v>1151</v>
      </c>
      <c r="D338" s="133" t="s">
        <v>194</v>
      </c>
      <c r="E338" s="133" t="s">
        <v>82</v>
      </c>
      <c r="F338" s="127" t="s">
        <v>52</v>
      </c>
      <c r="G338" s="127">
        <v>2.7651877416940351</v>
      </c>
      <c r="H338" s="127">
        <v>9.0798737557659592</v>
      </c>
      <c r="I338" s="127">
        <v>8.7617775799391637</v>
      </c>
      <c r="J338" s="127">
        <v>6.9014324693042397</v>
      </c>
      <c r="K338" s="127">
        <v>4.914894635251315</v>
      </c>
      <c r="L338" s="127">
        <v>11.899403965454354</v>
      </c>
      <c r="M338" s="127">
        <v>7.9218414544663887</v>
      </c>
      <c r="N338" s="127">
        <v>4.9141317485898384</v>
      </c>
      <c r="O338" s="127">
        <v>2.8454162516351289</v>
      </c>
      <c r="P338" s="127">
        <v>2.9989031249270539</v>
      </c>
      <c r="Q338" s="127">
        <v>3.9504690261476441</v>
      </c>
      <c r="R338" s="127">
        <v>4.1959566236172492</v>
      </c>
      <c r="S338" s="127">
        <v>3.9004236180116152</v>
      </c>
      <c r="T338" s="127">
        <v>3.5003120784424198</v>
      </c>
      <c r="U338" s="127">
        <v>0</v>
      </c>
      <c r="V338" s="127">
        <v>0</v>
      </c>
      <c r="W338" s="127">
        <v>0</v>
      </c>
      <c r="X338" s="143">
        <v>1.9900594294384844</v>
      </c>
      <c r="Y338" s="127">
        <v>1.950275136614632</v>
      </c>
      <c r="Z338" s="127">
        <v>3.9503470468279289</v>
      </c>
      <c r="AA338" s="143">
        <v>4.9799775028121385</v>
      </c>
      <c r="AB338" s="127">
        <v>5.9798215311291925</v>
      </c>
      <c r="AC338" s="128" t="s">
        <v>52</v>
      </c>
      <c r="AD338" s="128">
        <v>3.9899684491546017</v>
      </c>
      <c r="AE338" s="128" t="s">
        <v>52</v>
      </c>
      <c r="AF338" s="128" t="s">
        <v>52</v>
      </c>
      <c r="AG338" s="127" t="s">
        <v>52</v>
      </c>
      <c r="AH338" s="127" t="s">
        <v>52</v>
      </c>
      <c r="AI338" s="121"/>
    </row>
    <row r="339" spans="1:35" ht="17" x14ac:dyDescent="0.15">
      <c r="A339" s="133" t="s">
        <v>1152</v>
      </c>
      <c r="B339" s="133" t="s">
        <v>1153</v>
      </c>
      <c r="C339" s="133" t="s">
        <v>1154</v>
      </c>
      <c r="D339" s="133" t="s">
        <v>94</v>
      </c>
      <c r="E339" s="133" t="s">
        <v>88</v>
      </c>
      <c r="F339" s="127" t="s">
        <v>52</v>
      </c>
      <c r="G339" s="127" t="s">
        <v>52</v>
      </c>
      <c r="H339" s="127" t="s">
        <v>52</v>
      </c>
      <c r="I339" s="127" t="s">
        <v>52</v>
      </c>
      <c r="J339" s="127" t="s">
        <v>52</v>
      </c>
      <c r="K339" s="127" t="s">
        <v>52</v>
      </c>
      <c r="L339" s="127" t="s">
        <v>52</v>
      </c>
      <c r="M339" s="127" t="s">
        <v>52</v>
      </c>
      <c r="N339" s="127" t="s">
        <v>52</v>
      </c>
      <c r="O339" s="127" t="s">
        <v>52</v>
      </c>
      <c r="P339" s="127" t="s">
        <v>52</v>
      </c>
      <c r="Q339" s="127" t="s">
        <v>52</v>
      </c>
      <c r="R339" s="127" t="s">
        <v>52</v>
      </c>
      <c r="S339" s="127" t="s">
        <v>52</v>
      </c>
      <c r="T339" s="127" t="s">
        <v>52</v>
      </c>
      <c r="U339" s="127" t="s">
        <v>52</v>
      </c>
      <c r="V339" s="127" t="s">
        <v>52</v>
      </c>
      <c r="W339" s="127" t="s">
        <v>52</v>
      </c>
      <c r="X339" s="143" t="s">
        <v>52</v>
      </c>
      <c r="Y339" s="127" t="s">
        <v>52</v>
      </c>
      <c r="Z339" s="127" t="s">
        <v>52</v>
      </c>
      <c r="AA339" s="143" t="s">
        <v>52</v>
      </c>
      <c r="AB339" s="127" t="s">
        <v>52</v>
      </c>
      <c r="AC339" s="128" t="s">
        <v>52</v>
      </c>
      <c r="AD339" s="128">
        <v>1.9914417379855109</v>
      </c>
      <c r="AE339" s="128">
        <v>1.9848313700177571</v>
      </c>
      <c r="AF339" s="128">
        <v>7.9113924050632907</v>
      </c>
      <c r="AG339" s="127">
        <v>7.3</v>
      </c>
      <c r="AH339" s="127">
        <v>2.9918032786885216</v>
      </c>
      <c r="AI339" s="121" t="s">
        <v>44</v>
      </c>
    </row>
    <row r="340" spans="1:35" ht="16" x14ac:dyDescent="0.15">
      <c r="A340" s="133" t="s">
        <v>1155</v>
      </c>
      <c r="B340" s="133" t="s">
        <v>1156</v>
      </c>
      <c r="C340" s="133" t="s">
        <v>1157</v>
      </c>
      <c r="D340" s="133" t="s">
        <v>94</v>
      </c>
      <c r="E340" s="133" t="s">
        <v>86</v>
      </c>
      <c r="F340" s="127" t="s">
        <v>52</v>
      </c>
      <c r="G340" s="127">
        <v>9.8039215686274446</v>
      </c>
      <c r="H340" s="127">
        <v>-1.7998866213151814</v>
      </c>
      <c r="I340" s="127">
        <v>9.7993938519266806</v>
      </c>
      <c r="J340" s="127">
        <v>4.6924290220820239</v>
      </c>
      <c r="K340" s="127">
        <v>4.2059008160703115</v>
      </c>
      <c r="L340" s="127">
        <v>26.807228915662648</v>
      </c>
      <c r="M340" s="127">
        <v>23.600950118764843</v>
      </c>
      <c r="N340" s="127">
        <v>14.866630794065657</v>
      </c>
      <c r="O340" s="127">
        <v>3.332664123669943</v>
      </c>
      <c r="P340" s="127">
        <v>4.9867236577942009</v>
      </c>
      <c r="Q340" s="127">
        <v>4.9966072419961733</v>
      </c>
      <c r="R340" s="127">
        <v>4.9409552905234762</v>
      </c>
      <c r="S340" s="127">
        <v>4.5011756802149705</v>
      </c>
      <c r="T340" s="127">
        <v>3.5036965605914361</v>
      </c>
      <c r="U340" s="127">
        <v>0</v>
      </c>
      <c r="V340" s="127">
        <v>0</v>
      </c>
      <c r="W340" s="127">
        <v>0</v>
      </c>
      <c r="X340" s="143">
        <v>1.9875776397515477</v>
      </c>
      <c r="Y340" s="127">
        <v>1.9894437677628884</v>
      </c>
      <c r="Z340" s="127">
        <v>1.9904458598726027</v>
      </c>
      <c r="AA340" s="143">
        <v>1.9906323185011621</v>
      </c>
      <c r="AB340" s="127">
        <v>5.7405281285878296</v>
      </c>
      <c r="AC340" s="128">
        <v>10.857763300760048</v>
      </c>
      <c r="AD340" s="128">
        <v>4.0809663728370804</v>
      </c>
      <c r="AE340" s="128">
        <v>5.0972396486825708</v>
      </c>
      <c r="AF340" s="128">
        <v>3.7307864497836145</v>
      </c>
      <c r="AG340" s="127">
        <v>5.4</v>
      </c>
      <c r="AH340" s="127">
        <v>4.4362544362544361</v>
      </c>
      <c r="AI340" s="121"/>
    </row>
    <row r="341" spans="1:35" ht="17" x14ac:dyDescent="0.15">
      <c r="A341" s="133" t="s">
        <v>1158</v>
      </c>
      <c r="B341" s="133" t="s">
        <v>52</v>
      </c>
      <c r="C341" s="133" t="s">
        <v>1159</v>
      </c>
      <c r="D341" s="133" t="s">
        <v>194</v>
      </c>
      <c r="E341" s="133" t="s">
        <v>76</v>
      </c>
      <c r="F341" s="127" t="s">
        <v>52</v>
      </c>
      <c r="G341" s="127" t="s">
        <v>52</v>
      </c>
      <c r="H341" s="127" t="s">
        <v>52</v>
      </c>
      <c r="I341" s="127" t="s">
        <v>52</v>
      </c>
      <c r="J341" s="127" t="s">
        <v>52</v>
      </c>
      <c r="K341" s="127" t="s">
        <v>52</v>
      </c>
      <c r="L341" s="127" t="s">
        <v>52</v>
      </c>
      <c r="M341" s="127" t="s">
        <v>52</v>
      </c>
      <c r="N341" s="127" t="s">
        <v>52</v>
      </c>
      <c r="O341" s="127" t="s">
        <v>52</v>
      </c>
      <c r="P341" s="127" t="s">
        <v>52</v>
      </c>
      <c r="Q341" s="127" t="s">
        <v>52</v>
      </c>
      <c r="R341" s="127" t="s">
        <v>52</v>
      </c>
      <c r="S341" s="127" t="s">
        <v>52</v>
      </c>
      <c r="T341" s="127" t="s">
        <v>52</v>
      </c>
      <c r="U341" s="127" t="s">
        <v>52</v>
      </c>
      <c r="V341" s="127" t="s">
        <v>52</v>
      </c>
      <c r="W341" s="127" t="s">
        <v>52</v>
      </c>
      <c r="X341" s="143" t="s">
        <v>52</v>
      </c>
      <c r="Y341" s="127" t="s">
        <v>52</v>
      </c>
      <c r="Z341" s="127" t="s">
        <v>52</v>
      </c>
      <c r="AA341" s="143" t="s">
        <v>52</v>
      </c>
      <c r="AB341" s="127" t="s">
        <v>52</v>
      </c>
      <c r="AC341" s="128" t="s">
        <v>52</v>
      </c>
      <c r="AD341" s="128" t="s">
        <v>52</v>
      </c>
      <c r="AE341" s="128" t="s">
        <v>52</v>
      </c>
      <c r="AF341" s="128" t="s">
        <v>52</v>
      </c>
      <c r="AG341" s="127" t="s">
        <v>52</v>
      </c>
      <c r="AH341" s="127" t="s">
        <v>52</v>
      </c>
      <c r="AI341" s="121"/>
    </row>
    <row r="342" spans="1:35" ht="17" x14ac:dyDescent="0.15">
      <c r="A342" s="133" t="s">
        <v>1160</v>
      </c>
      <c r="B342" s="17" t="s">
        <v>1161</v>
      </c>
      <c r="C342" s="133" t="s">
        <v>1162</v>
      </c>
      <c r="D342" s="133" t="s">
        <v>194</v>
      </c>
      <c r="E342" s="133" t="s">
        <v>82</v>
      </c>
      <c r="F342" s="127" t="s">
        <v>52</v>
      </c>
      <c r="G342" s="127">
        <v>6.0888415608123552</v>
      </c>
      <c r="H342" s="127">
        <v>17.262950349525013</v>
      </c>
      <c r="I342" s="127">
        <v>9.4755506641598402</v>
      </c>
      <c r="J342" s="127">
        <v>6.5135437028762908</v>
      </c>
      <c r="K342" s="127">
        <v>5.9435013436455364</v>
      </c>
      <c r="L342" s="127">
        <v>6.8585357403580787</v>
      </c>
      <c r="M342" s="127">
        <v>12.838980106991499</v>
      </c>
      <c r="N342" s="127">
        <v>4.9399692149820282</v>
      </c>
      <c r="O342" s="127">
        <v>4.8267229914730478</v>
      </c>
      <c r="P342" s="127">
        <v>1.8003731343283533</v>
      </c>
      <c r="Q342" s="127">
        <v>1.7996884449738957</v>
      </c>
      <c r="R342" s="127">
        <v>1.0000540083172638</v>
      </c>
      <c r="S342" s="127" t="s">
        <v>52</v>
      </c>
      <c r="T342" s="127" t="s">
        <v>52</v>
      </c>
      <c r="U342" s="127" t="s">
        <v>52</v>
      </c>
      <c r="V342" s="127" t="s">
        <v>52</v>
      </c>
      <c r="W342" s="127" t="s">
        <v>52</v>
      </c>
      <c r="X342" s="143" t="s">
        <v>52</v>
      </c>
      <c r="Y342" s="127" t="s">
        <v>52</v>
      </c>
      <c r="Z342" s="127" t="s">
        <v>52</v>
      </c>
      <c r="AA342" s="143" t="s">
        <v>52</v>
      </c>
      <c r="AB342" s="127" t="s">
        <v>52</v>
      </c>
      <c r="AC342" s="128" t="s">
        <v>52</v>
      </c>
      <c r="AD342" s="128" t="s">
        <v>52</v>
      </c>
      <c r="AE342" s="128" t="s">
        <v>52</v>
      </c>
      <c r="AF342" s="128" t="s">
        <v>52</v>
      </c>
      <c r="AG342" s="127" t="s">
        <v>52</v>
      </c>
      <c r="AH342" s="127" t="s">
        <v>52</v>
      </c>
      <c r="AI342" s="121"/>
    </row>
    <row r="343" spans="1:35" ht="16" x14ac:dyDescent="0.15">
      <c r="A343" s="133" t="s">
        <v>1163</v>
      </c>
      <c r="B343" s="133" t="s">
        <v>1164</v>
      </c>
      <c r="C343" s="133" t="s">
        <v>1165</v>
      </c>
      <c r="D343" s="133" t="s">
        <v>94</v>
      </c>
      <c r="E343" s="133" t="s">
        <v>78</v>
      </c>
      <c r="F343" s="127" t="s">
        <v>52</v>
      </c>
      <c r="G343" s="127" t="s">
        <v>52</v>
      </c>
      <c r="H343" s="127" t="s">
        <v>52</v>
      </c>
      <c r="I343" s="127" t="s">
        <v>52</v>
      </c>
      <c r="J343" s="127" t="s">
        <v>52</v>
      </c>
      <c r="K343" s="127" t="s">
        <v>52</v>
      </c>
      <c r="L343" s="127" t="s">
        <v>52</v>
      </c>
      <c r="M343" s="127" t="s">
        <v>52</v>
      </c>
      <c r="N343" s="127" t="s">
        <v>52</v>
      </c>
      <c r="O343" s="127" t="s">
        <v>52</v>
      </c>
      <c r="P343" s="127" t="s">
        <v>52</v>
      </c>
      <c r="Q343" s="127" t="s">
        <v>52</v>
      </c>
      <c r="R343" s="127" t="s">
        <v>52</v>
      </c>
      <c r="S343" s="127" t="s">
        <v>52</v>
      </c>
      <c r="T343" s="127">
        <v>2.8682048632173434</v>
      </c>
      <c r="U343" s="127">
        <v>-1.6743955795959664E-2</v>
      </c>
      <c r="V343" s="127">
        <v>0</v>
      </c>
      <c r="W343" s="127">
        <v>0</v>
      </c>
      <c r="X343" s="143">
        <v>1.9200524246395734</v>
      </c>
      <c r="Y343" s="127">
        <v>1.9903269822899583</v>
      </c>
      <c r="Z343" s="127">
        <v>3.9898292975070415</v>
      </c>
      <c r="AA343" s="143">
        <v>4.9515354407614121</v>
      </c>
      <c r="AB343" s="127">
        <v>4.8494961812463933</v>
      </c>
      <c r="AC343" s="128">
        <v>3.7994441927940992</v>
      </c>
      <c r="AD343" s="128">
        <v>3.8484900308421777</v>
      </c>
      <c r="AE343" s="128">
        <v>3.5656079818738298</v>
      </c>
      <c r="AF343" s="128">
        <v>4.0377677132110286</v>
      </c>
      <c r="AG343" s="127">
        <v>4.5999999999999996</v>
      </c>
      <c r="AH343" s="127">
        <v>4.5916568446714461</v>
      </c>
      <c r="AI343" s="121"/>
    </row>
    <row r="344" spans="1:35" ht="16" x14ac:dyDescent="0.15">
      <c r="A344" s="133" t="s">
        <v>1166</v>
      </c>
      <c r="B344" s="133" t="s">
        <v>1167</v>
      </c>
      <c r="C344" s="133" t="s">
        <v>1168</v>
      </c>
      <c r="D344" s="133" t="s">
        <v>94</v>
      </c>
      <c r="E344" s="133" t="s">
        <v>86</v>
      </c>
      <c r="F344" s="127" t="s">
        <v>52</v>
      </c>
      <c r="G344" s="127">
        <v>14.755168661588684</v>
      </c>
      <c r="H344" s="127">
        <v>-9.5960553764460315</v>
      </c>
      <c r="I344" s="127">
        <v>4.5101741136983406</v>
      </c>
      <c r="J344" s="127">
        <v>4.4961862705740714</v>
      </c>
      <c r="K344" s="127">
        <v>6.8958893584325693</v>
      </c>
      <c r="L344" s="127">
        <v>4.4923629829290093</v>
      </c>
      <c r="M344" s="127">
        <v>9.7162510748065358</v>
      </c>
      <c r="N344" s="127">
        <v>4.9059561128526781</v>
      </c>
      <c r="O344" s="127">
        <v>4.6317047661736126</v>
      </c>
      <c r="P344" s="127">
        <v>2.4989290304155247</v>
      </c>
      <c r="Q344" s="127">
        <v>3.9565338534410728</v>
      </c>
      <c r="R344" s="127">
        <v>4.8914500134012115</v>
      </c>
      <c r="S344" s="127">
        <v>3.8967675993356323</v>
      </c>
      <c r="T344" s="127">
        <v>2.9021151008362267</v>
      </c>
      <c r="U344" s="127">
        <v>0</v>
      </c>
      <c r="V344" s="127">
        <v>0</v>
      </c>
      <c r="W344" s="127">
        <v>3.5014340344168033</v>
      </c>
      <c r="X344" s="143">
        <v>0</v>
      </c>
      <c r="Y344" s="127">
        <v>1.985913866759037</v>
      </c>
      <c r="Z344" s="127">
        <v>5.6605909656968212</v>
      </c>
      <c r="AA344" s="143">
        <v>5.3573341905068128</v>
      </c>
      <c r="AB344" s="127">
        <v>12.203803518763356</v>
      </c>
      <c r="AC344" s="128">
        <v>21.752923049034735</v>
      </c>
      <c r="AD344" s="128">
        <v>1.9876423732598791</v>
      </c>
      <c r="AE344" s="128">
        <v>4.9927007299270096</v>
      </c>
      <c r="AF344" s="128">
        <v>6.9521690767519466</v>
      </c>
      <c r="AG344" s="127">
        <v>9.8000000000000007</v>
      </c>
      <c r="AH344" s="127">
        <v>7.6995972518360576</v>
      </c>
      <c r="AI344" s="121"/>
    </row>
    <row r="345" spans="1:35" ht="16" x14ac:dyDescent="0.15">
      <c r="A345" s="133" t="s">
        <v>1169</v>
      </c>
      <c r="B345" s="133" t="s">
        <v>1170</v>
      </c>
      <c r="C345" s="133" t="s">
        <v>1171</v>
      </c>
      <c r="D345" s="133" t="s">
        <v>94</v>
      </c>
      <c r="E345" s="133" t="s">
        <v>76</v>
      </c>
      <c r="F345" s="127" t="s">
        <v>52</v>
      </c>
      <c r="G345" s="127">
        <v>0.1759485924112596</v>
      </c>
      <c r="H345" s="127">
        <v>-1.81748759068347</v>
      </c>
      <c r="I345" s="127">
        <v>9.8001088900987696</v>
      </c>
      <c r="J345" s="127">
        <v>6.1982007508677412</v>
      </c>
      <c r="K345" s="127">
        <v>6.0032017075773751</v>
      </c>
      <c r="L345" s="127">
        <v>6.921721620941355</v>
      </c>
      <c r="M345" s="127">
        <v>4.5021186440677923</v>
      </c>
      <c r="N345" s="127">
        <v>2.9903699949315836</v>
      </c>
      <c r="O345" s="127">
        <v>3.499562554680665</v>
      </c>
      <c r="P345" s="127">
        <v>3.5133136094674455</v>
      </c>
      <c r="Q345" s="127">
        <v>4.7006583984075831</v>
      </c>
      <c r="R345" s="127">
        <v>3.6999122550453336</v>
      </c>
      <c r="S345" s="127">
        <v>3.8546514360927091</v>
      </c>
      <c r="T345" s="127">
        <v>2.2360023536866862</v>
      </c>
      <c r="U345" s="127">
        <v>0</v>
      </c>
      <c r="V345" s="127">
        <v>0</v>
      </c>
      <c r="W345" s="127">
        <v>1.9480231991853714</v>
      </c>
      <c r="X345" s="143">
        <v>1.9498849177052913</v>
      </c>
      <c r="Y345" s="127">
        <v>1.950928607940039</v>
      </c>
      <c r="Z345" s="127">
        <v>1.9511991309434151</v>
      </c>
      <c r="AA345" s="143">
        <v>2.0490963485103153</v>
      </c>
      <c r="AB345" s="127">
        <v>2.9918477169591506</v>
      </c>
      <c r="AC345" s="128">
        <v>2.9907198003587432</v>
      </c>
      <c r="AD345" s="128">
        <v>1.9876575928519991</v>
      </c>
      <c r="AE345" s="128">
        <v>1.9897542505011558</v>
      </c>
      <c r="AF345" s="128">
        <v>1.9910278809055795</v>
      </c>
      <c r="AG345" s="127">
        <v>3</v>
      </c>
      <c r="AH345" s="127">
        <v>2.9904016078173368</v>
      </c>
      <c r="AI345" s="121"/>
    </row>
    <row r="346" spans="1:35" ht="17" x14ac:dyDescent="0.15">
      <c r="A346" s="133" t="s">
        <v>1172</v>
      </c>
      <c r="B346" s="133" t="s">
        <v>52</v>
      </c>
      <c r="C346" s="133" t="s">
        <v>1173</v>
      </c>
      <c r="D346" s="133" t="s">
        <v>194</v>
      </c>
      <c r="E346" s="133" t="s">
        <v>76</v>
      </c>
      <c r="F346" s="127" t="s">
        <v>52</v>
      </c>
      <c r="G346" s="127">
        <v>5.5555555555555571</v>
      </c>
      <c r="H346" s="127" t="s">
        <v>52</v>
      </c>
      <c r="I346" s="127" t="s">
        <v>52</v>
      </c>
      <c r="J346" s="127" t="s">
        <v>52</v>
      </c>
      <c r="K346" s="127" t="s">
        <v>52</v>
      </c>
      <c r="L346" s="127" t="s">
        <v>52</v>
      </c>
      <c r="M346" s="127" t="s">
        <v>52</v>
      </c>
      <c r="N346" s="127" t="s">
        <v>52</v>
      </c>
      <c r="O346" s="127" t="s">
        <v>52</v>
      </c>
      <c r="P346" s="127" t="s">
        <v>52</v>
      </c>
      <c r="Q346" s="127" t="s">
        <v>52</v>
      </c>
      <c r="R346" s="127" t="s">
        <v>52</v>
      </c>
      <c r="S346" s="127" t="s">
        <v>52</v>
      </c>
      <c r="T346" s="127" t="s">
        <v>52</v>
      </c>
      <c r="U346" s="127" t="s">
        <v>52</v>
      </c>
      <c r="V346" s="127" t="s">
        <v>52</v>
      </c>
      <c r="W346" s="127" t="s">
        <v>52</v>
      </c>
      <c r="X346" s="143" t="s">
        <v>52</v>
      </c>
      <c r="Y346" s="127" t="s">
        <v>52</v>
      </c>
      <c r="Z346" s="127" t="s">
        <v>52</v>
      </c>
      <c r="AA346" s="143" t="s">
        <v>52</v>
      </c>
      <c r="AB346" s="127" t="s">
        <v>52</v>
      </c>
      <c r="AC346" s="128" t="s">
        <v>52</v>
      </c>
      <c r="AD346" s="128" t="s">
        <v>52</v>
      </c>
      <c r="AE346" s="128" t="s">
        <v>52</v>
      </c>
      <c r="AF346" s="128" t="s">
        <v>52</v>
      </c>
      <c r="AG346" s="127" t="s">
        <v>52</v>
      </c>
      <c r="AH346" s="127" t="s">
        <v>52</v>
      </c>
      <c r="AI346" s="130"/>
    </row>
    <row r="347" spans="1:35" ht="16" x14ac:dyDescent="0.15">
      <c r="A347" s="133" t="s">
        <v>1174</v>
      </c>
      <c r="B347" s="17" t="s">
        <v>1175</v>
      </c>
      <c r="C347" s="133" t="s">
        <v>1176</v>
      </c>
      <c r="D347" s="133" t="s">
        <v>94</v>
      </c>
      <c r="E347" s="133" t="s">
        <v>82</v>
      </c>
      <c r="F347" s="127" t="s">
        <v>52</v>
      </c>
      <c r="G347" s="127">
        <v>4.8359240069084706</v>
      </c>
      <c r="H347" s="127">
        <v>12.253706754530484</v>
      </c>
      <c r="I347" s="127">
        <v>9.9004960521294976</v>
      </c>
      <c r="J347" s="127">
        <v>5.750227017787509</v>
      </c>
      <c r="K347" s="127">
        <v>5.8997348150019064</v>
      </c>
      <c r="L347" s="127">
        <v>8.2504590875485775</v>
      </c>
      <c r="M347" s="127">
        <v>9.4997851973430443</v>
      </c>
      <c r="N347" s="127">
        <v>6.0359136864462926E-3</v>
      </c>
      <c r="O347" s="127">
        <v>3.8999708281779704</v>
      </c>
      <c r="P347" s="127">
        <v>4.700449229339327</v>
      </c>
      <c r="Q347" s="127">
        <v>4.0002589164347171</v>
      </c>
      <c r="R347" s="127">
        <v>2.9999377606273754</v>
      </c>
      <c r="S347" s="127">
        <v>2.9997496611793508</v>
      </c>
      <c r="T347" s="127">
        <v>0</v>
      </c>
      <c r="U347" s="127">
        <v>0</v>
      </c>
      <c r="V347" s="127">
        <v>0</v>
      </c>
      <c r="W347" s="127">
        <v>0</v>
      </c>
      <c r="X347" s="143">
        <v>1.9896411270721837</v>
      </c>
      <c r="Y347" s="127">
        <v>1.9902705190152137</v>
      </c>
      <c r="Z347" s="127">
        <v>3.9898802713634218</v>
      </c>
      <c r="AA347" s="143">
        <v>4.7502828010475229</v>
      </c>
      <c r="AB347" s="127">
        <v>4.9897556898451878</v>
      </c>
      <c r="AC347" s="128">
        <v>3.9896296400667719</v>
      </c>
      <c r="AD347" s="128">
        <v>3.9896752164546134</v>
      </c>
      <c r="AE347" s="128">
        <v>2.9903254177660421</v>
      </c>
      <c r="AF347" s="128">
        <v>4.0003795426511068</v>
      </c>
      <c r="AG347" s="127">
        <v>4.8</v>
      </c>
      <c r="AH347" s="127">
        <v>4.8397015652738853</v>
      </c>
      <c r="AI347" s="121"/>
    </row>
    <row r="348" spans="1:35" ht="16" x14ac:dyDescent="0.15">
      <c r="A348" s="17" t="s">
        <v>1177</v>
      </c>
      <c r="B348" s="133" t="s">
        <v>1178</v>
      </c>
      <c r="C348" s="17" t="s">
        <v>1179</v>
      </c>
      <c r="D348" s="133" t="s">
        <v>94</v>
      </c>
      <c r="E348" s="133" t="s">
        <v>88</v>
      </c>
      <c r="F348" s="127" t="s">
        <v>52</v>
      </c>
      <c r="G348" s="127" t="s">
        <v>52</v>
      </c>
      <c r="H348" s="127" t="s">
        <v>52</v>
      </c>
      <c r="I348" s="127" t="s">
        <v>52</v>
      </c>
      <c r="J348" s="127" t="s">
        <v>52</v>
      </c>
      <c r="K348" s="127" t="s">
        <v>52</v>
      </c>
      <c r="L348" s="127" t="s">
        <v>52</v>
      </c>
      <c r="M348" s="127" t="s">
        <v>52</v>
      </c>
      <c r="N348" s="127" t="s">
        <v>52</v>
      </c>
      <c r="O348" s="127">
        <v>1.6292922214435919</v>
      </c>
      <c r="P348" s="127">
        <v>4.8957076366143752</v>
      </c>
      <c r="Q348" s="127">
        <v>4.4042728019720698</v>
      </c>
      <c r="R348" s="127">
        <v>3.0064536439477365</v>
      </c>
      <c r="S348" s="127">
        <v>3.4993887530562375</v>
      </c>
      <c r="T348" s="127">
        <v>2.8938432009449286</v>
      </c>
      <c r="U348" s="127">
        <v>0</v>
      </c>
      <c r="V348" s="127">
        <v>0</v>
      </c>
      <c r="W348" s="127">
        <v>0</v>
      </c>
      <c r="X348" s="143">
        <v>1.951499497775866</v>
      </c>
      <c r="Y348" s="127">
        <v>1.9563687543983077</v>
      </c>
      <c r="Z348" s="127">
        <v>1.9464384318056194</v>
      </c>
      <c r="AA348" s="143">
        <v>1.949898442789455</v>
      </c>
      <c r="AB348" s="127">
        <v>2.9485987514942247</v>
      </c>
      <c r="AC348" s="128">
        <v>2.9544574893562103</v>
      </c>
      <c r="AD348" s="128">
        <v>1.9548872180451093</v>
      </c>
      <c r="AE348" s="128">
        <v>1.9542772861356976</v>
      </c>
      <c r="AF348" s="128">
        <v>1.9529837251356121</v>
      </c>
      <c r="AG348" s="127">
        <v>5.9</v>
      </c>
      <c r="AH348" s="127">
        <v>2.9474154292731947</v>
      </c>
      <c r="AI348" s="19"/>
    </row>
    <row r="349" spans="1:35" ht="16" x14ac:dyDescent="0.15">
      <c r="A349" s="133" t="s">
        <v>1180</v>
      </c>
      <c r="B349" s="133" t="s">
        <v>1181</v>
      </c>
      <c r="C349" s="133" t="s">
        <v>1182</v>
      </c>
      <c r="D349" s="133" t="s">
        <v>94</v>
      </c>
      <c r="E349" s="133" t="s">
        <v>86</v>
      </c>
      <c r="F349" s="127" t="s">
        <v>52</v>
      </c>
      <c r="G349" s="127">
        <v>8.3587287766652167</v>
      </c>
      <c r="H349" s="127">
        <v>9.1201285656890292</v>
      </c>
      <c r="I349" s="127">
        <v>13.310014727540505</v>
      </c>
      <c r="J349" s="127">
        <v>5.8813972380178825</v>
      </c>
      <c r="K349" s="127">
        <v>7.6722418290624574</v>
      </c>
      <c r="L349" s="127">
        <v>21.376656690893554</v>
      </c>
      <c r="M349" s="127">
        <v>28.331572149818015</v>
      </c>
      <c r="N349" s="127">
        <v>9.8993595608417309</v>
      </c>
      <c r="O349" s="127">
        <v>4.9034299034299096</v>
      </c>
      <c r="P349" s="127">
        <v>4.9440520593603736</v>
      </c>
      <c r="Q349" s="127">
        <v>4.9455535390199543</v>
      </c>
      <c r="R349" s="127">
        <v>4.9286640726329551</v>
      </c>
      <c r="S349" s="127">
        <v>4.9443757725587005</v>
      </c>
      <c r="T349" s="127">
        <v>4.7703180212014189</v>
      </c>
      <c r="U349" s="127">
        <v>0</v>
      </c>
      <c r="V349" s="127">
        <v>3.9347948285553684</v>
      </c>
      <c r="W349" s="127">
        <v>1.9469983775013588</v>
      </c>
      <c r="X349" s="143">
        <v>1.9628647214853912</v>
      </c>
      <c r="Y349" s="127">
        <v>1.9771071800208206</v>
      </c>
      <c r="Z349" s="127">
        <v>1.989795918367343</v>
      </c>
      <c r="AA349" s="143">
        <v>1.9509754877438779</v>
      </c>
      <c r="AB349" s="127">
        <v>6.5260058881256189</v>
      </c>
      <c r="AC349" s="128">
        <v>12.252418240442209</v>
      </c>
      <c r="AD349" s="128">
        <v>4.5547804677882553</v>
      </c>
      <c r="AE349" s="128">
        <v>6.5149136577708004</v>
      </c>
      <c r="AF349" s="128">
        <v>4.089904200442156</v>
      </c>
      <c r="AG349" s="127">
        <v>5.9</v>
      </c>
      <c r="AH349" s="127">
        <v>4.8144433299899623</v>
      </c>
      <c r="AI349" s="121"/>
    </row>
    <row r="350" spans="1:35" ht="16" x14ac:dyDescent="0.15">
      <c r="A350" s="133" t="s">
        <v>1183</v>
      </c>
      <c r="B350" s="133" t="s">
        <v>1184</v>
      </c>
      <c r="C350" s="133" t="s">
        <v>1185</v>
      </c>
      <c r="D350" s="133" t="s">
        <v>94</v>
      </c>
      <c r="E350" s="133" t="s">
        <v>76</v>
      </c>
      <c r="F350" s="127" t="s">
        <v>52</v>
      </c>
      <c r="G350" s="127">
        <v>3.6178175680633871</v>
      </c>
      <c r="H350" s="127">
        <v>-10.941926345609048</v>
      </c>
      <c r="I350" s="127">
        <v>9.25646123260438</v>
      </c>
      <c r="J350" s="127">
        <v>4.4981439697212409</v>
      </c>
      <c r="K350" s="127">
        <v>5.7184648603468844</v>
      </c>
      <c r="L350" s="127">
        <v>5.0006588483331171</v>
      </c>
      <c r="M350" s="127">
        <v>9.2489176131016109</v>
      </c>
      <c r="N350" s="127">
        <v>4.9968410774797576</v>
      </c>
      <c r="O350" s="127">
        <v>4.7535692795798781</v>
      </c>
      <c r="P350" s="127">
        <v>-5.2219321148783138E-3</v>
      </c>
      <c r="Q350" s="127">
        <v>0</v>
      </c>
      <c r="R350" s="127">
        <v>2.8983236722544206</v>
      </c>
      <c r="S350" s="127">
        <v>2.5020300446609838</v>
      </c>
      <c r="T350" s="127">
        <v>1.0001485369114391</v>
      </c>
      <c r="U350" s="127">
        <v>0</v>
      </c>
      <c r="V350" s="127">
        <v>0</v>
      </c>
      <c r="W350" s="127">
        <v>0</v>
      </c>
      <c r="X350" s="143">
        <v>1.7500857885190513</v>
      </c>
      <c r="Y350" s="127">
        <v>1.748891886683368</v>
      </c>
      <c r="Z350" s="127">
        <v>1.941379800179921</v>
      </c>
      <c r="AA350" s="143">
        <v>2.3224487900041835</v>
      </c>
      <c r="AB350" s="127">
        <v>2.9915111897952817</v>
      </c>
      <c r="AC350" s="128">
        <v>2.9883638928067668</v>
      </c>
      <c r="AD350" s="128">
        <v>2.1398613369853603</v>
      </c>
      <c r="AE350" s="128">
        <v>2.0950305874465767</v>
      </c>
      <c r="AF350" s="128">
        <v>1.9904046622342586</v>
      </c>
      <c r="AG350" s="127">
        <v>3</v>
      </c>
      <c r="AH350" s="127">
        <v>2.9889817926076336</v>
      </c>
      <c r="AI350" s="121"/>
    </row>
    <row r="351" spans="1:35" ht="16" x14ac:dyDescent="0.15">
      <c r="A351" s="133" t="s">
        <v>1186</v>
      </c>
      <c r="B351" s="133" t="s">
        <v>1187</v>
      </c>
      <c r="C351" s="133" t="s">
        <v>1188</v>
      </c>
      <c r="D351" s="133" t="s">
        <v>94</v>
      </c>
      <c r="E351" s="133" t="s">
        <v>76</v>
      </c>
      <c r="F351" s="127" t="s">
        <v>52</v>
      </c>
      <c r="G351" s="127">
        <v>0.78140856504971623</v>
      </c>
      <c r="H351" s="127">
        <v>0</v>
      </c>
      <c r="I351" s="127">
        <v>9.8378813815325685</v>
      </c>
      <c r="J351" s="127">
        <v>14.576457645764577</v>
      </c>
      <c r="K351" s="127">
        <v>9.8975836133781314</v>
      </c>
      <c r="L351" s="127">
        <v>8.824171823807788</v>
      </c>
      <c r="M351" s="127">
        <v>6.8910149193818171</v>
      </c>
      <c r="N351" s="127">
        <v>5.9147524566564442</v>
      </c>
      <c r="O351" s="127">
        <v>4.7984871764566748</v>
      </c>
      <c r="P351" s="127">
        <v>3.5017480545844109</v>
      </c>
      <c r="Q351" s="127">
        <v>2.5006810133478439</v>
      </c>
      <c r="R351" s="127">
        <v>2.4981396832146459</v>
      </c>
      <c r="S351" s="127">
        <v>3.0024891101431166</v>
      </c>
      <c r="T351" s="127">
        <v>1.9986910335800161</v>
      </c>
      <c r="U351" s="127">
        <v>0</v>
      </c>
      <c r="V351" s="127">
        <v>0</v>
      </c>
      <c r="W351" s="127">
        <v>0</v>
      </c>
      <c r="X351" s="143">
        <v>0</v>
      </c>
      <c r="Y351" s="127">
        <v>0</v>
      </c>
      <c r="Z351" s="127">
        <v>1.9891411648568669</v>
      </c>
      <c r="AA351" s="143">
        <v>2.4197841552533461</v>
      </c>
      <c r="AB351" s="127">
        <v>2.9957945470868941</v>
      </c>
      <c r="AC351" s="128">
        <v>2.9958251135477454</v>
      </c>
      <c r="AD351" s="128">
        <v>2.2271714922049046</v>
      </c>
      <c r="AE351" s="128">
        <v>2.1786492374727668</v>
      </c>
      <c r="AF351" s="128">
        <v>2.1321961620469083</v>
      </c>
      <c r="AG351" s="127">
        <v>3</v>
      </c>
      <c r="AH351" s="127">
        <v>2.9919727560204312</v>
      </c>
      <c r="AI351" s="121"/>
    </row>
    <row r="352" spans="1:35" ht="16" x14ac:dyDescent="0.15">
      <c r="A352" s="133" t="s">
        <v>1189</v>
      </c>
      <c r="B352" s="133" t="s">
        <v>1190</v>
      </c>
      <c r="C352" s="133" t="s">
        <v>1191</v>
      </c>
      <c r="D352" s="133" t="s">
        <v>94</v>
      </c>
      <c r="E352" s="133" t="s">
        <v>74</v>
      </c>
      <c r="F352" s="127" t="s">
        <v>52</v>
      </c>
      <c r="G352" s="127">
        <v>5.3483300814874468</v>
      </c>
      <c r="H352" s="127">
        <v>6.4181828085848167</v>
      </c>
      <c r="I352" s="127">
        <v>7.0266811696205735</v>
      </c>
      <c r="J352" s="127">
        <v>3.9743651059352487</v>
      </c>
      <c r="K352" s="127">
        <v>10.385234590616378</v>
      </c>
      <c r="L352" s="127">
        <v>2.4971091039784881</v>
      </c>
      <c r="M352" s="127">
        <v>10.501280643980976</v>
      </c>
      <c r="N352" s="127">
        <v>4.7130242825607098</v>
      </c>
      <c r="O352" s="127">
        <v>4.7213731070587812</v>
      </c>
      <c r="P352" s="127">
        <v>4.9505531836368419</v>
      </c>
      <c r="Q352" s="127">
        <v>4.9336242517243249</v>
      </c>
      <c r="R352" s="127">
        <v>-0.79059210626533627</v>
      </c>
      <c r="S352" s="127">
        <v>1.9868566515170158</v>
      </c>
      <c r="T352" s="127">
        <v>1.3105597542982537</v>
      </c>
      <c r="U352" s="127">
        <v>0</v>
      </c>
      <c r="V352" s="127">
        <v>0</v>
      </c>
      <c r="W352" s="127">
        <v>3.4996470631942742</v>
      </c>
      <c r="X352" s="143">
        <v>0</v>
      </c>
      <c r="Y352" s="127">
        <v>0</v>
      </c>
      <c r="Z352" s="127">
        <v>3.6993431207150262</v>
      </c>
      <c r="AA352" s="143">
        <v>3.9896710234824884</v>
      </c>
      <c r="AB352" s="127">
        <v>3.9897211256166409</v>
      </c>
      <c r="AC352" s="128">
        <v>3.9896545543007811</v>
      </c>
      <c r="AD352" s="128">
        <v>2.9894850895121783</v>
      </c>
      <c r="AE352" s="128">
        <v>2.9899815890777788</v>
      </c>
      <c r="AF352" s="128">
        <v>3.9896920380280219</v>
      </c>
      <c r="AG352" s="127">
        <v>4</v>
      </c>
      <c r="AH352" s="127">
        <v>4.9899096159213387</v>
      </c>
      <c r="AI352" s="121"/>
    </row>
    <row r="353" spans="1:35" ht="17" x14ac:dyDescent="0.15">
      <c r="A353" s="133" t="s">
        <v>1192</v>
      </c>
      <c r="B353" s="133" t="s">
        <v>1193</v>
      </c>
      <c r="C353" s="133" t="s">
        <v>1194</v>
      </c>
      <c r="D353" s="133" t="s">
        <v>194</v>
      </c>
      <c r="E353" s="133" t="s">
        <v>76</v>
      </c>
      <c r="F353" s="127" t="s">
        <v>52</v>
      </c>
      <c r="G353" s="127">
        <v>10.465116279069761</v>
      </c>
      <c r="H353" s="127">
        <v>5.2631578947368354</v>
      </c>
      <c r="I353" s="127">
        <v>11.920000000000002</v>
      </c>
      <c r="J353" s="127">
        <v>5.343102215868484</v>
      </c>
      <c r="K353" s="127">
        <v>7.506361323155204</v>
      </c>
      <c r="L353" s="127">
        <v>20.213017751479299</v>
      </c>
      <c r="M353" s="127">
        <v>12.489335170965418</v>
      </c>
      <c r="N353" s="127">
        <v>6.7444574095682555</v>
      </c>
      <c r="O353" s="127">
        <v>2.9951902055094024</v>
      </c>
      <c r="P353" s="127">
        <v>2.0059435364041462</v>
      </c>
      <c r="Q353" s="127">
        <v>3.0017688065758108</v>
      </c>
      <c r="R353" s="127">
        <v>0</v>
      </c>
      <c r="S353" s="127" t="s">
        <v>52</v>
      </c>
      <c r="T353" s="127" t="s">
        <v>52</v>
      </c>
      <c r="U353" s="127" t="s">
        <v>52</v>
      </c>
      <c r="V353" s="127" t="s">
        <v>52</v>
      </c>
      <c r="W353" s="127" t="s">
        <v>52</v>
      </c>
      <c r="X353" s="143" t="s">
        <v>52</v>
      </c>
      <c r="Y353" s="127" t="s">
        <v>52</v>
      </c>
      <c r="Z353" s="127" t="s">
        <v>52</v>
      </c>
      <c r="AA353" s="143" t="s">
        <v>52</v>
      </c>
      <c r="AB353" s="127" t="s">
        <v>52</v>
      </c>
      <c r="AC353" s="128" t="s">
        <v>52</v>
      </c>
      <c r="AD353" s="128" t="s">
        <v>52</v>
      </c>
      <c r="AE353" s="128" t="s">
        <v>52</v>
      </c>
      <c r="AF353" s="128" t="s">
        <v>52</v>
      </c>
      <c r="AG353" s="127" t="s">
        <v>52</v>
      </c>
      <c r="AH353" s="127" t="s">
        <v>52</v>
      </c>
      <c r="AI353" s="121"/>
    </row>
    <row r="354" spans="1:35" ht="16" x14ac:dyDescent="0.15">
      <c r="A354" s="133" t="s">
        <v>1195</v>
      </c>
      <c r="B354" s="133" t="s">
        <v>1196</v>
      </c>
      <c r="C354" s="133" t="s">
        <v>1197</v>
      </c>
      <c r="D354" s="133" t="s">
        <v>94</v>
      </c>
      <c r="E354" s="133" t="s">
        <v>76</v>
      </c>
      <c r="F354" s="127" t="s">
        <v>52</v>
      </c>
      <c r="G354" s="127">
        <v>5.7829927148475235</v>
      </c>
      <c r="H354" s="127">
        <v>0.85324232081909201</v>
      </c>
      <c r="I354" s="127">
        <v>0.18129079042785179</v>
      </c>
      <c r="J354" s="127">
        <v>3.969115695500065</v>
      </c>
      <c r="K354" s="127">
        <v>9.503365049895578</v>
      </c>
      <c r="L354" s="127">
        <v>4.2863198050227851</v>
      </c>
      <c r="M354" s="127">
        <v>3.9475689681451058</v>
      </c>
      <c r="N354" s="127">
        <v>4.0762463343108521</v>
      </c>
      <c r="O354" s="127">
        <v>4.0011270780501604</v>
      </c>
      <c r="P354" s="127">
        <v>3.8381649056263001</v>
      </c>
      <c r="Q354" s="127">
        <v>3.026613324056342</v>
      </c>
      <c r="R354" s="127">
        <v>4.2334965389160857</v>
      </c>
      <c r="S354" s="127">
        <v>4.3976513464264002</v>
      </c>
      <c r="T354" s="127">
        <v>1.9975951281951723</v>
      </c>
      <c r="U354" s="127">
        <v>0</v>
      </c>
      <c r="V354" s="127">
        <v>0</v>
      </c>
      <c r="W354" s="127">
        <v>1.9888956495284447</v>
      </c>
      <c r="X354" s="143">
        <v>1.9911256944703304</v>
      </c>
      <c r="Y354" s="127">
        <v>1.988812927284056</v>
      </c>
      <c r="Z354" s="127">
        <v>1.9894612323905658</v>
      </c>
      <c r="AA354" s="143">
        <v>1.992830029523418</v>
      </c>
      <c r="AB354" s="127">
        <v>2.9876977152899942</v>
      </c>
      <c r="AC354" s="128">
        <v>2.9913671953422982</v>
      </c>
      <c r="AD354" s="128">
        <v>1.9883040935672502</v>
      </c>
      <c r="AE354" s="128">
        <v>1.9909531090723749</v>
      </c>
      <c r="AF354" s="128">
        <v>1.9905675110097751</v>
      </c>
      <c r="AG354" s="127">
        <v>3</v>
      </c>
      <c r="AH354" s="127">
        <v>2.9913767469521266</v>
      </c>
      <c r="AI354" s="121"/>
    </row>
    <row r="355" spans="1:35" ht="16" x14ac:dyDescent="0.15">
      <c r="A355" s="133" t="s">
        <v>1198</v>
      </c>
      <c r="B355" s="17" t="s">
        <v>1199</v>
      </c>
      <c r="C355" s="133" t="s">
        <v>1200</v>
      </c>
      <c r="D355" s="133" t="s">
        <v>94</v>
      </c>
      <c r="E355" s="133" t="s">
        <v>82</v>
      </c>
      <c r="F355" s="127" t="s">
        <v>52</v>
      </c>
      <c r="G355" s="127">
        <v>2.407738408158977</v>
      </c>
      <c r="H355" s="127">
        <v>10.379876796714569</v>
      </c>
      <c r="I355" s="127">
        <v>11.848200167426299</v>
      </c>
      <c r="J355" s="127">
        <v>8.4475417470560927</v>
      </c>
      <c r="K355" s="127">
        <v>7.246599082864293</v>
      </c>
      <c r="L355" s="127">
        <v>9.7786294474316406</v>
      </c>
      <c r="M355" s="127">
        <v>13.384831826589888</v>
      </c>
      <c r="N355" s="127">
        <v>6.2499281947587804</v>
      </c>
      <c r="O355" s="127">
        <v>4.5036277721910665</v>
      </c>
      <c r="P355" s="127">
        <v>4.3757630941787511</v>
      </c>
      <c r="Q355" s="127">
        <v>3.9999999999999858</v>
      </c>
      <c r="R355" s="127">
        <v>3.8747497855304687</v>
      </c>
      <c r="S355" s="127">
        <v>3.7504014682266558</v>
      </c>
      <c r="T355" s="127">
        <v>2.7498186835541674</v>
      </c>
      <c r="U355" s="127">
        <v>0</v>
      </c>
      <c r="V355" s="127">
        <v>0</v>
      </c>
      <c r="W355" s="127">
        <v>1.9901696636854211</v>
      </c>
      <c r="X355" s="143">
        <v>1.9901589257530716</v>
      </c>
      <c r="Y355" s="127">
        <v>1.9902185516505133</v>
      </c>
      <c r="Z355" s="127">
        <v>3.9903931973451545</v>
      </c>
      <c r="AA355" s="143">
        <v>4.9897006959832568</v>
      </c>
      <c r="AB355" s="127">
        <v>5.9899374995355359</v>
      </c>
      <c r="AC355" s="128">
        <v>2.9897839698777684</v>
      </c>
      <c r="AD355" s="128">
        <v>3.990250743789292</v>
      </c>
      <c r="AE355" s="128">
        <v>2.9899701461268426</v>
      </c>
      <c r="AF355" s="128">
        <v>4.9901151222737132</v>
      </c>
      <c r="AG355" s="127">
        <v>5</v>
      </c>
      <c r="AH355" s="127">
        <v>4.9901097443527487</v>
      </c>
      <c r="AI355" s="121"/>
    </row>
    <row r="356" spans="1:35" ht="16" x14ac:dyDescent="0.15">
      <c r="A356" s="133" t="s">
        <v>1201</v>
      </c>
      <c r="B356" s="133" t="s">
        <v>1202</v>
      </c>
      <c r="C356" s="133" t="s">
        <v>1203</v>
      </c>
      <c r="D356" s="133" t="s">
        <v>94</v>
      </c>
      <c r="E356" s="133" t="s">
        <v>76</v>
      </c>
      <c r="F356" s="127" t="s">
        <v>52</v>
      </c>
      <c r="G356" s="127">
        <v>7.6606649133454709</v>
      </c>
      <c r="H356" s="127">
        <v>-7.1155652990917702</v>
      </c>
      <c r="I356" s="127">
        <v>4.4979432193674711</v>
      </c>
      <c r="J356" s="127">
        <v>3.7558079504388218</v>
      </c>
      <c r="K356" s="127">
        <v>6.5866401293693428</v>
      </c>
      <c r="L356" s="127">
        <v>5.7653031452412904</v>
      </c>
      <c r="M356" s="127">
        <v>7.7075862068965506</v>
      </c>
      <c r="N356" s="127">
        <v>6.5208482737424447</v>
      </c>
      <c r="O356" s="127">
        <v>4.929069487857646</v>
      </c>
      <c r="P356" s="127">
        <v>1.8331805682862523E-2</v>
      </c>
      <c r="Q356" s="127">
        <v>4.9486803519061482</v>
      </c>
      <c r="R356" s="127">
        <v>4.9511002444987895</v>
      </c>
      <c r="S356" s="127">
        <v>0</v>
      </c>
      <c r="T356" s="127">
        <v>0</v>
      </c>
      <c r="U356" s="127">
        <v>0</v>
      </c>
      <c r="V356" s="127">
        <v>0</v>
      </c>
      <c r="W356" s="127">
        <v>0</v>
      </c>
      <c r="X356" s="143">
        <v>0</v>
      </c>
      <c r="Y356" s="127">
        <v>0</v>
      </c>
      <c r="Z356" s="127">
        <v>1.988518179549037</v>
      </c>
      <c r="AA356" s="143">
        <v>2.0394844183390548</v>
      </c>
      <c r="AB356" s="127">
        <v>2.9900863447393622</v>
      </c>
      <c r="AC356" s="128">
        <v>2.9886663561558668</v>
      </c>
      <c r="AD356" s="128">
        <v>1.989899751262536</v>
      </c>
      <c r="AE356" s="128">
        <v>1.9917227108122038</v>
      </c>
      <c r="AF356" s="128">
        <v>1.9890583674504581</v>
      </c>
      <c r="AG356" s="127">
        <v>3</v>
      </c>
      <c r="AH356" s="127">
        <v>2.9904801324503167</v>
      </c>
      <c r="AI356" s="121"/>
    </row>
    <row r="357" spans="1:35" ht="17" x14ac:dyDescent="0.15">
      <c r="A357" s="133" t="s">
        <v>1204</v>
      </c>
      <c r="B357" s="133" t="s">
        <v>1205</v>
      </c>
      <c r="C357" s="133" t="s">
        <v>1206</v>
      </c>
      <c r="D357" s="133" t="s">
        <v>194</v>
      </c>
      <c r="E357" s="133" t="s">
        <v>76</v>
      </c>
      <c r="F357" s="127" t="s">
        <v>52</v>
      </c>
      <c r="G357" s="127">
        <v>2.3082145281738065</v>
      </c>
      <c r="H357" s="127">
        <v>2.9528865295288824</v>
      </c>
      <c r="I357" s="127">
        <v>7.068428402621123</v>
      </c>
      <c r="J357" s="127">
        <v>2.2975820206681874</v>
      </c>
      <c r="K357" s="127">
        <v>5.4335033346410313</v>
      </c>
      <c r="L357" s="127">
        <v>3.9813953488372107</v>
      </c>
      <c r="M357" s="127">
        <v>6.0386473429951764</v>
      </c>
      <c r="N357" s="127">
        <v>3.0034590399055077</v>
      </c>
      <c r="O357" s="127">
        <v>2.5145384552379255</v>
      </c>
      <c r="P357" s="127">
        <v>2.5727069351230369</v>
      </c>
      <c r="Q357" s="127">
        <v>2.4614425923040955</v>
      </c>
      <c r="R357" s="127">
        <v>2.5011403375399226</v>
      </c>
      <c r="S357" s="127" t="s">
        <v>52</v>
      </c>
      <c r="T357" s="127" t="s">
        <v>52</v>
      </c>
      <c r="U357" s="127" t="s">
        <v>52</v>
      </c>
      <c r="V357" s="127" t="s">
        <v>52</v>
      </c>
      <c r="W357" s="127" t="s">
        <v>52</v>
      </c>
      <c r="X357" s="143" t="s">
        <v>52</v>
      </c>
      <c r="Y357" s="127" t="s">
        <v>52</v>
      </c>
      <c r="Z357" s="127" t="s">
        <v>52</v>
      </c>
      <c r="AA357" s="143" t="s">
        <v>52</v>
      </c>
      <c r="AB357" s="127" t="s">
        <v>52</v>
      </c>
      <c r="AC357" s="128" t="s">
        <v>52</v>
      </c>
      <c r="AD357" s="128" t="s">
        <v>52</v>
      </c>
      <c r="AE357" s="128" t="s">
        <v>52</v>
      </c>
      <c r="AF357" s="128" t="s">
        <v>52</v>
      </c>
      <c r="AG357" s="127" t="s">
        <v>52</v>
      </c>
      <c r="AH357" s="127" t="s">
        <v>52</v>
      </c>
      <c r="AI357" s="121"/>
    </row>
    <row r="358" spans="1:35" ht="17" x14ac:dyDescent="0.15">
      <c r="A358" s="144" t="s">
        <v>1207</v>
      </c>
      <c r="B358" s="133" t="s">
        <v>52</v>
      </c>
      <c r="C358" s="144" t="s">
        <v>1208</v>
      </c>
      <c r="D358" s="133" t="s">
        <v>194</v>
      </c>
      <c r="E358" s="133" t="s">
        <v>76</v>
      </c>
      <c r="F358" s="127" t="s">
        <v>52</v>
      </c>
      <c r="G358" s="127" t="s">
        <v>52</v>
      </c>
      <c r="H358" s="127" t="s">
        <v>52</v>
      </c>
      <c r="I358" s="127" t="s">
        <v>52</v>
      </c>
      <c r="J358" s="127" t="s">
        <v>52</v>
      </c>
      <c r="K358" s="127" t="s">
        <v>52</v>
      </c>
      <c r="L358" s="127" t="s">
        <v>52</v>
      </c>
      <c r="M358" s="127" t="s">
        <v>52</v>
      </c>
      <c r="N358" s="127" t="s">
        <v>52</v>
      </c>
      <c r="O358" s="127" t="s">
        <v>52</v>
      </c>
      <c r="P358" s="127" t="s">
        <v>52</v>
      </c>
      <c r="Q358" s="127" t="s">
        <v>52</v>
      </c>
      <c r="R358" s="127" t="s">
        <v>52</v>
      </c>
      <c r="S358" s="127" t="s">
        <v>52</v>
      </c>
      <c r="T358" s="127" t="s">
        <v>52</v>
      </c>
      <c r="U358" s="127" t="s">
        <v>52</v>
      </c>
      <c r="V358" s="127" t="s">
        <v>52</v>
      </c>
      <c r="W358" s="127" t="s">
        <v>52</v>
      </c>
      <c r="X358" s="143" t="s">
        <v>52</v>
      </c>
      <c r="Y358" s="127" t="s">
        <v>52</v>
      </c>
      <c r="Z358" s="127" t="s">
        <v>52</v>
      </c>
      <c r="AA358" s="143" t="s">
        <v>52</v>
      </c>
      <c r="AB358" s="127" t="s">
        <v>52</v>
      </c>
      <c r="AC358" s="128" t="s">
        <v>52</v>
      </c>
      <c r="AD358" s="128" t="s">
        <v>52</v>
      </c>
      <c r="AE358" s="128" t="s">
        <v>52</v>
      </c>
      <c r="AF358" s="128" t="s">
        <v>52</v>
      </c>
      <c r="AG358" s="127" t="s">
        <v>52</v>
      </c>
      <c r="AH358" s="127" t="s">
        <v>52</v>
      </c>
      <c r="AI358" s="121"/>
    </row>
    <row r="359" spans="1:35" ht="16" x14ac:dyDescent="0.15">
      <c r="A359" s="133" t="s">
        <v>1209</v>
      </c>
      <c r="B359" s="133" t="s">
        <v>1210</v>
      </c>
      <c r="C359" s="133" t="s">
        <v>1211</v>
      </c>
      <c r="D359" s="133" t="s">
        <v>94</v>
      </c>
      <c r="E359" s="133" t="s">
        <v>78</v>
      </c>
      <c r="F359" s="127" t="s">
        <v>52</v>
      </c>
      <c r="G359" s="127" t="s">
        <v>52</v>
      </c>
      <c r="H359" s="127" t="s">
        <v>52</v>
      </c>
      <c r="I359" s="127">
        <v>9.4930947897049691</v>
      </c>
      <c r="J359" s="127">
        <v>7.5047657268987535</v>
      </c>
      <c r="K359" s="127">
        <v>4.9703353109792801</v>
      </c>
      <c r="L359" s="127">
        <v>9.5169750930359527</v>
      </c>
      <c r="M359" s="127">
        <v>7.4757033841300853</v>
      </c>
      <c r="N359" s="127">
        <v>0.84923169889503924</v>
      </c>
      <c r="O359" s="127">
        <v>4.0178045988080271</v>
      </c>
      <c r="P359" s="127">
        <v>4.3378525726747199</v>
      </c>
      <c r="Q359" s="127">
        <v>1.4009523715629513</v>
      </c>
      <c r="R359" s="127">
        <v>1.4000700035001756</v>
      </c>
      <c r="S359" s="127">
        <v>2.4997123461051558</v>
      </c>
      <c r="T359" s="127">
        <v>2.499555655338213</v>
      </c>
      <c r="U359" s="127">
        <v>0</v>
      </c>
      <c r="V359" s="127">
        <v>2.9496855919905869</v>
      </c>
      <c r="W359" s="127">
        <v>0</v>
      </c>
      <c r="X359" s="143">
        <v>0</v>
      </c>
      <c r="Y359" s="127">
        <v>0</v>
      </c>
      <c r="Z359" s="127">
        <v>3.9901421061496523</v>
      </c>
      <c r="AA359" s="143">
        <v>4.9895996726454284</v>
      </c>
      <c r="AB359" s="127">
        <v>5.9899153113505577</v>
      </c>
      <c r="AC359" s="128">
        <v>2.9900255872033377</v>
      </c>
      <c r="AD359" s="128">
        <v>3.989229155663998</v>
      </c>
      <c r="AE359" s="128">
        <v>4.9899856938483538</v>
      </c>
      <c r="AF359" s="128">
        <v>2.9902708889736807</v>
      </c>
      <c r="AG359" s="127">
        <v>5</v>
      </c>
      <c r="AH359" s="127">
        <v>4.9896665574514243</v>
      </c>
      <c r="AI359" s="121"/>
    </row>
    <row r="360" spans="1:35" ht="17" x14ac:dyDescent="0.15">
      <c r="A360" s="144" t="s">
        <v>1212</v>
      </c>
      <c r="B360" s="133" t="s">
        <v>52</v>
      </c>
      <c r="C360" s="144" t="s">
        <v>1213</v>
      </c>
      <c r="D360" s="133" t="s">
        <v>194</v>
      </c>
      <c r="E360" s="133" t="s">
        <v>76</v>
      </c>
      <c r="F360" s="127" t="s">
        <v>52</v>
      </c>
      <c r="G360" s="127" t="s">
        <v>52</v>
      </c>
      <c r="H360" s="127" t="s">
        <v>52</v>
      </c>
      <c r="I360" s="127" t="s">
        <v>52</v>
      </c>
      <c r="J360" s="127" t="s">
        <v>52</v>
      </c>
      <c r="K360" s="127" t="s">
        <v>52</v>
      </c>
      <c r="L360" s="127" t="s">
        <v>52</v>
      </c>
      <c r="M360" s="127" t="s">
        <v>52</v>
      </c>
      <c r="N360" s="127" t="s">
        <v>52</v>
      </c>
      <c r="O360" s="127" t="s">
        <v>52</v>
      </c>
      <c r="P360" s="127" t="s">
        <v>52</v>
      </c>
      <c r="Q360" s="127" t="s">
        <v>52</v>
      </c>
      <c r="R360" s="127" t="s">
        <v>52</v>
      </c>
      <c r="S360" s="127" t="s">
        <v>52</v>
      </c>
      <c r="T360" s="127" t="s">
        <v>52</v>
      </c>
      <c r="U360" s="127" t="s">
        <v>52</v>
      </c>
      <c r="V360" s="127" t="s">
        <v>52</v>
      </c>
      <c r="W360" s="127" t="s">
        <v>52</v>
      </c>
      <c r="X360" s="143" t="s">
        <v>52</v>
      </c>
      <c r="Y360" s="127" t="s">
        <v>52</v>
      </c>
      <c r="Z360" s="127" t="s">
        <v>52</v>
      </c>
      <c r="AA360" s="143" t="s">
        <v>52</v>
      </c>
      <c r="AB360" s="127" t="s">
        <v>52</v>
      </c>
      <c r="AC360" s="128" t="s">
        <v>52</v>
      </c>
      <c r="AD360" s="128" t="s">
        <v>52</v>
      </c>
      <c r="AE360" s="128" t="s">
        <v>52</v>
      </c>
      <c r="AF360" s="128" t="s">
        <v>52</v>
      </c>
      <c r="AG360" s="127" t="s">
        <v>52</v>
      </c>
      <c r="AH360" s="127" t="s">
        <v>52</v>
      </c>
      <c r="AI360" s="130"/>
    </row>
    <row r="361" spans="1:35" ht="16" x14ac:dyDescent="0.15">
      <c r="A361" s="133" t="s">
        <v>1214</v>
      </c>
      <c r="B361" s="133" t="s">
        <v>1215</v>
      </c>
      <c r="C361" s="133" t="s">
        <v>1216</v>
      </c>
      <c r="D361" s="133" t="s">
        <v>94</v>
      </c>
      <c r="E361" s="133" t="s">
        <v>78</v>
      </c>
      <c r="F361" s="127" t="s">
        <v>52</v>
      </c>
      <c r="G361" s="127" t="s">
        <v>52</v>
      </c>
      <c r="H361" s="127" t="s">
        <v>52</v>
      </c>
      <c r="I361" s="127">
        <v>8.5701368073812318</v>
      </c>
      <c r="J361" s="127">
        <v>8.8267501580887568</v>
      </c>
      <c r="K361" s="127">
        <v>3.1476757369614461</v>
      </c>
      <c r="L361" s="127">
        <v>12.90034487022713</v>
      </c>
      <c r="M361" s="127">
        <v>14.749908725812318</v>
      </c>
      <c r="N361" s="127">
        <v>0.91632198536430565</v>
      </c>
      <c r="O361" s="127">
        <v>4.9214956806860499</v>
      </c>
      <c r="P361" s="127">
        <v>4.9721045303845273</v>
      </c>
      <c r="Q361" s="127">
        <v>4.9732349882157791</v>
      </c>
      <c r="R361" s="127">
        <v>4.9239635315826149</v>
      </c>
      <c r="S361" s="127">
        <v>4.8003118773282552</v>
      </c>
      <c r="T361" s="127">
        <v>2.8899488307115035</v>
      </c>
      <c r="U361" s="127">
        <v>0</v>
      </c>
      <c r="V361" s="127">
        <v>0</v>
      </c>
      <c r="W361" s="127">
        <v>1.9989234094177419</v>
      </c>
      <c r="X361" s="143">
        <v>1.9896813831672633</v>
      </c>
      <c r="Y361" s="127">
        <v>1.9902533962511848</v>
      </c>
      <c r="Z361" s="127">
        <v>1.9998788411152768</v>
      </c>
      <c r="AA361" s="143">
        <v>4.4900110617005273</v>
      </c>
      <c r="AB361" s="127">
        <v>4.4697222676149506</v>
      </c>
      <c r="AC361" s="128">
        <v>2.9897033419932217</v>
      </c>
      <c r="AD361" s="128">
        <v>3.9905173210771805</v>
      </c>
      <c r="AE361" s="128">
        <v>4.9899350381325478</v>
      </c>
      <c r="AF361" s="128">
        <v>0.99978830858561107</v>
      </c>
      <c r="AG361" s="127">
        <v>5</v>
      </c>
      <c r="AH361" s="127">
        <v>4.9897045989927058</v>
      </c>
      <c r="AI361" s="121"/>
    </row>
    <row r="362" spans="1:35" ht="17" x14ac:dyDescent="0.15">
      <c r="A362" s="144" t="s">
        <v>1217</v>
      </c>
      <c r="B362" s="133" t="s">
        <v>52</v>
      </c>
      <c r="C362" s="144" t="s">
        <v>1218</v>
      </c>
      <c r="D362" s="133" t="s">
        <v>194</v>
      </c>
      <c r="E362" s="133" t="s">
        <v>76</v>
      </c>
      <c r="F362" s="127" t="s">
        <v>52</v>
      </c>
      <c r="G362" s="127" t="s">
        <v>52</v>
      </c>
      <c r="H362" s="127" t="s">
        <v>52</v>
      </c>
      <c r="I362" s="127" t="s">
        <v>52</v>
      </c>
      <c r="J362" s="127" t="s">
        <v>52</v>
      </c>
      <c r="K362" s="127" t="s">
        <v>52</v>
      </c>
      <c r="L362" s="127" t="s">
        <v>52</v>
      </c>
      <c r="M362" s="127" t="s">
        <v>52</v>
      </c>
      <c r="N362" s="127" t="s">
        <v>52</v>
      </c>
      <c r="O362" s="127" t="s">
        <v>52</v>
      </c>
      <c r="P362" s="127" t="s">
        <v>52</v>
      </c>
      <c r="Q362" s="127" t="s">
        <v>52</v>
      </c>
      <c r="R362" s="127" t="s">
        <v>52</v>
      </c>
      <c r="S362" s="127" t="s">
        <v>52</v>
      </c>
      <c r="T362" s="127" t="s">
        <v>52</v>
      </c>
      <c r="U362" s="127" t="s">
        <v>52</v>
      </c>
      <c r="V362" s="127" t="s">
        <v>52</v>
      </c>
      <c r="W362" s="127" t="s">
        <v>52</v>
      </c>
      <c r="X362" s="143" t="s">
        <v>52</v>
      </c>
      <c r="Y362" s="127" t="s">
        <v>52</v>
      </c>
      <c r="Z362" s="127" t="s">
        <v>52</v>
      </c>
      <c r="AA362" s="143" t="s">
        <v>52</v>
      </c>
      <c r="AB362" s="127" t="s">
        <v>52</v>
      </c>
      <c r="AC362" s="128" t="s">
        <v>52</v>
      </c>
      <c r="AD362" s="128" t="s">
        <v>52</v>
      </c>
      <c r="AE362" s="128" t="s">
        <v>52</v>
      </c>
      <c r="AF362" s="128" t="s">
        <v>52</v>
      </c>
      <c r="AG362" s="127" t="s">
        <v>52</v>
      </c>
      <c r="AH362" s="127" t="s">
        <v>52</v>
      </c>
      <c r="AI362" s="130"/>
    </row>
    <row r="363" spans="1:35" ht="17" x14ac:dyDescent="0.15">
      <c r="A363" s="133" t="s">
        <v>1219</v>
      </c>
      <c r="B363" s="17" t="s">
        <v>1220</v>
      </c>
      <c r="C363" s="133" t="s">
        <v>1221</v>
      </c>
      <c r="D363" s="133" t="s">
        <v>194</v>
      </c>
      <c r="E363" s="133" t="s">
        <v>78</v>
      </c>
      <c r="F363" s="127" t="s">
        <v>52</v>
      </c>
      <c r="G363" s="127" t="s">
        <v>52</v>
      </c>
      <c r="H363" s="127">
        <v>10.302077238150972</v>
      </c>
      <c r="I363" s="127">
        <v>3.7531912071880953</v>
      </c>
      <c r="J363" s="127">
        <v>12.769628990509062</v>
      </c>
      <c r="K363" s="127">
        <v>5.4577913797500628</v>
      </c>
      <c r="L363" s="127">
        <v>11.90514577455329</v>
      </c>
      <c r="M363" s="127">
        <v>13.937880443265186</v>
      </c>
      <c r="N363" s="127">
        <v>0.72602739726026755</v>
      </c>
      <c r="O363" s="127">
        <v>4.5026101329650885</v>
      </c>
      <c r="P363" s="127">
        <v>3.5157618651957563</v>
      </c>
      <c r="Q363" s="127">
        <v>3.4079589961800707</v>
      </c>
      <c r="R363" s="127">
        <v>4.8985775608113755</v>
      </c>
      <c r="S363" s="127">
        <v>4.7982026799325865</v>
      </c>
      <c r="T363" s="127">
        <v>2.9017686241482181</v>
      </c>
      <c r="U363" s="127">
        <v>0</v>
      </c>
      <c r="V363" s="127">
        <v>0</v>
      </c>
      <c r="W363" s="127">
        <v>0</v>
      </c>
      <c r="X363" s="143">
        <v>0</v>
      </c>
      <c r="Y363" s="127">
        <v>0</v>
      </c>
      <c r="Z363" s="127">
        <v>3.9880952380952461</v>
      </c>
      <c r="AA363" s="143">
        <v>4.987120778477383</v>
      </c>
      <c r="AB363" s="127">
        <v>5.9905949703537242</v>
      </c>
      <c r="AC363" s="128" t="s">
        <v>52</v>
      </c>
      <c r="AD363" s="128" t="s">
        <v>52</v>
      </c>
      <c r="AE363" s="128" t="s">
        <v>52</v>
      </c>
      <c r="AF363" s="128" t="s">
        <v>52</v>
      </c>
      <c r="AG363" s="127" t="s">
        <v>52</v>
      </c>
      <c r="AH363" s="127" t="s">
        <v>52</v>
      </c>
      <c r="AI363" s="121"/>
    </row>
    <row r="364" spans="1:35" ht="17" x14ac:dyDescent="0.15">
      <c r="A364" s="144" t="s">
        <v>1222</v>
      </c>
      <c r="B364" s="133" t="s">
        <v>52</v>
      </c>
      <c r="C364" s="144" t="s">
        <v>1223</v>
      </c>
      <c r="D364" s="133" t="s">
        <v>194</v>
      </c>
      <c r="E364" s="133" t="s">
        <v>76</v>
      </c>
      <c r="F364" s="127" t="s">
        <v>52</v>
      </c>
      <c r="G364" s="127" t="s">
        <v>52</v>
      </c>
      <c r="H364" s="127" t="s">
        <v>52</v>
      </c>
      <c r="I364" s="127" t="s">
        <v>52</v>
      </c>
      <c r="J364" s="127" t="s">
        <v>52</v>
      </c>
      <c r="K364" s="127" t="s">
        <v>52</v>
      </c>
      <c r="L364" s="127" t="s">
        <v>52</v>
      </c>
      <c r="M364" s="127" t="s">
        <v>52</v>
      </c>
      <c r="N364" s="127" t="s">
        <v>52</v>
      </c>
      <c r="O364" s="127" t="s">
        <v>52</v>
      </c>
      <c r="P364" s="127" t="s">
        <v>52</v>
      </c>
      <c r="Q364" s="127" t="s">
        <v>52</v>
      </c>
      <c r="R364" s="127" t="s">
        <v>52</v>
      </c>
      <c r="S364" s="127" t="s">
        <v>52</v>
      </c>
      <c r="T364" s="127" t="s">
        <v>52</v>
      </c>
      <c r="U364" s="127" t="s">
        <v>52</v>
      </c>
      <c r="V364" s="127" t="s">
        <v>52</v>
      </c>
      <c r="W364" s="127" t="s">
        <v>52</v>
      </c>
      <c r="X364" s="143" t="s">
        <v>52</v>
      </c>
      <c r="Y364" s="127" t="s">
        <v>52</v>
      </c>
      <c r="Z364" s="127" t="s">
        <v>52</v>
      </c>
      <c r="AA364" s="143" t="s">
        <v>52</v>
      </c>
      <c r="AB364" s="127" t="s">
        <v>52</v>
      </c>
      <c r="AC364" s="128" t="s">
        <v>52</v>
      </c>
      <c r="AD364" s="128" t="s">
        <v>52</v>
      </c>
      <c r="AE364" s="128" t="s">
        <v>52</v>
      </c>
      <c r="AF364" s="128" t="s">
        <v>52</v>
      </c>
      <c r="AG364" s="127" t="s">
        <v>52</v>
      </c>
      <c r="AH364" s="127" t="s">
        <v>52</v>
      </c>
      <c r="AI364" s="130"/>
    </row>
    <row r="365" spans="1:35" ht="16" x14ac:dyDescent="0.15">
      <c r="A365" s="133" t="s">
        <v>1224</v>
      </c>
      <c r="B365" s="133" t="s">
        <v>1225</v>
      </c>
      <c r="C365" s="133" t="s">
        <v>1226</v>
      </c>
      <c r="D365" s="133" t="s">
        <v>94</v>
      </c>
      <c r="E365" s="133" t="s">
        <v>78</v>
      </c>
      <c r="F365" s="127" t="s">
        <v>52</v>
      </c>
      <c r="G365" s="127" t="s">
        <v>52</v>
      </c>
      <c r="H365" s="127">
        <v>5.9745347698334967</v>
      </c>
      <c r="I365" s="127">
        <v>7.2088724584103545</v>
      </c>
      <c r="J365" s="127">
        <v>3.318965517241395</v>
      </c>
      <c r="K365" s="127">
        <v>5.5625086914198363</v>
      </c>
      <c r="L365" s="127">
        <v>9.801080226584105</v>
      </c>
      <c r="M365" s="127">
        <v>19.856028794241155</v>
      </c>
      <c r="N365" s="127">
        <v>0.98209320431541869</v>
      </c>
      <c r="O365" s="127">
        <v>5.0444417521174643</v>
      </c>
      <c r="P365" s="127">
        <v>5.0485986599981203</v>
      </c>
      <c r="Q365" s="127">
        <v>4.0424002874595857</v>
      </c>
      <c r="R365" s="127">
        <v>5.0423070281471212</v>
      </c>
      <c r="S365" s="127">
        <v>4.9482163406213857</v>
      </c>
      <c r="T365" s="127">
        <v>0</v>
      </c>
      <c r="U365" s="127">
        <v>0</v>
      </c>
      <c r="V365" s="127">
        <v>0</v>
      </c>
      <c r="W365" s="127">
        <v>1.9501879699248121</v>
      </c>
      <c r="X365" s="143">
        <v>0</v>
      </c>
      <c r="Y365" s="127">
        <v>0</v>
      </c>
      <c r="Z365" s="127">
        <v>3.9947760620726802</v>
      </c>
      <c r="AA365" s="143">
        <v>4.989616934656449</v>
      </c>
      <c r="AB365" s="127">
        <v>4.4944962161486135</v>
      </c>
      <c r="AC365" s="128">
        <v>4.4942054900083184</v>
      </c>
      <c r="AD365" s="128">
        <v>3.9894607211387045</v>
      </c>
      <c r="AE365" s="128">
        <v>4.9896722665932112</v>
      </c>
      <c r="AF365" s="128">
        <v>2.9898319200981067</v>
      </c>
      <c r="AG365" s="127">
        <v>5</v>
      </c>
      <c r="AH365" s="127">
        <v>4.9900841182143045</v>
      </c>
      <c r="AI365" s="121"/>
    </row>
    <row r="366" spans="1:35" ht="16" x14ac:dyDescent="0.15">
      <c r="A366" s="133" t="s">
        <v>1227</v>
      </c>
      <c r="B366" s="133" t="s">
        <v>1228</v>
      </c>
      <c r="C366" s="133" t="s">
        <v>1229</v>
      </c>
      <c r="D366" s="133" t="s">
        <v>94</v>
      </c>
      <c r="E366" s="133" t="s">
        <v>76</v>
      </c>
      <c r="F366" s="127" t="s">
        <v>52</v>
      </c>
      <c r="G366" s="127">
        <v>-2.1819933920704813</v>
      </c>
      <c r="H366" s="127">
        <v>15.290971782422076</v>
      </c>
      <c r="I366" s="127">
        <v>3.86962890625</v>
      </c>
      <c r="J366" s="127">
        <v>5.2356328593254204</v>
      </c>
      <c r="K366" s="127">
        <v>3.3000167513540788</v>
      </c>
      <c r="L366" s="127">
        <v>5.3027027027027032</v>
      </c>
      <c r="M366" s="127">
        <v>6.4986397002207354</v>
      </c>
      <c r="N366" s="127">
        <v>0</v>
      </c>
      <c r="O366" s="127">
        <v>3.2486624572227356</v>
      </c>
      <c r="P366" s="127">
        <v>4.5002567573876036</v>
      </c>
      <c r="Q366" s="127">
        <v>3.8999329908420748</v>
      </c>
      <c r="R366" s="127">
        <v>3.8997334250580451</v>
      </c>
      <c r="S366" s="127">
        <v>4.8003310573142954</v>
      </c>
      <c r="T366" s="127">
        <v>2.4995064165844099</v>
      </c>
      <c r="U366" s="127">
        <v>0</v>
      </c>
      <c r="V366" s="127">
        <v>3.4979582402342402</v>
      </c>
      <c r="W366" s="127">
        <v>1.9988089034467293</v>
      </c>
      <c r="X366" s="143">
        <v>1.992482574900567</v>
      </c>
      <c r="Y366" s="127">
        <v>1.992915667823536</v>
      </c>
      <c r="Z366" s="127">
        <v>1.9890549358029919</v>
      </c>
      <c r="AA366" s="143">
        <v>1.988098923399706</v>
      </c>
      <c r="AB366" s="127">
        <v>2.9880948365990978</v>
      </c>
      <c r="AC366" s="128">
        <v>2.9898156334937864</v>
      </c>
      <c r="AD366" s="128">
        <v>1.9872813990461147</v>
      </c>
      <c r="AE366" s="128">
        <v>1.9890880748246285</v>
      </c>
      <c r="AF366" s="128">
        <v>1.9869776541436128</v>
      </c>
      <c r="AG366" s="127">
        <v>3</v>
      </c>
      <c r="AH366" s="127">
        <v>2.9889406286379456</v>
      </c>
      <c r="AI366" s="121"/>
    </row>
    <row r="367" spans="1:35" ht="17" x14ac:dyDescent="0.15">
      <c r="A367" s="133" t="s">
        <v>1230</v>
      </c>
      <c r="B367" s="133" t="s">
        <v>1231</v>
      </c>
      <c r="C367" s="133" t="s">
        <v>1232</v>
      </c>
      <c r="D367" s="133" t="s">
        <v>194</v>
      </c>
      <c r="E367" s="133" t="s">
        <v>76</v>
      </c>
      <c r="F367" s="127" t="s">
        <v>52</v>
      </c>
      <c r="G367" s="127">
        <v>20.728929384965838</v>
      </c>
      <c r="H367" s="127">
        <v>26.226415094339629</v>
      </c>
      <c r="I367" s="127">
        <v>7.6083707025410803</v>
      </c>
      <c r="J367" s="127">
        <v>4.9868037227392676</v>
      </c>
      <c r="K367" s="127">
        <v>17.623709976184188</v>
      </c>
      <c r="L367" s="127">
        <v>8.7964004499437465</v>
      </c>
      <c r="M367" s="127">
        <v>24.50372208436724</v>
      </c>
      <c r="N367" s="127">
        <v>4.899518352433148</v>
      </c>
      <c r="O367" s="127">
        <v>4.8923369221026007</v>
      </c>
      <c r="P367" s="127">
        <v>4.6037735849056389</v>
      </c>
      <c r="Q367" s="127">
        <v>4.8989898989898961</v>
      </c>
      <c r="R367" s="127">
        <v>4.4982460967054436</v>
      </c>
      <c r="S367" s="127">
        <v>4.2519581386164589</v>
      </c>
      <c r="T367" s="127">
        <v>2.7526990340299307</v>
      </c>
      <c r="U367" s="127">
        <v>0</v>
      </c>
      <c r="V367" s="127">
        <v>0</v>
      </c>
      <c r="W367" s="127">
        <v>1.9416282642089158</v>
      </c>
      <c r="X367" s="143">
        <v>1.9408112832258517</v>
      </c>
      <c r="Y367" s="127">
        <v>1.9393366049784255</v>
      </c>
      <c r="Z367" s="127">
        <v>2.9000638014036406</v>
      </c>
      <c r="AA367" s="143">
        <v>2.818330421058568</v>
      </c>
      <c r="AB367" s="127">
        <v>2.9877747930486365</v>
      </c>
      <c r="AC367" s="128" t="s">
        <v>52</v>
      </c>
      <c r="AD367" s="128" t="s">
        <v>52</v>
      </c>
      <c r="AE367" s="128" t="s">
        <v>52</v>
      </c>
      <c r="AF367" s="128" t="s">
        <v>52</v>
      </c>
      <c r="AG367" s="127" t="s">
        <v>52</v>
      </c>
      <c r="AH367" s="127" t="s">
        <v>52</v>
      </c>
      <c r="AI367" s="121"/>
    </row>
    <row r="368" spans="1:35" ht="17" x14ac:dyDescent="0.15">
      <c r="A368" s="144" t="s">
        <v>1233</v>
      </c>
      <c r="B368" s="133" t="s">
        <v>52</v>
      </c>
      <c r="C368" s="144" t="s">
        <v>1234</v>
      </c>
      <c r="D368" s="133" t="s">
        <v>194</v>
      </c>
      <c r="E368" s="133" t="s">
        <v>76</v>
      </c>
      <c r="F368" s="127" t="s">
        <v>52</v>
      </c>
      <c r="G368" s="127" t="s">
        <v>52</v>
      </c>
      <c r="H368" s="127" t="s">
        <v>52</v>
      </c>
      <c r="I368" s="127" t="s">
        <v>52</v>
      </c>
      <c r="J368" s="127" t="s">
        <v>52</v>
      </c>
      <c r="K368" s="127" t="s">
        <v>52</v>
      </c>
      <c r="L368" s="127" t="s">
        <v>52</v>
      </c>
      <c r="M368" s="127" t="s">
        <v>52</v>
      </c>
      <c r="N368" s="127" t="s">
        <v>52</v>
      </c>
      <c r="O368" s="127" t="s">
        <v>52</v>
      </c>
      <c r="P368" s="127" t="s">
        <v>52</v>
      </c>
      <c r="Q368" s="127" t="s">
        <v>52</v>
      </c>
      <c r="R368" s="127" t="s">
        <v>52</v>
      </c>
      <c r="S368" s="127" t="s">
        <v>52</v>
      </c>
      <c r="T368" s="127" t="s">
        <v>52</v>
      </c>
      <c r="U368" s="127" t="s">
        <v>52</v>
      </c>
      <c r="V368" s="127" t="s">
        <v>52</v>
      </c>
      <c r="W368" s="127" t="s">
        <v>52</v>
      </c>
      <c r="X368" s="143" t="s">
        <v>52</v>
      </c>
      <c r="Y368" s="127" t="s">
        <v>52</v>
      </c>
      <c r="Z368" s="127" t="s">
        <v>52</v>
      </c>
      <c r="AA368" s="143" t="s">
        <v>52</v>
      </c>
      <c r="AB368" s="127" t="s">
        <v>52</v>
      </c>
      <c r="AC368" s="128" t="s">
        <v>52</v>
      </c>
      <c r="AD368" s="128" t="s">
        <v>52</v>
      </c>
      <c r="AE368" s="128" t="s">
        <v>52</v>
      </c>
      <c r="AF368" s="128" t="s">
        <v>52</v>
      </c>
      <c r="AG368" s="127" t="s">
        <v>52</v>
      </c>
      <c r="AH368" s="127" t="s">
        <v>52</v>
      </c>
      <c r="AI368" s="130"/>
    </row>
    <row r="369" spans="1:35" ht="16" x14ac:dyDescent="0.15">
      <c r="A369" s="133" t="s">
        <v>1235</v>
      </c>
      <c r="B369" s="133" t="s">
        <v>1236</v>
      </c>
      <c r="C369" s="133" t="s">
        <v>1237</v>
      </c>
      <c r="D369" s="133" t="s">
        <v>94</v>
      </c>
      <c r="E369" s="133" t="s">
        <v>78</v>
      </c>
      <c r="F369" s="127" t="s">
        <v>52</v>
      </c>
      <c r="G369" s="127" t="s">
        <v>52</v>
      </c>
      <c r="H369" s="127" t="s">
        <v>52</v>
      </c>
      <c r="I369" s="127">
        <v>5.2181240681921253</v>
      </c>
      <c r="J369" s="127">
        <v>4.5009857072449506</v>
      </c>
      <c r="K369" s="127">
        <v>5.7691627462771038</v>
      </c>
      <c r="L369" s="127">
        <v>8.9291686174837821</v>
      </c>
      <c r="M369" s="127">
        <v>7.4614188055180222</v>
      </c>
      <c r="N369" s="127">
        <v>-0.20760520727188236</v>
      </c>
      <c r="O369" s="127">
        <v>4.7504986210384743</v>
      </c>
      <c r="P369" s="127">
        <v>4.7491504732751935</v>
      </c>
      <c r="Q369" s="127">
        <v>3.5006088015306887</v>
      </c>
      <c r="R369" s="127">
        <v>1.8999201714213712</v>
      </c>
      <c r="S369" s="127">
        <v>3.9904012666369653</v>
      </c>
      <c r="T369" s="127">
        <v>2.2005471630783831</v>
      </c>
      <c r="U369" s="127">
        <v>0</v>
      </c>
      <c r="V369" s="127">
        <v>0</v>
      </c>
      <c r="W369" s="127">
        <v>1.9009931719429005</v>
      </c>
      <c r="X369" s="143">
        <v>1.899794411025657</v>
      </c>
      <c r="Y369" s="127">
        <v>1.9988791331963407</v>
      </c>
      <c r="Z369" s="127">
        <v>3.9992673992673922</v>
      </c>
      <c r="AA369" s="143">
        <v>4.999330792693657</v>
      </c>
      <c r="AB369" s="127">
        <v>5.9997584800343562</v>
      </c>
      <c r="AC369" s="128">
        <v>2.9898923410907718</v>
      </c>
      <c r="AD369" s="128">
        <v>3.9902165028914194</v>
      </c>
      <c r="AE369" s="128">
        <v>4.9900718608169337</v>
      </c>
      <c r="AF369" s="128">
        <v>2.9899757964651648</v>
      </c>
      <c r="AG369" s="127">
        <v>5</v>
      </c>
      <c r="AH369" s="127">
        <v>4.9900573653579938</v>
      </c>
      <c r="AI369" s="121"/>
    </row>
    <row r="370" spans="1:35" ht="17" x14ac:dyDescent="0.15">
      <c r="A370" s="133" t="s">
        <v>1238</v>
      </c>
      <c r="B370" s="133" t="s">
        <v>52</v>
      </c>
      <c r="C370" s="133" t="s">
        <v>1239</v>
      </c>
      <c r="D370" s="133" t="s">
        <v>194</v>
      </c>
      <c r="E370" s="133" t="s">
        <v>76</v>
      </c>
      <c r="F370" s="127" t="s">
        <v>52</v>
      </c>
      <c r="G370" s="127" t="s">
        <v>52</v>
      </c>
      <c r="H370" s="127" t="s">
        <v>52</v>
      </c>
      <c r="I370" s="127" t="s">
        <v>52</v>
      </c>
      <c r="J370" s="127" t="s">
        <v>52</v>
      </c>
      <c r="K370" s="127" t="s">
        <v>52</v>
      </c>
      <c r="L370" s="127" t="s">
        <v>52</v>
      </c>
      <c r="M370" s="127" t="s">
        <v>52</v>
      </c>
      <c r="N370" s="127" t="s">
        <v>52</v>
      </c>
      <c r="O370" s="127" t="s">
        <v>52</v>
      </c>
      <c r="P370" s="127" t="s">
        <v>52</v>
      </c>
      <c r="Q370" s="127" t="s">
        <v>52</v>
      </c>
      <c r="R370" s="127" t="s">
        <v>52</v>
      </c>
      <c r="S370" s="127" t="s">
        <v>52</v>
      </c>
      <c r="T370" s="127" t="s">
        <v>52</v>
      </c>
      <c r="U370" s="127" t="s">
        <v>52</v>
      </c>
      <c r="V370" s="127" t="s">
        <v>52</v>
      </c>
      <c r="W370" s="127" t="s">
        <v>52</v>
      </c>
      <c r="X370" s="143" t="s">
        <v>52</v>
      </c>
      <c r="Y370" s="127" t="s">
        <v>52</v>
      </c>
      <c r="Z370" s="127" t="s">
        <v>52</v>
      </c>
      <c r="AA370" s="143" t="s">
        <v>52</v>
      </c>
      <c r="AB370" s="127" t="s">
        <v>52</v>
      </c>
      <c r="AC370" s="128" t="s">
        <v>52</v>
      </c>
      <c r="AD370" s="128" t="s">
        <v>52</v>
      </c>
      <c r="AE370" s="128" t="s">
        <v>52</v>
      </c>
      <c r="AF370" s="128" t="s">
        <v>52</v>
      </c>
      <c r="AG370" s="127" t="s">
        <v>52</v>
      </c>
      <c r="AH370" s="127" t="s">
        <v>52</v>
      </c>
      <c r="AI370" s="121"/>
    </row>
    <row r="371" spans="1:35" ht="16" x14ac:dyDescent="0.15">
      <c r="A371" s="133" t="s">
        <v>1240</v>
      </c>
      <c r="B371" s="133" t="s">
        <v>1241</v>
      </c>
      <c r="C371" s="133" t="s">
        <v>1242</v>
      </c>
      <c r="D371" s="133" t="s">
        <v>94</v>
      </c>
      <c r="E371" s="133" t="s">
        <v>227</v>
      </c>
      <c r="F371" s="127" t="s">
        <v>52</v>
      </c>
      <c r="G371" s="127">
        <v>6.7737197689219641</v>
      </c>
      <c r="H371" s="127">
        <v>6.3164844838969856</v>
      </c>
      <c r="I371" s="127">
        <v>11.266560861164805</v>
      </c>
      <c r="J371" s="127">
        <v>6.6714212623451488</v>
      </c>
      <c r="K371" s="127">
        <v>4.5202174355396778</v>
      </c>
      <c r="L371" s="127">
        <v>5.1451774390922225</v>
      </c>
      <c r="M371" s="127">
        <v>12.938422472623401</v>
      </c>
      <c r="N371" s="127">
        <v>5.4862696879208244</v>
      </c>
      <c r="O371" s="127">
        <v>4.6492007104795903</v>
      </c>
      <c r="P371" s="127">
        <v>3.825264140535495</v>
      </c>
      <c r="Q371" s="127">
        <v>4.8920040051494595</v>
      </c>
      <c r="R371" s="127">
        <v>3.8670588922873179</v>
      </c>
      <c r="S371" s="127">
        <v>2.7393277815290134</v>
      </c>
      <c r="T371" s="127">
        <v>0</v>
      </c>
      <c r="U371" s="127">
        <v>0</v>
      </c>
      <c r="V371" s="127">
        <v>0</v>
      </c>
      <c r="W371" s="127">
        <v>0</v>
      </c>
      <c r="X371" s="143">
        <v>0</v>
      </c>
      <c r="Y371" s="127">
        <v>0</v>
      </c>
      <c r="Z371" s="127">
        <v>3.988024061413209</v>
      </c>
      <c r="AA371" s="143">
        <v>4.9902564912835068</v>
      </c>
      <c r="AB371" s="127">
        <v>4.9896745173777513</v>
      </c>
      <c r="AC371" s="128">
        <v>3.990443957794132</v>
      </c>
      <c r="AD371" s="128">
        <v>3.9904737108112709</v>
      </c>
      <c r="AE371" s="128">
        <v>4.9898009528929208</v>
      </c>
      <c r="AF371" s="128">
        <v>2.9893458088137228</v>
      </c>
      <c r="AG371" s="127">
        <v>5</v>
      </c>
      <c r="AH371" s="127">
        <v>4.9856967715570173</v>
      </c>
      <c r="AI371" s="121"/>
    </row>
    <row r="372" spans="1:35" ht="16" x14ac:dyDescent="0.15">
      <c r="A372" s="133" t="s">
        <v>1243</v>
      </c>
      <c r="B372" s="133" t="s">
        <v>1244</v>
      </c>
      <c r="C372" s="133" t="s">
        <v>1245</v>
      </c>
      <c r="D372" s="133" t="s">
        <v>94</v>
      </c>
      <c r="E372" s="133" t="s">
        <v>78</v>
      </c>
      <c r="F372" s="127" t="s">
        <v>52</v>
      </c>
      <c r="G372" s="127">
        <v>9.729615178448995</v>
      </c>
      <c r="H372" s="127">
        <v>4.6919022084885853</v>
      </c>
      <c r="I372" s="127">
        <v>4.5152679210886077</v>
      </c>
      <c r="J372" s="127">
        <v>4.4977417847687349</v>
      </c>
      <c r="K372" s="127">
        <v>-0.4103450674138287</v>
      </c>
      <c r="L372" s="127">
        <v>0</v>
      </c>
      <c r="M372" s="127">
        <v>9.9766546281898627E-4</v>
      </c>
      <c r="N372" s="127">
        <v>1.5274105851249544</v>
      </c>
      <c r="O372" s="127">
        <v>4.8984926203250723</v>
      </c>
      <c r="P372" s="127">
        <v>4.7006585418403688</v>
      </c>
      <c r="Q372" s="127">
        <v>3.5993880235127875</v>
      </c>
      <c r="R372" s="127">
        <v>4.8975749620008315</v>
      </c>
      <c r="S372" s="127">
        <v>3.7501132031976709</v>
      </c>
      <c r="T372" s="127">
        <v>2.499642908155991</v>
      </c>
      <c r="U372" s="127">
        <v>0</v>
      </c>
      <c r="V372" s="127">
        <v>3.48383500557415</v>
      </c>
      <c r="W372" s="127">
        <v>1.9660651764071986</v>
      </c>
      <c r="X372" s="143">
        <v>1.9941891178024251</v>
      </c>
      <c r="Y372" s="127">
        <v>-1.0034960507574797</v>
      </c>
      <c r="Z372" s="127">
        <v>1.9946373683866314</v>
      </c>
      <c r="AA372" s="143">
        <v>3.9162463309680318</v>
      </c>
      <c r="AB372" s="127">
        <v>3.9935280849575872</v>
      </c>
      <c r="AC372" s="128">
        <v>3.9931173608638959</v>
      </c>
      <c r="AD372" s="128">
        <v>3.9881325954241875</v>
      </c>
      <c r="AE372" s="128">
        <v>3.9942938659058478</v>
      </c>
      <c r="AF372" s="128">
        <v>1.9996740646946458</v>
      </c>
      <c r="AG372" s="127">
        <v>4</v>
      </c>
      <c r="AH372" s="127">
        <v>4.9888087540412824</v>
      </c>
      <c r="AI372" s="121"/>
    </row>
    <row r="373" spans="1:35" ht="16" x14ac:dyDescent="0.15">
      <c r="A373" s="133" t="s">
        <v>1246</v>
      </c>
      <c r="B373" s="133" t="s">
        <v>1247</v>
      </c>
      <c r="C373" s="133" t="s">
        <v>1248</v>
      </c>
      <c r="D373" s="133" t="s">
        <v>94</v>
      </c>
      <c r="E373" s="133" t="s">
        <v>76</v>
      </c>
      <c r="F373" s="127" t="s">
        <v>52</v>
      </c>
      <c r="G373" s="127">
        <v>3.4515292082710971</v>
      </c>
      <c r="H373" s="127">
        <v>2.4699802401580797</v>
      </c>
      <c r="I373" s="127">
        <v>2.6774456723281048</v>
      </c>
      <c r="J373" s="127">
        <v>3.7127997688529462</v>
      </c>
      <c r="K373" s="127">
        <v>7.445326647165345</v>
      </c>
      <c r="L373" s="127">
        <v>5.8663382381538725</v>
      </c>
      <c r="M373" s="127">
        <v>3.9982855743325985</v>
      </c>
      <c r="N373" s="127">
        <v>0</v>
      </c>
      <c r="O373" s="127">
        <v>2.9908743008536902</v>
      </c>
      <c r="P373" s="127">
        <v>3.0126336248785179</v>
      </c>
      <c r="Q373" s="127">
        <v>4.2008879023307486</v>
      </c>
      <c r="R373" s="127">
        <v>3.9995739468498641</v>
      </c>
      <c r="S373" s="127">
        <v>4.5063498566161542</v>
      </c>
      <c r="T373" s="127">
        <v>2.4990199921599299</v>
      </c>
      <c r="U373" s="127">
        <v>0</v>
      </c>
      <c r="V373" s="127">
        <v>0</v>
      </c>
      <c r="W373" s="127">
        <v>0</v>
      </c>
      <c r="X373" s="143">
        <v>1.9026675590400499</v>
      </c>
      <c r="Y373" s="127">
        <v>1.8999812347532341</v>
      </c>
      <c r="Z373" s="127">
        <v>2.3019198011141384</v>
      </c>
      <c r="AA373" s="143">
        <v>2.2501237568066212</v>
      </c>
      <c r="AB373" s="127">
        <v>2.988424805246237</v>
      </c>
      <c r="AC373" s="128">
        <v>2.200854700854693</v>
      </c>
      <c r="AD373" s="128">
        <v>2.0907380305247747</v>
      </c>
      <c r="AE373" s="128">
        <v>2.047921359819783</v>
      </c>
      <c r="AF373" s="128">
        <v>2.0068231988761789</v>
      </c>
      <c r="AG373" s="127">
        <v>3</v>
      </c>
      <c r="AH373" s="127">
        <v>2.9914040114613121</v>
      </c>
      <c r="AI373" s="121"/>
    </row>
    <row r="374" spans="1:35" ht="16" x14ac:dyDescent="0.15">
      <c r="A374" s="133" t="s">
        <v>1249</v>
      </c>
      <c r="B374" s="133" t="s">
        <v>1250</v>
      </c>
      <c r="C374" s="133" t="s">
        <v>1251</v>
      </c>
      <c r="D374" s="133" t="s">
        <v>94</v>
      </c>
      <c r="E374" s="133" t="s">
        <v>76</v>
      </c>
      <c r="F374" s="127" t="s">
        <v>52</v>
      </c>
      <c r="G374" s="127">
        <v>8.7943424204402874</v>
      </c>
      <c r="H374" s="127">
        <v>6.4374082616900807</v>
      </c>
      <c r="I374" s="127">
        <v>7.9885736800630553</v>
      </c>
      <c r="J374" s="127">
        <v>4.9895101705737375</v>
      </c>
      <c r="K374" s="127">
        <v>12.632493483927007</v>
      </c>
      <c r="L374" s="127">
        <v>8.4464671397716842</v>
      </c>
      <c r="M374" s="127">
        <v>6.5011736254356549</v>
      </c>
      <c r="N374" s="127">
        <v>3.9003539704802108</v>
      </c>
      <c r="O374" s="127">
        <v>4.7567011634634042</v>
      </c>
      <c r="P374" s="127">
        <v>4.9456955267840783</v>
      </c>
      <c r="Q374" s="127">
        <v>4.8997251944103368</v>
      </c>
      <c r="R374" s="127">
        <v>2.9429797670140943</v>
      </c>
      <c r="S374" s="127">
        <v>4.9488331799231133</v>
      </c>
      <c r="T374" s="127">
        <v>0</v>
      </c>
      <c r="U374" s="127">
        <v>0</v>
      </c>
      <c r="V374" s="127">
        <v>0</v>
      </c>
      <c r="W374" s="127">
        <v>1.9965949543414183</v>
      </c>
      <c r="X374" s="143">
        <v>1.9423368740515867</v>
      </c>
      <c r="Y374" s="127">
        <v>1.9350997320631169</v>
      </c>
      <c r="Z374" s="127">
        <v>1.947040498442365</v>
      </c>
      <c r="AA374" s="143">
        <v>2.3873185637891536</v>
      </c>
      <c r="AB374" s="127">
        <v>2.9891811229248333</v>
      </c>
      <c r="AC374" s="128">
        <v>2.9929816617613847</v>
      </c>
      <c r="AD374" s="128">
        <v>2.1981886925173555</v>
      </c>
      <c r="AE374" s="128">
        <v>2.1509076830422438</v>
      </c>
      <c r="AF374" s="128">
        <v>2.1056262107302186</v>
      </c>
      <c r="AG374" s="127">
        <v>3</v>
      </c>
      <c r="AH374" s="127">
        <v>2.9914701053221733</v>
      </c>
      <c r="AI374" s="121"/>
    </row>
    <row r="375" spans="1:35" ht="17" x14ac:dyDescent="0.15">
      <c r="A375" s="133" t="s">
        <v>1252</v>
      </c>
      <c r="B375" s="133" t="s">
        <v>1253</v>
      </c>
      <c r="C375" s="133" t="s">
        <v>1254</v>
      </c>
      <c r="D375" s="133" t="s">
        <v>194</v>
      </c>
      <c r="E375" s="133" t="s">
        <v>76</v>
      </c>
      <c r="F375" s="127" t="s">
        <v>52</v>
      </c>
      <c r="G375" s="127">
        <v>-0.65857438016527681</v>
      </c>
      <c r="H375" s="127">
        <v>29.221370076693063</v>
      </c>
      <c r="I375" s="127">
        <v>6.0054320490896345</v>
      </c>
      <c r="J375" s="127">
        <v>4.887075346365549</v>
      </c>
      <c r="K375" s="127">
        <v>2.5061069392924935</v>
      </c>
      <c r="L375" s="127">
        <v>6.8490732568402564</v>
      </c>
      <c r="M375" s="127">
        <v>2.8993887328597339</v>
      </c>
      <c r="N375" s="127">
        <v>7.0000802761499585</v>
      </c>
      <c r="O375" s="127">
        <v>4.493960537174587</v>
      </c>
      <c r="P375" s="127">
        <v>4.5089029293509526</v>
      </c>
      <c r="Q375" s="127">
        <v>4.3968123110744699</v>
      </c>
      <c r="R375" s="127">
        <v>3.5009212950776458</v>
      </c>
      <c r="S375" s="127" t="s">
        <v>52</v>
      </c>
      <c r="T375" s="127" t="s">
        <v>52</v>
      </c>
      <c r="U375" s="127" t="s">
        <v>52</v>
      </c>
      <c r="V375" s="127" t="s">
        <v>52</v>
      </c>
      <c r="W375" s="127" t="s">
        <v>52</v>
      </c>
      <c r="X375" s="143" t="s">
        <v>52</v>
      </c>
      <c r="Y375" s="127" t="s">
        <v>52</v>
      </c>
      <c r="Z375" s="127" t="s">
        <v>52</v>
      </c>
      <c r="AA375" s="143" t="s">
        <v>52</v>
      </c>
      <c r="AB375" s="127" t="s">
        <v>52</v>
      </c>
      <c r="AC375" s="128" t="s">
        <v>52</v>
      </c>
      <c r="AD375" s="128" t="s">
        <v>52</v>
      </c>
      <c r="AE375" s="128" t="s">
        <v>52</v>
      </c>
      <c r="AF375" s="128" t="s">
        <v>52</v>
      </c>
      <c r="AG375" s="127" t="s">
        <v>52</v>
      </c>
      <c r="AH375" s="127" t="s">
        <v>52</v>
      </c>
      <c r="AI375" s="121"/>
    </row>
    <row r="376" spans="1:35" ht="16" x14ac:dyDescent="0.15">
      <c r="A376" s="133" t="s">
        <v>1255</v>
      </c>
      <c r="B376" s="133" t="s">
        <v>1256</v>
      </c>
      <c r="C376" s="133" t="s">
        <v>1257</v>
      </c>
      <c r="D376" s="133" t="s">
        <v>94</v>
      </c>
      <c r="E376" s="133" t="s">
        <v>76</v>
      </c>
      <c r="F376" s="127" t="s">
        <v>52</v>
      </c>
      <c r="G376" s="127">
        <v>9.4034844813660925</v>
      </c>
      <c r="H376" s="127">
        <v>3.4591858257751511</v>
      </c>
      <c r="I376" s="127">
        <v>1.3659531090723647</v>
      </c>
      <c r="J376" s="127">
        <v>1.8403057119871278</v>
      </c>
      <c r="K376" s="127">
        <v>3.0018761726078793</v>
      </c>
      <c r="L376" s="127">
        <v>4.6208417217907964</v>
      </c>
      <c r="M376" s="127">
        <v>3.2713277742142424</v>
      </c>
      <c r="N376" s="127">
        <v>2.9192546583850998</v>
      </c>
      <c r="O376" s="127">
        <v>4.6124665919475802</v>
      </c>
      <c r="P376" s="127">
        <v>3.8981374649744538</v>
      </c>
      <c r="Q376" s="127">
        <v>2.0464821131117787</v>
      </c>
      <c r="R376" s="127">
        <v>3.6377769141080449</v>
      </c>
      <c r="S376" s="127">
        <v>2.9475736893422209</v>
      </c>
      <c r="T376" s="127">
        <v>2.4989071834474714</v>
      </c>
      <c r="U376" s="127">
        <v>0</v>
      </c>
      <c r="V376" s="127">
        <v>0</v>
      </c>
      <c r="W376" s="127">
        <v>0</v>
      </c>
      <c r="X376" s="143">
        <v>0</v>
      </c>
      <c r="Y376" s="127">
        <v>0</v>
      </c>
      <c r="Z376" s="127">
        <v>3.5539128580567292</v>
      </c>
      <c r="AA376" s="143">
        <v>0</v>
      </c>
      <c r="AB376" s="127">
        <v>3.4319445397762438</v>
      </c>
      <c r="AC376" s="128">
        <v>0</v>
      </c>
      <c r="AD376" s="128">
        <v>3.3180702103656534</v>
      </c>
      <c r="AE376" s="128">
        <v>0</v>
      </c>
      <c r="AF376" s="128">
        <v>3.2115100520264632</v>
      </c>
      <c r="AG376" s="127">
        <v>3.1</v>
      </c>
      <c r="AH376" s="127">
        <v>3.0176836260486448</v>
      </c>
      <c r="AI376" s="121"/>
    </row>
    <row r="377" spans="1:35" ht="16" x14ac:dyDescent="0.15">
      <c r="A377" s="133" t="s">
        <v>1258</v>
      </c>
      <c r="B377" s="133" t="s">
        <v>1259</v>
      </c>
      <c r="C377" s="133" t="s">
        <v>1260</v>
      </c>
      <c r="D377" s="133" t="s">
        <v>94</v>
      </c>
      <c r="E377" s="133" t="s">
        <v>227</v>
      </c>
      <c r="F377" s="127" t="s">
        <v>52</v>
      </c>
      <c r="G377" s="127">
        <v>3.3261150664444017</v>
      </c>
      <c r="H377" s="127">
        <v>0.40558470538567803</v>
      </c>
      <c r="I377" s="127">
        <v>9.535536768128793</v>
      </c>
      <c r="J377" s="127">
        <v>7.7101298273994701</v>
      </c>
      <c r="K377" s="127">
        <v>7.9028090674201508</v>
      </c>
      <c r="L377" s="127">
        <v>8.8940266113050939</v>
      </c>
      <c r="M377" s="127">
        <v>13.071406906711729</v>
      </c>
      <c r="N377" s="127">
        <v>5.162718067118206</v>
      </c>
      <c r="O377" s="127">
        <v>3.0590678861640299</v>
      </c>
      <c r="P377" s="127">
        <v>0</v>
      </c>
      <c r="Q377" s="127">
        <v>4.8987890038009425</v>
      </c>
      <c r="R377" s="127">
        <v>3.9790346501280709</v>
      </c>
      <c r="S377" s="127">
        <v>4.3316530787558492</v>
      </c>
      <c r="T377" s="127">
        <v>0</v>
      </c>
      <c r="U377" s="127">
        <v>0</v>
      </c>
      <c r="V377" s="127">
        <v>0</v>
      </c>
      <c r="W377" s="127">
        <v>0</v>
      </c>
      <c r="X377" s="143">
        <v>0</v>
      </c>
      <c r="Y377" s="127">
        <v>0</v>
      </c>
      <c r="Z377" s="127">
        <v>1.4758542477415482</v>
      </c>
      <c r="AA377" s="143">
        <v>3.9903857194252712</v>
      </c>
      <c r="AB377" s="127">
        <v>3.9888996849512637</v>
      </c>
      <c r="AC377" s="128">
        <v>4.9904085056380998</v>
      </c>
      <c r="AD377" s="128">
        <v>3.7998665057544123</v>
      </c>
      <c r="AE377" s="128">
        <v>3.6003559435426817</v>
      </c>
      <c r="AF377" s="128">
        <v>1.9398119122257089</v>
      </c>
      <c r="AG377" s="127">
        <v>5</v>
      </c>
      <c r="AH377" s="127">
        <v>4.9904221853819735</v>
      </c>
      <c r="AI377" s="121"/>
    </row>
    <row r="378" spans="1:35" ht="16" x14ac:dyDescent="0.15">
      <c r="A378" s="133" t="s">
        <v>1261</v>
      </c>
      <c r="B378" s="133" t="s">
        <v>1262</v>
      </c>
      <c r="C378" s="133" t="s">
        <v>1263</v>
      </c>
      <c r="D378" s="133" t="s">
        <v>194</v>
      </c>
      <c r="E378" s="133" t="s">
        <v>76</v>
      </c>
      <c r="F378" s="127" t="s">
        <v>52</v>
      </c>
      <c r="G378" s="127">
        <v>18.66339668914776</v>
      </c>
      <c r="H378" s="127">
        <v>13.485584375322929</v>
      </c>
      <c r="I378" s="127">
        <v>4.4982698961937757</v>
      </c>
      <c r="J378" s="127">
        <v>8.4959916347159208</v>
      </c>
      <c r="K378" s="127">
        <v>7.9029796803469452</v>
      </c>
      <c r="L378" s="127">
        <v>7.9270561965016668</v>
      </c>
      <c r="M378" s="127">
        <v>4.5034482758620697</v>
      </c>
      <c r="N378" s="127">
        <v>5.497261268395718</v>
      </c>
      <c r="O378" s="127">
        <v>4.9605905167020978</v>
      </c>
      <c r="P378" s="127">
        <v>2.1872578818761639</v>
      </c>
      <c r="Q378" s="127">
        <v>1.9363116761927017</v>
      </c>
      <c r="R378" s="127">
        <v>2.6776519052523327</v>
      </c>
      <c r="S378" s="127">
        <v>2.7081243731193609</v>
      </c>
      <c r="T378" s="127">
        <v>2.5010850694444429</v>
      </c>
      <c r="U378" s="127">
        <v>0</v>
      </c>
      <c r="V378" s="127">
        <v>3.0011115227862177</v>
      </c>
      <c r="W378" s="127">
        <v>1.4902363823227063</v>
      </c>
      <c r="X378" s="143">
        <v>1.9746835443037902</v>
      </c>
      <c r="Y378" s="127">
        <v>0</v>
      </c>
      <c r="Z378" s="127">
        <v>0</v>
      </c>
      <c r="AA378" s="143">
        <v>2.482621648460781</v>
      </c>
      <c r="AB378" s="127">
        <v>2.4224806201550431</v>
      </c>
      <c r="AC378" s="128">
        <v>1.7029328287606393</v>
      </c>
      <c r="AD378" s="128">
        <v>2.3255813953488413</v>
      </c>
      <c r="AE378" s="128">
        <v>2.2727272727272729</v>
      </c>
      <c r="AF378" s="128">
        <v>0</v>
      </c>
      <c r="AG378" s="127" t="s">
        <v>52</v>
      </c>
      <c r="AH378" s="127" t="s">
        <v>52</v>
      </c>
      <c r="AI378" s="121"/>
    </row>
    <row r="379" spans="1:35" ht="16" x14ac:dyDescent="0.15">
      <c r="A379" s="133" t="s">
        <v>1264</v>
      </c>
      <c r="B379" s="133" t="s">
        <v>1265</v>
      </c>
      <c r="C379" s="133" t="s">
        <v>1266</v>
      </c>
      <c r="D379" s="133" t="s">
        <v>94</v>
      </c>
      <c r="E379" s="133" t="s">
        <v>74</v>
      </c>
      <c r="F379" s="127" t="s">
        <v>52</v>
      </c>
      <c r="G379" s="127">
        <v>5.1271102435453457</v>
      </c>
      <c r="H379" s="127">
        <v>6.934068325233909</v>
      </c>
      <c r="I379" s="127">
        <v>6.0476158176761885</v>
      </c>
      <c r="J379" s="127">
        <v>4.5002750310209336</v>
      </c>
      <c r="K379" s="127">
        <v>7.2284584593162151</v>
      </c>
      <c r="L379" s="127">
        <v>4.826704415726752</v>
      </c>
      <c r="M379" s="127">
        <v>5.4996515072312206</v>
      </c>
      <c r="N379" s="127">
        <v>4.3499803868943161</v>
      </c>
      <c r="O379" s="127">
        <v>4.8987021209243551</v>
      </c>
      <c r="P379" s="127">
        <v>4.6190116937004859</v>
      </c>
      <c r="Q379" s="127">
        <v>3.9003767870341903</v>
      </c>
      <c r="R379" s="127">
        <v>3.7999392703769672</v>
      </c>
      <c r="S379" s="127">
        <v>3.7009486397258513</v>
      </c>
      <c r="T379" s="127">
        <v>3.598687869238276</v>
      </c>
      <c r="U379" s="127">
        <v>0</v>
      </c>
      <c r="V379" s="127">
        <v>0</v>
      </c>
      <c r="W379" s="127">
        <v>3.4993542765563461</v>
      </c>
      <c r="X379" s="143">
        <v>0</v>
      </c>
      <c r="Y379" s="127">
        <v>0</v>
      </c>
      <c r="Z379" s="127">
        <v>3.750112751435708</v>
      </c>
      <c r="AA379" s="143">
        <v>4.9896757833725713</v>
      </c>
      <c r="AB379" s="127">
        <v>4.9899249199514273</v>
      </c>
      <c r="AC379" s="128">
        <v>3.9903248917137146</v>
      </c>
      <c r="AD379" s="128">
        <v>3.990165219259989</v>
      </c>
      <c r="AE379" s="128">
        <v>4.9900624213654847</v>
      </c>
      <c r="AF379" s="128">
        <v>2.9895980594777121</v>
      </c>
      <c r="AG379" s="127">
        <v>5</v>
      </c>
      <c r="AH379" s="127">
        <v>4.9904164302005611</v>
      </c>
      <c r="AI379" s="121"/>
    </row>
    <row r="380" spans="1:35" ht="17" x14ac:dyDescent="0.15">
      <c r="A380" s="133" t="s">
        <v>1267</v>
      </c>
      <c r="B380" s="133" t="s">
        <v>52</v>
      </c>
      <c r="C380" s="133" t="s">
        <v>1268</v>
      </c>
      <c r="D380" s="133" t="s">
        <v>194</v>
      </c>
      <c r="E380" s="133" t="s">
        <v>76</v>
      </c>
      <c r="F380" s="127" t="s">
        <v>52</v>
      </c>
      <c r="G380" s="127" t="s">
        <v>52</v>
      </c>
      <c r="H380" s="127" t="s">
        <v>52</v>
      </c>
      <c r="I380" s="127" t="s">
        <v>52</v>
      </c>
      <c r="J380" s="127" t="s">
        <v>52</v>
      </c>
      <c r="K380" s="127" t="s">
        <v>52</v>
      </c>
      <c r="L380" s="127" t="s">
        <v>52</v>
      </c>
      <c r="M380" s="127" t="s">
        <v>52</v>
      </c>
      <c r="N380" s="127" t="s">
        <v>52</v>
      </c>
      <c r="O380" s="127" t="s">
        <v>52</v>
      </c>
      <c r="P380" s="127" t="s">
        <v>52</v>
      </c>
      <c r="Q380" s="127" t="s">
        <v>52</v>
      </c>
      <c r="R380" s="127" t="s">
        <v>52</v>
      </c>
      <c r="S380" s="127" t="s">
        <v>52</v>
      </c>
      <c r="T380" s="127" t="s">
        <v>52</v>
      </c>
      <c r="U380" s="127" t="s">
        <v>52</v>
      </c>
      <c r="V380" s="127" t="s">
        <v>52</v>
      </c>
      <c r="W380" s="127" t="s">
        <v>52</v>
      </c>
      <c r="X380" s="143" t="s">
        <v>52</v>
      </c>
      <c r="Y380" s="127" t="s">
        <v>52</v>
      </c>
      <c r="Z380" s="127" t="s">
        <v>52</v>
      </c>
      <c r="AA380" s="143" t="s">
        <v>52</v>
      </c>
      <c r="AB380" s="127" t="s">
        <v>52</v>
      </c>
      <c r="AC380" s="128" t="s">
        <v>52</v>
      </c>
      <c r="AD380" s="128" t="s">
        <v>52</v>
      </c>
      <c r="AE380" s="128" t="s">
        <v>52</v>
      </c>
      <c r="AF380" s="128" t="s">
        <v>52</v>
      </c>
      <c r="AG380" s="127" t="s">
        <v>52</v>
      </c>
      <c r="AH380" s="127" t="s">
        <v>52</v>
      </c>
      <c r="AI380" s="121"/>
    </row>
    <row r="381" spans="1:35" ht="16" x14ac:dyDescent="0.15">
      <c r="A381" s="133" t="s">
        <v>1269</v>
      </c>
      <c r="B381" s="133" t="s">
        <v>1270</v>
      </c>
      <c r="C381" s="133" t="s">
        <v>1271</v>
      </c>
      <c r="D381" s="133" t="s">
        <v>94</v>
      </c>
      <c r="E381" s="133" t="s">
        <v>76</v>
      </c>
      <c r="F381" s="127" t="s">
        <v>52</v>
      </c>
      <c r="G381" s="127">
        <v>15.428571428571431</v>
      </c>
      <c r="H381" s="127">
        <v>11.5841584158416</v>
      </c>
      <c r="I381" s="127">
        <v>5.5013309671694657</v>
      </c>
      <c r="J381" s="127">
        <v>4.541631623212794</v>
      </c>
      <c r="K381" s="127">
        <v>6.0427281666219699</v>
      </c>
      <c r="L381" s="127">
        <v>10.00590069965439</v>
      </c>
      <c r="M381" s="127">
        <v>9.0344827586206833</v>
      </c>
      <c r="N381" s="127">
        <v>9.0449082858950192</v>
      </c>
      <c r="O381" s="127">
        <v>4.9239494715132821</v>
      </c>
      <c r="P381" s="127">
        <v>4.9815724815724707</v>
      </c>
      <c r="Q381" s="127">
        <v>4.8973143759873778</v>
      </c>
      <c r="R381" s="127">
        <v>4.8694779116465838</v>
      </c>
      <c r="S381" s="127">
        <v>4.9305887984681647</v>
      </c>
      <c r="T381" s="127">
        <v>1.9616788321168031</v>
      </c>
      <c r="U381" s="127">
        <v>0</v>
      </c>
      <c r="V381" s="127">
        <v>0</v>
      </c>
      <c r="W381" s="127">
        <v>1.9686800894854457</v>
      </c>
      <c r="X381" s="143">
        <v>1.8867924528301661</v>
      </c>
      <c r="Y381" s="127">
        <v>0</v>
      </c>
      <c r="Z381" s="127">
        <v>1.9331993492200272</v>
      </c>
      <c r="AA381" s="143">
        <v>1.9481738803868165</v>
      </c>
      <c r="AB381" s="127">
        <v>2.9838375466224809</v>
      </c>
      <c r="AC381" s="128">
        <v>2.9778672032193088</v>
      </c>
      <c r="AD381" s="128">
        <v>2.149277061352084</v>
      </c>
      <c r="AE381" s="128">
        <v>2.1040550879877653</v>
      </c>
      <c r="AF381" s="128">
        <v>2.0606469339327997</v>
      </c>
      <c r="AG381" s="127">
        <v>3</v>
      </c>
      <c r="AH381" s="127">
        <v>2.9906912259853482</v>
      </c>
      <c r="AI381" s="121"/>
    </row>
    <row r="382" spans="1:35" ht="18" x14ac:dyDescent="0.15">
      <c r="A382" s="133" t="s">
        <v>1272</v>
      </c>
      <c r="B382" s="133" t="s">
        <v>1273</v>
      </c>
      <c r="C382" s="133" t="s">
        <v>1274</v>
      </c>
      <c r="D382" s="133" t="s">
        <v>94</v>
      </c>
      <c r="E382" s="133" t="s">
        <v>76</v>
      </c>
      <c r="F382" s="127" t="s">
        <v>52</v>
      </c>
      <c r="G382" s="127">
        <v>8.069909773487268</v>
      </c>
      <c r="H382" s="127">
        <v>-14.193134049509581</v>
      </c>
      <c r="I382" s="127">
        <v>4.4839082806014829</v>
      </c>
      <c r="J382" s="127">
        <v>4.506381870278716</v>
      </c>
      <c r="K382" s="127">
        <v>2.504985044865407</v>
      </c>
      <c r="L382" s="127">
        <v>6.7841945288753749</v>
      </c>
      <c r="M382" s="127">
        <v>17.636342935215737</v>
      </c>
      <c r="N382" s="127">
        <v>4.9457994579946103</v>
      </c>
      <c r="O382" s="127">
        <v>4.9294475698607414</v>
      </c>
      <c r="P382" s="127">
        <v>2.2105031861129305</v>
      </c>
      <c r="Q382" s="127">
        <v>2.8979275948060774</v>
      </c>
      <c r="R382" s="127">
        <v>2.8998830018385462</v>
      </c>
      <c r="S382" s="127">
        <v>2.8993746446844852</v>
      </c>
      <c r="T382" s="127">
        <v>0</v>
      </c>
      <c r="U382" s="127">
        <v>0</v>
      </c>
      <c r="V382" s="127">
        <v>0</v>
      </c>
      <c r="W382" s="127">
        <v>0</v>
      </c>
      <c r="X382" s="143">
        <v>0</v>
      </c>
      <c r="Y382" s="127">
        <v>0</v>
      </c>
      <c r="Z382" s="127">
        <v>0</v>
      </c>
      <c r="AA382" s="143">
        <v>1.9889502762430844</v>
      </c>
      <c r="AB382" s="127">
        <v>2.9910230614456039</v>
      </c>
      <c r="AC382" s="127">
        <v>2.9868129390990674</v>
      </c>
      <c r="AD382" s="127">
        <v>1.9881803589668716</v>
      </c>
      <c r="AE382" s="128">
        <v>1.9887684658582834</v>
      </c>
      <c r="AF382" s="128">
        <v>1.9886437765229998</v>
      </c>
      <c r="AG382" s="127">
        <v>3</v>
      </c>
      <c r="AH382" s="127">
        <v>2.9884136365154057</v>
      </c>
      <c r="AI382" s="147"/>
    </row>
    <row r="383" spans="1:35" ht="16" x14ac:dyDescent="0.15">
      <c r="A383" s="133" t="s">
        <v>1275</v>
      </c>
      <c r="B383" s="133" t="s">
        <v>1276</v>
      </c>
      <c r="C383" s="133" t="s">
        <v>1277</v>
      </c>
      <c r="D383" s="133" t="s">
        <v>94</v>
      </c>
      <c r="E383" s="133" t="s">
        <v>76</v>
      </c>
      <c r="F383" s="127" t="s">
        <v>52</v>
      </c>
      <c r="G383" s="127">
        <v>3.6401187556473644</v>
      </c>
      <c r="H383" s="127">
        <v>4.9445759123178448</v>
      </c>
      <c r="I383" s="127">
        <v>2.326133396629487</v>
      </c>
      <c r="J383" s="127">
        <v>6.1354674089538577</v>
      </c>
      <c r="K383" s="127">
        <v>7.0811933122063095</v>
      </c>
      <c r="L383" s="127">
        <v>23.114603530972573</v>
      </c>
      <c r="M383" s="127">
        <v>10.145888594164461</v>
      </c>
      <c r="N383" s="127">
        <v>6.9009632751354673</v>
      </c>
      <c r="O383" s="127">
        <v>5.5684618092221001</v>
      </c>
      <c r="P383" s="127">
        <v>4.861296345692196</v>
      </c>
      <c r="Q383" s="127">
        <v>4.5723370429252839</v>
      </c>
      <c r="R383" s="127">
        <v>4.9075650693261963</v>
      </c>
      <c r="S383" s="127">
        <v>3.2693756883658978</v>
      </c>
      <c r="T383" s="127">
        <v>2.9637945551501446</v>
      </c>
      <c r="U383" s="127">
        <v>-8.722673499427458E-2</v>
      </c>
      <c r="V383" s="127">
        <v>-1.6369291209699099E-2</v>
      </c>
      <c r="W383" s="127">
        <v>-1.1078367168740471</v>
      </c>
      <c r="X383" s="143">
        <v>-0.1103691849235755</v>
      </c>
      <c r="Y383" s="127">
        <v>-9.9442019777895574E-2</v>
      </c>
      <c r="Z383" s="127">
        <v>1.603716197533589</v>
      </c>
      <c r="AA383" s="143">
        <v>2.5962009470418712</v>
      </c>
      <c r="AB383" s="127">
        <v>2.5305039787798522</v>
      </c>
      <c r="AC383" s="128">
        <v>2.01790241630877</v>
      </c>
      <c r="AD383" s="128">
        <v>2.5054521478926839</v>
      </c>
      <c r="AE383" s="128">
        <v>2.4689525505912524</v>
      </c>
      <c r="AF383" s="128">
        <v>2.2404635441815621</v>
      </c>
      <c r="AG383" s="127">
        <v>3</v>
      </c>
      <c r="AH383" s="127">
        <v>2.9895914530698384</v>
      </c>
      <c r="AI383" s="121"/>
    </row>
    <row r="384" spans="1:35" ht="16" x14ac:dyDescent="0.15">
      <c r="A384" s="133" t="s">
        <v>1278</v>
      </c>
      <c r="B384" s="133" t="s">
        <v>1279</v>
      </c>
      <c r="C384" s="133" t="s">
        <v>1280</v>
      </c>
      <c r="D384" s="133" t="s">
        <v>94</v>
      </c>
      <c r="E384" s="133" t="s">
        <v>74</v>
      </c>
      <c r="F384" s="127" t="s">
        <v>52</v>
      </c>
      <c r="G384" s="127">
        <v>2.9625479889934212</v>
      </c>
      <c r="H384" s="127">
        <v>8.7199347085086885</v>
      </c>
      <c r="I384" s="127">
        <v>4.4010715652506747</v>
      </c>
      <c r="J384" s="127">
        <v>7.7895894428152417</v>
      </c>
      <c r="K384" s="127">
        <v>7.7995631302892008</v>
      </c>
      <c r="L384" s="127">
        <v>5.1955930887206421</v>
      </c>
      <c r="M384" s="127">
        <v>6.9055802902027779</v>
      </c>
      <c r="N384" s="127">
        <v>4.8993904083724402</v>
      </c>
      <c r="O384" s="127">
        <v>4.8978668257462061</v>
      </c>
      <c r="P384" s="127">
        <v>4.9064595834804123</v>
      </c>
      <c r="Q384" s="127">
        <v>4.7984896066995475</v>
      </c>
      <c r="R384" s="127">
        <v>3.8019727806218242</v>
      </c>
      <c r="S384" s="127">
        <v>2.899758568249581</v>
      </c>
      <c r="T384" s="127">
        <v>2.704485488126636</v>
      </c>
      <c r="U384" s="127">
        <v>0</v>
      </c>
      <c r="V384" s="127">
        <v>0</v>
      </c>
      <c r="W384" s="127">
        <v>0</v>
      </c>
      <c r="X384" s="143">
        <v>1.8950757298602516</v>
      </c>
      <c r="Y384" s="127">
        <v>1.9460002872325299</v>
      </c>
      <c r="Z384" s="127">
        <v>3.9499737816283575</v>
      </c>
      <c r="AA384" s="143">
        <v>4.9902123174220714</v>
      </c>
      <c r="AB384" s="127">
        <v>5.9900464689346622</v>
      </c>
      <c r="AC384" s="128">
        <v>2.9898309213063579</v>
      </c>
      <c r="AD384" s="128">
        <v>2.989751675206942</v>
      </c>
      <c r="AE384" s="128">
        <v>2.9897111072838656</v>
      </c>
      <c r="AF384" s="128">
        <v>4.500241548885783</v>
      </c>
      <c r="AG384" s="127">
        <v>4</v>
      </c>
      <c r="AH384" s="127">
        <v>3.5002536002689912</v>
      </c>
      <c r="AI384" s="121"/>
    </row>
    <row r="385" spans="1:35" ht="16" x14ac:dyDescent="0.15">
      <c r="A385" s="133" t="s">
        <v>1281</v>
      </c>
      <c r="B385" s="133" t="s">
        <v>1282</v>
      </c>
      <c r="C385" s="133" t="s">
        <v>1283</v>
      </c>
      <c r="D385" s="133" t="s">
        <v>94</v>
      </c>
      <c r="E385" s="133" t="s">
        <v>76</v>
      </c>
      <c r="F385" s="127" t="s">
        <v>52</v>
      </c>
      <c r="G385" s="127">
        <v>9.9979637548360785</v>
      </c>
      <c r="H385" s="127">
        <v>2.9155868196963866</v>
      </c>
      <c r="I385" s="127">
        <v>4.3798902779026889</v>
      </c>
      <c r="J385" s="127">
        <v>4.7820093055316022</v>
      </c>
      <c r="K385" s="127">
        <v>5.4436312803223217</v>
      </c>
      <c r="L385" s="127">
        <v>10.20821960539655</v>
      </c>
      <c r="M385" s="127">
        <v>2.575714690065098</v>
      </c>
      <c r="N385" s="127">
        <v>2.3592715231788048</v>
      </c>
      <c r="O385" s="127">
        <v>3.1540638900121394</v>
      </c>
      <c r="P385" s="127">
        <v>3.2340258722069848</v>
      </c>
      <c r="Q385" s="127">
        <v>2.601101196126848</v>
      </c>
      <c r="R385" s="127">
        <v>2.6708610905501899</v>
      </c>
      <c r="S385" s="127">
        <v>2.3009912886752915</v>
      </c>
      <c r="T385" s="127">
        <v>-0.12332628611699192</v>
      </c>
      <c r="U385" s="127">
        <v>-0.19991768095489704</v>
      </c>
      <c r="V385" s="127">
        <v>-9.4267365816293136E-2</v>
      </c>
      <c r="W385" s="127">
        <v>-0.21230170431088879</v>
      </c>
      <c r="X385" s="143">
        <v>0</v>
      </c>
      <c r="Y385" s="127">
        <v>0</v>
      </c>
      <c r="Z385" s="127">
        <v>2.9549081023580115</v>
      </c>
      <c r="AA385" s="143">
        <v>2.870099305435958</v>
      </c>
      <c r="AB385" s="127">
        <v>2.7900228781875924</v>
      </c>
      <c r="AC385" s="128">
        <v>2.9911514032897157</v>
      </c>
      <c r="AD385" s="128">
        <v>2.6354627872654524</v>
      </c>
      <c r="AE385" s="128">
        <v>2.5677896466721446</v>
      </c>
      <c r="AF385" s="128">
        <v>2.5034948928499867</v>
      </c>
      <c r="AG385" s="127">
        <v>3</v>
      </c>
      <c r="AH385" s="127">
        <v>2.9880478087649323</v>
      </c>
      <c r="AI385" s="121"/>
    </row>
    <row r="386" spans="1:35" ht="16" x14ac:dyDescent="0.15">
      <c r="A386" s="133" t="s">
        <v>1284</v>
      </c>
      <c r="B386" s="133" t="s">
        <v>1285</v>
      </c>
      <c r="C386" s="133" t="s">
        <v>1286</v>
      </c>
      <c r="D386" s="133" t="s">
        <v>94</v>
      </c>
      <c r="E386" s="133" t="s">
        <v>76</v>
      </c>
      <c r="F386" s="127" t="s">
        <v>52</v>
      </c>
      <c r="G386" s="127">
        <v>7.1951219512195195</v>
      </c>
      <c r="H386" s="127">
        <v>7.1672354948805435</v>
      </c>
      <c r="I386" s="127">
        <v>0</v>
      </c>
      <c r="J386" s="127">
        <v>0</v>
      </c>
      <c r="K386" s="127">
        <v>76.751592356687894</v>
      </c>
      <c r="L386" s="127">
        <v>36.936936936936945</v>
      </c>
      <c r="M386" s="127">
        <v>25</v>
      </c>
      <c r="N386" s="127">
        <v>17.473684210526301</v>
      </c>
      <c r="O386" s="127">
        <v>9.1796097172441193</v>
      </c>
      <c r="P386" s="127">
        <v>4.9699069852270554</v>
      </c>
      <c r="Q386" s="127">
        <v>4.9257232212666082</v>
      </c>
      <c r="R386" s="127">
        <v>4.9925484351713862</v>
      </c>
      <c r="S386" s="127">
        <v>4.8261178140525374</v>
      </c>
      <c r="T386" s="127">
        <v>2.9790115098171839</v>
      </c>
      <c r="U386" s="127">
        <v>0</v>
      </c>
      <c r="V386" s="127">
        <v>0</v>
      </c>
      <c r="W386" s="127">
        <v>3.6160420775805449</v>
      </c>
      <c r="X386" s="143">
        <v>0</v>
      </c>
      <c r="Y386" s="127">
        <v>1.9388042865200239</v>
      </c>
      <c r="Z386" s="127">
        <v>3.4580538073172518</v>
      </c>
      <c r="AA386" s="143">
        <v>3.3424694164048363</v>
      </c>
      <c r="AB386" s="127">
        <v>3.2343618604049329</v>
      </c>
      <c r="AC386" s="128">
        <v>3.1330283852371688</v>
      </c>
      <c r="AD386" s="128">
        <v>3.0378516313263271</v>
      </c>
      <c r="AE386" s="128">
        <v>2.9482870452267234</v>
      </c>
      <c r="AF386" s="128">
        <v>2.841044733375341</v>
      </c>
      <c r="AG386" s="127">
        <v>3</v>
      </c>
      <c r="AH386" s="127">
        <v>2.990482370754922</v>
      </c>
      <c r="AI386" s="121"/>
    </row>
    <row r="387" spans="1:35" ht="16" x14ac:dyDescent="0.15">
      <c r="A387" s="133" t="s">
        <v>1287</v>
      </c>
      <c r="B387" s="133" t="s">
        <v>1288</v>
      </c>
      <c r="C387" s="133" t="s">
        <v>1289</v>
      </c>
      <c r="D387" s="133" t="s">
        <v>94</v>
      </c>
      <c r="E387" s="133" t="s">
        <v>76</v>
      </c>
      <c r="F387" s="127" t="s">
        <v>52</v>
      </c>
      <c r="G387" s="127">
        <v>0.18570102135562649</v>
      </c>
      <c r="H387" s="127">
        <v>71.177015755329023</v>
      </c>
      <c r="I387" s="127">
        <v>3.1131564699512921</v>
      </c>
      <c r="J387" s="127">
        <v>3.4917301128905223</v>
      </c>
      <c r="K387" s="127">
        <v>6.3039066463723969</v>
      </c>
      <c r="L387" s="127">
        <v>8.7340412838563282</v>
      </c>
      <c r="M387" s="127">
        <v>6.0024141336552077</v>
      </c>
      <c r="N387" s="127">
        <v>12.556935817805396</v>
      </c>
      <c r="O387" s="127">
        <v>2.9522670836015692</v>
      </c>
      <c r="P387" s="127">
        <v>4.5024120064320243</v>
      </c>
      <c r="Q387" s="127">
        <v>3.8553598905795639</v>
      </c>
      <c r="R387" s="127">
        <v>3.9180179438637026</v>
      </c>
      <c r="S387" s="127">
        <v>2.8039603960395993</v>
      </c>
      <c r="T387" s="127">
        <v>1.5255412589567925</v>
      </c>
      <c r="U387" s="127">
        <v>-9.1067769598552673E-2</v>
      </c>
      <c r="V387" s="127">
        <v>-0.19749335358906706</v>
      </c>
      <c r="W387" s="127">
        <v>3.6304132734607037</v>
      </c>
      <c r="X387" s="143">
        <v>-4.4065804935367048E-2</v>
      </c>
      <c r="Y387" s="127">
        <v>-0.10286554004407256</v>
      </c>
      <c r="Z387" s="127">
        <v>3.3097969991173981</v>
      </c>
      <c r="AA387" s="143">
        <v>3.509896055816597</v>
      </c>
      <c r="AB387" s="127">
        <v>2.4348304560148692</v>
      </c>
      <c r="AC387" s="128">
        <v>3.3505673806486058</v>
      </c>
      <c r="AD387" s="128">
        <v>3.2484407484407507</v>
      </c>
      <c r="AE387" s="128">
        <v>3.1462371004278884</v>
      </c>
      <c r="AF387" s="128">
        <v>3.0502684236212789</v>
      </c>
      <c r="AG387" s="127">
        <v>2.2000000000000002</v>
      </c>
      <c r="AH387" s="127">
        <v>2.8963679545849508</v>
      </c>
      <c r="AI387" s="121"/>
    </row>
    <row r="388" spans="1:35" ht="16" x14ac:dyDescent="0.15">
      <c r="A388" s="133" t="s">
        <v>1290</v>
      </c>
      <c r="B388" s="133" t="s">
        <v>1291</v>
      </c>
      <c r="C388" s="133" t="s">
        <v>1292</v>
      </c>
      <c r="D388" s="133" t="s">
        <v>94</v>
      </c>
      <c r="E388" s="133" t="s">
        <v>76</v>
      </c>
      <c r="F388" s="127" t="s">
        <v>52</v>
      </c>
      <c r="G388" s="127">
        <v>19.283574638042907</v>
      </c>
      <c r="H388" s="127">
        <v>14.879146175578128</v>
      </c>
      <c r="I388" s="127">
        <v>5.5196283814555045</v>
      </c>
      <c r="J388" s="127">
        <v>4.7993094518774342</v>
      </c>
      <c r="K388" s="127">
        <v>2.0261922411663136</v>
      </c>
      <c r="L388" s="127">
        <v>3.9961249697263241</v>
      </c>
      <c r="M388" s="127">
        <v>14.67939760906691</v>
      </c>
      <c r="N388" s="127">
        <v>2.9377919176876759</v>
      </c>
      <c r="O388" s="127">
        <v>4.2546195830867219</v>
      </c>
      <c r="P388" s="127">
        <v>3.4817711618519098</v>
      </c>
      <c r="Q388" s="127">
        <v>3.4011946848713848</v>
      </c>
      <c r="R388" s="127">
        <v>2.9061542089130086</v>
      </c>
      <c r="S388" s="127">
        <v>3.4771151973420444</v>
      </c>
      <c r="T388" s="127">
        <v>1.8988042515500467</v>
      </c>
      <c r="U388" s="127">
        <v>0</v>
      </c>
      <c r="V388" s="127">
        <v>0</v>
      </c>
      <c r="W388" s="127">
        <v>0</v>
      </c>
      <c r="X388" s="143">
        <v>0</v>
      </c>
      <c r="Y388" s="127">
        <v>0</v>
      </c>
      <c r="Z388" s="127">
        <v>1.9883739881566775</v>
      </c>
      <c r="AA388" s="143">
        <v>2.6633995632024732</v>
      </c>
      <c r="AB388" s="127">
        <v>2.9886369532506674</v>
      </c>
      <c r="AC388" s="128">
        <v>2.987556048163631</v>
      </c>
      <c r="AD388" s="128">
        <v>2.4459446238137117</v>
      </c>
      <c r="AE388" s="128">
        <v>2.3875465571578647</v>
      </c>
      <c r="AF388" s="128">
        <v>2.3318533718869583</v>
      </c>
      <c r="AG388" s="127">
        <v>3</v>
      </c>
      <c r="AH388" s="127">
        <v>2.9914151694840339</v>
      </c>
      <c r="AI388" s="121"/>
    </row>
    <row r="389" spans="1:35" ht="17" x14ac:dyDescent="0.15">
      <c r="A389" s="144" t="s">
        <v>1293</v>
      </c>
      <c r="B389" s="133" t="s">
        <v>52</v>
      </c>
      <c r="C389" s="144" t="s">
        <v>1294</v>
      </c>
      <c r="D389" s="133" t="s">
        <v>194</v>
      </c>
      <c r="E389" s="133" t="s">
        <v>76</v>
      </c>
      <c r="F389" s="127" t="s">
        <v>52</v>
      </c>
      <c r="G389" s="127" t="s">
        <v>52</v>
      </c>
      <c r="H389" s="127" t="s">
        <v>52</v>
      </c>
      <c r="I389" s="127" t="s">
        <v>52</v>
      </c>
      <c r="J389" s="127" t="s">
        <v>52</v>
      </c>
      <c r="K389" s="127" t="s">
        <v>52</v>
      </c>
      <c r="L389" s="127" t="s">
        <v>52</v>
      </c>
      <c r="M389" s="127" t="s">
        <v>52</v>
      </c>
      <c r="N389" s="127" t="s">
        <v>52</v>
      </c>
      <c r="O389" s="127" t="s">
        <v>52</v>
      </c>
      <c r="P389" s="127" t="s">
        <v>52</v>
      </c>
      <c r="Q389" s="127" t="s">
        <v>52</v>
      </c>
      <c r="R389" s="127" t="s">
        <v>52</v>
      </c>
      <c r="S389" s="127" t="s">
        <v>52</v>
      </c>
      <c r="T389" s="127" t="s">
        <v>52</v>
      </c>
      <c r="U389" s="127" t="s">
        <v>52</v>
      </c>
      <c r="V389" s="127" t="s">
        <v>52</v>
      </c>
      <c r="W389" s="127" t="s">
        <v>52</v>
      </c>
      <c r="X389" s="143" t="s">
        <v>52</v>
      </c>
      <c r="Y389" s="127" t="s">
        <v>52</v>
      </c>
      <c r="Z389" s="127" t="s">
        <v>52</v>
      </c>
      <c r="AA389" s="143" t="s">
        <v>52</v>
      </c>
      <c r="AB389" s="127" t="s">
        <v>52</v>
      </c>
      <c r="AC389" s="128" t="s">
        <v>52</v>
      </c>
      <c r="AD389" s="128" t="s">
        <v>52</v>
      </c>
      <c r="AE389" s="128" t="s">
        <v>52</v>
      </c>
      <c r="AF389" s="128" t="s">
        <v>52</v>
      </c>
      <c r="AG389" s="127" t="s">
        <v>52</v>
      </c>
      <c r="AH389" s="127" t="s">
        <v>52</v>
      </c>
      <c r="AI389" s="130"/>
    </row>
    <row r="390" spans="1:35" ht="16" x14ac:dyDescent="0.15">
      <c r="A390" s="133" t="s">
        <v>1295</v>
      </c>
      <c r="B390" s="133" t="s">
        <v>1296</v>
      </c>
      <c r="C390" s="133" t="s">
        <v>1297</v>
      </c>
      <c r="D390" s="133" t="s">
        <v>94</v>
      </c>
      <c r="E390" s="133" t="s">
        <v>78</v>
      </c>
      <c r="F390" s="127" t="s">
        <v>52</v>
      </c>
      <c r="G390" s="127">
        <v>-6.3623789764875482E-2</v>
      </c>
      <c r="H390" s="127">
        <v>8.21823013258782</v>
      </c>
      <c r="I390" s="127">
        <v>9.8999897687743044</v>
      </c>
      <c r="J390" s="127">
        <v>8.4996450723237871</v>
      </c>
      <c r="K390" s="127">
        <v>5.9000182331048876</v>
      </c>
      <c r="L390" s="127">
        <v>5.8538759140351289</v>
      </c>
      <c r="M390" s="127">
        <v>5.6870586884555649</v>
      </c>
      <c r="N390" s="127">
        <v>4.4169035505423011</v>
      </c>
      <c r="O390" s="127">
        <v>4.9002522953676646</v>
      </c>
      <c r="P390" s="127">
        <v>4.7506880563338285</v>
      </c>
      <c r="Q390" s="127">
        <v>3.6002556394536782</v>
      </c>
      <c r="R390" s="127">
        <v>3.6000426491196009</v>
      </c>
      <c r="S390" s="127">
        <v>3.2000058810124159</v>
      </c>
      <c r="T390" s="127">
        <v>1.8997891497606503</v>
      </c>
      <c r="U390" s="127">
        <v>0</v>
      </c>
      <c r="V390" s="127">
        <v>0</v>
      </c>
      <c r="W390" s="127">
        <v>0</v>
      </c>
      <c r="X390" s="143">
        <v>0</v>
      </c>
      <c r="Y390" s="127">
        <v>0</v>
      </c>
      <c r="Z390" s="127">
        <v>3.9901853185227543</v>
      </c>
      <c r="AA390" s="143">
        <v>3.9896745743114748</v>
      </c>
      <c r="AB390" s="127">
        <v>4.9904973689994359</v>
      </c>
      <c r="AC390" s="128">
        <v>4.9897176351792361</v>
      </c>
      <c r="AD390" s="128">
        <v>3.9896081352115198</v>
      </c>
      <c r="AE390" s="128">
        <v>2.9900575791925368</v>
      </c>
      <c r="AF390" s="128">
        <v>4.9900614928021048</v>
      </c>
      <c r="AG390" s="127">
        <v>5</v>
      </c>
      <c r="AH390" s="127">
        <v>4.9899654254262122</v>
      </c>
      <c r="AI390" s="121"/>
    </row>
    <row r="391" spans="1:35" ht="16" x14ac:dyDescent="0.15">
      <c r="A391" s="133" t="s">
        <v>1298</v>
      </c>
      <c r="B391" s="133" t="s">
        <v>1299</v>
      </c>
      <c r="C391" s="133" t="s">
        <v>1300</v>
      </c>
      <c r="D391" s="133" t="s">
        <v>194</v>
      </c>
      <c r="E391" s="133" t="s">
        <v>76</v>
      </c>
      <c r="F391" s="127" t="s">
        <v>52</v>
      </c>
      <c r="G391" s="127">
        <v>9.9790966100154606</v>
      </c>
      <c r="H391" s="127">
        <v>-3.8013387323361769</v>
      </c>
      <c r="I391" s="127">
        <v>4.2779829911519585</v>
      </c>
      <c r="J391" s="127">
        <v>3.7729631765384397</v>
      </c>
      <c r="K391" s="127">
        <v>6.969913471461453</v>
      </c>
      <c r="L391" s="127">
        <v>8.7346938775510381</v>
      </c>
      <c r="M391" s="127">
        <v>7.5075075075076825E-2</v>
      </c>
      <c r="N391" s="127">
        <v>4.8148400736547785</v>
      </c>
      <c r="O391" s="127">
        <v>3.2272756848201141</v>
      </c>
      <c r="P391" s="127">
        <v>1.4497321147179321</v>
      </c>
      <c r="Q391" s="127">
        <v>3.0009319664492153</v>
      </c>
      <c r="R391" s="127">
        <v>5.1755338400289617</v>
      </c>
      <c r="S391" s="127">
        <v>2.5235145675613495</v>
      </c>
      <c r="T391" s="127">
        <v>0.24614007607965505</v>
      </c>
      <c r="U391" s="127">
        <v>-0.1060267857142918</v>
      </c>
      <c r="V391" s="127">
        <v>-2.2345120384329675E-2</v>
      </c>
      <c r="W391" s="127">
        <v>-1.1175057272168942E-2</v>
      </c>
      <c r="X391" s="143">
        <v>-0.2682313495389721</v>
      </c>
      <c r="Y391" s="127">
        <v>-2.2412730430876326E-2</v>
      </c>
      <c r="Z391" s="127">
        <v>2.7798016028694583</v>
      </c>
      <c r="AA391" s="143">
        <v>2.7209771525164905</v>
      </c>
      <c r="AB391" s="127">
        <v>2.6542095763881557</v>
      </c>
      <c r="AC391" s="128">
        <v>2.4459613196814667</v>
      </c>
      <c r="AD391" s="128">
        <v>2.5238503861491068</v>
      </c>
      <c r="AE391" s="128">
        <v>2.4617202501107771</v>
      </c>
      <c r="AF391" s="128">
        <v>4.9863053193021589E-2</v>
      </c>
      <c r="AG391" s="127" t="s">
        <v>52</v>
      </c>
      <c r="AH391" s="127" t="s">
        <v>52</v>
      </c>
      <c r="AI391" s="121"/>
    </row>
    <row r="392" spans="1:35" ht="16" x14ac:dyDescent="0.15">
      <c r="A392" s="133" t="s">
        <v>1301</v>
      </c>
      <c r="B392" s="133" t="s">
        <v>1302</v>
      </c>
      <c r="C392" s="133" t="s">
        <v>1303</v>
      </c>
      <c r="D392" s="133" t="s">
        <v>94</v>
      </c>
      <c r="E392" s="133" t="s">
        <v>74</v>
      </c>
      <c r="F392" s="127" t="s">
        <v>52</v>
      </c>
      <c r="G392" s="127">
        <v>6.8349488422186511</v>
      </c>
      <c r="H392" s="127">
        <v>5.1224214625048745</v>
      </c>
      <c r="I392" s="127">
        <v>6.8135503823931316</v>
      </c>
      <c r="J392" s="127">
        <v>5.5765043880322338</v>
      </c>
      <c r="K392" s="127">
        <v>5.1650279032686655</v>
      </c>
      <c r="L392" s="127">
        <v>4.9063011704773061</v>
      </c>
      <c r="M392" s="127">
        <v>6.5007515319689873</v>
      </c>
      <c r="N392" s="127">
        <v>3.5038675532636887</v>
      </c>
      <c r="O392" s="127">
        <v>2.9997902244598436</v>
      </c>
      <c r="P392" s="127">
        <v>3.00067888662592</v>
      </c>
      <c r="Q392" s="127">
        <v>2.9997693118903186</v>
      </c>
      <c r="R392" s="127">
        <v>3.0003919466952595</v>
      </c>
      <c r="S392" s="127">
        <v>2.9999689363817055</v>
      </c>
      <c r="T392" s="127">
        <v>0</v>
      </c>
      <c r="U392" s="127">
        <v>0</v>
      </c>
      <c r="V392" s="127">
        <v>0</v>
      </c>
      <c r="W392" s="127">
        <v>0</v>
      </c>
      <c r="X392" s="143">
        <v>0</v>
      </c>
      <c r="Y392" s="127">
        <v>0</v>
      </c>
      <c r="Z392" s="127">
        <v>3.7502544653964742</v>
      </c>
      <c r="AA392" s="143">
        <v>4.9896442716471201</v>
      </c>
      <c r="AB392" s="127">
        <v>4.9899287746329568</v>
      </c>
      <c r="AC392" s="128">
        <v>3.9899789029535837</v>
      </c>
      <c r="AD392" s="128">
        <v>3.990312682271191</v>
      </c>
      <c r="AE392" s="128">
        <v>3.9902210625144825</v>
      </c>
      <c r="AF392" s="128">
        <v>3.9895328045212759</v>
      </c>
      <c r="AG392" s="127">
        <v>5</v>
      </c>
      <c r="AH392" s="127">
        <v>4.9901196382928488</v>
      </c>
      <c r="AI392" s="121"/>
    </row>
    <row r="393" spans="1:35" ht="17" x14ac:dyDescent="0.15">
      <c r="A393" s="133" t="s">
        <v>1304</v>
      </c>
      <c r="B393" s="133" t="s">
        <v>1305</v>
      </c>
      <c r="C393" s="133" t="s">
        <v>1306</v>
      </c>
      <c r="D393" s="133" t="s">
        <v>194</v>
      </c>
      <c r="E393" s="133" t="s">
        <v>76</v>
      </c>
      <c r="F393" s="127" t="s">
        <v>52</v>
      </c>
      <c r="G393" s="127">
        <v>16.908698777857651</v>
      </c>
      <c r="H393" s="127">
        <v>16.517033575206</v>
      </c>
      <c r="I393" s="127">
        <v>-3.1665611146294736E-2</v>
      </c>
      <c r="J393" s="127">
        <v>3.0725372188787077</v>
      </c>
      <c r="K393" s="127">
        <v>2.67363245236632</v>
      </c>
      <c r="L393" s="127">
        <v>7.2932255811633269</v>
      </c>
      <c r="M393" s="127">
        <v>4.2588804165891787</v>
      </c>
      <c r="N393" s="127">
        <v>5.3157331430609958</v>
      </c>
      <c r="O393" s="127">
        <v>4.251355013550139</v>
      </c>
      <c r="P393" s="127">
        <v>-4.9878147847278598</v>
      </c>
      <c r="Q393" s="127">
        <v>4.9931600547195671</v>
      </c>
      <c r="R393" s="127">
        <v>4.4951140065146546</v>
      </c>
      <c r="S393" s="127" t="s">
        <v>52</v>
      </c>
      <c r="T393" s="127" t="s">
        <v>52</v>
      </c>
      <c r="U393" s="127" t="s">
        <v>52</v>
      </c>
      <c r="V393" s="127" t="s">
        <v>52</v>
      </c>
      <c r="W393" s="127" t="s">
        <v>52</v>
      </c>
      <c r="X393" s="143" t="s">
        <v>52</v>
      </c>
      <c r="Y393" s="127" t="s">
        <v>52</v>
      </c>
      <c r="Z393" s="127" t="s">
        <v>52</v>
      </c>
      <c r="AA393" s="143" t="s">
        <v>52</v>
      </c>
      <c r="AB393" s="127" t="s">
        <v>52</v>
      </c>
      <c r="AC393" s="128" t="s">
        <v>52</v>
      </c>
      <c r="AD393" s="128" t="s">
        <v>52</v>
      </c>
      <c r="AE393" s="128" t="s">
        <v>52</v>
      </c>
      <c r="AF393" s="128" t="s">
        <v>52</v>
      </c>
      <c r="AG393" s="127" t="s">
        <v>52</v>
      </c>
      <c r="AH393" s="127" t="s">
        <v>52</v>
      </c>
      <c r="AI393" s="121"/>
    </row>
    <row r="394" spans="1:35" ht="16" x14ac:dyDescent="0.15">
      <c r="A394" s="133" t="s">
        <v>1307</v>
      </c>
      <c r="B394" s="133" t="s">
        <v>1308</v>
      </c>
      <c r="C394" s="133" t="s">
        <v>1309</v>
      </c>
      <c r="D394" s="133" t="s">
        <v>94</v>
      </c>
      <c r="E394" s="133" t="s">
        <v>74</v>
      </c>
      <c r="F394" s="127" t="s">
        <v>52</v>
      </c>
      <c r="G394" s="127">
        <v>9.3922923283455049</v>
      </c>
      <c r="H394" s="127">
        <v>8.6307786707373566</v>
      </c>
      <c r="I394" s="127">
        <v>6.9958394180696075</v>
      </c>
      <c r="J394" s="127">
        <v>4.8426555418211734</v>
      </c>
      <c r="K394" s="127">
        <v>7.5873503223825622</v>
      </c>
      <c r="L394" s="127">
        <v>6.4997774048834174</v>
      </c>
      <c r="M394" s="127">
        <v>5.7911829962378221</v>
      </c>
      <c r="N394" s="127">
        <v>1.8996960486322223</v>
      </c>
      <c r="O394" s="127">
        <v>4.4006959980114289</v>
      </c>
      <c r="P394" s="127">
        <v>2.7990209617051391</v>
      </c>
      <c r="Q394" s="127">
        <v>2.9998147118769509</v>
      </c>
      <c r="R394" s="127">
        <v>2.8458867761607536</v>
      </c>
      <c r="S394" s="127">
        <v>1.8042364135663007</v>
      </c>
      <c r="T394" s="127">
        <v>1.0033933250289948</v>
      </c>
      <c r="U394" s="127">
        <v>0</v>
      </c>
      <c r="V394" s="127">
        <v>0</v>
      </c>
      <c r="W394" s="127">
        <v>0</v>
      </c>
      <c r="X394" s="143">
        <v>0</v>
      </c>
      <c r="Y394" s="127">
        <v>0</v>
      </c>
      <c r="Z394" s="127">
        <v>3.9898616178884572</v>
      </c>
      <c r="AA394" s="143">
        <v>4.9892036903749215</v>
      </c>
      <c r="AB394" s="127">
        <v>4.9912748122526551</v>
      </c>
      <c r="AC394" s="128">
        <v>3.9897307284207928</v>
      </c>
      <c r="AD394" s="128">
        <v>3.9907811741872967</v>
      </c>
      <c r="AE394" s="128">
        <v>2.9895499550572544</v>
      </c>
      <c r="AF394" s="128">
        <v>4.9900731522072306</v>
      </c>
      <c r="AG394" s="127">
        <v>5</v>
      </c>
      <c r="AH394" s="127">
        <v>4.989966878611316</v>
      </c>
      <c r="AI394" s="121"/>
    </row>
    <row r="395" spans="1:35" ht="16" x14ac:dyDescent="0.15">
      <c r="A395" s="133" t="s">
        <v>1310</v>
      </c>
      <c r="B395" s="133" t="s">
        <v>1311</v>
      </c>
      <c r="C395" s="133" t="s">
        <v>1312</v>
      </c>
      <c r="D395" s="133" t="s">
        <v>194</v>
      </c>
      <c r="E395" s="133" t="s">
        <v>76</v>
      </c>
      <c r="F395" s="127" t="s">
        <v>52</v>
      </c>
      <c r="G395" s="127">
        <v>7.2928176795579986</v>
      </c>
      <c r="H395" s="127">
        <v>19.567456230689999</v>
      </c>
      <c r="I395" s="127">
        <v>4.9956933677863731</v>
      </c>
      <c r="J395" s="127">
        <v>9.9717436879044783</v>
      </c>
      <c r="K395" s="127">
        <v>9.9958557811852415</v>
      </c>
      <c r="L395" s="127">
        <v>9.9841760229070928</v>
      </c>
      <c r="M395" s="127">
        <v>8.4886270211016637</v>
      </c>
      <c r="N395" s="127">
        <v>8.9990527312914423</v>
      </c>
      <c r="O395" s="127">
        <v>4.5017381228273479</v>
      </c>
      <c r="P395" s="127">
        <v>2.993845983256648</v>
      </c>
      <c r="Q395" s="127">
        <v>3.7035043333153936</v>
      </c>
      <c r="R395" s="127">
        <v>4.4017648585517719</v>
      </c>
      <c r="S395" s="127">
        <v>3.0030328643165944</v>
      </c>
      <c r="T395" s="127">
        <v>1.9983588357387845</v>
      </c>
      <c r="U395" s="127">
        <v>0</v>
      </c>
      <c r="V395" s="127">
        <v>0</v>
      </c>
      <c r="W395" s="127">
        <v>0</v>
      </c>
      <c r="X395" s="143">
        <v>0</v>
      </c>
      <c r="Y395" s="127">
        <v>0</v>
      </c>
      <c r="Z395" s="127">
        <v>2.3661918508352642</v>
      </c>
      <c r="AA395" s="143">
        <v>2.3114973880079548</v>
      </c>
      <c r="AB395" s="127">
        <v>2.9912792011206113</v>
      </c>
      <c r="AC395" s="128">
        <v>2.9921467117097311</v>
      </c>
      <c r="AD395" s="128">
        <v>2.1299254526091493</v>
      </c>
      <c r="AE395" s="128">
        <v>0</v>
      </c>
      <c r="AF395" s="128">
        <v>2.0855057351407713</v>
      </c>
      <c r="AG395" s="127" t="s">
        <v>52</v>
      </c>
      <c r="AH395" s="127" t="s">
        <v>52</v>
      </c>
      <c r="AI395" s="121"/>
    </row>
    <row r="396" spans="1:35" ht="17" x14ac:dyDescent="0.15">
      <c r="A396" s="133" t="s">
        <v>1313</v>
      </c>
      <c r="B396" s="133" t="s">
        <v>52</v>
      </c>
      <c r="C396" s="133" t="s">
        <v>1314</v>
      </c>
      <c r="D396" s="133" t="s">
        <v>194</v>
      </c>
      <c r="E396" s="133" t="s">
        <v>76</v>
      </c>
      <c r="F396" s="127" t="s">
        <v>52</v>
      </c>
      <c r="G396" s="127" t="s">
        <v>52</v>
      </c>
      <c r="H396" s="127" t="s">
        <v>52</v>
      </c>
      <c r="I396" s="127" t="s">
        <v>52</v>
      </c>
      <c r="J396" s="127" t="s">
        <v>52</v>
      </c>
      <c r="K396" s="127" t="s">
        <v>52</v>
      </c>
      <c r="L396" s="127" t="s">
        <v>52</v>
      </c>
      <c r="M396" s="127" t="s">
        <v>52</v>
      </c>
      <c r="N396" s="127" t="s">
        <v>52</v>
      </c>
      <c r="O396" s="127" t="s">
        <v>52</v>
      </c>
      <c r="P396" s="127" t="s">
        <v>52</v>
      </c>
      <c r="Q396" s="127" t="s">
        <v>52</v>
      </c>
      <c r="R396" s="127" t="s">
        <v>52</v>
      </c>
      <c r="S396" s="127" t="s">
        <v>52</v>
      </c>
      <c r="T396" s="127" t="s">
        <v>52</v>
      </c>
      <c r="U396" s="127" t="s">
        <v>52</v>
      </c>
      <c r="V396" s="127" t="s">
        <v>52</v>
      </c>
      <c r="W396" s="127" t="s">
        <v>52</v>
      </c>
      <c r="X396" s="143" t="s">
        <v>52</v>
      </c>
      <c r="Y396" s="127" t="s">
        <v>52</v>
      </c>
      <c r="Z396" s="127" t="s">
        <v>52</v>
      </c>
      <c r="AA396" s="143" t="s">
        <v>52</v>
      </c>
      <c r="AB396" s="127" t="s">
        <v>52</v>
      </c>
      <c r="AC396" s="128" t="s">
        <v>52</v>
      </c>
      <c r="AD396" s="128" t="s">
        <v>52</v>
      </c>
      <c r="AE396" s="128" t="s">
        <v>52</v>
      </c>
      <c r="AF396" s="128" t="s">
        <v>52</v>
      </c>
      <c r="AG396" s="127" t="s">
        <v>52</v>
      </c>
      <c r="AH396" s="127" t="s">
        <v>52</v>
      </c>
      <c r="AI396" s="121"/>
    </row>
    <row r="397" spans="1:35" ht="17" x14ac:dyDescent="0.15">
      <c r="A397" s="133" t="s">
        <v>1315</v>
      </c>
      <c r="B397" s="133" t="s">
        <v>1316</v>
      </c>
      <c r="C397" s="133" t="s">
        <v>1317</v>
      </c>
      <c r="D397" s="133" t="s">
        <v>194</v>
      </c>
      <c r="E397" s="133" t="s">
        <v>76</v>
      </c>
      <c r="F397" s="127" t="s">
        <v>52</v>
      </c>
      <c r="G397" s="127">
        <v>26.05042016806722</v>
      </c>
      <c r="H397" s="127">
        <v>4</v>
      </c>
      <c r="I397" s="127">
        <v>4.487179487179489</v>
      </c>
      <c r="J397" s="127">
        <v>6.6257668711656521</v>
      </c>
      <c r="K397" s="127">
        <v>6.8431146912159733</v>
      </c>
      <c r="L397" s="127">
        <v>12.500897537158039</v>
      </c>
      <c r="M397" s="127">
        <v>3.0316568802655013</v>
      </c>
      <c r="N397" s="127">
        <v>5.5813665365793241</v>
      </c>
      <c r="O397" s="127">
        <v>3.0157240084487427</v>
      </c>
      <c r="P397" s="127">
        <v>3.012871625469856</v>
      </c>
      <c r="Q397" s="127">
        <v>2.8971084204124651</v>
      </c>
      <c r="R397" s="127">
        <v>2.1009080651227805</v>
      </c>
      <c r="S397" s="127" t="s">
        <v>52</v>
      </c>
      <c r="T397" s="127" t="s">
        <v>52</v>
      </c>
      <c r="U397" s="127" t="s">
        <v>52</v>
      </c>
      <c r="V397" s="127" t="s">
        <v>52</v>
      </c>
      <c r="W397" s="127" t="s">
        <v>52</v>
      </c>
      <c r="X397" s="143" t="s">
        <v>52</v>
      </c>
      <c r="Y397" s="127" t="s">
        <v>52</v>
      </c>
      <c r="Z397" s="127" t="s">
        <v>52</v>
      </c>
      <c r="AA397" s="143" t="s">
        <v>52</v>
      </c>
      <c r="AB397" s="127" t="s">
        <v>52</v>
      </c>
      <c r="AC397" s="128" t="s">
        <v>52</v>
      </c>
      <c r="AD397" s="128" t="s">
        <v>52</v>
      </c>
      <c r="AE397" s="128" t="s">
        <v>52</v>
      </c>
      <c r="AF397" s="128" t="s">
        <v>52</v>
      </c>
      <c r="AG397" s="127" t="s">
        <v>52</v>
      </c>
      <c r="AH397" s="127" t="s">
        <v>52</v>
      </c>
      <c r="AI397" s="121"/>
    </row>
    <row r="398" spans="1:35" ht="16" x14ac:dyDescent="0.15">
      <c r="A398" s="133" t="s">
        <v>1318</v>
      </c>
      <c r="B398" s="133" t="s">
        <v>1319</v>
      </c>
      <c r="C398" s="133" t="s">
        <v>1320</v>
      </c>
      <c r="D398" s="133" t="s">
        <v>194</v>
      </c>
      <c r="E398" s="133" t="s">
        <v>76</v>
      </c>
      <c r="F398" s="127" t="s">
        <v>52</v>
      </c>
      <c r="G398" s="127">
        <v>6.4327485380117082</v>
      </c>
      <c r="H398" s="127">
        <v>1.1690437222352017</v>
      </c>
      <c r="I398" s="127">
        <v>4.2177027963947324</v>
      </c>
      <c r="J398" s="127">
        <v>4.0691872713161104</v>
      </c>
      <c r="K398" s="127">
        <v>2.4824206264649575</v>
      </c>
      <c r="L398" s="127">
        <v>4.6158644349724369</v>
      </c>
      <c r="M398" s="127">
        <v>3.7762098777700572</v>
      </c>
      <c r="N398" s="127">
        <v>1.4746720291104083</v>
      </c>
      <c r="O398" s="127">
        <v>11.842974426724552</v>
      </c>
      <c r="P398" s="127">
        <v>-3.2990212622342199</v>
      </c>
      <c r="Q398" s="127">
        <v>4.2055667044760554</v>
      </c>
      <c r="R398" s="127">
        <v>1.6327555890479601</v>
      </c>
      <c r="S398" s="127">
        <v>4.8030977096721159</v>
      </c>
      <c r="T398" s="127">
        <v>2.995047559154159</v>
      </c>
      <c r="U398" s="127">
        <v>-0.28239963364372045</v>
      </c>
      <c r="V398" s="127">
        <v>0</v>
      </c>
      <c r="W398" s="127">
        <v>3.398392652123988</v>
      </c>
      <c r="X398" s="143">
        <v>1.9912650825375744</v>
      </c>
      <c r="Y398" s="127">
        <v>1.9886776019741648</v>
      </c>
      <c r="Z398" s="127">
        <v>3.5582123541132882</v>
      </c>
      <c r="AA398" s="143">
        <v>4.6728971962616717</v>
      </c>
      <c r="AB398" s="127">
        <v>3.2825630252100835</v>
      </c>
      <c r="AC398" s="128">
        <v>3.1782354436816762</v>
      </c>
      <c r="AD398" s="128">
        <v>3.0803351404632862</v>
      </c>
      <c r="AE398" s="128">
        <v>2.9882859191967488</v>
      </c>
      <c r="AF398" s="128">
        <v>2.9015784586815228</v>
      </c>
      <c r="AG398" s="127" t="s">
        <v>52</v>
      </c>
      <c r="AH398" s="127" t="s">
        <v>52</v>
      </c>
      <c r="AI398" s="121"/>
    </row>
    <row r="399" spans="1:35" ht="16" x14ac:dyDescent="0.15">
      <c r="A399" s="133" t="s">
        <v>1321</v>
      </c>
      <c r="B399" s="133" t="s">
        <v>1322</v>
      </c>
      <c r="C399" s="133" t="s">
        <v>1323</v>
      </c>
      <c r="D399" s="133" t="s">
        <v>94</v>
      </c>
      <c r="E399" s="133" t="s">
        <v>74</v>
      </c>
      <c r="F399" s="127" t="s">
        <v>52</v>
      </c>
      <c r="G399" s="127">
        <v>8.526189426978064</v>
      </c>
      <c r="H399" s="127">
        <v>6.9994399327919297</v>
      </c>
      <c r="I399" s="127">
        <v>4.5001897433884182</v>
      </c>
      <c r="J399" s="127">
        <v>3.989581507175231</v>
      </c>
      <c r="K399" s="127">
        <v>4.2074081209960923</v>
      </c>
      <c r="L399" s="127">
        <v>8.9521366336175987</v>
      </c>
      <c r="M399" s="127">
        <v>2.9803256085273517</v>
      </c>
      <c r="N399" s="127">
        <v>4.7118801174108</v>
      </c>
      <c r="O399" s="127">
        <v>4.9090193764138803</v>
      </c>
      <c r="P399" s="127">
        <v>3.9939621792407962</v>
      </c>
      <c r="Q399" s="127">
        <v>4.2525761578060042</v>
      </c>
      <c r="R399" s="127">
        <v>3.9545824037081019</v>
      </c>
      <c r="S399" s="127">
        <v>2.6902696092703735</v>
      </c>
      <c r="T399" s="127">
        <v>2.6108793389768721</v>
      </c>
      <c r="U399" s="127">
        <v>0</v>
      </c>
      <c r="V399" s="127">
        <v>0</v>
      </c>
      <c r="W399" s="127">
        <v>0</v>
      </c>
      <c r="X399" s="143">
        <v>1.9902422079767668</v>
      </c>
      <c r="Y399" s="127">
        <v>1.9901075168938354</v>
      </c>
      <c r="Z399" s="127">
        <v>3.9898299939283621</v>
      </c>
      <c r="AA399" s="143">
        <v>4.9898917652553942</v>
      </c>
      <c r="AB399" s="127">
        <v>5.9901010747007488</v>
      </c>
      <c r="AC399" s="128">
        <v>2.9900768014901047</v>
      </c>
      <c r="AD399" s="128">
        <v>3.9947780678851297</v>
      </c>
      <c r="AE399" s="128">
        <v>4.9901104082594943</v>
      </c>
      <c r="AF399" s="128">
        <v>2.989758066397592</v>
      </c>
      <c r="AG399" s="127">
        <v>5</v>
      </c>
      <c r="AH399" s="127">
        <v>4.9900210367333724</v>
      </c>
      <c r="AI399" s="121"/>
    </row>
    <row r="400" spans="1:35" ht="16" x14ac:dyDescent="0.15">
      <c r="A400" s="133" t="s">
        <v>1324</v>
      </c>
      <c r="B400" s="133" t="s">
        <v>1325</v>
      </c>
      <c r="C400" s="133" t="s">
        <v>1326</v>
      </c>
      <c r="D400" s="133" t="s">
        <v>194</v>
      </c>
      <c r="E400" s="133" t="s">
        <v>76</v>
      </c>
      <c r="F400" s="127" t="s">
        <v>52</v>
      </c>
      <c r="G400" s="127">
        <v>34.678070033887366</v>
      </c>
      <c r="H400" s="127">
        <v>23.68799424874193</v>
      </c>
      <c r="I400" s="127">
        <v>0.38748425845199108</v>
      </c>
      <c r="J400" s="127">
        <v>4.9117051046994078</v>
      </c>
      <c r="K400" s="127">
        <v>4.9852832965415814</v>
      </c>
      <c r="L400" s="127">
        <v>8.7874540038549185</v>
      </c>
      <c r="M400" s="127">
        <v>3.0039462027864943</v>
      </c>
      <c r="N400" s="127">
        <v>3.0023455824863134</v>
      </c>
      <c r="O400" s="127">
        <v>2.9224229543039399</v>
      </c>
      <c r="P400" s="127">
        <v>2.7066892838704746</v>
      </c>
      <c r="Q400" s="127">
        <v>3.5975872468763583</v>
      </c>
      <c r="R400" s="127">
        <v>3.9024052124488691</v>
      </c>
      <c r="S400" s="127">
        <v>3.4022681787858602</v>
      </c>
      <c r="T400" s="127">
        <v>2.50322580645161</v>
      </c>
      <c r="U400" s="127">
        <v>0</v>
      </c>
      <c r="V400" s="127">
        <v>0</v>
      </c>
      <c r="W400" s="127">
        <v>0</v>
      </c>
      <c r="X400" s="143">
        <v>1.9637462235649661</v>
      </c>
      <c r="Y400" s="127">
        <v>0</v>
      </c>
      <c r="Z400" s="127">
        <v>1.987654320987664</v>
      </c>
      <c r="AA400" s="143">
        <v>3.0262680062946412</v>
      </c>
      <c r="AB400" s="127">
        <v>2.9373751615556332</v>
      </c>
      <c r="AC400" s="128">
        <v>1.7121333181143727</v>
      </c>
      <c r="AD400" s="128">
        <v>2.8055212658511852</v>
      </c>
      <c r="AE400" s="128">
        <v>0</v>
      </c>
      <c r="AF400" s="128">
        <v>5.457919442841467E-6</v>
      </c>
      <c r="AG400" s="127" t="s">
        <v>52</v>
      </c>
      <c r="AH400" s="127" t="s">
        <v>52</v>
      </c>
      <c r="AI400" s="121"/>
    </row>
    <row r="401" spans="1:35" ht="16" x14ac:dyDescent="0.15">
      <c r="A401" s="133" t="s">
        <v>1327</v>
      </c>
      <c r="B401" s="133" t="s">
        <v>1328</v>
      </c>
      <c r="C401" s="133" t="s">
        <v>1329</v>
      </c>
      <c r="D401" s="133" t="s">
        <v>94</v>
      </c>
      <c r="E401" s="133" t="s">
        <v>76</v>
      </c>
      <c r="F401" s="127" t="s">
        <v>52</v>
      </c>
      <c r="G401" s="127">
        <v>12.741935483870975</v>
      </c>
      <c r="H401" s="127">
        <v>8.5693848354792408</v>
      </c>
      <c r="I401" s="127">
        <v>6.0745816313084759</v>
      </c>
      <c r="J401" s="127">
        <v>9.9254658385093109</v>
      </c>
      <c r="K401" s="127">
        <v>12.08046106904736</v>
      </c>
      <c r="L401" s="127">
        <v>23.401895543456334</v>
      </c>
      <c r="M401" s="127">
        <v>6.9205000408530282</v>
      </c>
      <c r="N401" s="127">
        <v>6.396148555708379</v>
      </c>
      <c r="O401" s="127">
        <v>4.7834518422753831</v>
      </c>
      <c r="P401" s="127">
        <v>4.8735348550277706</v>
      </c>
      <c r="Q401" s="127">
        <v>4.8235294117646959</v>
      </c>
      <c r="R401" s="127">
        <v>4.9943883277216514</v>
      </c>
      <c r="S401" s="127">
        <v>4.9706039551042238</v>
      </c>
      <c r="T401" s="127">
        <v>2.9022403258655629</v>
      </c>
      <c r="U401" s="127">
        <v>0</v>
      </c>
      <c r="V401" s="127">
        <v>0</v>
      </c>
      <c r="W401" s="127">
        <v>1.9792182088075378</v>
      </c>
      <c r="X401" s="143">
        <v>1.9893255701115997</v>
      </c>
      <c r="Y401" s="127">
        <v>1.9505233111322573</v>
      </c>
      <c r="Z401" s="127">
        <v>2.5664955669622014</v>
      </c>
      <c r="AA401" s="143">
        <v>2.5022747952684332</v>
      </c>
      <c r="AB401" s="127">
        <v>2.9738126941855292</v>
      </c>
      <c r="AC401" s="128">
        <v>2.9741379310344707</v>
      </c>
      <c r="AD401" s="128">
        <v>2.3022185014650587</v>
      </c>
      <c r="AE401" s="128">
        <v>2.2504091653027771</v>
      </c>
      <c r="AF401" s="128">
        <v>2.2008670134720592</v>
      </c>
      <c r="AG401" s="127">
        <v>3</v>
      </c>
      <c r="AH401" s="127">
        <v>2.9657794676806128</v>
      </c>
      <c r="AI401" s="121"/>
    </row>
    <row r="402" spans="1:35" ht="16" x14ac:dyDescent="0.15">
      <c r="A402" s="133" t="s">
        <v>1330</v>
      </c>
      <c r="B402" s="133" t="s">
        <v>1331</v>
      </c>
      <c r="C402" s="133" t="s">
        <v>1332</v>
      </c>
      <c r="D402" s="133" t="s">
        <v>94</v>
      </c>
      <c r="E402" s="133" t="s">
        <v>74</v>
      </c>
      <c r="F402" s="127" t="s">
        <v>52</v>
      </c>
      <c r="G402" s="127">
        <v>4.9934980494148249</v>
      </c>
      <c r="H402" s="127">
        <v>9.7640938961663437</v>
      </c>
      <c r="I402" s="127">
        <v>5.9033585556883139</v>
      </c>
      <c r="J402" s="127">
        <v>5.7033982225453599</v>
      </c>
      <c r="K402" s="127">
        <v>6.9266071365043302</v>
      </c>
      <c r="L402" s="127">
        <v>5.1991837458965335</v>
      </c>
      <c r="M402" s="127">
        <v>6.8756852492198703</v>
      </c>
      <c r="N402" s="127">
        <v>4.9497918680581705</v>
      </c>
      <c r="O402" s="127">
        <v>4.7501785781420409</v>
      </c>
      <c r="P402" s="127">
        <v>4.6002691790040444</v>
      </c>
      <c r="Q402" s="127">
        <v>3.8532472099985569</v>
      </c>
      <c r="R402" s="127">
        <v>2.500227143199325</v>
      </c>
      <c r="S402" s="127">
        <v>1.9492973182052538</v>
      </c>
      <c r="T402" s="127">
        <v>1.3911393905860763</v>
      </c>
      <c r="U402" s="127">
        <v>0</v>
      </c>
      <c r="V402" s="127">
        <v>0</v>
      </c>
      <c r="W402" s="127">
        <v>0</v>
      </c>
      <c r="X402" s="143">
        <v>0</v>
      </c>
      <c r="Y402" s="127">
        <v>1.9902553108555709</v>
      </c>
      <c r="Z402" s="127">
        <v>3.9899715657198742</v>
      </c>
      <c r="AA402" s="143">
        <v>4.9894155004116092</v>
      </c>
      <c r="AB402" s="127">
        <v>5.9900865328068598</v>
      </c>
      <c r="AC402" s="128">
        <v>2.9895899387021752</v>
      </c>
      <c r="AD402" s="128">
        <v>3.990559140060812</v>
      </c>
      <c r="AE402" s="128">
        <v>4.9901319847045666</v>
      </c>
      <c r="AF402" s="128">
        <v>2.9900546903912972</v>
      </c>
      <c r="AG402" s="127">
        <v>5</v>
      </c>
      <c r="AH402" s="127">
        <v>4.9910631339334648</v>
      </c>
      <c r="AI402" s="121"/>
    </row>
    <row r="403" spans="1:35" ht="17" x14ac:dyDescent="0.15">
      <c r="A403" s="133" t="s">
        <v>1333</v>
      </c>
      <c r="B403" s="133" t="s">
        <v>52</v>
      </c>
      <c r="C403" s="133" t="s">
        <v>1334</v>
      </c>
      <c r="D403" s="133" t="s">
        <v>194</v>
      </c>
      <c r="E403" s="133" t="s">
        <v>76</v>
      </c>
      <c r="F403" s="127" t="s">
        <v>52</v>
      </c>
      <c r="G403" s="127">
        <v>6.5943695914119758</v>
      </c>
      <c r="H403" s="127">
        <v>1.6134004727160516</v>
      </c>
      <c r="I403" s="127">
        <v>2.6294498381877105</v>
      </c>
      <c r="J403" s="127">
        <v>1.9708316909742507E-2</v>
      </c>
      <c r="K403" s="127">
        <v>12.926108374384242</v>
      </c>
      <c r="L403" s="127">
        <v>7.7735124760076815</v>
      </c>
      <c r="M403" s="127">
        <v>3.3756982109609055</v>
      </c>
      <c r="N403" s="127">
        <v>3.2498042286609206</v>
      </c>
      <c r="O403" s="127">
        <v>3.4963974213121105</v>
      </c>
      <c r="P403" s="127">
        <v>4.9318481606331517</v>
      </c>
      <c r="Q403" s="127">
        <v>3.6385222431733979</v>
      </c>
      <c r="R403" s="127">
        <v>3.2345013477088855</v>
      </c>
      <c r="S403" s="127" t="s">
        <v>52</v>
      </c>
      <c r="T403" s="127" t="s">
        <v>52</v>
      </c>
      <c r="U403" s="127" t="s">
        <v>52</v>
      </c>
      <c r="V403" s="127" t="s">
        <v>52</v>
      </c>
      <c r="W403" s="127" t="s">
        <v>52</v>
      </c>
      <c r="X403" s="143" t="s">
        <v>52</v>
      </c>
      <c r="Y403" s="127" t="s">
        <v>52</v>
      </c>
      <c r="Z403" s="127" t="s">
        <v>52</v>
      </c>
      <c r="AA403" s="143" t="s">
        <v>52</v>
      </c>
      <c r="AB403" s="127" t="s">
        <v>52</v>
      </c>
      <c r="AC403" s="128" t="s">
        <v>52</v>
      </c>
      <c r="AD403" s="128" t="s">
        <v>52</v>
      </c>
      <c r="AE403" s="128" t="s">
        <v>52</v>
      </c>
      <c r="AF403" s="128" t="s">
        <v>52</v>
      </c>
      <c r="AG403" s="127" t="s">
        <v>52</v>
      </c>
      <c r="AH403" s="127" t="s">
        <v>52</v>
      </c>
      <c r="AI403" s="121"/>
    </row>
    <row r="404" spans="1:35" ht="17" x14ac:dyDescent="0.15">
      <c r="A404" s="133" t="s">
        <v>1335</v>
      </c>
      <c r="B404" s="17" t="s">
        <v>1336</v>
      </c>
      <c r="C404" s="133" t="s">
        <v>1337</v>
      </c>
      <c r="D404" s="133" t="s">
        <v>194</v>
      </c>
      <c r="E404" s="133" t="s">
        <v>82</v>
      </c>
      <c r="F404" s="127" t="s">
        <v>52</v>
      </c>
      <c r="G404" s="127">
        <v>4.487179487179489</v>
      </c>
      <c r="H404" s="127">
        <v>13.566462167689181</v>
      </c>
      <c r="I404" s="127">
        <v>9.6733532610652873</v>
      </c>
      <c r="J404" s="127">
        <v>4.8993531015006653</v>
      </c>
      <c r="K404" s="127">
        <v>5.9492878384723724</v>
      </c>
      <c r="L404" s="127">
        <v>9.8993957837821824</v>
      </c>
      <c r="M404" s="127">
        <v>16.632164748897722</v>
      </c>
      <c r="N404" s="127">
        <v>-2.2589753933037571</v>
      </c>
      <c r="O404" s="127">
        <v>4.9501798243028077</v>
      </c>
      <c r="P404" s="127">
        <v>4.6998415783737784</v>
      </c>
      <c r="Q404" s="127">
        <v>4.7002768656235787</v>
      </c>
      <c r="R404" s="127">
        <v>4.4000983949326695</v>
      </c>
      <c r="S404" s="127" t="s">
        <v>52</v>
      </c>
      <c r="T404" s="127" t="s">
        <v>52</v>
      </c>
      <c r="U404" s="127" t="s">
        <v>52</v>
      </c>
      <c r="V404" s="127" t="s">
        <v>52</v>
      </c>
      <c r="W404" s="127" t="s">
        <v>52</v>
      </c>
      <c r="X404" s="143" t="s">
        <v>52</v>
      </c>
      <c r="Y404" s="127" t="s">
        <v>52</v>
      </c>
      <c r="Z404" s="127" t="s">
        <v>52</v>
      </c>
      <c r="AA404" s="143" t="s">
        <v>52</v>
      </c>
      <c r="AB404" s="127" t="s">
        <v>52</v>
      </c>
      <c r="AC404" s="128" t="s">
        <v>52</v>
      </c>
      <c r="AD404" s="128" t="s">
        <v>52</v>
      </c>
      <c r="AE404" s="128" t="s">
        <v>52</v>
      </c>
      <c r="AF404" s="128" t="s">
        <v>52</v>
      </c>
      <c r="AG404" s="127" t="s">
        <v>52</v>
      </c>
      <c r="AH404" s="127" t="s">
        <v>52</v>
      </c>
      <c r="AI404" s="121"/>
    </row>
    <row r="405" spans="1:35" ht="16" x14ac:dyDescent="0.15">
      <c r="A405" s="133" t="s">
        <v>1338</v>
      </c>
      <c r="B405" s="133" t="s">
        <v>1339</v>
      </c>
      <c r="C405" s="133" t="s">
        <v>1340</v>
      </c>
      <c r="D405" s="133" t="s">
        <v>94</v>
      </c>
      <c r="E405" s="133" t="s">
        <v>78</v>
      </c>
      <c r="F405" s="127" t="s">
        <v>52</v>
      </c>
      <c r="G405" s="127" t="s">
        <v>52</v>
      </c>
      <c r="H405" s="127" t="s">
        <v>52</v>
      </c>
      <c r="I405" s="127" t="s">
        <v>52</v>
      </c>
      <c r="J405" s="127" t="s">
        <v>52</v>
      </c>
      <c r="K405" s="127" t="s">
        <v>52</v>
      </c>
      <c r="L405" s="127" t="s">
        <v>52</v>
      </c>
      <c r="M405" s="127" t="s">
        <v>52</v>
      </c>
      <c r="N405" s="127" t="s">
        <v>52</v>
      </c>
      <c r="O405" s="127">
        <v>4.8913043478260931</v>
      </c>
      <c r="P405" s="127">
        <v>4.51928612550374</v>
      </c>
      <c r="Q405" s="127">
        <v>3.8969980721564212</v>
      </c>
      <c r="R405" s="127">
        <v>3.896620278330019</v>
      </c>
      <c r="S405" s="127">
        <v>3.9035591274397348</v>
      </c>
      <c r="T405" s="127">
        <v>2.8974831184775951</v>
      </c>
      <c r="U405" s="127">
        <v>0</v>
      </c>
      <c r="V405" s="127">
        <v>3.7227061209879508</v>
      </c>
      <c r="W405" s="127">
        <v>1.9901069826296975</v>
      </c>
      <c r="X405" s="143">
        <v>1.9851116625310139</v>
      </c>
      <c r="Y405" s="127">
        <v>1.9907100199070937</v>
      </c>
      <c r="Z405" s="127">
        <v>1.9843851659076206</v>
      </c>
      <c r="AA405" s="143">
        <v>0.49973418394471114</v>
      </c>
      <c r="AB405" s="127">
        <v>2.9834955564959964</v>
      </c>
      <c r="AC405" s="128">
        <v>2.9895212656667391</v>
      </c>
      <c r="AD405" s="128">
        <v>1.9950124688279391</v>
      </c>
      <c r="AE405" s="128">
        <v>1.9070904645476801</v>
      </c>
      <c r="AF405" s="128">
        <v>1.9865642994241774</v>
      </c>
      <c r="AG405" s="127">
        <v>5</v>
      </c>
      <c r="AH405" s="127">
        <v>4.9902075033099225</v>
      </c>
      <c r="AI405" s="19"/>
    </row>
    <row r="406" spans="1:35" ht="16" x14ac:dyDescent="0.15">
      <c r="A406" s="17" t="s">
        <v>1341</v>
      </c>
      <c r="B406" s="133" t="s">
        <v>1342</v>
      </c>
      <c r="C406" s="17" t="s">
        <v>1343</v>
      </c>
      <c r="D406" s="133" t="s">
        <v>94</v>
      </c>
      <c r="E406" s="133" t="s">
        <v>88</v>
      </c>
      <c r="F406" s="127" t="s">
        <v>52</v>
      </c>
      <c r="G406" s="127" t="s">
        <v>52</v>
      </c>
      <c r="H406" s="127" t="s">
        <v>52</v>
      </c>
      <c r="I406" s="127" t="s">
        <v>52</v>
      </c>
      <c r="J406" s="127" t="s">
        <v>52</v>
      </c>
      <c r="K406" s="127" t="s">
        <v>52</v>
      </c>
      <c r="L406" s="127" t="s">
        <v>52</v>
      </c>
      <c r="M406" s="127" t="s">
        <v>52</v>
      </c>
      <c r="N406" s="127" t="s">
        <v>52</v>
      </c>
      <c r="O406" s="127" t="s">
        <v>52</v>
      </c>
      <c r="P406" s="127" t="s">
        <v>52</v>
      </c>
      <c r="Q406" s="127" t="s">
        <v>52</v>
      </c>
      <c r="R406" s="127" t="s">
        <v>52</v>
      </c>
      <c r="S406" s="127" t="s">
        <v>52</v>
      </c>
      <c r="T406" s="127">
        <v>1.1987094781280518</v>
      </c>
      <c r="U406" s="127">
        <v>-2.5436878386386752E-3</v>
      </c>
      <c r="V406" s="127">
        <v>0</v>
      </c>
      <c r="W406" s="127">
        <v>-1.2413512413512251</v>
      </c>
      <c r="X406" s="143">
        <v>0</v>
      </c>
      <c r="Y406" s="127">
        <v>0</v>
      </c>
      <c r="Z406" s="127">
        <v>3.9898001236348568</v>
      </c>
      <c r="AA406" s="143">
        <v>3.9894649064143417</v>
      </c>
      <c r="AB406" s="127">
        <v>5.9904248477582689</v>
      </c>
      <c r="AC406" s="128">
        <v>3.9903817342841652</v>
      </c>
      <c r="AD406" s="128">
        <v>3.9899728431167736</v>
      </c>
      <c r="AE406" s="128">
        <v>3.9899696596057228</v>
      </c>
      <c r="AF406" s="128">
        <v>3.9894219368247072</v>
      </c>
      <c r="AG406" s="127">
        <v>4.5999999999999996</v>
      </c>
      <c r="AH406" s="127">
        <v>2.9956818999640147</v>
      </c>
      <c r="AI406" s="19"/>
    </row>
    <row r="407" spans="1:35" ht="17" x14ac:dyDescent="0.15">
      <c r="A407" s="144" t="s">
        <v>1344</v>
      </c>
      <c r="B407" s="133" t="s">
        <v>52</v>
      </c>
      <c r="C407" s="144" t="s">
        <v>1345</v>
      </c>
      <c r="D407" s="133" t="s">
        <v>194</v>
      </c>
      <c r="E407" s="133" t="s">
        <v>76</v>
      </c>
      <c r="F407" s="127" t="s">
        <v>52</v>
      </c>
      <c r="G407" s="127" t="s">
        <v>52</v>
      </c>
      <c r="H407" s="127" t="s">
        <v>52</v>
      </c>
      <c r="I407" s="127" t="s">
        <v>52</v>
      </c>
      <c r="J407" s="127" t="s">
        <v>52</v>
      </c>
      <c r="K407" s="127" t="s">
        <v>52</v>
      </c>
      <c r="L407" s="127" t="s">
        <v>52</v>
      </c>
      <c r="M407" s="127" t="s">
        <v>52</v>
      </c>
      <c r="N407" s="127" t="s">
        <v>52</v>
      </c>
      <c r="O407" s="127" t="s">
        <v>52</v>
      </c>
      <c r="P407" s="127" t="s">
        <v>52</v>
      </c>
      <c r="Q407" s="127" t="s">
        <v>52</v>
      </c>
      <c r="R407" s="127" t="s">
        <v>52</v>
      </c>
      <c r="S407" s="127" t="s">
        <v>52</v>
      </c>
      <c r="T407" s="127" t="s">
        <v>52</v>
      </c>
      <c r="U407" s="127" t="s">
        <v>52</v>
      </c>
      <c r="V407" s="127" t="s">
        <v>52</v>
      </c>
      <c r="W407" s="127" t="s">
        <v>52</v>
      </c>
      <c r="X407" s="143" t="s">
        <v>52</v>
      </c>
      <c r="Y407" s="127" t="s">
        <v>52</v>
      </c>
      <c r="Z407" s="127" t="s">
        <v>52</v>
      </c>
      <c r="AA407" s="143" t="s">
        <v>52</v>
      </c>
      <c r="AB407" s="127" t="s">
        <v>52</v>
      </c>
      <c r="AC407" s="128" t="s">
        <v>52</v>
      </c>
      <c r="AD407" s="128" t="s">
        <v>52</v>
      </c>
      <c r="AE407" s="128" t="s">
        <v>52</v>
      </c>
      <c r="AF407" s="128" t="s">
        <v>52</v>
      </c>
      <c r="AG407" s="127" t="s">
        <v>52</v>
      </c>
      <c r="AH407" s="127" t="s">
        <v>52</v>
      </c>
      <c r="AI407" s="130"/>
    </row>
    <row r="408" spans="1:35" ht="16" x14ac:dyDescent="0.15">
      <c r="A408" s="133" t="s">
        <v>1346</v>
      </c>
      <c r="B408" s="133" t="s">
        <v>1347</v>
      </c>
      <c r="C408" s="133" t="s">
        <v>1348</v>
      </c>
      <c r="D408" s="133" t="s">
        <v>94</v>
      </c>
      <c r="E408" s="133" t="s">
        <v>78</v>
      </c>
      <c r="F408" s="127" t="s">
        <v>52</v>
      </c>
      <c r="G408" s="127" t="s">
        <v>52</v>
      </c>
      <c r="H408" s="127" t="s">
        <v>52</v>
      </c>
      <c r="I408" s="127">
        <v>7.1643588199879389</v>
      </c>
      <c r="J408" s="127">
        <v>1.9303995006242189</v>
      </c>
      <c r="K408" s="127">
        <v>6.5006047430224925</v>
      </c>
      <c r="L408" s="127">
        <v>9.575492718830418</v>
      </c>
      <c r="M408" s="127">
        <v>14.986093618807715</v>
      </c>
      <c r="N408" s="127">
        <v>0.99147717548801495</v>
      </c>
      <c r="O408" s="127">
        <v>4.9900582945456193</v>
      </c>
      <c r="P408" s="127">
        <v>4.9896161750938859</v>
      </c>
      <c r="Q408" s="127">
        <v>4.9923132110279766</v>
      </c>
      <c r="R408" s="127">
        <v>4.9940941615173529</v>
      </c>
      <c r="S408" s="127">
        <v>4.9499335236200324</v>
      </c>
      <c r="T408" s="127">
        <v>2.0003366376981262</v>
      </c>
      <c r="U408" s="127">
        <v>0</v>
      </c>
      <c r="V408" s="127">
        <v>0</v>
      </c>
      <c r="W408" s="127">
        <v>1.9003117970453047</v>
      </c>
      <c r="X408" s="143">
        <v>0</v>
      </c>
      <c r="Y408" s="127">
        <v>0</v>
      </c>
      <c r="Z408" s="127">
        <v>3.745088513300443</v>
      </c>
      <c r="AA408" s="143">
        <v>4.709951446340388</v>
      </c>
      <c r="AB408" s="127">
        <v>4.4996626233778647</v>
      </c>
      <c r="AC408" s="128">
        <v>2.6346019566180434</v>
      </c>
      <c r="AD408" s="128">
        <v>3.8398513511536336</v>
      </c>
      <c r="AE408" s="128">
        <v>4.9898905929677921</v>
      </c>
      <c r="AF408" s="128">
        <v>2.9900020130175098</v>
      </c>
      <c r="AG408" s="127">
        <v>10</v>
      </c>
      <c r="AH408" s="127">
        <v>8.5002280548990345</v>
      </c>
      <c r="AI408" s="121"/>
    </row>
    <row r="409" spans="1:35" ht="16" x14ac:dyDescent="0.15">
      <c r="A409" s="133" t="s">
        <v>1349</v>
      </c>
      <c r="B409" s="133" t="s">
        <v>1350</v>
      </c>
      <c r="C409" s="133" t="s">
        <v>1351</v>
      </c>
      <c r="D409" s="133" t="s">
        <v>94</v>
      </c>
      <c r="E409" s="133" t="s">
        <v>74</v>
      </c>
      <c r="F409" s="127" t="s">
        <v>52</v>
      </c>
      <c r="G409" s="127">
        <v>4.6815728042019202</v>
      </c>
      <c r="H409" s="127">
        <v>7.759717068241585</v>
      </c>
      <c r="I409" s="127">
        <v>5.5082211048776912</v>
      </c>
      <c r="J409" s="127">
        <v>5.9163346613545968</v>
      </c>
      <c r="K409" s="127">
        <v>8.9625439446767245</v>
      </c>
      <c r="L409" s="127">
        <v>6.7422592808965192</v>
      </c>
      <c r="M409" s="127">
        <v>10.621439410901303</v>
      </c>
      <c r="N409" s="127">
        <v>2.6221987338783066</v>
      </c>
      <c r="O409" s="127">
        <v>4.8770065194762395</v>
      </c>
      <c r="P409" s="127">
        <v>4.4423084959672252</v>
      </c>
      <c r="Q409" s="127">
        <v>4.9995998719590347</v>
      </c>
      <c r="R409" s="127">
        <v>4.6529352361717002</v>
      </c>
      <c r="S409" s="127">
        <v>4.5006827492034489</v>
      </c>
      <c r="T409" s="127">
        <v>2.2457619736223222</v>
      </c>
      <c r="U409" s="127">
        <v>0</v>
      </c>
      <c r="V409" s="127">
        <v>0</v>
      </c>
      <c r="W409" s="127">
        <v>0</v>
      </c>
      <c r="X409" s="143">
        <v>0</v>
      </c>
      <c r="Y409" s="127">
        <v>0</v>
      </c>
      <c r="Z409" s="127">
        <v>2.9896397778004902</v>
      </c>
      <c r="AA409" s="143">
        <v>4.990031518600957</v>
      </c>
      <c r="AB409" s="127">
        <v>3.9901349743524994</v>
      </c>
      <c r="AC409" s="128">
        <v>2.8997476833084512</v>
      </c>
      <c r="AD409" s="128">
        <v>3.8997378575005293</v>
      </c>
      <c r="AE409" s="128">
        <v>3.4897236002834875</v>
      </c>
      <c r="AF409" s="128">
        <v>3.889719498164689</v>
      </c>
      <c r="AG409" s="127">
        <v>5</v>
      </c>
      <c r="AH409" s="127">
        <v>4.9901427728317254</v>
      </c>
      <c r="AI409" s="121"/>
    </row>
    <row r="410" spans="1:35" ht="16" x14ac:dyDescent="0.15">
      <c r="A410" s="133" t="s">
        <v>1352</v>
      </c>
      <c r="B410" s="17" t="s">
        <v>1353</v>
      </c>
      <c r="C410" s="133" t="s">
        <v>1354</v>
      </c>
      <c r="D410" s="133" t="s">
        <v>194</v>
      </c>
      <c r="E410" s="133" t="s">
        <v>82</v>
      </c>
      <c r="F410" s="127" t="s">
        <v>52</v>
      </c>
      <c r="G410" s="127">
        <v>4.1363131250771801</v>
      </c>
      <c r="H410" s="127">
        <v>9.4419413485099994</v>
      </c>
      <c r="I410" s="127">
        <v>7.3435412227799617</v>
      </c>
      <c r="J410" s="127">
        <v>6.915170986896328</v>
      </c>
      <c r="K410" s="127">
        <v>6.8958464443045813</v>
      </c>
      <c r="L410" s="127">
        <v>12.900519553154851</v>
      </c>
      <c r="M410" s="127">
        <v>11.899671481462164</v>
      </c>
      <c r="N410" s="127">
        <v>5.700405424297486</v>
      </c>
      <c r="O410" s="127">
        <v>3.5005345589613057</v>
      </c>
      <c r="P410" s="127">
        <v>4.9997337734944978</v>
      </c>
      <c r="Q410" s="127">
        <v>-2.2931034482758719</v>
      </c>
      <c r="R410" s="127">
        <v>3.789742471896119</v>
      </c>
      <c r="S410" s="127">
        <v>2.7402740274027337</v>
      </c>
      <c r="T410" s="127">
        <v>0</v>
      </c>
      <c r="U410" s="127">
        <v>0</v>
      </c>
      <c r="V410" s="127">
        <v>0</v>
      </c>
      <c r="W410" s="127">
        <v>0</v>
      </c>
      <c r="X410" s="143">
        <v>0</v>
      </c>
      <c r="Y410" s="127">
        <v>0</v>
      </c>
      <c r="Z410" s="127">
        <v>5.2895940815730791</v>
      </c>
      <c r="AA410" s="143">
        <v>3.9893125254243378</v>
      </c>
      <c r="AB410" s="127">
        <v>5.989562496110401</v>
      </c>
      <c r="AC410" s="128">
        <v>3.9902362099047073</v>
      </c>
      <c r="AD410" s="128">
        <v>3.9903850031861809</v>
      </c>
      <c r="AE410" s="128">
        <v>4.9899162271175861</v>
      </c>
      <c r="AF410" s="128">
        <v>2.9899595871535931</v>
      </c>
      <c r="AG410" s="127" t="s">
        <v>52</v>
      </c>
      <c r="AH410" s="127" t="s">
        <v>52</v>
      </c>
      <c r="AI410" s="121"/>
    </row>
    <row r="411" spans="1:35" s="115" customFormat="1" ht="15.5" customHeight="1" x14ac:dyDescent="0.15">
      <c r="A411" s="133" t="s">
        <v>1355</v>
      </c>
      <c r="B411" s="17" t="s">
        <v>1356</v>
      </c>
      <c r="C411" s="133" t="s">
        <v>1357</v>
      </c>
      <c r="D411" s="133" t="s">
        <v>94</v>
      </c>
      <c r="E411" s="133" t="s">
        <v>78</v>
      </c>
      <c r="F411" s="134">
        <v>0</v>
      </c>
      <c r="G411" s="134">
        <v>0</v>
      </c>
      <c r="H411" s="134">
        <v>0</v>
      </c>
      <c r="I411" s="134">
        <v>0</v>
      </c>
      <c r="J411" s="134">
        <v>0</v>
      </c>
      <c r="K411" s="134">
        <v>0</v>
      </c>
      <c r="L411" s="134">
        <v>0</v>
      </c>
      <c r="M411" s="134">
        <v>0</v>
      </c>
      <c r="N411" s="134">
        <v>0</v>
      </c>
      <c r="O411" s="134">
        <v>0</v>
      </c>
      <c r="P411" s="134">
        <v>0</v>
      </c>
      <c r="Q411" s="134">
        <v>0</v>
      </c>
      <c r="R411" s="134">
        <v>0</v>
      </c>
      <c r="S411" s="135">
        <v>0</v>
      </c>
      <c r="T411" s="135">
        <v>0</v>
      </c>
      <c r="U411" s="135">
        <v>0</v>
      </c>
      <c r="V411" s="135">
        <v>0</v>
      </c>
      <c r="W411" s="135">
        <v>0</v>
      </c>
      <c r="X411" s="135">
        <v>0</v>
      </c>
      <c r="Y411" s="135">
        <v>0</v>
      </c>
      <c r="Z411" s="135">
        <v>0</v>
      </c>
      <c r="AA411" s="135">
        <v>0</v>
      </c>
      <c r="AB411" s="135">
        <v>0</v>
      </c>
      <c r="AC411" s="135">
        <v>0</v>
      </c>
      <c r="AD411" s="135">
        <v>0</v>
      </c>
      <c r="AE411" s="135">
        <v>0</v>
      </c>
      <c r="AF411" s="135">
        <v>0</v>
      </c>
      <c r="AG411" s="127" t="s">
        <v>52</v>
      </c>
      <c r="AH411" s="127">
        <v>4.9893449739240285</v>
      </c>
      <c r="AI411" s="141"/>
    </row>
    <row r="412" spans="1:35" ht="17" x14ac:dyDescent="0.15">
      <c r="A412" s="133" t="s">
        <v>1358</v>
      </c>
      <c r="B412" s="133" t="s">
        <v>1359</v>
      </c>
      <c r="C412" s="133" t="s">
        <v>1360</v>
      </c>
      <c r="D412" s="133" t="s">
        <v>194</v>
      </c>
      <c r="E412" s="133" t="s">
        <v>76</v>
      </c>
      <c r="F412" s="127" t="s">
        <v>52</v>
      </c>
      <c r="G412" s="127" t="s">
        <v>52</v>
      </c>
      <c r="H412" s="127" t="s">
        <v>52</v>
      </c>
      <c r="I412" s="127" t="s">
        <v>52</v>
      </c>
      <c r="J412" s="127" t="s">
        <v>52</v>
      </c>
      <c r="K412" s="127" t="s">
        <v>52</v>
      </c>
      <c r="L412" s="127" t="s">
        <v>52</v>
      </c>
      <c r="M412" s="127" t="s">
        <v>52</v>
      </c>
      <c r="N412" s="127" t="s">
        <v>52</v>
      </c>
      <c r="O412" s="127" t="s">
        <v>52</v>
      </c>
      <c r="P412" s="127" t="s">
        <v>52</v>
      </c>
      <c r="Q412" s="127" t="s">
        <v>52</v>
      </c>
      <c r="R412" s="127" t="s">
        <v>52</v>
      </c>
      <c r="S412" s="127" t="s">
        <v>52</v>
      </c>
      <c r="T412" s="127" t="s">
        <v>52</v>
      </c>
      <c r="U412" s="127" t="s">
        <v>52</v>
      </c>
      <c r="V412" s="127" t="s">
        <v>52</v>
      </c>
      <c r="W412" s="127" t="s">
        <v>52</v>
      </c>
      <c r="X412" s="143" t="s">
        <v>52</v>
      </c>
      <c r="Y412" s="127" t="s">
        <v>52</v>
      </c>
      <c r="Z412" s="127" t="s">
        <v>52</v>
      </c>
      <c r="AA412" s="143" t="s">
        <v>52</v>
      </c>
      <c r="AB412" s="127" t="s">
        <v>52</v>
      </c>
      <c r="AC412" s="128" t="s">
        <v>52</v>
      </c>
      <c r="AD412" s="128">
        <v>3.4579966171772281</v>
      </c>
      <c r="AE412" s="128">
        <v>3.0275507114744173</v>
      </c>
      <c r="AF412" s="128">
        <v>2.9385836027034968</v>
      </c>
      <c r="AG412" s="127" t="s">
        <v>52</v>
      </c>
      <c r="AH412" s="127" t="s">
        <v>52</v>
      </c>
      <c r="AI412" s="121"/>
    </row>
    <row r="413" spans="1:35" ht="17" x14ac:dyDescent="0.15">
      <c r="A413" s="133" t="s">
        <v>1361</v>
      </c>
      <c r="B413" s="133" t="s">
        <v>1362</v>
      </c>
      <c r="C413" s="133" t="s">
        <v>1363</v>
      </c>
      <c r="D413" s="133" t="s">
        <v>194</v>
      </c>
      <c r="E413" s="133" t="s">
        <v>76</v>
      </c>
      <c r="F413" s="127" t="s">
        <v>52</v>
      </c>
      <c r="G413" s="127">
        <v>3.090265054354461</v>
      </c>
      <c r="H413" s="127">
        <v>19.135071090047376</v>
      </c>
      <c r="I413" s="127">
        <v>7.0810542018896001</v>
      </c>
      <c r="J413" s="127">
        <v>4.9038729451100522</v>
      </c>
      <c r="K413" s="127">
        <v>5.2235502434705694</v>
      </c>
      <c r="L413" s="127">
        <v>4.8969289019772759</v>
      </c>
      <c r="M413" s="127">
        <v>4.2993502847517391</v>
      </c>
      <c r="N413" s="127">
        <v>4.8988694916557733</v>
      </c>
      <c r="O413" s="127">
        <v>4.8900293255131828</v>
      </c>
      <c r="P413" s="127">
        <v>4.5082826588383398</v>
      </c>
      <c r="Q413" s="127">
        <v>2.9895666131621255</v>
      </c>
      <c r="R413" s="127">
        <v>2.9872069614909975</v>
      </c>
      <c r="S413" s="127" t="s">
        <v>52</v>
      </c>
      <c r="T413" s="127" t="s">
        <v>52</v>
      </c>
      <c r="U413" s="127" t="s">
        <v>52</v>
      </c>
      <c r="V413" s="127" t="s">
        <v>52</v>
      </c>
      <c r="W413" s="127" t="s">
        <v>52</v>
      </c>
      <c r="X413" s="143" t="s">
        <v>52</v>
      </c>
      <c r="Y413" s="127" t="s">
        <v>52</v>
      </c>
      <c r="Z413" s="127" t="s">
        <v>52</v>
      </c>
      <c r="AA413" s="143" t="s">
        <v>52</v>
      </c>
      <c r="AB413" s="127" t="s">
        <v>52</v>
      </c>
      <c r="AC413" s="128" t="s">
        <v>52</v>
      </c>
      <c r="AD413" s="128" t="s">
        <v>52</v>
      </c>
      <c r="AE413" s="128" t="s">
        <v>52</v>
      </c>
      <c r="AF413" s="128" t="s">
        <v>52</v>
      </c>
      <c r="AG413" s="127" t="s">
        <v>52</v>
      </c>
      <c r="AH413" s="127" t="s">
        <v>52</v>
      </c>
      <c r="AI413" s="121"/>
    </row>
    <row r="414" spans="1:35" ht="17" x14ac:dyDescent="0.15">
      <c r="A414" s="133" t="s">
        <v>1364</v>
      </c>
      <c r="B414" s="133" t="s">
        <v>1365</v>
      </c>
      <c r="C414" s="133" t="s">
        <v>1366</v>
      </c>
      <c r="D414" s="133" t="s">
        <v>194</v>
      </c>
      <c r="E414" s="133" t="s">
        <v>76</v>
      </c>
      <c r="F414" s="127" t="s">
        <v>52</v>
      </c>
      <c r="G414" s="127">
        <v>13.021868787276333</v>
      </c>
      <c r="H414" s="127">
        <v>125.5057167985928</v>
      </c>
      <c r="I414" s="127">
        <v>2.5481019240769456</v>
      </c>
      <c r="J414" s="127">
        <v>7.7712981744421938</v>
      </c>
      <c r="K414" s="127">
        <v>7.3167862604399403</v>
      </c>
      <c r="L414" s="127">
        <v>9.898059848733979</v>
      </c>
      <c r="M414" s="127">
        <v>2.5034909235986333</v>
      </c>
      <c r="N414" s="127">
        <v>9.4872044370925437</v>
      </c>
      <c r="O414" s="127">
        <v>5.0124422324919919</v>
      </c>
      <c r="P414" s="127">
        <v>4.857819905213276</v>
      </c>
      <c r="Q414" s="127">
        <v>4.035512510088779</v>
      </c>
      <c r="R414" s="127">
        <v>4.7323506594259044</v>
      </c>
      <c r="S414" s="127">
        <v>3.8148148148148238</v>
      </c>
      <c r="T414" s="127">
        <v>2.0335354976810578</v>
      </c>
      <c r="U414" s="127">
        <v>0</v>
      </c>
      <c r="V414" s="127">
        <v>0</v>
      </c>
      <c r="W414" s="127">
        <v>0</v>
      </c>
      <c r="X414" s="143">
        <v>0</v>
      </c>
      <c r="Y414" s="127">
        <v>0</v>
      </c>
      <c r="Z414" s="127">
        <v>3.4965034965035002</v>
      </c>
      <c r="AA414" s="143">
        <v>3.3783783783783772</v>
      </c>
      <c r="AB414" s="127">
        <v>3.2679738562091609</v>
      </c>
      <c r="AC414" s="128">
        <v>3.1645569620253111</v>
      </c>
      <c r="AD414" s="128" t="s">
        <v>52</v>
      </c>
      <c r="AE414" s="128" t="s">
        <v>52</v>
      </c>
      <c r="AF414" s="128" t="s">
        <v>52</v>
      </c>
      <c r="AG414" s="127" t="s">
        <v>52</v>
      </c>
      <c r="AH414" s="127" t="s">
        <v>52</v>
      </c>
      <c r="AI414" s="121"/>
    </row>
    <row r="415" spans="1:35" ht="16" x14ac:dyDescent="0.15">
      <c r="A415" s="133" t="s">
        <v>1367</v>
      </c>
      <c r="B415" s="133" t="s">
        <v>1368</v>
      </c>
      <c r="C415" s="133" t="s">
        <v>1369</v>
      </c>
      <c r="D415" s="133" t="s">
        <v>94</v>
      </c>
      <c r="E415" s="133" t="s">
        <v>76</v>
      </c>
      <c r="F415" s="127" t="s">
        <v>52</v>
      </c>
      <c r="G415" s="127" t="s">
        <v>52</v>
      </c>
      <c r="H415" s="127" t="s">
        <v>52</v>
      </c>
      <c r="I415" s="127" t="s">
        <v>52</v>
      </c>
      <c r="J415" s="127">
        <v>0</v>
      </c>
      <c r="K415" s="127">
        <v>0</v>
      </c>
      <c r="L415" s="127">
        <v>40</v>
      </c>
      <c r="M415" s="127">
        <v>0</v>
      </c>
      <c r="N415" s="127">
        <v>0</v>
      </c>
      <c r="O415" s="127">
        <v>32.757142857142867</v>
      </c>
      <c r="P415" s="127">
        <v>4.8961583987947819</v>
      </c>
      <c r="Q415" s="127">
        <v>4.9035699630693586</v>
      </c>
      <c r="R415" s="127">
        <v>4.8992763543907643</v>
      </c>
      <c r="S415" s="127">
        <v>4.5026568472079873</v>
      </c>
      <c r="T415" s="127">
        <v>2.9973238180196233</v>
      </c>
      <c r="U415" s="127">
        <v>0</v>
      </c>
      <c r="V415" s="127">
        <v>0</v>
      </c>
      <c r="W415" s="127">
        <v>4.3305040706738396</v>
      </c>
      <c r="X415" s="143">
        <v>1.9923626099950242</v>
      </c>
      <c r="Y415" s="127">
        <v>1.9941396711704362</v>
      </c>
      <c r="Z415" s="127">
        <v>3.990104540738959</v>
      </c>
      <c r="AA415" s="143">
        <v>3.8370040672243144</v>
      </c>
      <c r="AB415" s="127">
        <v>3.6952183874066957</v>
      </c>
      <c r="AC415" s="128">
        <v>3.5635378804076634</v>
      </c>
      <c r="AD415" s="128">
        <v>3.4409194136673316</v>
      </c>
      <c r="AE415" s="128">
        <v>3.3264586521189541</v>
      </c>
      <c r="AF415" s="128">
        <v>3.2193677161805421</v>
      </c>
      <c r="AG415" s="127">
        <v>3.1</v>
      </c>
      <c r="AH415" s="127">
        <v>3.0246204101385277</v>
      </c>
      <c r="AI415" s="121"/>
    </row>
    <row r="416" spans="1:35" ht="16" x14ac:dyDescent="0.15">
      <c r="A416" s="133" t="s">
        <v>1370</v>
      </c>
      <c r="B416" s="133" t="s">
        <v>1371</v>
      </c>
      <c r="C416" s="133" t="s">
        <v>1372</v>
      </c>
      <c r="D416" s="133" t="s">
        <v>94</v>
      </c>
      <c r="E416" s="133" t="s">
        <v>76</v>
      </c>
      <c r="F416" s="127" t="s">
        <v>52</v>
      </c>
      <c r="G416" s="127">
        <v>8.7308616980893419</v>
      </c>
      <c r="H416" s="127">
        <v>5.3997439776562146</v>
      </c>
      <c r="I416" s="127">
        <v>4.4606381804129569</v>
      </c>
      <c r="J416" s="127">
        <v>9.4915970827608191</v>
      </c>
      <c r="K416" s="127">
        <v>8.1281977024809464</v>
      </c>
      <c r="L416" s="127">
        <v>3.9014373716632349</v>
      </c>
      <c r="M416" s="127">
        <v>3.4971644612476354</v>
      </c>
      <c r="N416" s="127">
        <v>5.0062266500622741</v>
      </c>
      <c r="O416" s="127">
        <v>4.5145477545857062</v>
      </c>
      <c r="P416" s="127">
        <v>3.8807776685074487</v>
      </c>
      <c r="Q416" s="127">
        <v>2.5997669676667527</v>
      </c>
      <c r="R416" s="127">
        <v>2.5055007452622533</v>
      </c>
      <c r="S416" s="127">
        <v>2.4996537875640428</v>
      </c>
      <c r="T416" s="127">
        <v>1.4996960075660297</v>
      </c>
      <c r="U416" s="127">
        <v>0</v>
      </c>
      <c r="V416" s="127">
        <v>0</v>
      </c>
      <c r="W416" s="127">
        <v>0</v>
      </c>
      <c r="X416" s="143">
        <v>0</v>
      </c>
      <c r="Y416" s="127">
        <v>0</v>
      </c>
      <c r="Z416" s="127">
        <v>1.9500831946755559</v>
      </c>
      <c r="AA416" s="143">
        <v>1.9519519519519468</v>
      </c>
      <c r="AB416" s="127">
        <v>1.9465966574886417</v>
      </c>
      <c r="AC416" s="128">
        <v>1.9471138747566119</v>
      </c>
      <c r="AD416" s="128">
        <v>1.9530528001971525</v>
      </c>
      <c r="AE416" s="128">
        <v>1.4986705342035402</v>
      </c>
      <c r="AF416" s="128">
        <v>2.9471302691116863</v>
      </c>
      <c r="AG416" s="127">
        <v>1</v>
      </c>
      <c r="AH416" s="127">
        <v>2.989005955107666</v>
      </c>
      <c r="AI416" s="121"/>
    </row>
    <row r="417" spans="1:35" ht="16" x14ac:dyDescent="0.15">
      <c r="A417" s="133" t="s">
        <v>1373</v>
      </c>
      <c r="B417" s="133" t="s">
        <v>1374</v>
      </c>
      <c r="C417" s="133" t="s">
        <v>1375</v>
      </c>
      <c r="D417" s="133" t="s">
        <v>94</v>
      </c>
      <c r="E417" s="133" t="s">
        <v>78</v>
      </c>
      <c r="F417" s="127" t="s">
        <v>52</v>
      </c>
      <c r="G417" s="127">
        <v>4.9470389985556267</v>
      </c>
      <c r="H417" s="127">
        <v>4.0338833090295338</v>
      </c>
      <c r="I417" s="127">
        <v>9.0180329159776278</v>
      </c>
      <c r="J417" s="127">
        <v>9.8048280146198437</v>
      </c>
      <c r="K417" s="127">
        <v>5.3704873171244998</v>
      </c>
      <c r="L417" s="127">
        <v>12.40104882007742</v>
      </c>
      <c r="M417" s="127">
        <v>6.099620092866175</v>
      </c>
      <c r="N417" s="127">
        <v>2.405955210285498</v>
      </c>
      <c r="O417" s="127">
        <v>3.7991636932451343</v>
      </c>
      <c r="P417" s="127">
        <v>4.9907906271238147</v>
      </c>
      <c r="Q417" s="127">
        <v>4.979642381372301</v>
      </c>
      <c r="R417" s="127">
        <v>4.489642723096992</v>
      </c>
      <c r="S417" s="127">
        <v>3.9024682277680114</v>
      </c>
      <c r="T417" s="127">
        <v>2.4948760793158158</v>
      </c>
      <c r="U417" s="127">
        <v>0</v>
      </c>
      <c r="V417" s="127">
        <v>0</v>
      </c>
      <c r="W417" s="127">
        <v>0</v>
      </c>
      <c r="X417" s="143">
        <v>0</v>
      </c>
      <c r="Y417" s="127">
        <v>0</v>
      </c>
      <c r="Z417" s="127">
        <v>3.9993575329264397</v>
      </c>
      <c r="AA417" s="143">
        <v>4.9899613899613726</v>
      </c>
      <c r="AB417" s="127">
        <v>5.9906444447713314</v>
      </c>
      <c r="AC417" s="128">
        <v>2.9894453426967615</v>
      </c>
      <c r="AD417" s="128">
        <v>3.9901627194016687</v>
      </c>
      <c r="AE417" s="128">
        <v>4.9903781983581519</v>
      </c>
      <c r="AF417" s="128">
        <v>2.9897753010077732</v>
      </c>
      <c r="AG417" s="127">
        <v>5</v>
      </c>
      <c r="AH417" s="127">
        <v>4.9899835056018214</v>
      </c>
      <c r="AI417" s="121"/>
    </row>
    <row r="418" spans="1:35" ht="16" x14ac:dyDescent="0.15">
      <c r="A418" s="133" t="s">
        <v>1376</v>
      </c>
      <c r="B418" s="133" t="s">
        <v>1377</v>
      </c>
      <c r="C418" s="133" t="s">
        <v>1378</v>
      </c>
      <c r="D418" s="133" t="s">
        <v>94</v>
      </c>
      <c r="E418" s="133" t="s">
        <v>76</v>
      </c>
      <c r="F418" s="127" t="s">
        <v>52</v>
      </c>
      <c r="G418" s="127">
        <v>9.8066490471553749</v>
      </c>
      <c r="H418" s="127">
        <v>8.512794527489234</v>
      </c>
      <c r="I418" s="127">
        <v>2.696707915012837</v>
      </c>
      <c r="J418" s="127">
        <v>0.95487097874276117</v>
      </c>
      <c r="K418" s="127">
        <v>2.8487782907330228</v>
      </c>
      <c r="L418" s="127">
        <v>5.846288592073563</v>
      </c>
      <c r="M418" s="127">
        <v>8.4919321472900293</v>
      </c>
      <c r="N418" s="127">
        <v>4.8717704261607366</v>
      </c>
      <c r="O418" s="127">
        <v>4.4181818181818073</v>
      </c>
      <c r="P418" s="127">
        <v>4.7884380985547637</v>
      </c>
      <c r="Q418" s="127">
        <v>3.8883349950149579</v>
      </c>
      <c r="R418" s="127">
        <v>4.4945617402431139</v>
      </c>
      <c r="S418" s="127">
        <v>0</v>
      </c>
      <c r="T418" s="127">
        <v>2.9542323587938171</v>
      </c>
      <c r="U418" s="127">
        <v>0</v>
      </c>
      <c r="V418" s="127">
        <v>2.4977698483496908</v>
      </c>
      <c r="W418" s="127">
        <v>3.503046127067023</v>
      </c>
      <c r="X418" s="143">
        <v>1.8989559246023191</v>
      </c>
      <c r="Y418" s="127">
        <v>0</v>
      </c>
      <c r="Z418" s="127">
        <v>3.4383166001925369</v>
      </c>
      <c r="AA418" s="143">
        <v>3.3240260603643046</v>
      </c>
      <c r="AB418" s="127">
        <v>3.2170891777119959</v>
      </c>
      <c r="AC418" s="128">
        <v>3.1168183518264447</v>
      </c>
      <c r="AD418" s="128">
        <v>3.0226091161891011</v>
      </c>
      <c r="AE418" s="128">
        <v>2.9339279427297265</v>
      </c>
      <c r="AF418" s="128">
        <v>2.8503021320259951</v>
      </c>
      <c r="AG418" s="127">
        <v>2.8</v>
      </c>
      <c r="AH418" s="127">
        <v>2.9878114550749761</v>
      </c>
      <c r="AI418" s="121"/>
    </row>
    <row r="419" spans="1:35" ht="17" x14ac:dyDescent="0.15">
      <c r="A419" s="133" t="s">
        <v>1379</v>
      </c>
      <c r="B419" s="133" t="s">
        <v>52</v>
      </c>
      <c r="C419" s="133" t="s">
        <v>1380</v>
      </c>
      <c r="D419" s="133" t="s">
        <v>194</v>
      </c>
      <c r="E419" s="133" t="s">
        <v>76</v>
      </c>
      <c r="F419" s="127" t="s">
        <v>52</v>
      </c>
      <c r="G419" s="127" t="s">
        <v>52</v>
      </c>
      <c r="H419" s="127" t="s">
        <v>52</v>
      </c>
      <c r="I419" s="127" t="s">
        <v>52</v>
      </c>
      <c r="J419" s="127" t="s">
        <v>52</v>
      </c>
      <c r="K419" s="127" t="s">
        <v>52</v>
      </c>
      <c r="L419" s="127" t="s">
        <v>52</v>
      </c>
      <c r="M419" s="127" t="s">
        <v>52</v>
      </c>
      <c r="N419" s="127" t="s">
        <v>52</v>
      </c>
      <c r="O419" s="127" t="s">
        <v>52</v>
      </c>
      <c r="P419" s="127" t="s">
        <v>52</v>
      </c>
      <c r="Q419" s="127" t="s">
        <v>52</v>
      </c>
      <c r="R419" s="127" t="s">
        <v>52</v>
      </c>
      <c r="S419" s="127" t="s">
        <v>52</v>
      </c>
      <c r="T419" s="127" t="s">
        <v>52</v>
      </c>
      <c r="U419" s="127" t="s">
        <v>52</v>
      </c>
      <c r="V419" s="127" t="s">
        <v>52</v>
      </c>
      <c r="W419" s="127" t="s">
        <v>52</v>
      </c>
      <c r="X419" s="143" t="s">
        <v>52</v>
      </c>
      <c r="Y419" s="127" t="s">
        <v>52</v>
      </c>
      <c r="Z419" s="127" t="s">
        <v>52</v>
      </c>
      <c r="AA419" s="143" t="s">
        <v>52</v>
      </c>
      <c r="AB419" s="127" t="s">
        <v>52</v>
      </c>
      <c r="AC419" s="128" t="s">
        <v>52</v>
      </c>
      <c r="AD419" s="128" t="s">
        <v>52</v>
      </c>
      <c r="AE419" s="128" t="s">
        <v>52</v>
      </c>
      <c r="AF419" s="128" t="s">
        <v>52</v>
      </c>
      <c r="AG419" s="127" t="s">
        <v>52</v>
      </c>
      <c r="AH419" s="127" t="s">
        <v>52</v>
      </c>
      <c r="AI419" s="121"/>
    </row>
    <row r="420" spans="1:35" ht="16" x14ac:dyDescent="0.15">
      <c r="A420" s="133" t="s">
        <v>1381</v>
      </c>
      <c r="B420" s="133" t="s">
        <v>1382</v>
      </c>
      <c r="C420" s="133" t="s">
        <v>1383</v>
      </c>
      <c r="D420" s="133" t="s">
        <v>94</v>
      </c>
      <c r="E420" s="133" t="s">
        <v>76</v>
      </c>
      <c r="F420" s="127" t="s">
        <v>52</v>
      </c>
      <c r="G420" s="127">
        <v>10.711909514304722</v>
      </c>
      <c r="H420" s="127">
        <v>-1.141826923076934</v>
      </c>
      <c r="I420" s="127">
        <v>2.370820668693014</v>
      </c>
      <c r="J420" s="127">
        <v>-0.2870150435471146</v>
      </c>
      <c r="K420" s="127">
        <v>9.6079404466501188</v>
      </c>
      <c r="L420" s="127">
        <v>8.6751788463279809</v>
      </c>
      <c r="M420" s="127">
        <v>5.9828347637696879</v>
      </c>
      <c r="N420" s="127">
        <v>5.4249547920434082</v>
      </c>
      <c r="O420" s="127">
        <v>4.690879260198372</v>
      </c>
      <c r="P420" s="127">
        <v>4.2456190340504349</v>
      </c>
      <c r="Q420" s="127">
        <v>3.519201858685264</v>
      </c>
      <c r="R420" s="127">
        <v>2.8186678988711975</v>
      </c>
      <c r="S420" s="127">
        <v>2.7927580893682773</v>
      </c>
      <c r="T420" s="127">
        <v>2.6981450252951049</v>
      </c>
      <c r="U420" s="127">
        <v>0</v>
      </c>
      <c r="V420" s="127">
        <v>-0.26150945691175309</v>
      </c>
      <c r="W420" s="127">
        <v>-0.21341463414633211</v>
      </c>
      <c r="X420" s="143">
        <v>-0.2994194928200522</v>
      </c>
      <c r="Y420" s="127">
        <v>-0.45967148810983627</v>
      </c>
      <c r="Z420" s="127">
        <v>3.0786281632904311</v>
      </c>
      <c r="AA420" s="143">
        <v>2.9866794098321492</v>
      </c>
      <c r="AB420" s="127">
        <v>2.9928658430485422</v>
      </c>
      <c r="AC420" s="128">
        <v>2.8157909556794536</v>
      </c>
      <c r="AD420" s="128">
        <v>2.7331982253382403</v>
      </c>
      <c r="AE420" s="128">
        <v>2.6658136063126463</v>
      </c>
      <c r="AF420" s="128">
        <v>2.5965932696302452</v>
      </c>
      <c r="AG420" s="127">
        <v>3</v>
      </c>
      <c r="AH420" s="127">
        <v>2.9930702314837587</v>
      </c>
      <c r="AI420" s="121"/>
    </row>
    <row r="421" spans="1:35" ht="16" x14ac:dyDescent="0.15">
      <c r="A421" s="133" t="s">
        <v>1384</v>
      </c>
      <c r="B421" s="133" t="s">
        <v>1385</v>
      </c>
      <c r="C421" s="133" t="s">
        <v>1386</v>
      </c>
      <c r="D421" s="133" t="s">
        <v>94</v>
      </c>
      <c r="E421" s="133" t="s">
        <v>76</v>
      </c>
      <c r="F421" s="127" t="s">
        <v>52</v>
      </c>
      <c r="G421" s="127">
        <v>19.662058371735782</v>
      </c>
      <c r="H421" s="127">
        <v>5.5198973042362098</v>
      </c>
      <c r="I421" s="127">
        <v>1.1489591781562467</v>
      </c>
      <c r="J421" s="127">
        <v>0.38754510223174066</v>
      </c>
      <c r="K421" s="127">
        <v>4.233226837060684</v>
      </c>
      <c r="L421" s="127">
        <v>9.0676883780332247</v>
      </c>
      <c r="M421" s="127">
        <v>17.55269320843091</v>
      </c>
      <c r="N421" s="127">
        <v>6.6042434505428673</v>
      </c>
      <c r="O421" s="127">
        <v>4.877592973276009</v>
      </c>
      <c r="P421" s="127">
        <v>4.6240199572345091</v>
      </c>
      <c r="Q421" s="127">
        <v>4.8709869709614253</v>
      </c>
      <c r="R421" s="127">
        <v>4.4498578968737377</v>
      </c>
      <c r="S421" s="127">
        <v>3.451760864495057</v>
      </c>
      <c r="T421" s="127">
        <v>1.1948598482001955</v>
      </c>
      <c r="U421" s="127">
        <v>-2.2278330610419061E-2</v>
      </c>
      <c r="V421" s="127">
        <v>0</v>
      </c>
      <c r="W421" s="127">
        <v>3.7064547277724245</v>
      </c>
      <c r="X421" s="143">
        <v>0</v>
      </c>
      <c r="Y421" s="127">
        <v>0</v>
      </c>
      <c r="Z421" s="127">
        <v>3.5811488325454777</v>
      </c>
      <c r="AA421" s="143">
        <v>2.7658691743880581</v>
      </c>
      <c r="AB421" s="127">
        <v>3.3642847530614972</v>
      </c>
      <c r="AC421" s="128">
        <v>3.2547845332638881</v>
      </c>
      <c r="AD421" s="128">
        <v>3.1458832429706263</v>
      </c>
      <c r="AE421" s="128">
        <v>3.0438237271560356</v>
      </c>
      <c r="AF421" s="128">
        <v>2.9598434070822761</v>
      </c>
      <c r="AG421" s="127">
        <v>2.9</v>
      </c>
      <c r="AH421" s="127">
        <v>2.9734572740508307</v>
      </c>
      <c r="AI421" s="121"/>
    </row>
    <row r="422" spans="1:35" ht="16" x14ac:dyDescent="0.15">
      <c r="A422" s="133" t="s">
        <v>1387</v>
      </c>
      <c r="B422" s="133" t="s">
        <v>1388</v>
      </c>
      <c r="C422" s="133" t="s">
        <v>1389</v>
      </c>
      <c r="D422" s="133" t="s">
        <v>194</v>
      </c>
      <c r="E422" s="133" t="s">
        <v>76</v>
      </c>
      <c r="F422" s="127" t="s">
        <v>52</v>
      </c>
      <c r="G422" s="127">
        <v>4.4211947350658107</v>
      </c>
      <c r="H422" s="127">
        <v>7.0458952811894022</v>
      </c>
      <c r="I422" s="127">
        <v>4.1062801932367137</v>
      </c>
      <c r="J422" s="127">
        <v>4.1569992266047961</v>
      </c>
      <c r="K422" s="127">
        <v>6.3578986448858501</v>
      </c>
      <c r="L422" s="127">
        <v>7.9239026093027292</v>
      </c>
      <c r="M422" s="127">
        <v>10.60079243147085</v>
      </c>
      <c r="N422" s="127">
        <v>3.9187015645562013</v>
      </c>
      <c r="O422" s="127">
        <v>4.3689320388349557</v>
      </c>
      <c r="P422" s="127">
        <v>4.4624199528142867</v>
      </c>
      <c r="Q422" s="127">
        <v>3.4909982577272984</v>
      </c>
      <c r="R422" s="127">
        <v>4.0279336575632811</v>
      </c>
      <c r="S422" s="127">
        <v>2.835051546391739</v>
      </c>
      <c r="T422" s="127">
        <v>2.8268345281809104</v>
      </c>
      <c r="U422" s="127">
        <v>0</v>
      </c>
      <c r="V422" s="127">
        <v>-0.44779503457657199</v>
      </c>
      <c r="W422" s="127">
        <v>0</v>
      </c>
      <c r="X422" s="143">
        <v>0</v>
      </c>
      <c r="Y422" s="127">
        <v>0</v>
      </c>
      <c r="Z422" s="127">
        <v>2.8468940386038755</v>
      </c>
      <c r="AA422" s="143">
        <v>2.768089464651502</v>
      </c>
      <c r="AB422" s="127">
        <v>2.6935301406022738</v>
      </c>
      <c r="AC422" s="128">
        <v>2.622882022766615</v>
      </c>
      <c r="AD422" s="128">
        <v>1.998670960486626</v>
      </c>
      <c r="AE422" s="128">
        <v>2.5057632554876217</v>
      </c>
      <c r="AF422" s="128">
        <v>1.5008653564095085</v>
      </c>
      <c r="AG422" s="127" t="s">
        <v>52</v>
      </c>
      <c r="AH422" s="127" t="s">
        <v>52</v>
      </c>
      <c r="AI422" s="121"/>
    </row>
    <row r="423" spans="1:35" ht="16" x14ac:dyDescent="0.15">
      <c r="A423" s="133" t="s">
        <v>1390</v>
      </c>
      <c r="B423" s="133" t="s">
        <v>1391</v>
      </c>
      <c r="C423" s="133" t="s">
        <v>1392</v>
      </c>
      <c r="D423" s="133" t="s">
        <v>94</v>
      </c>
      <c r="E423" s="133" t="s">
        <v>76</v>
      </c>
      <c r="F423" s="127" t="s">
        <v>52</v>
      </c>
      <c r="G423" s="127">
        <v>23.720842738901425</v>
      </c>
      <c r="H423" s="127">
        <v>18.260605139121182</v>
      </c>
      <c r="I423" s="127">
        <v>8.3311905374132209</v>
      </c>
      <c r="J423" s="127">
        <v>7.4175172086399215</v>
      </c>
      <c r="K423" s="127">
        <v>7.214672411888202</v>
      </c>
      <c r="L423" s="127">
        <v>9.5939818631492102</v>
      </c>
      <c r="M423" s="127">
        <v>2.0968500235073009</v>
      </c>
      <c r="N423" s="127">
        <v>6.9257690182353997</v>
      </c>
      <c r="O423" s="127">
        <v>3.9018087855297239</v>
      </c>
      <c r="P423" s="127">
        <v>4.0122689214954903</v>
      </c>
      <c r="Q423" s="127">
        <v>3.0684625806965755</v>
      </c>
      <c r="R423" s="127">
        <v>4.6396535725335752E-2</v>
      </c>
      <c r="S423" s="127">
        <v>2.3419384758077086</v>
      </c>
      <c r="T423" s="127">
        <v>-7.5522996752397376E-3</v>
      </c>
      <c r="U423" s="127">
        <v>-2.2658610271903967E-2</v>
      </c>
      <c r="V423" s="127">
        <v>-1.510916370779114E-2</v>
      </c>
      <c r="W423" s="127">
        <v>-3.0222893842079657E-2</v>
      </c>
      <c r="X423" s="143">
        <v>0</v>
      </c>
      <c r="Y423" s="127">
        <v>0</v>
      </c>
      <c r="Z423" s="127">
        <v>3.2650593303605202</v>
      </c>
      <c r="AA423" s="143">
        <v>3.6595184073775933</v>
      </c>
      <c r="AB423" s="127">
        <v>3.5303254960107333</v>
      </c>
      <c r="AC423" s="128">
        <v>2.4483393575666756</v>
      </c>
      <c r="AD423" s="128">
        <v>3.3284516043136758</v>
      </c>
      <c r="AE423" s="128">
        <v>3.1696946269810509</v>
      </c>
      <c r="AF423" s="128">
        <v>3.1222680154864495</v>
      </c>
      <c r="AG423" s="127">
        <v>0</v>
      </c>
      <c r="AH423" s="127">
        <v>3.0277340438415892</v>
      </c>
      <c r="AI423" s="121"/>
    </row>
    <row r="424" spans="1:35" ht="17" x14ac:dyDescent="0.15">
      <c r="A424" s="133" t="s">
        <v>1393</v>
      </c>
      <c r="B424" s="133" t="s">
        <v>1394</v>
      </c>
      <c r="C424" s="133" t="s">
        <v>1395</v>
      </c>
      <c r="D424" s="133" t="s">
        <v>194</v>
      </c>
      <c r="E424" s="133" t="s">
        <v>76</v>
      </c>
      <c r="F424" s="127" t="s">
        <v>52</v>
      </c>
      <c r="G424" s="127">
        <v>9.3231467112331359</v>
      </c>
      <c r="H424" s="127">
        <v>9.0521948023585992</v>
      </c>
      <c r="I424" s="127">
        <v>4.8863522579353003</v>
      </c>
      <c r="J424" s="127">
        <v>2.4821002386634916</v>
      </c>
      <c r="K424" s="127">
        <v>2.431299487657185</v>
      </c>
      <c r="L424" s="127">
        <v>2.5100036376864239</v>
      </c>
      <c r="M424" s="127">
        <v>7.4964513839602631</v>
      </c>
      <c r="N424" s="127">
        <v>8.5004539077329326</v>
      </c>
      <c r="O424" s="127">
        <v>3.8944245835551783</v>
      </c>
      <c r="P424" s="127">
        <v>4.9051907167435331</v>
      </c>
      <c r="Q424" s="127">
        <v>4.8991555586572701</v>
      </c>
      <c r="R424" s="127">
        <v>4.9032000532233297</v>
      </c>
      <c r="S424" s="127">
        <v>4.902333840689991</v>
      </c>
      <c r="T424" s="127">
        <v>2.998609515748754</v>
      </c>
      <c r="U424" s="127">
        <v>0</v>
      </c>
      <c r="V424" s="127">
        <v>0</v>
      </c>
      <c r="W424" s="127">
        <v>0</v>
      </c>
      <c r="X424" s="143">
        <v>0</v>
      </c>
      <c r="Y424" s="127">
        <v>0</v>
      </c>
      <c r="Z424" s="127">
        <v>2.9347889886717216</v>
      </c>
      <c r="AA424" s="143">
        <v>2.8511147858812702</v>
      </c>
      <c r="AB424" s="127">
        <v>2.9993901424848923</v>
      </c>
      <c r="AC424" s="128">
        <v>2.9874044568845015</v>
      </c>
      <c r="AD424" s="128">
        <v>2.6132859457481894</v>
      </c>
      <c r="AE424" s="128" t="s">
        <v>52</v>
      </c>
      <c r="AF424" s="128" t="s">
        <v>52</v>
      </c>
      <c r="AG424" s="127" t="s">
        <v>52</v>
      </c>
      <c r="AH424" s="127" t="s">
        <v>52</v>
      </c>
      <c r="AI424" s="121"/>
    </row>
    <row r="425" spans="1:35" ht="16" x14ac:dyDescent="0.15">
      <c r="A425" s="133" t="s">
        <v>1396</v>
      </c>
      <c r="B425" s="133" t="s">
        <v>1397</v>
      </c>
      <c r="C425" s="133" t="s">
        <v>1398</v>
      </c>
      <c r="D425" s="133" t="s">
        <v>94</v>
      </c>
      <c r="E425" s="133" t="s">
        <v>76</v>
      </c>
      <c r="F425" s="127" t="s">
        <v>52</v>
      </c>
      <c r="G425" s="127">
        <v>18.909215250470155</v>
      </c>
      <c r="H425" s="127">
        <v>13.342918763479503</v>
      </c>
      <c r="I425" s="127">
        <v>13.789166560953944</v>
      </c>
      <c r="J425" s="127">
        <v>1.1036789297658771</v>
      </c>
      <c r="K425" s="127">
        <v>6.009482853677369</v>
      </c>
      <c r="L425" s="127">
        <v>7.6971083836072438</v>
      </c>
      <c r="M425" s="127">
        <v>6.6834073787907897</v>
      </c>
      <c r="N425" s="127">
        <v>2.5982256020278953</v>
      </c>
      <c r="O425" s="127">
        <v>2.4971322685961326</v>
      </c>
      <c r="P425" s="127">
        <v>8.608815426995875E-3</v>
      </c>
      <c r="Q425" s="127">
        <v>0</v>
      </c>
      <c r="R425" s="127">
        <v>3.5034862701213569</v>
      </c>
      <c r="S425" s="127">
        <v>2.9025282767797904</v>
      </c>
      <c r="T425" s="127">
        <v>0</v>
      </c>
      <c r="U425" s="127">
        <v>0</v>
      </c>
      <c r="V425" s="127">
        <v>-2.4973733128586417</v>
      </c>
      <c r="W425" s="127">
        <v>-2.5033156498673605</v>
      </c>
      <c r="X425" s="143">
        <v>-2.4995749022275082</v>
      </c>
      <c r="Y425" s="127">
        <v>-2.9996512033484635</v>
      </c>
      <c r="Z425" s="127">
        <v>0</v>
      </c>
      <c r="AA425" s="143">
        <v>0</v>
      </c>
      <c r="AB425" s="127">
        <v>4.4947860481840962</v>
      </c>
      <c r="AC425" s="128">
        <v>4.3014452856159568</v>
      </c>
      <c r="AD425" s="128">
        <v>4.1240514681623264</v>
      </c>
      <c r="AE425" s="128">
        <v>3.960709759188858</v>
      </c>
      <c r="AF425" s="128">
        <v>3.8097607436756915</v>
      </c>
      <c r="AG425" s="127">
        <v>3.7</v>
      </c>
      <c r="AH425" s="127">
        <v>3.540073633531577</v>
      </c>
      <c r="AI425" s="121"/>
    </row>
    <row r="426" spans="1:35" ht="16" x14ac:dyDescent="0.15">
      <c r="A426" s="133" t="s">
        <v>1399</v>
      </c>
      <c r="B426" s="133" t="s">
        <v>1400</v>
      </c>
      <c r="C426" s="133" t="s">
        <v>1401</v>
      </c>
      <c r="D426" s="133" t="s">
        <v>94</v>
      </c>
      <c r="E426" s="133" t="s">
        <v>76</v>
      </c>
      <c r="F426" s="127" t="s">
        <v>52</v>
      </c>
      <c r="G426" s="127">
        <v>2.3195876288659889</v>
      </c>
      <c r="H426" s="127">
        <v>8.8619189374856973</v>
      </c>
      <c r="I426" s="127">
        <v>4.1438788388725243</v>
      </c>
      <c r="J426" s="127">
        <v>4.7768127650979579</v>
      </c>
      <c r="K426" s="127">
        <v>4.5301204819277103</v>
      </c>
      <c r="L426" s="127">
        <v>21.005071461502993</v>
      </c>
      <c r="M426" s="127">
        <v>19.088623028270987</v>
      </c>
      <c r="N426" s="127">
        <v>9.0030714102892233</v>
      </c>
      <c r="O426" s="127">
        <v>4.9134135603169966</v>
      </c>
      <c r="P426" s="127">
        <v>3.4914950760966974</v>
      </c>
      <c r="Q426" s="127">
        <v>2.8979238754325252</v>
      </c>
      <c r="R426" s="127">
        <v>3.7988650693568786</v>
      </c>
      <c r="S426" s="127">
        <v>2.9106555302454922</v>
      </c>
      <c r="T426" s="127">
        <v>0</v>
      </c>
      <c r="U426" s="127">
        <v>0</v>
      </c>
      <c r="V426" s="127">
        <v>2.4987702902115103</v>
      </c>
      <c r="W426" s="127">
        <v>0</v>
      </c>
      <c r="X426" s="143">
        <v>0</v>
      </c>
      <c r="Y426" s="127">
        <v>0</v>
      </c>
      <c r="Z426" s="127">
        <v>0</v>
      </c>
      <c r="AA426" s="143">
        <v>0</v>
      </c>
      <c r="AB426" s="127">
        <v>2.9897303004127185</v>
      </c>
      <c r="AC426" s="128">
        <v>1.9896556544429345</v>
      </c>
      <c r="AD426" s="128">
        <v>1.9919590643274976</v>
      </c>
      <c r="AE426" s="128">
        <v>0</v>
      </c>
      <c r="AF426" s="128">
        <v>0</v>
      </c>
      <c r="AG426" s="127">
        <v>0</v>
      </c>
      <c r="AH426" s="127">
        <v>2.9878158036194176</v>
      </c>
      <c r="AI426" s="121"/>
    </row>
    <row r="427" spans="1:35" ht="17" x14ac:dyDescent="0.15">
      <c r="A427" s="133" t="s">
        <v>1402</v>
      </c>
      <c r="B427" s="133" t="s">
        <v>1403</v>
      </c>
      <c r="C427" s="133" t="s">
        <v>1404</v>
      </c>
      <c r="D427" s="133" t="s">
        <v>194</v>
      </c>
      <c r="E427" s="133" t="s">
        <v>76</v>
      </c>
      <c r="F427" s="127" t="s">
        <v>52</v>
      </c>
      <c r="G427" s="127">
        <v>0</v>
      </c>
      <c r="H427" s="127">
        <v>14.772727272727266</v>
      </c>
      <c r="I427" s="127">
        <v>5</v>
      </c>
      <c r="J427" s="127">
        <v>3.6869401225836782</v>
      </c>
      <c r="K427" s="127">
        <v>14.459803564932699</v>
      </c>
      <c r="L427" s="127">
        <v>21.444462100746861</v>
      </c>
      <c r="M427" s="127">
        <v>9.1331370624795625</v>
      </c>
      <c r="N427" s="127">
        <v>7.919189497032562</v>
      </c>
      <c r="O427" s="127">
        <v>3.5940451060993297</v>
      </c>
      <c r="P427" s="127">
        <v>0</v>
      </c>
      <c r="Q427" s="127">
        <v>3.5980481527159611</v>
      </c>
      <c r="R427" s="127">
        <v>2.5000000000000142</v>
      </c>
      <c r="S427" s="127" t="s">
        <v>52</v>
      </c>
      <c r="T427" s="127" t="s">
        <v>52</v>
      </c>
      <c r="U427" s="127" t="s">
        <v>52</v>
      </c>
      <c r="V427" s="127" t="s">
        <v>52</v>
      </c>
      <c r="W427" s="127" t="s">
        <v>52</v>
      </c>
      <c r="X427" s="143" t="s">
        <v>52</v>
      </c>
      <c r="Y427" s="127" t="s">
        <v>52</v>
      </c>
      <c r="Z427" s="127" t="s">
        <v>52</v>
      </c>
      <c r="AA427" s="143" t="s">
        <v>52</v>
      </c>
      <c r="AB427" s="127" t="s">
        <v>52</v>
      </c>
      <c r="AC427" s="128" t="s">
        <v>52</v>
      </c>
      <c r="AD427" s="128" t="s">
        <v>52</v>
      </c>
      <c r="AE427" s="128" t="s">
        <v>52</v>
      </c>
      <c r="AF427" s="128" t="s">
        <v>52</v>
      </c>
      <c r="AG427" s="127" t="s">
        <v>52</v>
      </c>
      <c r="AH427" s="127" t="s">
        <v>52</v>
      </c>
      <c r="AI427" s="121"/>
    </row>
    <row r="428" spans="1:35" ht="16" x14ac:dyDescent="0.15">
      <c r="A428" s="133" t="s">
        <v>1405</v>
      </c>
      <c r="B428" s="133" t="s">
        <v>1406</v>
      </c>
      <c r="C428" s="133" t="s">
        <v>1407</v>
      </c>
      <c r="D428" s="133" t="s">
        <v>194</v>
      </c>
      <c r="E428" s="133" t="s">
        <v>76</v>
      </c>
      <c r="F428" s="127" t="s">
        <v>52</v>
      </c>
      <c r="G428" s="127">
        <v>2.3455173234908813</v>
      </c>
      <c r="H428" s="127">
        <v>9.38808748255002</v>
      </c>
      <c r="I428" s="127">
        <v>4.4985642879932044</v>
      </c>
      <c r="J428" s="127">
        <v>3.9995929167514674</v>
      </c>
      <c r="K428" s="127">
        <v>3.0042078481260432</v>
      </c>
      <c r="L428" s="127">
        <v>3.0020900627018676</v>
      </c>
      <c r="M428" s="127">
        <v>9.2049437373178336</v>
      </c>
      <c r="N428" s="127">
        <v>4.9999999999999858</v>
      </c>
      <c r="O428" s="127">
        <v>3.0083655083655145</v>
      </c>
      <c r="P428" s="127">
        <v>2.9907855692644034</v>
      </c>
      <c r="Q428" s="127">
        <v>3.002502085070887</v>
      </c>
      <c r="R428" s="127">
        <v>4.8509385351490693</v>
      </c>
      <c r="S428" s="127">
        <v>3.748946925021059</v>
      </c>
      <c r="T428" s="127">
        <v>2.0029773988361086</v>
      </c>
      <c r="U428" s="127">
        <v>0</v>
      </c>
      <c r="V428" s="127">
        <v>0</v>
      </c>
      <c r="W428" s="127">
        <v>0</v>
      </c>
      <c r="X428" s="143">
        <v>0</v>
      </c>
      <c r="Y428" s="127">
        <v>-1.9835478307018817</v>
      </c>
      <c r="Z428" s="127">
        <v>3.2013536379018603</v>
      </c>
      <c r="AA428" s="143">
        <v>3.2791185729275973</v>
      </c>
      <c r="AB428" s="127">
        <v>3.1750063500127101</v>
      </c>
      <c r="AC428" s="128">
        <v>2.8495814869522462</v>
      </c>
      <c r="AD428" s="128">
        <v>2.9920411704865035</v>
      </c>
      <c r="AE428" s="128">
        <v>2.9051188193597115</v>
      </c>
      <c r="AF428" s="128">
        <v>2.8231042854723052</v>
      </c>
      <c r="AG428" s="127" t="s">
        <v>52</v>
      </c>
      <c r="AH428" s="127" t="s">
        <v>52</v>
      </c>
      <c r="AI428" s="121"/>
    </row>
    <row r="429" spans="1:35" ht="16" x14ac:dyDescent="0.15">
      <c r="A429" s="133" t="s">
        <v>1408</v>
      </c>
      <c r="B429" s="133" t="s">
        <v>1409</v>
      </c>
      <c r="C429" s="133" t="s">
        <v>1410</v>
      </c>
      <c r="D429" s="133" t="s">
        <v>94</v>
      </c>
      <c r="E429" s="133" t="s">
        <v>76</v>
      </c>
      <c r="F429" s="127" t="s">
        <v>52</v>
      </c>
      <c r="G429" s="127" t="s">
        <v>52</v>
      </c>
      <c r="H429" s="127" t="s">
        <v>52</v>
      </c>
      <c r="I429" s="127" t="s">
        <v>52</v>
      </c>
      <c r="J429" s="127" t="s">
        <v>52</v>
      </c>
      <c r="K429" s="127" t="s">
        <v>52</v>
      </c>
      <c r="L429" s="127">
        <v>116.7878158532364</v>
      </c>
      <c r="M429" s="127">
        <v>20.261855340890932</v>
      </c>
      <c r="N429" s="127">
        <v>4.992033988316507</v>
      </c>
      <c r="O429" s="127">
        <v>3.9959534648457122</v>
      </c>
      <c r="P429" s="127">
        <v>3.0034046692607035</v>
      </c>
      <c r="Q429" s="127">
        <v>2.9866603706764323</v>
      </c>
      <c r="R429" s="127">
        <v>3.0032095369096936</v>
      </c>
      <c r="S429" s="127">
        <v>3.0046739372357081</v>
      </c>
      <c r="T429" s="127">
        <v>3.0034572169403759</v>
      </c>
      <c r="U429" s="127">
        <v>0</v>
      </c>
      <c r="V429" s="127">
        <v>0</v>
      </c>
      <c r="W429" s="127">
        <v>0</v>
      </c>
      <c r="X429" s="143">
        <v>0</v>
      </c>
      <c r="Y429" s="127">
        <v>0</v>
      </c>
      <c r="Z429" s="127">
        <v>5.2443885043004013</v>
      </c>
      <c r="AA429" s="143">
        <v>4.9830576041459018</v>
      </c>
      <c r="AB429" s="127">
        <v>4.7465350294285225</v>
      </c>
      <c r="AC429" s="128">
        <v>4.531448250860981</v>
      </c>
      <c r="AD429" s="128">
        <v>4.3350095370209729</v>
      </c>
      <c r="AE429" s="128">
        <v>4.154894465680572</v>
      </c>
      <c r="AF429" s="128">
        <v>3.9891495133237593</v>
      </c>
      <c r="AG429" s="127">
        <v>3.8</v>
      </c>
      <c r="AH429" s="127">
        <v>3.694399290675336</v>
      </c>
      <c r="AI429" s="121"/>
    </row>
    <row r="430" spans="1:35" ht="16" x14ac:dyDescent="0.15">
      <c r="A430" s="133" t="s">
        <v>1411</v>
      </c>
      <c r="B430" s="133" t="s">
        <v>1412</v>
      </c>
      <c r="C430" s="133" t="s">
        <v>1413</v>
      </c>
      <c r="D430" s="133" t="s">
        <v>94</v>
      </c>
      <c r="E430" s="133" t="s">
        <v>74</v>
      </c>
      <c r="F430" s="127" t="s">
        <v>52</v>
      </c>
      <c r="G430" s="127">
        <v>6.9486735060351918</v>
      </c>
      <c r="H430" s="127">
        <v>11.118249113022145</v>
      </c>
      <c r="I430" s="127">
        <v>4.4175229285470294</v>
      </c>
      <c r="J430" s="127">
        <v>4.5590678008758232</v>
      </c>
      <c r="K430" s="127">
        <v>4.2411332153903487</v>
      </c>
      <c r="L430" s="127">
        <v>8.1383132251919363</v>
      </c>
      <c r="M430" s="127">
        <v>7.3037666552784373</v>
      </c>
      <c r="N430" s="127">
        <v>4.9490075120640853</v>
      </c>
      <c r="O430" s="127">
        <v>4.8929170735407155</v>
      </c>
      <c r="P430" s="127">
        <v>3.7689804772234083</v>
      </c>
      <c r="Q430" s="127">
        <v>3.3019771796881798</v>
      </c>
      <c r="R430" s="127">
        <v>2.9502280756485959</v>
      </c>
      <c r="S430" s="127">
        <v>2.8984438984439151</v>
      </c>
      <c r="T430" s="127">
        <v>2.7969022357707445</v>
      </c>
      <c r="U430" s="127">
        <v>0</v>
      </c>
      <c r="V430" s="127">
        <v>0</v>
      </c>
      <c r="W430" s="127">
        <v>0</v>
      </c>
      <c r="X430" s="143">
        <v>0</v>
      </c>
      <c r="Y430" s="127">
        <v>1.9496256378094268</v>
      </c>
      <c r="Z430" s="127">
        <v>3.9499965823909688</v>
      </c>
      <c r="AA430" s="143">
        <v>4.9498801800222036</v>
      </c>
      <c r="AB430" s="127">
        <v>4.9503296274896025</v>
      </c>
      <c r="AC430" s="128">
        <v>3.950039135568284</v>
      </c>
      <c r="AD430" s="128">
        <v>3.9498956691531584</v>
      </c>
      <c r="AE430" s="128">
        <v>3.9502034953315861</v>
      </c>
      <c r="AF430" s="128">
        <v>2.9497218580590188</v>
      </c>
      <c r="AG430" s="127">
        <v>4.9000000000000004</v>
      </c>
      <c r="AH430" s="127">
        <v>4.9496616783813137</v>
      </c>
      <c r="AI430" s="121"/>
    </row>
    <row r="431" spans="1:35" ht="17" x14ac:dyDescent="0.15">
      <c r="A431" s="133" t="s">
        <v>1414</v>
      </c>
      <c r="B431" s="133" t="s">
        <v>52</v>
      </c>
      <c r="C431" s="133" t="s">
        <v>1415</v>
      </c>
      <c r="D431" s="133" t="s">
        <v>194</v>
      </c>
      <c r="E431" s="133" t="s">
        <v>76</v>
      </c>
      <c r="F431" s="127" t="s">
        <v>52</v>
      </c>
      <c r="G431" s="127" t="s">
        <v>52</v>
      </c>
      <c r="H431" s="127" t="s">
        <v>52</v>
      </c>
      <c r="I431" s="127" t="s">
        <v>52</v>
      </c>
      <c r="J431" s="127" t="s">
        <v>52</v>
      </c>
      <c r="K431" s="127" t="s">
        <v>52</v>
      </c>
      <c r="L431" s="127" t="s">
        <v>52</v>
      </c>
      <c r="M431" s="127" t="s">
        <v>52</v>
      </c>
      <c r="N431" s="127" t="s">
        <v>52</v>
      </c>
      <c r="O431" s="127" t="s">
        <v>52</v>
      </c>
      <c r="P431" s="127" t="s">
        <v>52</v>
      </c>
      <c r="Q431" s="127" t="s">
        <v>52</v>
      </c>
      <c r="R431" s="127" t="s">
        <v>52</v>
      </c>
      <c r="S431" s="127" t="s">
        <v>52</v>
      </c>
      <c r="T431" s="127" t="s">
        <v>52</v>
      </c>
      <c r="U431" s="127" t="s">
        <v>52</v>
      </c>
      <c r="V431" s="127" t="s">
        <v>52</v>
      </c>
      <c r="W431" s="127" t="s">
        <v>52</v>
      </c>
      <c r="X431" s="143" t="s">
        <v>52</v>
      </c>
      <c r="Y431" s="127" t="s">
        <v>52</v>
      </c>
      <c r="Z431" s="127" t="s">
        <v>52</v>
      </c>
      <c r="AA431" s="143" t="s">
        <v>52</v>
      </c>
      <c r="AB431" s="127" t="s">
        <v>52</v>
      </c>
      <c r="AC431" s="128" t="s">
        <v>52</v>
      </c>
      <c r="AD431" s="128" t="s">
        <v>52</v>
      </c>
      <c r="AE431" s="128" t="s">
        <v>52</v>
      </c>
      <c r="AF431" s="128" t="s">
        <v>52</v>
      </c>
      <c r="AG431" s="127" t="s">
        <v>52</v>
      </c>
      <c r="AH431" s="127" t="s">
        <v>52</v>
      </c>
      <c r="AI431" s="121"/>
    </row>
    <row r="432" spans="1:35" ht="16" x14ac:dyDescent="0.15">
      <c r="A432" s="133" t="s">
        <v>1416</v>
      </c>
      <c r="B432" s="133" t="s">
        <v>1417</v>
      </c>
      <c r="C432" s="133" t="s">
        <v>1418</v>
      </c>
      <c r="D432" s="133" t="s">
        <v>94</v>
      </c>
      <c r="E432" s="133" t="s">
        <v>84</v>
      </c>
      <c r="F432" s="127" t="s">
        <v>52</v>
      </c>
      <c r="G432" s="127">
        <v>6.0016556291390799</v>
      </c>
      <c r="H432" s="127">
        <v>3.4752049980476301</v>
      </c>
      <c r="I432" s="127">
        <v>9.5094339622641542</v>
      </c>
      <c r="J432" s="127">
        <v>14.782908339076513</v>
      </c>
      <c r="K432" s="127">
        <v>6.0042029420594361</v>
      </c>
      <c r="L432" s="127">
        <v>14.981591617105636</v>
      </c>
      <c r="M432" s="127">
        <v>8.1527093596059075</v>
      </c>
      <c r="N432" s="127">
        <v>5.9895240264176834</v>
      </c>
      <c r="O432" s="127">
        <v>4.9419853889127694</v>
      </c>
      <c r="P432" s="127">
        <v>4.9959049959049935</v>
      </c>
      <c r="Q432" s="127">
        <v>4.972698907956314</v>
      </c>
      <c r="R432" s="127">
        <v>4.6999814229983201</v>
      </c>
      <c r="S432" s="127">
        <v>3.7437899219304569</v>
      </c>
      <c r="T432" s="127">
        <v>2.9074739182486837</v>
      </c>
      <c r="U432" s="127">
        <v>0</v>
      </c>
      <c r="V432" s="127">
        <v>3.9388399534651768</v>
      </c>
      <c r="W432" s="127">
        <v>1.9827310521266526</v>
      </c>
      <c r="X432" s="143">
        <v>1.9755409219190945</v>
      </c>
      <c r="Y432" s="127">
        <v>1.9680196801967753</v>
      </c>
      <c r="Z432" s="127">
        <v>1.9752714113389747</v>
      </c>
      <c r="AA432" s="143">
        <v>1.9665828774212635</v>
      </c>
      <c r="AB432" s="127">
        <v>2.9727378190255394</v>
      </c>
      <c r="AC432" s="128">
        <v>2.9854950007041081</v>
      </c>
      <c r="AD432" s="128">
        <v>1.9964446875427422</v>
      </c>
      <c r="AE432" s="128">
        <v>1.9841801850113818</v>
      </c>
      <c r="AF432" s="128">
        <v>1.9850138030761209</v>
      </c>
      <c r="AG432" s="127">
        <v>6.4</v>
      </c>
      <c r="AH432" s="127">
        <v>2.9910389924921272</v>
      </c>
      <c r="AI432" s="121"/>
    </row>
    <row r="433" spans="1:35" ht="18" x14ac:dyDescent="0.15">
      <c r="A433" s="133" t="s">
        <v>1419</v>
      </c>
      <c r="B433" s="133" t="s">
        <v>1420</v>
      </c>
      <c r="C433" s="133" t="s">
        <v>1421</v>
      </c>
      <c r="D433" s="133" t="s">
        <v>94</v>
      </c>
      <c r="E433" s="133" t="s">
        <v>80</v>
      </c>
      <c r="F433" s="134" t="s">
        <v>52</v>
      </c>
      <c r="G433" s="134" t="s">
        <v>52</v>
      </c>
      <c r="H433" s="134" t="s">
        <v>52</v>
      </c>
      <c r="I433" s="134" t="s">
        <v>52</v>
      </c>
      <c r="J433" s="134" t="s">
        <v>52</v>
      </c>
      <c r="K433" s="134" t="s">
        <v>52</v>
      </c>
      <c r="L433" s="134" t="s">
        <v>52</v>
      </c>
      <c r="M433" s="134" t="s">
        <v>52</v>
      </c>
      <c r="N433" s="134" t="s">
        <v>52</v>
      </c>
      <c r="O433" s="134" t="s">
        <v>52</v>
      </c>
      <c r="P433" s="134" t="s">
        <v>52</v>
      </c>
      <c r="Q433" s="134" t="s">
        <v>52</v>
      </c>
      <c r="R433" s="134" t="s">
        <v>52</v>
      </c>
      <c r="S433" s="135" t="s">
        <v>52</v>
      </c>
      <c r="T433" s="135" t="s">
        <v>52</v>
      </c>
      <c r="U433" s="135" t="s">
        <v>52</v>
      </c>
      <c r="V433" s="135" t="s">
        <v>52</v>
      </c>
      <c r="W433" s="135" t="s">
        <v>52</v>
      </c>
      <c r="X433" s="135" t="s">
        <v>52</v>
      </c>
      <c r="Y433" s="135" t="s">
        <v>52</v>
      </c>
      <c r="Z433" s="135" t="s">
        <v>52</v>
      </c>
      <c r="AA433" s="135" t="s">
        <v>52</v>
      </c>
      <c r="AB433" s="135" t="s">
        <v>52</v>
      </c>
      <c r="AC433" s="135">
        <v>0</v>
      </c>
      <c r="AD433" s="135">
        <v>0</v>
      </c>
      <c r="AE433" s="135">
        <v>0</v>
      </c>
      <c r="AF433" s="135">
        <v>0</v>
      </c>
      <c r="AG433" s="127" t="s">
        <v>52</v>
      </c>
      <c r="AH433" s="127" t="s">
        <v>52</v>
      </c>
      <c r="AI433" s="147"/>
    </row>
    <row r="434" spans="1:35" ht="16" x14ac:dyDescent="0.15">
      <c r="A434" s="133" t="s">
        <v>1422</v>
      </c>
      <c r="B434" s="133" t="s">
        <v>1423</v>
      </c>
      <c r="C434" s="133" t="s">
        <v>1424</v>
      </c>
      <c r="D434" s="133" t="s">
        <v>94</v>
      </c>
      <c r="E434" s="133" t="s">
        <v>86</v>
      </c>
      <c r="F434" s="127" t="s">
        <v>52</v>
      </c>
      <c r="G434" s="127">
        <v>16.353711790393021</v>
      </c>
      <c r="H434" s="127">
        <v>1.8577594295365003</v>
      </c>
      <c r="I434" s="127">
        <v>4.495210022107571</v>
      </c>
      <c r="J434" s="127">
        <v>4.4781382228490827</v>
      </c>
      <c r="K434" s="127">
        <v>5.9568005399932531</v>
      </c>
      <c r="L434" s="127">
        <v>17.996496257365834</v>
      </c>
      <c r="M434" s="127">
        <v>27.277635308408676</v>
      </c>
      <c r="N434" s="127">
        <v>9.0031813361612052</v>
      </c>
      <c r="O434" s="127">
        <v>4.9518435645490797</v>
      </c>
      <c r="P434" s="127">
        <v>4.9962921764924033</v>
      </c>
      <c r="Q434" s="127">
        <v>4.9880815749977927</v>
      </c>
      <c r="R434" s="127">
        <v>4.7426841574167469</v>
      </c>
      <c r="S434" s="127">
        <v>3.2434168272318544</v>
      </c>
      <c r="T434" s="127">
        <v>2.9004665629860114</v>
      </c>
      <c r="U434" s="127">
        <v>0</v>
      </c>
      <c r="V434" s="127">
        <v>3.9446837451824877</v>
      </c>
      <c r="W434" s="127">
        <v>3.6350418029807372</v>
      </c>
      <c r="X434" s="143">
        <v>1.9501929147667463</v>
      </c>
      <c r="Y434" s="127">
        <v>1.9472923690910138</v>
      </c>
      <c r="Z434" s="127">
        <v>3.3747300215982712</v>
      </c>
      <c r="AA434" s="143">
        <v>3.2645599373204437</v>
      </c>
      <c r="AB434" s="127">
        <v>7.587253414264028</v>
      </c>
      <c r="AC434" s="128">
        <v>14.104372355430183</v>
      </c>
      <c r="AD434" s="128">
        <v>1.9983518747424878</v>
      </c>
      <c r="AE434" s="128">
        <v>7.5742274288022617</v>
      </c>
      <c r="AF434" s="128">
        <v>4.6939541870071348</v>
      </c>
      <c r="AG434" s="127">
        <v>6.7</v>
      </c>
      <c r="AH434" s="127">
        <v>5.4612670139472357</v>
      </c>
      <c r="AI434" s="121"/>
    </row>
    <row r="435" spans="1:35" ht="17" x14ac:dyDescent="0.15">
      <c r="A435" s="144" t="s">
        <v>1425</v>
      </c>
      <c r="B435" s="133" t="s">
        <v>52</v>
      </c>
      <c r="C435" s="144" t="s">
        <v>1426</v>
      </c>
      <c r="D435" s="133" t="s">
        <v>194</v>
      </c>
      <c r="E435" s="133" t="s">
        <v>76</v>
      </c>
      <c r="F435" s="127" t="s">
        <v>52</v>
      </c>
      <c r="G435" s="127" t="s">
        <v>52</v>
      </c>
      <c r="H435" s="127" t="s">
        <v>52</v>
      </c>
      <c r="I435" s="127" t="s">
        <v>52</v>
      </c>
      <c r="J435" s="127" t="s">
        <v>52</v>
      </c>
      <c r="K435" s="127" t="s">
        <v>52</v>
      </c>
      <c r="L435" s="127" t="s">
        <v>52</v>
      </c>
      <c r="M435" s="127" t="s">
        <v>52</v>
      </c>
      <c r="N435" s="127" t="s">
        <v>52</v>
      </c>
      <c r="O435" s="127" t="s">
        <v>52</v>
      </c>
      <c r="P435" s="127" t="s">
        <v>52</v>
      </c>
      <c r="Q435" s="127" t="s">
        <v>52</v>
      </c>
      <c r="R435" s="127" t="s">
        <v>52</v>
      </c>
      <c r="S435" s="127" t="s">
        <v>52</v>
      </c>
      <c r="T435" s="127" t="s">
        <v>52</v>
      </c>
      <c r="U435" s="127" t="s">
        <v>52</v>
      </c>
      <c r="V435" s="127" t="s">
        <v>52</v>
      </c>
      <c r="W435" s="127" t="s">
        <v>52</v>
      </c>
      <c r="X435" s="143" t="s">
        <v>52</v>
      </c>
      <c r="Y435" s="127" t="s">
        <v>52</v>
      </c>
      <c r="Z435" s="127" t="s">
        <v>52</v>
      </c>
      <c r="AA435" s="143" t="s">
        <v>52</v>
      </c>
      <c r="AB435" s="127" t="s">
        <v>52</v>
      </c>
      <c r="AC435" s="128" t="s">
        <v>52</v>
      </c>
      <c r="AD435" s="128" t="s">
        <v>52</v>
      </c>
      <c r="AE435" s="128" t="s">
        <v>52</v>
      </c>
      <c r="AF435" s="128" t="s">
        <v>52</v>
      </c>
      <c r="AG435" s="127" t="s">
        <v>52</v>
      </c>
      <c r="AH435" s="127" t="s">
        <v>52</v>
      </c>
      <c r="AI435" s="130"/>
    </row>
    <row r="436" spans="1:35" ht="16" x14ac:dyDescent="0.15">
      <c r="A436" s="133" t="s">
        <v>1427</v>
      </c>
      <c r="B436" s="133" t="s">
        <v>1428</v>
      </c>
      <c r="C436" s="133" t="s">
        <v>1429</v>
      </c>
      <c r="D436" s="133" t="s">
        <v>94</v>
      </c>
      <c r="E436" s="133" t="s">
        <v>78</v>
      </c>
      <c r="F436" s="127" t="s">
        <v>52</v>
      </c>
      <c r="G436" s="127" t="s">
        <v>52</v>
      </c>
      <c r="H436" s="127">
        <v>11.306035812122417</v>
      </c>
      <c r="I436" s="127">
        <v>6.7673952373967126</v>
      </c>
      <c r="J436" s="127">
        <v>6.3491336539195515</v>
      </c>
      <c r="K436" s="127">
        <v>10.941088654111169</v>
      </c>
      <c r="L436" s="127">
        <v>7.8034831664208042</v>
      </c>
      <c r="M436" s="127">
        <v>18.556837140079452</v>
      </c>
      <c r="N436" s="127">
        <v>2.9348640385510976</v>
      </c>
      <c r="O436" s="127">
        <v>3.9900862535283181</v>
      </c>
      <c r="P436" s="127">
        <v>3.8946791003839962</v>
      </c>
      <c r="Q436" s="127">
        <v>3.30353566616904</v>
      </c>
      <c r="R436" s="127">
        <v>3.4948581700901684</v>
      </c>
      <c r="S436" s="127">
        <v>2.9374952106056469</v>
      </c>
      <c r="T436" s="127">
        <v>2.5013027618551433</v>
      </c>
      <c r="U436" s="127">
        <v>0</v>
      </c>
      <c r="V436" s="127">
        <v>0</v>
      </c>
      <c r="W436" s="127">
        <v>1.9028251870143009</v>
      </c>
      <c r="X436" s="143">
        <v>1.9884541372674924</v>
      </c>
      <c r="Y436" s="127">
        <v>1.991614255765195</v>
      </c>
      <c r="Z436" s="127">
        <v>1.9999238704274669</v>
      </c>
      <c r="AA436" s="143">
        <v>4.9902225672105338</v>
      </c>
      <c r="AB436" s="127">
        <v>5.9899906162026895</v>
      </c>
      <c r="AC436" s="128">
        <v>2.9900599621715207</v>
      </c>
      <c r="AD436" s="128">
        <v>1.9967177242888434</v>
      </c>
      <c r="AE436" s="128">
        <v>4.9936788874841991</v>
      </c>
      <c r="AF436" s="128">
        <v>-6.0812825437554969E-7</v>
      </c>
      <c r="AG436" s="127">
        <v>5</v>
      </c>
      <c r="AH436" s="127">
        <v>4.9940051086899873</v>
      </c>
      <c r="AI436" s="121"/>
    </row>
    <row r="437" spans="1:35" ht="17" x14ac:dyDescent="0.15">
      <c r="A437" s="144" t="s">
        <v>1430</v>
      </c>
      <c r="B437" s="133" t="s">
        <v>52</v>
      </c>
      <c r="C437" s="144" t="s">
        <v>1431</v>
      </c>
      <c r="D437" s="133" t="s">
        <v>194</v>
      </c>
      <c r="E437" s="133" t="s">
        <v>76</v>
      </c>
      <c r="F437" s="127" t="s">
        <v>52</v>
      </c>
      <c r="G437" s="127" t="s">
        <v>52</v>
      </c>
      <c r="H437" s="127" t="s">
        <v>52</v>
      </c>
      <c r="I437" s="127" t="s">
        <v>52</v>
      </c>
      <c r="J437" s="127" t="s">
        <v>52</v>
      </c>
      <c r="K437" s="127" t="s">
        <v>52</v>
      </c>
      <c r="L437" s="127" t="s">
        <v>52</v>
      </c>
      <c r="M437" s="127" t="s">
        <v>52</v>
      </c>
      <c r="N437" s="127" t="s">
        <v>52</v>
      </c>
      <c r="O437" s="127" t="s">
        <v>52</v>
      </c>
      <c r="P437" s="127" t="s">
        <v>52</v>
      </c>
      <c r="Q437" s="127" t="s">
        <v>52</v>
      </c>
      <c r="R437" s="127" t="s">
        <v>52</v>
      </c>
      <c r="S437" s="127" t="s">
        <v>52</v>
      </c>
      <c r="T437" s="127" t="s">
        <v>52</v>
      </c>
      <c r="U437" s="127" t="s">
        <v>52</v>
      </c>
      <c r="V437" s="127" t="s">
        <v>52</v>
      </c>
      <c r="W437" s="127" t="s">
        <v>52</v>
      </c>
      <c r="X437" s="143" t="s">
        <v>52</v>
      </c>
      <c r="Y437" s="127" t="s">
        <v>52</v>
      </c>
      <c r="Z437" s="127" t="s">
        <v>52</v>
      </c>
      <c r="AA437" s="143" t="s">
        <v>52</v>
      </c>
      <c r="AB437" s="127" t="s">
        <v>52</v>
      </c>
      <c r="AC437" s="128" t="s">
        <v>52</v>
      </c>
      <c r="AD437" s="128" t="s">
        <v>52</v>
      </c>
      <c r="AE437" s="128" t="s">
        <v>52</v>
      </c>
      <c r="AF437" s="128" t="s">
        <v>52</v>
      </c>
      <c r="AG437" s="127" t="s">
        <v>52</v>
      </c>
      <c r="AH437" s="127" t="s">
        <v>52</v>
      </c>
      <c r="AI437" s="130"/>
    </row>
    <row r="438" spans="1:35" ht="16" x14ac:dyDescent="0.15">
      <c r="A438" s="133" t="s">
        <v>1432</v>
      </c>
      <c r="B438" s="133" t="s">
        <v>1433</v>
      </c>
      <c r="C438" s="133" t="s">
        <v>1434</v>
      </c>
      <c r="D438" s="133" t="s">
        <v>94</v>
      </c>
      <c r="E438" s="133" t="s">
        <v>78</v>
      </c>
      <c r="F438" s="127" t="s">
        <v>52</v>
      </c>
      <c r="G438" s="127" t="s">
        <v>52</v>
      </c>
      <c r="H438" s="127" t="s">
        <v>52</v>
      </c>
      <c r="I438" s="127">
        <v>4.2507425996107742</v>
      </c>
      <c r="J438" s="127">
        <v>9.0178162048863726</v>
      </c>
      <c r="K438" s="127">
        <v>5.045437476530239</v>
      </c>
      <c r="L438" s="127">
        <v>4.9117739583035558</v>
      </c>
      <c r="M438" s="127">
        <v>15.706906186536543</v>
      </c>
      <c r="N438" s="127">
        <v>1.1261234730778824</v>
      </c>
      <c r="O438" s="127">
        <v>5.2545748931263034</v>
      </c>
      <c r="P438" s="127">
        <v>4.949092518813643</v>
      </c>
      <c r="Q438" s="127">
        <v>4.9540239581575776</v>
      </c>
      <c r="R438" s="127">
        <v>4.9502662513814926</v>
      </c>
      <c r="S438" s="127">
        <v>3.9518653608662078</v>
      </c>
      <c r="T438" s="127">
        <v>2.9506837961044567</v>
      </c>
      <c r="U438" s="127">
        <v>0</v>
      </c>
      <c r="V438" s="127">
        <v>0</v>
      </c>
      <c r="W438" s="127">
        <v>1.747041301022449</v>
      </c>
      <c r="X438" s="143">
        <v>0</v>
      </c>
      <c r="Y438" s="127">
        <v>1.9465105238170466</v>
      </c>
      <c r="Z438" s="127">
        <v>3.9894442719652368</v>
      </c>
      <c r="AA438" s="143">
        <v>4.9858187789222352</v>
      </c>
      <c r="AB438" s="127">
        <v>4.4931039385752713</v>
      </c>
      <c r="AC438" s="128">
        <v>4.4904068580759349</v>
      </c>
      <c r="AD438" s="128">
        <v>3.9914051308764131</v>
      </c>
      <c r="AE438" s="128">
        <v>3.9884791184020982</v>
      </c>
      <c r="AF438" s="128">
        <v>3.9921630807107666</v>
      </c>
      <c r="AG438" s="127">
        <v>5</v>
      </c>
      <c r="AH438" s="127">
        <v>4.985660710346342</v>
      </c>
      <c r="AI438" s="121"/>
    </row>
    <row r="439" spans="1:35" ht="16" x14ac:dyDescent="0.15">
      <c r="A439" s="133" t="s">
        <v>1435</v>
      </c>
      <c r="B439" s="133" t="s">
        <v>1436</v>
      </c>
      <c r="C439" s="133" t="s">
        <v>1437</v>
      </c>
      <c r="D439" s="133" t="s">
        <v>94</v>
      </c>
      <c r="E439" s="133" t="s">
        <v>401</v>
      </c>
      <c r="F439" s="127" t="s">
        <v>52</v>
      </c>
      <c r="G439" s="127">
        <v>0.79612376530708673</v>
      </c>
      <c r="H439" s="127">
        <v>4.0187334806868904</v>
      </c>
      <c r="I439" s="127">
        <v>2.2943073242492176</v>
      </c>
      <c r="J439" s="127">
        <v>2.499963684432231</v>
      </c>
      <c r="K439" s="127">
        <v>6.0939315779031205</v>
      </c>
      <c r="L439" s="127">
        <v>3.67075418770537</v>
      </c>
      <c r="M439" s="127">
        <v>4.3396469527122719</v>
      </c>
      <c r="N439" s="127">
        <v>2.3994171256390757</v>
      </c>
      <c r="O439" s="127">
        <v>1.8005089181268801</v>
      </c>
      <c r="P439" s="127">
        <v>0</v>
      </c>
      <c r="Q439" s="127">
        <v>3.8998270429075603</v>
      </c>
      <c r="R439" s="127">
        <v>3.9997263585159573</v>
      </c>
      <c r="S439" s="127">
        <v>0</v>
      </c>
      <c r="T439" s="127">
        <v>0</v>
      </c>
      <c r="U439" s="127">
        <v>0</v>
      </c>
      <c r="V439" s="127">
        <v>0</v>
      </c>
      <c r="W439" s="127">
        <v>0</v>
      </c>
      <c r="X439" s="143">
        <v>0</v>
      </c>
      <c r="Y439" s="127">
        <v>0</v>
      </c>
      <c r="Z439" s="127">
        <v>1.9996930295787863</v>
      </c>
      <c r="AA439" s="143">
        <v>4.9893591865689313</v>
      </c>
      <c r="AB439" s="127">
        <v>5.989967239967231</v>
      </c>
      <c r="AC439" s="128">
        <v>2.9904086698669952</v>
      </c>
      <c r="AD439" s="128">
        <v>3.9896086357114058</v>
      </c>
      <c r="AE439" s="128">
        <v>4.99003436116198</v>
      </c>
      <c r="AF439" s="128">
        <v>2.9901901833112805</v>
      </c>
      <c r="AG439" s="127">
        <v>5</v>
      </c>
      <c r="AH439" s="127">
        <v>4.9889575620839191</v>
      </c>
      <c r="AI439" s="121"/>
    </row>
    <row r="440" spans="1:35" ht="16" x14ac:dyDescent="0.15">
      <c r="A440" s="133" t="s">
        <v>1438</v>
      </c>
      <c r="B440" s="133" t="s">
        <v>1439</v>
      </c>
      <c r="C440" s="133" t="s">
        <v>1440</v>
      </c>
      <c r="D440" s="133" t="s">
        <v>94</v>
      </c>
      <c r="E440" s="133" t="s">
        <v>76</v>
      </c>
      <c r="F440" s="127" t="s">
        <v>52</v>
      </c>
      <c r="G440" s="127">
        <v>4.8327594687653743</v>
      </c>
      <c r="H440" s="127">
        <v>13.137829912023463</v>
      </c>
      <c r="I440" s="127">
        <v>2.498703991705554</v>
      </c>
      <c r="J440" s="127">
        <v>2.1950232652235684</v>
      </c>
      <c r="K440" s="127">
        <v>4.493714738196573</v>
      </c>
      <c r="L440" s="127">
        <v>5.9960215970446171</v>
      </c>
      <c r="M440" s="127">
        <v>5.9964253798033837</v>
      </c>
      <c r="N440" s="127">
        <v>13.152348031363289</v>
      </c>
      <c r="O440" s="127">
        <v>5.0145294687430066</v>
      </c>
      <c r="P440" s="127">
        <v>4.9808429118773887</v>
      </c>
      <c r="Q440" s="127">
        <v>3.9470127061368032</v>
      </c>
      <c r="R440" s="127">
        <v>3.9011703511053355</v>
      </c>
      <c r="S440" s="127">
        <v>4.6933667083854687</v>
      </c>
      <c r="T440" s="127">
        <v>0</v>
      </c>
      <c r="U440" s="127">
        <v>0</v>
      </c>
      <c r="V440" s="127">
        <v>2.9408248655110611</v>
      </c>
      <c r="W440" s="127">
        <v>1.9393798629659784</v>
      </c>
      <c r="X440" s="143">
        <v>1.9423558897243121</v>
      </c>
      <c r="Y440" s="127">
        <v>1.9388724367212395</v>
      </c>
      <c r="Z440" s="127">
        <v>2.7406270554702905</v>
      </c>
      <c r="AA440" s="143">
        <v>2.667520273154067</v>
      </c>
      <c r="AB440" s="127">
        <v>2.5982124298482567</v>
      </c>
      <c r="AC440" s="128">
        <v>2.5324149108590044</v>
      </c>
      <c r="AD440" s="128">
        <v>1.2892708950800413</v>
      </c>
      <c r="AE440" s="128">
        <v>0</v>
      </c>
      <c r="AF440" s="128">
        <v>2.4384296513045598</v>
      </c>
      <c r="AG440" s="127">
        <v>2.9</v>
      </c>
      <c r="AH440" s="127">
        <v>2.9008975663921581</v>
      </c>
      <c r="AI440" s="121"/>
    </row>
    <row r="441" spans="1:35" ht="16" x14ac:dyDescent="0.15">
      <c r="A441" s="133" t="s">
        <v>1441</v>
      </c>
      <c r="B441" s="133" t="s">
        <v>1442</v>
      </c>
      <c r="C441" s="133" t="s">
        <v>1443</v>
      </c>
      <c r="D441" s="133" t="s">
        <v>94</v>
      </c>
      <c r="E441" s="133" t="s">
        <v>76</v>
      </c>
      <c r="F441" s="127" t="s">
        <v>52</v>
      </c>
      <c r="G441" s="127">
        <v>18.586554407449924</v>
      </c>
      <c r="H441" s="127">
        <v>7.6699655765920909</v>
      </c>
      <c r="I441" s="127">
        <v>5.1753421920271734</v>
      </c>
      <c r="J441" s="127">
        <v>3.0683005604635696</v>
      </c>
      <c r="K441" s="127">
        <v>5.8433179723502207</v>
      </c>
      <c r="L441" s="127">
        <v>15.848136537791689</v>
      </c>
      <c r="M441" s="127">
        <v>7.7269993986770942</v>
      </c>
      <c r="N441" s="127">
        <v>4.1655037677923445</v>
      </c>
      <c r="O441" s="127">
        <v>4.7491459575323347</v>
      </c>
      <c r="P441" s="127">
        <v>2.2509272285458479</v>
      </c>
      <c r="Q441" s="127">
        <v>3.2520325203252014</v>
      </c>
      <c r="R441" s="127">
        <v>3.5009085402786297</v>
      </c>
      <c r="S441" s="127">
        <v>0</v>
      </c>
      <c r="T441" s="127">
        <v>-0.38623595505617914</v>
      </c>
      <c r="U441" s="127">
        <v>-0.88708729878980819</v>
      </c>
      <c r="V441" s="127">
        <v>-0.25487522968407461</v>
      </c>
      <c r="W441" s="127">
        <v>0</v>
      </c>
      <c r="X441" s="143">
        <v>0</v>
      </c>
      <c r="Y441" s="127">
        <v>0</v>
      </c>
      <c r="Z441" s="127">
        <v>0</v>
      </c>
      <c r="AA441" s="143">
        <v>0.99833610648918381</v>
      </c>
      <c r="AB441" s="127">
        <v>1.6533301953400859</v>
      </c>
      <c r="AC441" s="128">
        <v>2.3846732650344205</v>
      </c>
      <c r="AD441" s="128">
        <v>2.8266154107072117</v>
      </c>
      <c r="AE441" s="128">
        <v>1.9352355819451372</v>
      </c>
      <c r="AF441" s="128">
        <v>2.6966992071625113</v>
      </c>
      <c r="AG441" s="127">
        <v>3</v>
      </c>
      <c r="AH441" s="127">
        <v>2.9882712901580897</v>
      </c>
      <c r="AI441" s="121"/>
    </row>
    <row r="442" spans="1:35" ht="17" x14ac:dyDescent="0.15">
      <c r="A442" s="133" t="s">
        <v>1444</v>
      </c>
      <c r="B442" s="133" t="s">
        <v>1445</v>
      </c>
      <c r="C442" s="133" t="s">
        <v>1446</v>
      </c>
      <c r="D442" s="133" t="s">
        <v>194</v>
      </c>
      <c r="E442" s="133" t="s">
        <v>76</v>
      </c>
      <c r="F442" s="127" t="s">
        <v>52</v>
      </c>
      <c r="G442" s="127">
        <v>10.034602076124571</v>
      </c>
      <c r="H442" s="127">
        <v>5.8700209643606058</v>
      </c>
      <c r="I442" s="127">
        <v>3.3663366336633516</v>
      </c>
      <c r="J442" s="127">
        <v>8.3333333333333428</v>
      </c>
      <c r="K442" s="127">
        <v>9.8143236074270419</v>
      </c>
      <c r="L442" s="127">
        <v>14.89533011272141</v>
      </c>
      <c r="M442" s="127">
        <v>9.880868955851426</v>
      </c>
      <c r="N442" s="127">
        <v>6.5051020408163396</v>
      </c>
      <c r="O442" s="127">
        <v>3.9055222887558045</v>
      </c>
      <c r="P442" s="127">
        <v>3.5025933277838135</v>
      </c>
      <c r="Q442" s="127">
        <v>2.8953229398663893</v>
      </c>
      <c r="R442" s="127">
        <v>3.4090909090909207</v>
      </c>
      <c r="S442" s="127">
        <v>0</v>
      </c>
      <c r="T442" s="127">
        <v>1.8838304552590159</v>
      </c>
      <c r="U442" s="127">
        <v>0</v>
      </c>
      <c r="V442" s="127">
        <v>0</v>
      </c>
      <c r="W442" s="127">
        <v>0</v>
      </c>
      <c r="X442" s="143">
        <v>0</v>
      </c>
      <c r="Y442" s="127">
        <v>0</v>
      </c>
      <c r="Z442" s="127">
        <v>1.9517205957884087</v>
      </c>
      <c r="AA442" s="143">
        <v>1.9647355163727953</v>
      </c>
      <c r="AB442" s="127">
        <v>0</v>
      </c>
      <c r="AC442" s="128" t="s">
        <v>52</v>
      </c>
      <c r="AD442" s="128" t="s">
        <v>52</v>
      </c>
      <c r="AE442" s="128" t="s">
        <v>52</v>
      </c>
      <c r="AF442" s="128" t="s">
        <v>52</v>
      </c>
      <c r="AG442" s="127" t="s">
        <v>52</v>
      </c>
      <c r="AH442" s="127" t="s">
        <v>52</v>
      </c>
      <c r="AI442" s="121"/>
    </row>
    <row r="443" spans="1:35" ht="16" x14ac:dyDescent="0.15">
      <c r="A443" s="133" t="s">
        <v>1447</v>
      </c>
      <c r="B443" s="133" t="s">
        <v>1448</v>
      </c>
      <c r="C443" s="133" t="s">
        <v>1449</v>
      </c>
      <c r="D443" s="133" t="s">
        <v>94</v>
      </c>
      <c r="E443" s="133" t="s">
        <v>74</v>
      </c>
      <c r="F443" s="127" t="s">
        <v>52</v>
      </c>
      <c r="G443" s="127">
        <v>13.218876614102086</v>
      </c>
      <c r="H443" s="127">
        <v>7.0258997991864476</v>
      </c>
      <c r="I443" s="127">
        <v>1.947270934064619</v>
      </c>
      <c r="J443" s="127">
        <v>4.513868406460503</v>
      </c>
      <c r="K443" s="127">
        <v>5.9918498199510282</v>
      </c>
      <c r="L443" s="127">
        <v>2.4996006177112662</v>
      </c>
      <c r="M443" s="127">
        <v>2.4999480476299425</v>
      </c>
      <c r="N443" s="127">
        <v>2.4997972589408732</v>
      </c>
      <c r="O443" s="127">
        <v>2.503115295606932</v>
      </c>
      <c r="P443" s="127">
        <v>2.4998793960152312</v>
      </c>
      <c r="Q443" s="127">
        <v>2.5000941300501012</v>
      </c>
      <c r="R443" s="127">
        <v>2.4997244976674153</v>
      </c>
      <c r="S443" s="127">
        <v>2.4996864192663963</v>
      </c>
      <c r="T443" s="127">
        <v>0.49998251809377336</v>
      </c>
      <c r="U443" s="127">
        <v>0</v>
      </c>
      <c r="V443" s="127">
        <v>2.0004174784302791</v>
      </c>
      <c r="W443" s="127">
        <v>-0.53634162147412212</v>
      </c>
      <c r="X443" s="143">
        <v>1.9897639887866747</v>
      </c>
      <c r="Y443" s="127">
        <v>1.9896106516037904</v>
      </c>
      <c r="Z443" s="127">
        <v>3.9897803601598891</v>
      </c>
      <c r="AA443" s="143">
        <v>4.9898554400202855</v>
      </c>
      <c r="AB443" s="127">
        <v>5.9899450449906411</v>
      </c>
      <c r="AC443" s="128">
        <v>2.9898794219661351</v>
      </c>
      <c r="AD443" s="128">
        <v>3.9901801459147457</v>
      </c>
      <c r="AE443" s="128">
        <v>4.9895261845386516</v>
      </c>
      <c r="AF443" s="128">
        <v>2.9902836367321628</v>
      </c>
      <c r="AG443" s="127">
        <v>5</v>
      </c>
      <c r="AH443" s="127">
        <v>4.9896610099992289</v>
      </c>
      <c r="AI443" s="121"/>
    </row>
    <row r="444" spans="1:35" ht="16" x14ac:dyDescent="0.15">
      <c r="A444" s="133" t="s">
        <v>1450</v>
      </c>
      <c r="B444" s="133" t="s">
        <v>1451</v>
      </c>
      <c r="C444" s="133" t="s">
        <v>1452</v>
      </c>
      <c r="D444" s="133" t="s">
        <v>94</v>
      </c>
      <c r="E444" s="133" t="s">
        <v>76</v>
      </c>
      <c r="F444" s="127" t="s">
        <v>52</v>
      </c>
      <c r="G444" s="127">
        <v>14.865039390417138</v>
      </c>
      <c r="H444" s="127">
        <v>6.9709916797841203</v>
      </c>
      <c r="I444" s="127">
        <v>4.372503678789144</v>
      </c>
      <c r="J444" s="127">
        <v>5.9919436052366564</v>
      </c>
      <c r="K444" s="127">
        <v>5.5296912114014134</v>
      </c>
      <c r="L444" s="127">
        <v>5.8251553074637741</v>
      </c>
      <c r="M444" s="127">
        <v>5.9979581419091375</v>
      </c>
      <c r="N444" s="127">
        <v>2.6968456537442904</v>
      </c>
      <c r="O444" s="127">
        <v>2.993356779992169</v>
      </c>
      <c r="P444" s="127">
        <v>2.4434663833662142</v>
      </c>
      <c r="Q444" s="127">
        <v>2.8888888888888999</v>
      </c>
      <c r="R444" s="127">
        <v>3.9020878329733506</v>
      </c>
      <c r="S444" s="127">
        <v>2.8963414634146432</v>
      </c>
      <c r="T444" s="127">
        <v>1.5016835016834875</v>
      </c>
      <c r="U444" s="127">
        <v>0</v>
      </c>
      <c r="V444" s="127">
        <v>0</v>
      </c>
      <c r="W444" s="127">
        <v>0</v>
      </c>
      <c r="X444" s="143">
        <v>-1.9969481854972382</v>
      </c>
      <c r="Y444" s="127">
        <v>0</v>
      </c>
      <c r="Z444" s="127">
        <v>0</v>
      </c>
      <c r="AA444" s="143">
        <v>1.9022474952613111</v>
      </c>
      <c r="AB444" s="127">
        <v>1.8999534976416488</v>
      </c>
      <c r="AC444" s="128">
        <v>1.8971249755525221</v>
      </c>
      <c r="AD444" s="128">
        <v>1.9001919385796429</v>
      </c>
      <c r="AE444" s="128">
        <v>1.9024298361273315</v>
      </c>
      <c r="AF444" s="128">
        <v>1.897720271102886</v>
      </c>
      <c r="AG444" s="127">
        <v>1.9</v>
      </c>
      <c r="AH444" s="127">
        <v>2.9907429385236122</v>
      </c>
      <c r="AI444" s="121"/>
    </row>
    <row r="445" spans="1:35" ht="16" x14ac:dyDescent="0.15">
      <c r="A445" s="133" t="s">
        <v>1453</v>
      </c>
      <c r="B445" s="17" t="s">
        <v>1454</v>
      </c>
      <c r="C445" s="133" t="s">
        <v>1455</v>
      </c>
      <c r="D445" s="133" t="s">
        <v>94</v>
      </c>
      <c r="E445" s="133" t="s">
        <v>82</v>
      </c>
      <c r="F445" s="127" t="s">
        <v>52</v>
      </c>
      <c r="G445" s="127">
        <v>6.4446902654867273</v>
      </c>
      <c r="H445" s="127">
        <v>10.040945274665901</v>
      </c>
      <c r="I445" s="127">
        <v>8.8961922030824923</v>
      </c>
      <c r="J445" s="127">
        <v>5.9007180768029883</v>
      </c>
      <c r="K445" s="127">
        <v>8.9033018867924483</v>
      </c>
      <c r="L445" s="127">
        <v>6.9497082355772193</v>
      </c>
      <c r="M445" s="127">
        <v>14.908666488546388</v>
      </c>
      <c r="N445" s="127">
        <v>0.72936425380898129</v>
      </c>
      <c r="O445" s="127">
        <v>4.5145849278954273</v>
      </c>
      <c r="P445" s="127">
        <v>4.9496088437351204</v>
      </c>
      <c r="Q445" s="127">
        <v>4.9498809326023121</v>
      </c>
      <c r="R445" s="127">
        <v>3.9998311416932495</v>
      </c>
      <c r="S445" s="127">
        <v>2.4527114791362123</v>
      </c>
      <c r="T445" s="127">
        <v>1.9017244282445631</v>
      </c>
      <c r="U445" s="127">
        <v>0</v>
      </c>
      <c r="V445" s="127">
        <v>0</v>
      </c>
      <c r="W445" s="127">
        <v>-0.15163149658341979</v>
      </c>
      <c r="X445" s="143">
        <v>0</v>
      </c>
      <c r="Y445" s="127">
        <v>1.9498661474811385</v>
      </c>
      <c r="Z445" s="127">
        <v>3.9502329844931738</v>
      </c>
      <c r="AA445" s="143">
        <v>4.9501676388187033</v>
      </c>
      <c r="AB445" s="127">
        <v>5.9499010975545774</v>
      </c>
      <c r="AC445" s="128">
        <v>2.9499719128969426</v>
      </c>
      <c r="AD445" s="128">
        <v>3.9896327323206915</v>
      </c>
      <c r="AE445" s="128">
        <v>4.990161657471341</v>
      </c>
      <c r="AF445" s="128">
        <v>2.9898134673898715</v>
      </c>
      <c r="AG445" s="127">
        <v>5</v>
      </c>
      <c r="AH445" s="127">
        <v>4.9897024938316967</v>
      </c>
      <c r="AI445" s="121"/>
    </row>
    <row r="446" spans="1:35" ht="16" x14ac:dyDescent="0.15">
      <c r="A446" s="17" t="s">
        <v>1456</v>
      </c>
      <c r="B446" s="133" t="s">
        <v>1457</v>
      </c>
      <c r="C446" s="17" t="s">
        <v>1458</v>
      </c>
      <c r="D446" s="133" t="s">
        <v>94</v>
      </c>
      <c r="E446" s="133" t="s">
        <v>88</v>
      </c>
      <c r="F446" s="127" t="s">
        <v>52</v>
      </c>
      <c r="G446" s="127" t="s">
        <v>52</v>
      </c>
      <c r="H446" s="127" t="s">
        <v>52</v>
      </c>
      <c r="I446" s="127" t="s">
        <v>52</v>
      </c>
      <c r="J446" s="127" t="s">
        <v>52</v>
      </c>
      <c r="K446" s="127" t="s">
        <v>52</v>
      </c>
      <c r="L446" s="127" t="s">
        <v>52</v>
      </c>
      <c r="M446" s="127" t="s">
        <v>52</v>
      </c>
      <c r="N446" s="127" t="s">
        <v>52</v>
      </c>
      <c r="O446" s="127">
        <v>4.8495303814452626</v>
      </c>
      <c r="P446" s="127">
        <v>4.9360146252284949</v>
      </c>
      <c r="Q446" s="127">
        <v>5</v>
      </c>
      <c r="R446" s="127">
        <v>4.9278247884519715</v>
      </c>
      <c r="S446" s="127">
        <v>3.9373814041745732</v>
      </c>
      <c r="T446" s="127">
        <v>2.9058268674882157</v>
      </c>
      <c r="U446" s="127">
        <v>0</v>
      </c>
      <c r="V446" s="127">
        <v>0</v>
      </c>
      <c r="W446" s="127">
        <v>0</v>
      </c>
      <c r="X446" s="143">
        <v>0</v>
      </c>
      <c r="Y446" s="127">
        <v>1.951507983441747</v>
      </c>
      <c r="Z446" s="127">
        <v>1.9866589327146134</v>
      </c>
      <c r="AA446" s="143">
        <v>1.7488980520403929</v>
      </c>
      <c r="AB446" s="127">
        <v>2.7529346003353883</v>
      </c>
      <c r="AC446" s="128">
        <v>2.9919760641914817</v>
      </c>
      <c r="AD446" s="128">
        <v>1.9939257889871831</v>
      </c>
      <c r="AE446" s="128">
        <v>1.9937856033143531</v>
      </c>
      <c r="AF446" s="128">
        <v>1.9928915968519842</v>
      </c>
      <c r="AG446" s="127">
        <v>4.9000000000000004</v>
      </c>
      <c r="AH446" s="127">
        <v>2.9910979228486601</v>
      </c>
      <c r="AI446" s="19"/>
    </row>
    <row r="447" spans="1:35" ht="16" x14ac:dyDescent="0.15">
      <c r="A447" s="133" t="s">
        <v>1459</v>
      </c>
      <c r="B447" s="133" t="s">
        <v>1460</v>
      </c>
      <c r="C447" s="133" t="s">
        <v>1461</v>
      </c>
      <c r="D447" s="133" t="s">
        <v>94</v>
      </c>
      <c r="E447" s="133" t="s">
        <v>76</v>
      </c>
      <c r="F447" s="127" t="s">
        <v>52</v>
      </c>
      <c r="G447" s="127">
        <v>29.826845462830363</v>
      </c>
      <c r="H447" s="127">
        <v>9.9378259125551409</v>
      </c>
      <c r="I447" s="127">
        <v>3.7580954118398182</v>
      </c>
      <c r="J447" s="127">
        <v>4.5186813186813168</v>
      </c>
      <c r="K447" s="127">
        <v>2.481285221633442</v>
      </c>
      <c r="L447" s="127">
        <v>2.9136572554169504</v>
      </c>
      <c r="M447" s="127">
        <v>2.5679878778211958</v>
      </c>
      <c r="N447" s="127">
        <v>4.0510069201461647</v>
      </c>
      <c r="O447" s="127">
        <v>2.9143625765954368</v>
      </c>
      <c r="P447" s="127">
        <v>1.8152773743828021</v>
      </c>
      <c r="Q447" s="127">
        <v>2.6672371986877721</v>
      </c>
      <c r="R447" s="127">
        <v>2.7646568491247479</v>
      </c>
      <c r="S447" s="127">
        <v>2.1292415844261399</v>
      </c>
      <c r="T447" s="127">
        <v>-2.6474286848880979E-2</v>
      </c>
      <c r="U447" s="127">
        <v>0</v>
      </c>
      <c r="V447" s="127">
        <v>0</v>
      </c>
      <c r="W447" s="127">
        <v>-0.27143330023172041</v>
      </c>
      <c r="X447" s="143">
        <v>0</v>
      </c>
      <c r="Y447" s="127">
        <v>2.655337227830401E-2</v>
      </c>
      <c r="Z447" s="127">
        <v>-6.6365808335633325E-3</v>
      </c>
      <c r="AA447" s="143">
        <v>1.9579212849273331</v>
      </c>
      <c r="AB447" s="127">
        <v>2.9162869418044357</v>
      </c>
      <c r="AC447" s="128">
        <v>2.9095509171410461</v>
      </c>
      <c r="AD447" s="128">
        <v>1.8869084204056641</v>
      </c>
      <c r="AE447" s="128">
        <v>3.0041623936779813</v>
      </c>
      <c r="AF447" s="128">
        <v>2.80350805270864</v>
      </c>
      <c r="AG447" s="127">
        <v>-0.1</v>
      </c>
      <c r="AH447" s="127">
        <v>2.9527446844895437</v>
      </c>
      <c r="AI447" s="121"/>
    </row>
    <row r="448" spans="1:35" ht="16" x14ac:dyDescent="0.15">
      <c r="A448" s="133" t="s">
        <v>1462</v>
      </c>
      <c r="B448" s="133" t="s">
        <v>1463</v>
      </c>
      <c r="C448" s="133" t="s">
        <v>1464</v>
      </c>
      <c r="D448" s="133" t="s">
        <v>94</v>
      </c>
      <c r="E448" s="133" t="s">
        <v>86</v>
      </c>
      <c r="F448" s="127" t="s">
        <v>52</v>
      </c>
      <c r="G448" s="127">
        <v>13.686396677050894</v>
      </c>
      <c r="H448" s="127">
        <v>32.298136645962728</v>
      </c>
      <c r="I448" s="127">
        <v>8.8925711129522256</v>
      </c>
      <c r="J448" s="127">
        <v>5.7950798884098589</v>
      </c>
      <c r="K448" s="127">
        <v>13.112789164569108</v>
      </c>
      <c r="L448" s="127">
        <v>6.9513616615449791</v>
      </c>
      <c r="M448" s="127">
        <v>25.334390171405914</v>
      </c>
      <c r="N448" s="127">
        <v>9.4387351778656239</v>
      </c>
      <c r="O448" s="127">
        <v>4.9407685639988586</v>
      </c>
      <c r="P448" s="127">
        <v>4.99036343612336</v>
      </c>
      <c r="Q448" s="127">
        <v>4.9957385432374082</v>
      </c>
      <c r="R448" s="127">
        <v>3.7527318139244414</v>
      </c>
      <c r="S448" s="127">
        <v>3.9419836302359244</v>
      </c>
      <c r="T448" s="127">
        <v>2.8371258178449494</v>
      </c>
      <c r="U448" s="127">
        <v>0</v>
      </c>
      <c r="V448" s="127">
        <v>0</v>
      </c>
      <c r="W448" s="127">
        <v>0</v>
      </c>
      <c r="X448" s="143">
        <v>0</v>
      </c>
      <c r="Y448" s="127">
        <v>0</v>
      </c>
      <c r="Z448" s="127">
        <v>0</v>
      </c>
      <c r="AA448" s="143">
        <v>1.9987613310061381</v>
      </c>
      <c r="AB448" s="127">
        <v>6.2927798631044363</v>
      </c>
      <c r="AC448" s="128">
        <v>12.463647694225166</v>
      </c>
      <c r="AD448" s="128">
        <v>3.9388622090875458</v>
      </c>
      <c r="AE448" s="128">
        <v>5.9887156248611619</v>
      </c>
      <c r="AF448" s="128">
        <v>4.1916418661189585</v>
      </c>
      <c r="AG448" s="127">
        <v>4.8</v>
      </c>
      <c r="AH448" s="127">
        <v>4.9890624400353074</v>
      </c>
      <c r="AI448" s="121"/>
    </row>
    <row r="449" spans="1:35" ht="16" x14ac:dyDescent="0.15">
      <c r="A449" s="133" t="s">
        <v>1465</v>
      </c>
      <c r="B449" s="133" t="s">
        <v>1466</v>
      </c>
      <c r="C449" s="133" t="s">
        <v>1467</v>
      </c>
      <c r="D449" s="133" t="s">
        <v>94</v>
      </c>
      <c r="E449" s="133" t="s">
        <v>76</v>
      </c>
      <c r="F449" s="127" t="s">
        <v>52</v>
      </c>
      <c r="G449" s="127">
        <v>1.7870957759554358</v>
      </c>
      <c r="H449" s="127">
        <v>-11.073953028805946</v>
      </c>
      <c r="I449" s="127">
        <v>0</v>
      </c>
      <c r="J449" s="127">
        <v>0</v>
      </c>
      <c r="K449" s="127">
        <v>9.0000000000000142</v>
      </c>
      <c r="L449" s="127">
        <v>9.5036462008938969</v>
      </c>
      <c r="M449" s="127">
        <v>9.0010741138560633</v>
      </c>
      <c r="N449" s="127">
        <v>4.9993430561030152</v>
      </c>
      <c r="O449" s="127">
        <v>4.0167678158042861</v>
      </c>
      <c r="P449" s="127">
        <v>2.4781954887218092</v>
      </c>
      <c r="Q449" s="127">
        <v>2.5004402183483023</v>
      </c>
      <c r="R449" s="127">
        <v>3.899673595602124</v>
      </c>
      <c r="S449" s="127">
        <v>3.9021164021164196</v>
      </c>
      <c r="T449" s="127">
        <v>0</v>
      </c>
      <c r="U449" s="127">
        <v>0</v>
      </c>
      <c r="V449" s="127">
        <v>0</v>
      </c>
      <c r="W449" s="127">
        <v>0</v>
      </c>
      <c r="X449" s="143">
        <v>0</v>
      </c>
      <c r="Y449" s="127">
        <v>0</v>
      </c>
      <c r="Z449" s="127">
        <v>2.6522384892849526</v>
      </c>
      <c r="AA449" s="143">
        <v>2.5837122778007426</v>
      </c>
      <c r="AB449" s="127">
        <v>2.9921418496876795</v>
      </c>
      <c r="AC449" s="128">
        <v>2.9883595813361863</v>
      </c>
      <c r="AD449" s="128">
        <v>2.374507289737382</v>
      </c>
      <c r="AE449" s="128">
        <v>2.3194322029967065</v>
      </c>
      <c r="AF449" s="128">
        <v>2.2668540599356213</v>
      </c>
      <c r="AG449" s="127">
        <v>3</v>
      </c>
      <c r="AH449" s="127">
        <v>2.9916921355085826</v>
      </c>
      <c r="AI449" s="121"/>
    </row>
    <row r="450" spans="1:35" ht="16" x14ac:dyDescent="0.15">
      <c r="A450" s="133" t="s">
        <v>1468</v>
      </c>
      <c r="B450" s="133" t="s">
        <v>1469</v>
      </c>
      <c r="C450" s="133" t="s">
        <v>1470</v>
      </c>
      <c r="D450" s="133" t="s">
        <v>94</v>
      </c>
      <c r="E450" s="133" t="s">
        <v>74</v>
      </c>
      <c r="F450" s="127" t="s">
        <v>52</v>
      </c>
      <c r="G450" s="127">
        <v>3.5452472936262041</v>
      </c>
      <c r="H450" s="127">
        <v>3.8457481872115977</v>
      </c>
      <c r="I450" s="127">
        <v>5.057955742887259</v>
      </c>
      <c r="J450" s="127">
        <v>3.9588645454435607</v>
      </c>
      <c r="K450" s="127">
        <v>7.3058458390970316</v>
      </c>
      <c r="L450" s="127">
        <v>5.9223069590085657</v>
      </c>
      <c r="M450" s="127">
        <v>4.1849476881538976</v>
      </c>
      <c r="N450" s="127">
        <v>3.6968322682608346</v>
      </c>
      <c r="O450" s="127">
        <v>4.3005765025511948</v>
      </c>
      <c r="P450" s="127">
        <v>4.9900163369032526</v>
      </c>
      <c r="Q450" s="127">
        <v>4.7502550182402956</v>
      </c>
      <c r="R450" s="127">
        <v>4.5001774322662698</v>
      </c>
      <c r="S450" s="127">
        <v>4.2503119422551379</v>
      </c>
      <c r="T450" s="127">
        <v>3.2498030422398756</v>
      </c>
      <c r="U450" s="127">
        <v>0</v>
      </c>
      <c r="V450" s="127">
        <v>0</v>
      </c>
      <c r="W450" s="127">
        <v>2.4996698410835023</v>
      </c>
      <c r="X450" s="143">
        <v>0</v>
      </c>
      <c r="Y450" s="127">
        <v>0</v>
      </c>
      <c r="Z450" s="127">
        <v>3.7500447371246581</v>
      </c>
      <c r="AA450" s="143">
        <v>4.9902031129263724</v>
      </c>
      <c r="AB450" s="127">
        <v>4.9902416265270144</v>
      </c>
      <c r="AC450" s="128">
        <v>2.75018620400449</v>
      </c>
      <c r="AD450" s="128">
        <v>2.9896750220814283</v>
      </c>
      <c r="AE450" s="128">
        <v>3.4996717394261698</v>
      </c>
      <c r="AF450" s="128">
        <v>3.5001668666780885</v>
      </c>
      <c r="AG450" s="127">
        <v>4</v>
      </c>
      <c r="AH450" s="127">
        <v>4.9898853674983155</v>
      </c>
      <c r="AI450" s="121"/>
    </row>
    <row r="451" spans="1:35" ht="17" x14ac:dyDescent="0.15">
      <c r="A451" s="144" t="s">
        <v>1471</v>
      </c>
      <c r="B451" s="133" t="s">
        <v>52</v>
      </c>
      <c r="C451" s="133" t="s">
        <v>1472</v>
      </c>
      <c r="D451" s="133" t="s">
        <v>194</v>
      </c>
      <c r="E451" s="133" t="s">
        <v>76</v>
      </c>
      <c r="F451" s="127" t="s">
        <v>52</v>
      </c>
      <c r="G451" s="127" t="s">
        <v>52</v>
      </c>
      <c r="H451" s="127" t="s">
        <v>52</v>
      </c>
      <c r="I451" s="127" t="s">
        <v>52</v>
      </c>
      <c r="J451" s="127" t="s">
        <v>52</v>
      </c>
      <c r="K451" s="127" t="s">
        <v>52</v>
      </c>
      <c r="L451" s="127" t="s">
        <v>52</v>
      </c>
      <c r="M451" s="127" t="s">
        <v>52</v>
      </c>
      <c r="N451" s="127" t="s">
        <v>52</v>
      </c>
      <c r="O451" s="127" t="s">
        <v>52</v>
      </c>
      <c r="P451" s="127" t="s">
        <v>52</v>
      </c>
      <c r="Q451" s="127" t="s">
        <v>52</v>
      </c>
      <c r="R451" s="127" t="s">
        <v>52</v>
      </c>
      <c r="S451" s="127" t="s">
        <v>52</v>
      </c>
      <c r="T451" s="127" t="s">
        <v>52</v>
      </c>
      <c r="U451" s="127" t="s">
        <v>52</v>
      </c>
      <c r="V451" s="127" t="s">
        <v>52</v>
      </c>
      <c r="W451" s="127" t="s">
        <v>52</v>
      </c>
      <c r="X451" s="143" t="s">
        <v>52</v>
      </c>
      <c r="Y451" s="127" t="s">
        <v>52</v>
      </c>
      <c r="Z451" s="127" t="s">
        <v>52</v>
      </c>
      <c r="AA451" s="143" t="s">
        <v>52</v>
      </c>
      <c r="AB451" s="127" t="s">
        <v>52</v>
      </c>
      <c r="AC451" s="128" t="s">
        <v>52</v>
      </c>
      <c r="AD451" s="128" t="s">
        <v>52</v>
      </c>
      <c r="AE451" s="128" t="s">
        <v>52</v>
      </c>
      <c r="AF451" s="128" t="s">
        <v>52</v>
      </c>
      <c r="AG451" s="127" t="s">
        <v>52</v>
      </c>
      <c r="AH451" s="127" t="s">
        <v>52</v>
      </c>
      <c r="AI451" s="130"/>
    </row>
    <row r="452" spans="1:35" ht="16" x14ac:dyDescent="0.15">
      <c r="A452" s="133" t="s">
        <v>1473</v>
      </c>
      <c r="B452" s="133" t="s">
        <v>1474</v>
      </c>
      <c r="C452" s="133" t="s">
        <v>1475</v>
      </c>
      <c r="D452" s="133" t="s">
        <v>94</v>
      </c>
      <c r="E452" s="133" t="s">
        <v>78</v>
      </c>
      <c r="F452" s="127" t="s">
        <v>52</v>
      </c>
      <c r="G452" s="127">
        <v>6.138483735946636</v>
      </c>
      <c r="H452" s="127">
        <v>1.403806293574533</v>
      </c>
      <c r="I452" s="127">
        <v>4.4663596182689389</v>
      </c>
      <c r="J452" s="127">
        <v>5.9538027596371279</v>
      </c>
      <c r="K452" s="127">
        <v>5.4189850345356803</v>
      </c>
      <c r="L452" s="127">
        <v>4.5034182298006016</v>
      </c>
      <c r="M452" s="127">
        <v>4.9004027430064241</v>
      </c>
      <c r="N452" s="127">
        <v>1.0666998713319202</v>
      </c>
      <c r="O452" s="127">
        <v>3.9014373716632349</v>
      </c>
      <c r="P452" s="127">
        <v>4.4990118577075151</v>
      </c>
      <c r="Q452" s="127">
        <v>3.8996529649277107</v>
      </c>
      <c r="R452" s="127">
        <v>4.4995767995121838</v>
      </c>
      <c r="S452" s="127">
        <v>4.2997361109901533</v>
      </c>
      <c r="T452" s="127">
        <v>1.9998663972344133</v>
      </c>
      <c r="U452" s="127">
        <v>0</v>
      </c>
      <c r="V452" s="127">
        <v>3.4898856352279637</v>
      </c>
      <c r="W452" s="127">
        <v>1.9000759397544584</v>
      </c>
      <c r="X452" s="143">
        <v>1.9003555403747985</v>
      </c>
      <c r="Y452" s="127">
        <v>1.8999588621577468</v>
      </c>
      <c r="Z452" s="127">
        <v>3.9002691387559851</v>
      </c>
      <c r="AA452" s="143">
        <v>4.9000913820272274</v>
      </c>
      <c r="AB452" s="127">
        <v>5.8997029913504084</v>
      </c>
      <c r="AC452" s="128">
        <v>2.8998367748788834</v>
      </c>
      <c r="AD452" s="128">
        <v>3.9001668082963459</v>
      </c>
      <c r="AE452" s="128">
        <v>3.8997703879172017</v>
      </c>
      <c r="AF452" s="128">
        <v>2.8997422710468936</v>
      </c>
      <c r="AG452" s="127">
        <v>4.9000000000000004</v>
      </c>
      <c r="AH452" s="127">
        <v>4.9498157931697557</v>
      </c>
      <c r="AI452" s="121"/>
    </row>
    <row r="453" spans="1:35" ht="17" x14ac:dyDescent="0.15">
      <c r="A453" s="144" t="s">
        <v>1476</v>
      </c>
      <c r="B453" s="133" t="s">
        <v>52</v>
      </c>
      <c r="C453" s="144" t="s">
        <v>1477</v>
      </c>
      <c r="D453" s="133" t="s">
        <v>194</v>
      </c>
      <c r="E453" s="133" t="s">
        <v>76</v>
      </c>
      <c r="F453" s="127" t="s">
        <v>52</v>
      </c>
      <c r="G453" s="127" t="s">
        <v>52</v>
      </c>
      <c r="H453" s="127" t="s">
        <v>52</v>
      </c>
      <c r="I453" s="127" t="s">
        <v>52</v>
      </c>
      <c r="J453" s="127" t="s">
        <v>52</v>
      </c>
      <c r="K453" s="127" t="s">
        <v>52</v>
      </c>
      <c r="L453" s="127" t="s">
        <v>52</v>
      </c>
      <c r="M453" s="127" t="s">
        <v>52</v>
      </c>
      <c r="N453" s="127" t="s">
        <v>52</v>
      </c>
      <c r="O453" s="127" t="s">
        <v>52</v>
      </c>
      <c r="P453" s="127" t="s">
        <v>52</v>
      </c>
      <c r="Q453" s="127" t="s">
        <v>52</v>
      </c>
      <c r="R453" s="127" t="s">
        <v>52</v>
      </c>
      <c r="S453" s="127" t="s">
        <v>52</v>
      </c>
      <c r="T453" s="127" t="s">
        <v>52</v>
      </c>
      <c r="U453" s="127" t="s">
        <v>52</v>
      </c>
      <c r="V453" s="127" t="s">
        <v>52</v>
      </c>
      <c r="W453" s="127" t="s">
        <v>52</v>
      </c>
      <c r="X453" s="143" t="s">
        <v>52</v>
      </c>
      <c r="Y453" s="127" t="s">
        <v>52</v>
      </c>
      <c r="Z453" s="127" t="s">
        <v>52</v>
      </c>
      <c r="AA453" s="143" t="s">
        <v>52</v>
      </c>
      <c r="AB453" s="127" t="s">
        <v>52</v>
      </c>
      <c r="AC453" s="128" t="s">
        <v>52</v>
      </c>
      <c r="AD453" s="128" t="s">
        <v>52</v>
      </c>
      <c r="AE453" s="128" t="s">
        <v>52</v>
      </c>
      <c r="AF453" s="128" t="s">
        <v>52</v>
      </c>
      <c r="AG453" s="127" t="s">
        <v>52</v>
      </c>
      <c r="AH453" s="127" t="s">
        <v>52</v>
      </c>
      <c r="AI453" s="130"/>
    </row>
    <row r="454" spans="1:35" ht="16" x14ac:dyDescent="0.15">
      <c r="A454" s="133" t="s">
        <v>1478</v>
      </c>
      <c r="B454" s="133" t="s">
        <v>1479</v>
      </c>
      <c r="C454" s="133" t="s">
        <v>1480</v>
      </c>
      <c r="D454" s="133" t="s">
        <v>94</v>
      </c>
      <c r="E454" s="133" t="s">
        <v>78</v>
      </c>
      <c r="F454" s="127" t="s">
        <v>52</v>
      </c>
      <c r="G454" s="127" t="s">
        <v>52</v>
      </c>
      <c r="H454" s="127">
        <v>7.6080691642651317</v>
      </c>
      <c r="I454" s="127">
        <v>5.8807775922366829</v>
      </c>
      <c r="J454" s="127">
        <v>4.7209534153635673</v>
      </c>
      <c r="K454" s="127">
        <v>7.7915435326210343</v>
      </c>
      <c r="L454" s="127">
        <v>7.4972320345863892</v>
      </c>
      <c r="M454" s="127">
        <v>10.674873706410338</v>
      </c>
      <c r="N454" s="127">
        <v>-7.6444129312449149E-2</v>
      </c>
      <c r="O454" s="127">
        <v>4.9050369762620107</v>
      </c>
      <c r="P454" s="127">
        <v>4.8986968515171867</v>
      </c>
      <c r="Q454" s="127">
        <v>4.8996493773425271</v>
      </c>
      <c r="R454" s="127">
        <v>2.6989386735820915</v>
      </c>
      <c r="S454" s="127">
        <v>3.9494973111994511</v>
      </c>
      <c r="T454" s="127">
        <v>2.8853420664339353</v>
      </c>
      <c r="U454" s="127">
        <v>0</v>
      </c>
      <c r="V454" s="127">
        <v>3.4900091819334449</v>
      </c>
      <c r="W454" s="127">
        <v>0</v>
      </c>
      <c r="X454" s="143">
        <v>0</v>
      </c>
      <c r="Y454" s="127">
        <v>0</v>
      </c>
      <c r="Z454" s="127">
        <v>0</v>
      </c>
      <c r="AA454" s="143">
        <v>2.9996789076098818</v>
      </c>
      <c r="AB454" s="127">
        <v>4.0001312594342808</v>
      </c>
      <c r="AC454" s="128">
        <v>2.9896191588047794</v>
      </c>
      <c r="AD454" s="128">
        <v>3.9896754032566983</v>
      </c>
      <c r="AE454" s="128">
        <v>4.9900199600798407</v>
      </c>
      <c r="AF454" s="128">
        <v>2.9898355618537114</v>
      </c>
      <c r="AG454" s="127">
        <v>5</v>
      </c>
      <c r="AH454" s="127">
        <v>4.9898140578976786</v>
      </c>
      <c r="AI454" s="121"/>
    </row>
    <row r="455" spans="1:35" ht="16" x14ac:dyDescent="0.15">
      <c r="A455" s="133" t="s">
        <v>1481</v>
      </c>
      <c r="B455" s="133" t="s">
        <v>1482</v>
      </c>
      <c r="C455" s="133" t="s">
        <v>1483</v>
      </c>
      <c r="D455" s="133" t="s">
        <v>94</v>
      </c>
      <c r="E455" s="133" t="s">
        <v>76</v>
      </c>
      <c r="F455" s="127" t="s">
        <v>52</v>
      </c>
      <c r="G455" s="127">
        <v>-3.6931367887145399</v>
      </c>
      <c r="H455" s="127">
        <v>-5.0032916392363376</v>
      </c>
      <c r="I455" s="127">
        <v>0</v>
      </c>
      <c r="J455" s="127">
        <v>1.7325017325006797E-2</v>
      </c>
      <c r="K455" s="127">
        <v>9.7003291183093836</v>
      </c>
      <c r="L455" s="127">
        <v>3.0001579030475227</v>
      </c>
      <c r="M455" s="127">
        <v>58.270734324697202</v>
      </c>
      <c r="N455" s="127">
        <v>3.448275862068968</v>
      </c>
      <c r="O455" s="127">
        <v>3.726591760299641</v>
      </c>
      <c r="P455" s="127">
        <v>3.7461635674309548</v>
      </c>
      <c r="Q455" s="127">
        <v>3.5238841033672657</v>
      </c>
      <c r="R455" s="127">
        <v>3.4795763993948441</v>
      </c>
      <c r="S455" s="127">
        <v>3.5006497725796066</v>
      </c>
      <c r="T455" s="127">
        <v>1.4988621203798118</v>
      </c>
      <c r="U455" s="127">
        <v>0</v>
      </c>
      <c r="V455" s="127">
        <v>-0.99737126952219057</v>
      </c>
      <c r="W455" s="127">
        <v>0</v>
      </c>
      <c r="X455" s="143">
        <v>0</v>
      </c>
      <c r="Y455" s="127">
        <v>0</v>
      </c>
      <c r="Z455" s="127">
        <v>3.9047247169074595</v>
      </c>
      <c r="AA455" s="143">
        <v>1.9992484028560575</v>
      </c>
      <c r="AB455" s="127">
        <v>1.0021369095866151</v>
      </c>
      <c r="AC455" s="128">
        <v>1.4955861968337425</v>
      </c>
      <c r="AD455" s="128">
        <v>3.5940195514663653</v>
      </c>
      <c r="AE455" s="128">
        <v>3.469331112961421</v>
      </c>
      <c r="AF455" s="128">
        <v>3.3529104077253109</v>
      </c>
      <c r="AG455" s="127">
        <v>3.2</v>
      </c>
      <c r="AH455" s="127">
        <v>3.1422825540472599</v>
      </c>
      <c r="AI455" s="121"/>
    </row>
    <row r="456" spans="1:35" ht="16" x14ac:dyDescent="0.15">
      <c r="A456" s="133" t="s">
        <v>1484</v>
      </c>
      <c r="B456" s="133" t="s">
        <v>1485</v>
      </c>
      <c r="C456" s="133" t="s">
        <v>1486</v>
      </c>
      <c r="D456" s="133" t="s">
        <v>94</v>
      </c>
      <c r="E456" s="133" t="s">
        <v>76</v>
      </c>
      <c r="F456" s="127" t="s">
        <v>52</v>
      </c>
      <c r="G456" s="127">
        <v>6.1448366875618774</v>
      </c>
      <c r="H456" s="127">
        <v>5.1829979019349111</v>
      </c>
      <c r="I456" s="127">
        <v>4.4917257683215155</v>
      </c>
      <c r="J456" s="127">
        <v>3.365384615384599</v>
      </c>
      <c r="K456" s="127">
        <v>1.4979480164158758</v>
      </c>
      <c r="L456" s="127">
        <v>2.5001684749646387</v>
      </c>
      <c r="M456" s="127">
        <v>2.9980276134122334</v>
      </c>
      <c r="N456" s="127">
        <v>2.5022341376228923</v>
      </c>
      <c r="O456" s="127">
        <v>2.4847428073234425</v>
      </c>
      <c r="P456" s="127">
        <v>2.5095703955763611</v>
      </c>
      <c r="Q456" s="127">
        <v>2.5014819205690486</v>
      </c>
      <c r="R456" s="127">
        <v>2.4982650936849637</v>
      </c>
      <c r="S456" s="127">
        <v>3.4980816971338129</v>
      </c>
      <c r="T456" s="127">
        <v>1.902529437418238</v>
      </c>
      <c r="U456" s="127">
        <v>0</v>
      </c>
      <c r="V456" s="127">
        <v>0</v>
      </c>
      <c r="W456" s="127">
        <v>0</v>
      </c>
      <c r="X456" s="143">
        <v>0</v>
      </c>
      <c r="Y456" s="127">
        <v>0</v>
      </c>
      <c r="Z456" s="127">
        <v>1.990049751243772</v>
      </c>
      <c r="AA456" s="143">
        <v>2.6226068712299933</v>
      </c>
      <c r="AB456" s="127">
        <v>2.9900332225913484</v>
      </c>
      <c r="AC456" s="128">
        <v>2.9875930521091831</v>
      </c>
      <c r="AD456" s="128">
        <v>2.4094063222821926</v>
      </c>
      <c r="AE456" s="128">
        <v>2.3527197440240917</v>
      </c>
      <c r="AF456" s="128">
        <v>2.2985702464141138</v>
      </c>
      <c r="AG456" s="127">
        <v>3</v>
      </c>
      <c r="AH456" s="127">
        <v>2.9890474320373626</v>
      </c>
      <c r="AI456" s="121"/>
    </row>
    <row r="457" spans="1:35" ht="16" x14ac:dyDescent="0.15">
      <c r="A457" s="133" t="s">
        <v>1487</v>
      </c>
      <c r="B457" s="17" t="s">
        <v>1488</v>
      </c>
      <c r="C457" s="133" t="s">
        <v>1489</v>
      </c>
      <c r="D457" s="133" t="s">
        <v>94</v>
      </c>
      <c r="E457" s="133" t="s">
        <v>82</v>
      </c>
      <c r="F457" s="127" t="s">
        <v>52</v>
      </c>
      <c r="G457" s="127">
        <v>5.2692530399536679</v>
      </c>
      <c r="H457" s="127">
        <v>9.9926659332599854</v>
      </c>
      <c r="I457" s="127">
        <v>8.4014002333722431</v>
      </c>
      <c r="J457" s="127">
        <v>7.2581885283715195</v>
      </c>
      <c r="K457" s="127">
        <v>6.9247311827957105</v>
      </c>
      <c r="L457" s="127">
        <v>11.946902654867245</v>
      </c>
      <c r="M457" s="127">
        <v>18.481255240148514</v>
      </c>
      <c r="N457" s="127">
        <v>3.8414880711686124</v>
      </c>
      <c r="O457" s="127">
        <v>2.5408878504672856</v>
      </c>
      <c r="P457" s="127">
        <v>4.5001424095699321</v>
      </c>
      <c r="Q457" s="127">
        <v>4.4971381847914955</v>
      </c>
      <c r="R457" s="127">
        <v>3.738480264301856</v>
      </c>
      <c r="S457" s="127">
        <v>2.4472008045591593</v>
      </c>
      <c r="T457" s="127">
        <v>2.3969240837696191</v>
      </c>
      <c r="U457" s="127">
        <v>0</v>
      </c>
      <c r="V457" s="127">
        <v>0</v>
      </c>
      <c r="W457" s="127">
        <v>0</v>
      </c>
      <c r="X457" s="143">
        <v>0</v>
      </c>
      <c r="Y457" s="127">
        <v>0</v>
      </c>
      <c r="Z457" s="127">
        <v>1.9972836941759109</v>
      </c>
      <c r="AA457" s="143">
        <v>2.9999216730633771</v>
      </c>
      <c r="AB457" s="127">
        <v>4.9885931558935281</v>
      </c>
      <c r="AC457" s="128">
        <v>3.991018397798074</v>
      </c>
      <c r="AD457" s="128">
        <v>3.9841192449675988</v>
      </c>
      <c r="AE457" s="128">
        <v>3.9855315158416644</v>
      </c>
      <c r="AF457" s="128">
        <v>2.9889203813450131</v>
      </c>
      <c r="AG457" s="127">
        <v>4</v>
      </c>
      <c r="AH457" s="127">
        <v>4.9858663619414134</v>
      </c>
      <c r="AI457" s="121"/>
    </row>
    <row r="458" spans="1:35" ht="17" x14ac:dyDescent="0.15">
      <c r="A458" s="133" t="s">
        <v>1490</v>
      </c>
      <c r="B458" s="133" t="s">
        <v>1491</v>
      </c>
      <c r="C458" s="133" t="s">
        <v>1492</v>
      </c>
      <c r="D458" s="133" t="s">
        <v>194</v>
      </c>
      <c r="E458" s="133" t="s">
        <v>76</v>
      </c>
      <c r="F458" s="127" t="s">
        <v>52</v>
      </c>
      <c r="G458" s="127">
        <v>2.2123893805309649</v>
      </c>
      <c r="H458" s="127">
        <v>5.0865800865800992</v>
      </c>
      <c r="I458" s="127">
        <v>4.1194644696189471</v>
      </c>
      <c r="J458" s="127">
        <v>2.2749752720079357</v>
      </c>
      <c r="K458" s="127">
        <v>4.7388781431334479</v>
      </c>
      <c r="L458" s="127">
        <v>8.86426592797784</v>
      </c>
      <c r="M458" s="127">
        <v>7.7184054283290919</v>
      </c>
      <c r="N458" s="127">
        <v>4.881889763779526</v>
      </c>
      <c r="O458" s="127">
        <v>4.9716383049716484</v>
      </c>
      <c r="P458" s="127">
        <v>4.9189446916719533</v>
      </c>
      <c r="Q458" s="127">
        <v>2.9311520109066151</v>
      </c>
      <c r="R458" s="127">
        <v>3.9072847682119232</v>
      </c>
      <c r="S458" s="127">
        <v>2.8680688336520035</v>
      </c>
      <c r="T458" s="127">
        <v>2.850061957868661</v>
      </c>
      <c r="U458" s="127">
        <v>0</v>
      </c>
      <c r="V458" s="127">
        <v>0</v>
      </c>
      <c r="W458" s="127">
        <v>0</v>
      </c>
      <c r="X458" s="143">
        <v>0</v>
      </c>
      <c r="Y458" s="127">
        <v>0</v>
      </c>
      <c r="Z458" s="127">
        <v>1.9879518072289049</v>
      </c>
      <c r="AA458" s="143">
        <v>3.2486709982279871</v>
      </c>
      <c r="AB458" s="127">
        <v>3.1464530892448606</v>
      </c>
      <c r="AC458" s="128" t="s">
        <v>52</v>
      </c>
      <c r="AD458" s="128" t="s">
        <v>52</v>
      </c>
      <c r="AE458" s="128" t="s">
        <v>52</v>
      </c>
      <c r="AF458" s="128" t="s">
        <v>52</v>
      </c>
      <c r="AG458" s="127" t="s">
        <v>52</v>
      </c>
      <c r="AH458" s="127" t="s">
        <v>52</v>
      </c>
      <c r="AI458" s="121"/>
    </row>
    <row r="459" spans="1:35" ht="16" x14ac:dyDescent="0.15">
      <c r="A459" s="133" t="s">
        <v>1493</v>
      </c>
      <c r="B459" s="133" t="s">
        <v>1494</v>
      </c>
      <c r="C459" s="133" t="s">
        <v>1495</v>
      </c>
      <c r="D459" s="133" t="s">
        <v>94</v>
      </c>
      <c r="E459" s="133" t="s">
        <v>86</v>
      </c>
      <c r="F459" s="127" t="s">
        <v>52</v>
      </c>
      <c r="G459" s="127">
        <v>13.972055888223551</v>
      </c>
      <c r="H459" s="127">
        <v>1.9264448336252258</v>
      </c>
      <c r="I459" s="127">
        <v>7.2164948453608275</v>
      </c>
      <c r="J459" s="127">
        <v>8.8141025641025834</v>
      </c>
      <c r="K459" s="127">
        <v>9.8674521354933802</v>
      </c>
      <c r="L459" s="127">
        <v>22.252010723860579</v>
      </c>
      <c r="M459" s="127">
        <v>33.223684210526301</v>
      </c>
      <c r="N459" s="127">
        <v>9.4650205761317068</v>
      </c>
      <c r="O459" s="127">
        <v>4.4360902255639019</v>
      </c>
      <c r="P459" s="127">
        <v>4.6796256299496122</v>
      </c>
      <c r="Q459" s="127">
        <v>4.9518569463548658</v>
      </c>
      <c r="R459" s="127">
        <v>8.9777195281782269</v>
      </c>
      <c r="S459" s="127">
        <v>4.2693926638605006</v>
      </c>
      <c r="T459" s="127">
        <v>2.9988465974625171</v>
      </c>
      <c r="U459" s="127">
        <v>0</v>
      </c>
      <c r="V459" s="127">
        <v>3.7513997760358251</v>
      </c>
      <c r="W459" s="127">
        <v>0</v>
      </c>
      <c r="X459" s="143">
        <v>0</v>
      </c>
      <c r="Y459" s="127">
        <v>1.9967620075552972</v>
      </c>
      <c r="Z459" s="127">
        <v>1.9576719576719581</v>
      </c>
      <c r="AA459" s="143">
        <v>1.9719771665801744</v>
      </c>
      <c r="AB459" s="127">
        <v>6.7684478371501378</v>
      </c>
      <c r="AC459" s="128">
        <v>12.678741658722604</v>
      </c>
      <c r="AD459" s="128">
        <v>4.695431472081224</v>
      </c>
      <c r="AE459" s="128">
        <v>6.7070707070707059</v>
      </c>
      <c r="AF459" s="128">
        <v>4.2029534267323028</v>
      </c>
      <c r="AG459" s="127">
        <v>6</v>
      </c>
      <c r="AH459" s="127">
        <v>4.9348869088416647</v>
      </c>
      <c r="AI459" s="121"/>
    </row>
    <row r="460" spans="1:35" ht="16" x14ac:dyDescent="0.15">
      <c r="A460" s="133" t="s">
        <v>1496</v>
      </c>
      <c r="B460" s="133" t="s">
        <v>1497</v>
      </c>
      <c r="C460" s="133" t="s">
        <v>1498</v>
      </c>
      <c r="D460" s="133" t="s">
        <v>94</v>
      </c>
      <c r="E460" s="133" t="s">
        <v>74</v>
      </c>
      <c r="F460" s="127" t="s">
        <v>52</v>
      </c>
      <c r="G460" s="127">
        <v>7.1713556738985318</v>
      </c>
      <c r="H460" s="127">
        <v>9.1856136258328291</v>
      </c>
      <c r="I460" s="127">
        <v>6.0992741746663626</v>
      </c>
      <c r="J460" s="127">
        <v>4.467339732980264</v>
      </c>
      <c r="K460" s="127">
        <v>6.2738470881797781</v>
      </c>
      <c r="L460" s="127">
        <v>7.0004348096154985</v>
      </c>
      <c r="M460" s="127">
        <v>7.500290258910951</v>
      </c>
      <c r="N460" s="127">
        <v>4.9000972027216818</v>
      </c>
      <c r="O460" s="127">
        <v>4.7999011603364607</v>
      </c>
      <c r="P460" s="127">
        <v>4.599711167218473</v>
      </c>
      <c r="Q460" s="127">
        <v>3.4995444768998141</v>
      </c>
      <c r="R460" s="127">
        <v>3.3485485085800804</v>
      </c>
      <c r="S460" s="127">
        <v>2.9002432235461555</v>
      </c>
      <c r="T460" s="127">
        <v>1.1997610717638025</v>
      </c>
      <c r="U460" s="127">
        <v>0</v>
      </c>
      <c r="V460" s="127">
        <v>0</v>
      </c>
      <c r="W460" s="127">
        <v>0</v>
      </c>
      <c r="X460" s="143">
        <v>0</v>
      </c>
      <c r="Y460" s="127">
        <v>0</v>
      </c>
      <c r="Z460" s="127">
        <v>3.9900165266956611</v>
      </c>
      <c r="AA460" s="143">
        <v>4.9899455111572344</v>
      </c>
      <c r="AB460" s="127">
        <v>4.9898827636273957</v>
      </c>
      <c r="AC460" s="128">
        <v>3.990643137197214</v>
      </c>
      <c r="AD460" s="128">
        <v>3.9902948333427446</v>
      </c>
      <c r="AE460" s="128">
        <v>4.989490439360865</v>
      </c>
      <c r="AF460" s="128">
        <v>2.9900741201471948</v>
      </c>
      <c r="AG460" s="127">
        <v>3</v>
      </c>
      <c r="AH460" s="127">
        <v>4.9898602423768601</v>
      </c>
      <c r="AI460" s="121"/>
    </row>
    <row r="461" spans="1:35" ht="16" x14ac:dyDescent="0.15">
      <c r="A461" s="133" t="s">
        <v>1499</v>
      </c>
      <c r="B461" s="17" t="s">
        <v>1500</v>
      </c>
      <c r="C461" s="133" t="s">
        <v>1501</v>
      </c>
      <c r="D461" s="133" t="s">
        <v>94</v>
      </c>
      <c r="E461" s="133" t="s">
        <v>82</v>
      </c>
      <c r="F461" s="127" t="s">
        <v>52</v>
      </c>
      <c r="G461" s="127">
        <v>6.0570535365377225</v>
      </c>
      <c r="H461" s="127">
        <v>10.593220338983045</v>
      </c>
      <c r="I461" s="127">
        <v>8.2958520739630188</v>
      </c>
      <c r="J461" s="127">
        <v>5.9375480695277787</v>
      </c>
      <c r="K461" s="127">
        <v>4.5447945404385024</v>
      </c>
      <c r="L461" s="127">
        <v>11.416666666666671</v>
      </c>
      <c r="M461" s="127">
        <v>17.938170032410866</v>
      </c>
      <c r="N461" s="127">
        <v>4.4498467392453165</v>
      </c>
      <c r="O461" s="127">
        <v>3.5215543412264765</v>
      </c>
      <c r="P461" s="127">
        <v>4.9951124144672576</v>
      </c>
      <c r="Q461" s="127">
        <v>4.4409272879620119</v>
      </c>
      <c r="R461" s="127">
        <v>4.7958637903369663</v>
      </c>
      <c r="S461" s="127">
        <v>2.9431779516842624</v>
      </c>
      <c r="T461" s="127">
        <v>2.4954552966451615</v>
      </c>
      <c r="U461" s="127">
        <v>0</v>
      </c>
      <c r="V461" s="127">
        <v>2.9829087391164393</v>
      </c>
      <c r="W461" s="127">
        <v>1.9884139658681477</v>
      </c>
      <c r="X461" s="143">
        <v>1.9880257906048415</v>
      </c>
      <c r="Y461" s="127">
        <v>1.9944306464965811</v>
      </c>
      <c r="Z461" s="127">
        <v>3.9846517119244362</v>
      </c>
      <c r="AA461" s="143">
        <v>4.9886460403065547</v>
      </c>
      <c r="AB461" s="127">
        <v>5.9885096316323105</v>
      </c>
      <c r="AC461" s="128">
        <v>2.9908806836298707</v>
      </c>
      <c r="AD461" s="128">
        <v>3.9876160990712117</v>
      </c>
      <c r="AE461" s="128">
        <v>2.4889841610098773</v>
      </c>
      <c r="AF461" s="128">
        <v>4.9907041598884616</v>
      </c>
      <c r="AG461" s="127">
        <v>3</v>
      </c>
      <c r="AH461" s="127">
        <v>4.9860305179454105</v>
      </c>
      <c r="AI461" s="121"/>
    </row>
    <row r="462" spans="1:35" ht="16" x14ac:dyDescent="0.15">
      <c r="A462" s="133" t="s">
        <v>1502</v>
      </c>
      <c r="B462" s="133" t="s">
        <v>1503</v>
      </c>
      <c r="C462" s="133" t="s">
        <v>1504</v>
      </c>
      <c r="D462" s="133" t="s">
        <v>94</v>
      </c>
      <c r="E462" s="133" t="s">
        <v>76</v>
      </c>
      <c r="F462" s="127" t="s">
        <v>52</v>
      </c>
      <c r="G462" s="127">
        <v>-1.2281994595923607E-2</v>
      </c>
      <c r="H462" s="127">
        <v>10.686647831961665</v>
      </c>
      <c r="I462" s="127">
        <v>1.4870713572300502</v>
      </c>
      <c r="J462" s="127">
        <v>4.7457627118644155</v>
      </c>
      <c r="K462" s="127">
        <v>10.627414135087164</v>
      </c>
      <c r="L462" s="127">
        <v>16.740586958573161</v>
      </c>
      <c r="M462" s="127">
        <v>15.051329722738686</v>
      </c>
      <c r="N462" s="127">
        <v>5.5715590529052008</v>
      </c>
      <c r="O462" s="127">
        <v>4.8449354452282876</v>
      </c>
      <c r="P462" s="127">
        <v>4.887647581566597</v>
      </c>
      <c r="Q462" s="127">
        <v>2.3117889130960947</v>
      </c>
      <c r="R462" s="127">
        <v>4.8207736898142599</v>
      </c>
      <c r="S462" s="127">
        <v>4.8247841543930861</v>
      </c>
      <c r="T462" s="127">
        <v>2.4224806201550422</v>
      </c>
      <c r="U462" s="127">
        <v>0</v>
      </c>
      <c r="V462" s="127">
        <v>-3.1535793125200939E-2</v>
      </c>
      <c r="W462" s="127">
        <v>1.8296529968454252</v>
      </c>
      <c r="X462" s="143">
        <v>1.8897149938042146</v>
      </c>
      <c r="Y462" s="127">
        <v>1.910408432147559</v>
      </c>
      <c r="Z462" s="127">
        <v>2.4663119685744084</v>
      </c>
      <c r="AA462" s="143">
        <v>2.4020963750182034</v>
      </c>
      <c r="AB462" s="127">
        <v>2.9381101317410563</v>
      </c>
      <c r="AC462" s="128">
        <v>2.900285424914828</v>
      </c>
      <c r="AD462" s="128">
        <v>2.2100930565497556</v>
      </c>
      <c r="AE462" s="128">
        <v>2.1885669263766085</v>
      </c>
      <c r="AF462" s="128">
        <v>2.1416945086952794</v>
      </c>
      <c r="AG462" s="127">
        <v>2.9</v>
      </c>
      <c r="AH462" s="127">
        <v>2.9905475880052164</v>
      </c>
      <c r="AI462" s="121"/>
    </row>
    <row r="463" spans="1:35" ht="16" x14ac:dyDescent="0.15">
      <c r="A463" s="133" t="s">
        <v>1505</v>
      </c>
      <c r="B463" s="133" t="s">
        <v>1506</v>
      </c>
      <c r="C463" s="133" t="s">
        <v>1507</v>
      </c>
      <c r="D463" s="133" t="s">
        <v>94</v>
      </c>
      <c r="E463" s="133" t="s">
        <v>86</v>
      </c>
      <c r="F463" s="127" t="s">
        <v>52</v>
      </c>
      <c r="G463" s="127">
        <v>3.9832285115303847</v>
      </c>
      <c r="H463" s="127">
        <v>47.98387096774195</v>
      </c>
      <c r="I463" s="127">
        <v>13.896457765667563</v>
      </c>
      <c r="J463" s="127">
        <v>5.5422647527910698</v>
      </c>
      <c r="K463" s="127">
        <v>4.6215841833522404</v>
      </c>
      <c r="L463" s="127">
        <v>16.080885893115067</v>
      </c>
      <c r="M463" s="127">
        <v>40.076731646619663</v>
      </c>
      <c r="N463" s="127">
        <v>8.8607594936708836</v>
      </c>
      <c r="O463" s="127">
        <v>4.8959608323133352</v>
      </c>
      <c r="P463" s="127">
        <v>5.8343057176195998</v>
      </c>
      <c r="Q463" s="127">
        <v>4.9062844542447692</v>
      </c>
      <c r="R463" s="127">
        <v>9.721492380451906</v>
      </c>
      <c r="S463" s="127">
        <v>3.160919540229898</v>
      </c>
      <c r="T463" s="127">
        <v>2.4141132776230165</v>
      </c>
      <c r="U463" s="127">
        <v>0</v>
      </c>
      <c r="V463" s="127">
        <v>2.4932003626473289</v>
      </c>
      <c r="W463" s="127">
        <v>1.9951840385276967</v>
      </c>
      <c r="X463" s="143">
        <v>1.9898819561551484</v>
      </c>
      <c r="Y463" s="127">
        <v>1.9888510959939376</v>
      </c>
      <c r="Z463" s="127">
        <v>1.9917550604474643</v>
      </c>
      <c r="AA463" s="143">
        <v>1.9891911530950601</v>
      </c>
      <c r="AB463" s="127">
        <v>5.343545442401032</v>
      </c>
      <c r="AC463" s="128">
        <v>10.144988798241528</v>
      </c>
      <c r="AD463" s="128">
        <v>3.8377403384886932</v>
      </c>
      <c r="AE463" s="128">
        <v>5.5438518682780797</v>
      </c>
      <c r="AF463" s="128">
        <v>3.5017683930384846</v>
      </c>
      <c r="AG463" s="127">
        <v>5.0999999999999996</v>
      </c>
      <c r="AH463" s="127">
        <v>4.1858518208455422</v>
      </c>
      <c r="AI463" s="121"/>
    </row>
    <row r="464" spans="1:35" ht="16" x14ac:dyDescent="0.15">
      <c r="A464" s="133" t="s">
        <v>1508</v>
      </c>
      <c r="B464" s="133" t="s">
        <v>1509</v>
      </c>
      <c r="C464" s="133" t="s">
        <v>1510</v>
      </c>
      <c r="D464" s="133" t="s">
        <v>94</v>
      </c>
      <c r="E464" s="133" t="s">
        <v>86</v>
      </c>
      <c r="F464" s="127" t="s">
        <v>52</v>
      </c>
      <c r="G464" s="127">
        <v>12.328767123287648</v>
      </c>
      <c r="H464" s="127">
        <v>-1.3937282229965149</v>
      </c>
      <c r="I464" s="127">
        <v>4.4169611307420524</v>
      </c>
      <c r="J464" s="127">
        <v>4.3993231810490698</v>
      </c>
      <c r="K464" s="127">
        <v>6.482982171799037</v>
      </c>
      <c r="L464" s="127">
        <v>18.112633181126327</v>
      </c>
      <c r="M464" s="127">
        <v>39.948453608247405</v>
      </c>
      <c r="N464" s="127">
        <v>7.550644567219166</v>
      </c>
      <c r="O464" s="127">
        <v>4.8801369863013662</v>
      </c>
      <c r="P464" s="127">
        <v>4.9795918367346843</v>
      </c>
      <c r="Q464" s="127">
        <v>5.9875583203732532</v>
      </c>
      <c r="R464" s="127">
        <v>4.9156272927366018</v>
      </c>
      <c r="S464" s="127">
        <v>4.6853146853146797</v>
      </c>
      <c r="T464" s="127">
        <v>2.7388109552438209</v>
      </c>
      <c r="U464" s="127">
        <v>0</v>
      </c>
      <c r="V464" s="127">
        <v>0</v>
      </c>
      <c r="W464" s="127">
        <v>0</v>
      </c>
      <c r="X464" s="143">
        <v>1.9505851755526882</v>
      </c>
      <c r="Y464" s="127">
        <v>1.9770408163265252</v>
      </c>
      <c r="Z464" s="127">
        <v>3.4743937182961648</v>
      </c>
      <c r="AA464" s="143">
        <v>3.3577328587737654</v>
      </c>
      <c r="AB464" s="127">
        <v>7.7967643427977462</v>
      </c>
      <c r="AC464" s="128">
        <v>14.465674160689534</v>
      </c>
      <c r="AD464" s="128">
        <v>5.2656521510189069</v>
      </c>
      <c r="AE464" s="128">
        <v>7.5033765194337452</v>
      </c>
      <c r="AF464" s="128">
        <v>4.6531106044390675</v>
      </c>
      <c r="AG464" s="127">
        <v>6.7</v>
      </c>
      <c r="AH464" s="127">
        <v>5.4186986786711682</v>
      </c>
      <c r="AI464" s="121"/>
    </row>
    <row r="465" spans="1:35" ht="16" x14ac:dyDescent="0.15">
      <c r="A465" s="133" t="s">
        <v>1511</v>
      </c>
      <c r="B465" s="133" t="s">
        <v>1512</v>
      </c>
      <c r="C465" s="133" t="s">
        <v>1513</v>
      </c>
      <c r="D465" s="133" t="s">
        <v>94</v>
      </c>
      <c r="E465" s="133" t="s">
        <v>227</v>
      </c>
      <c r="F465" s="127" t="s">
        <v>52</v>
      </c>
      <c r="G465" s="127">
        <v>4.7540392246207404</v>
      </c>
      <c r="H465" s="127">
        <v>9.7254191209786995</v>
      </c>
      <c r="I465" s="127">
        <v>6.3097735418972292</v>
      </c>
      <c r="J465" s="127">
        <v>4.5011730706483633</v>
      </c>
      <c r="K465" s="127">
        <v>7.3121413066103571</v>
      </c>
      <c r="L465" s="127">
        <v>8.2354245178452743</v>
      </c>
      <c r="M465" s="127">
        <v>11.897081413210444</v>
      </c>
      <c r="N465" s="127">
        <v>7.4015603907840983</v>
      </c>
      <c r="O465" s="127">
        <v>4.7963444250351301</v>
      </c>
      <c r="P465" s="127">
        <v>3.8999054753168707</v>
      </c>
      <c r="Q465" s="127">
        <v>4.8980669901392986</v>
      </c>
      <c r="R465" s="127">
        <v>3.39920358851451</v>
      </c>
      <c r="S465" s="127">
        <v>2.8978318121144468</v>
      </c>
      <c r="T465" s="127">
        <v>0</v>
      </c>
      <c r="U465" s="127">
        <v>0</v>
      </c>
      <c r="V465" s="127">
        <v>0</v>
      </c>
      <c r="W465" s="127">
        <v>0</v>
      </c>
      <c r="X465" s="143">
        <v>0</v>
      </c>
      <c r="Y465" s="127">
        <v>1.9905512363154854</v>
      </c>
      <c r="Z465" s="127">
        <v>3.9902028188380845</v>
      </c>
      <c r="AA465" s="143">
        <v>3.9899837194119048</v>
      </c>
      <c r="AB465" s="127">
        <v>3.9902726673077371</v>
      </c>
      <c r="AC465" s="128">
        <v>4.9896065784244659</v>
      </c>
      <c r="AD465" s="128">
        <v>3.9896346656378867</v>
      </c>
      <c r="AE465" s="128">
        <v>4.4994470188013755</v>
      </c>
      <c r="AF465" s="128">
        <v>2.9894835554960064</v>
      </c>
      <c r="AG465" s="127">
        <v>5</v>
      </c>
      <c r="AH465" s="127">
        <v>4.989344831004062</v>
      </c>
      <c r="AI465" s="121"/>
    </row>
    <row r="466" spans="1:35" ht="16" x14ac:dyDescent="0.15">
      <c r="A466" s="133" t="s">
        <v>1514</v>
      </c>
      <c r="B466" s="133" t="s">
        <v>1515</v>
      </c>
      <c r="C466" s="133" t="s">
        <v>1516</v>
      </c>
      <c r="D466" s="133" t="s">
        <v>94</v>
      </c>
      <c r="E466" s="133" t="s">
        <v>76</v>
      </c>
      <c r="F466" s="127" t="s">
        <v>52</v>
      </c>
      <c r="G466" s="127">
        <v>49.837133550488602</v>
      </c>
      <c r="H466" s="127">
        <v>13.768115942028984</v>
      </c>
      <c r="I466" s="127">
        <v>4.1401273885350349</v>
      </c>
      <c r="J466" s="127">
        <v>7.6085626911315103</v>
      </c>
      <c r="K466" s="127">
        <v>25.042628168693867</v>
      </c>
      <c r="L466" s="127">
        <v>8.5363636363636317</v>
      </c>
      <c r="M466" s="127">
        <v>-3.3001088868414428</v>
      </c>
      <c r="N466" s="127">
        <v>8.2546556951061092</v>
      </c>
      <c r="O466" s="127">
        <v>4.8967834853576448</v>
      </c>
      <c r="P466" s="127">
        <v>4.9961861174675875</v>
      </c>
      <c r="Q466" s="127">
        <v>2.978568833999276</v>
      </c>
      <c r="R466" s="127">
        <v>4.952380952380949</v>
      </c>
      <c r="S466" s="127">
        <v>4.9001814882032591</v>
      </c>
      <c r="T466" s="127">
        <v>2.4798154555940073</v>
      </c>
      <c r="U466" s="127">
        <v>0</v>
      </c>
      <c r="V466" s="127">
        <v>0</v>
      </c>
      <c r="W466" s="127">
        <v>0</v>
      </c>
      <c r="X466" s="143">
        <v>0</v>
      </c>
      <c r="Y466" s="127">
        <v>0</v>
      </c>
      <c r="Z466" s="127">
        <v>0</v>
      </c>
      <c r="AA466" s="143">
        <v>3.095104108047253</v>
      </c>
      <c r="AB466" s="127">
        <v>3.0021834061135566</v>
      </c>
      <c r="AC466" s="128">
        <v>2.7027027027026973</v>
      </c>
      <c r="AD466" s="128">
        <v>2.8379772961816485</v>
      </c>
      <c r="AE466" s="128">
        <v>2.759658805820365</v>
      </c>
      <c r="AF466" s="128">
        <v>2.6855468750000093</v>
      </c>
      <c r="AG466" s="127">
        <v>3</v>
      </c>
      <c r="AH466" s="127">
        <v>2.9547553093259418</v>
      </c>
      <c r="AI466" s="121"/>
    </row>
    <row r="467" spans="1:35" ht="16" x14ac:dyDescent="0.15">
      <c r="A467" s="133" t="s">
        <v>1517</v>
      </c>
      <c r="B467" s="133" t="s">
        <v>1518</v>
      </c>
      <c r="C467" s="133" t="s">
        <v>1519</v>
      </c>
      <c r="D467" s="133" t="s">
        <v>94</v>
      </c>
      <c r="E467" s="133" t="s">
        <v>78</v>
      </c>
      <c r="F467" s="127" t="s">
        <v>52</v>
      </c>
      <c r="G467" s="127" t="s">
        <v>52</v>
      </c>
      <c r="H467" s="127">
        <v>4.021832271524886</v>
      </c>
      <c r="I467" s="127">
        <v>9.9299797639727245</v>
      </c>
      <c r="J467" s="127">
        <v>5.5224318248460378</v>
      </c>
      <c r="K467" s="127">
        <v>6.7988143756946897</v>
      </c>
      <c r="L467" s="127">
        <v>15.498699045967058</v>
      </c>
      <c r="M467" s="127">
        <v>15.012139871342399</v>
      </c>
      <c r="N467" s="127">
        <v>2.4385997366617005</v>
      </c>
      <c r="O467" s="127">
        <v>2.9998512821602219</v>
      </c>
      <c r="P467" s="127">
        <v>4.8008498174542495</v>
      </c>
      <c r="Q467" s="127">
        <v>3.3990375626125768</v>
      </c>
      <c r="R467" s="127">
        <v>3.5004901447592545</v>
      </c>
      <c r="S467" s="127">
        <v>3.543940633936856</v>
      </c>
      <c r="T467" s="127">
        <v>1.7832562187508216</v>
      </c>
      <c r="U467" s="127">
        <v>0</v>
      </c>
      <c r="V467" s="127">
        <v>0</v>
      </c>
      <c r="W467" s="127">
        <v>-1.7450331992563406E-3</v>
      </c>
      <c r="X467" s="143">
        <v>0</v>
      </c>
      <c r="Y467" s="127">
        <v>0</v>
      </c>
      <c r="Z467" s="127">
        <v>3.9900880384612147</v>
      </c>
      <c r="AA467" s="143">
        <v>4.9898474601869358</v>
      </c>
      <c r="AB467" s="127">
        <v>4.9900502681232917</v>
      </c>
      <c r="AC467" s="128">
        <v>3.9901654068948744</v>
      </c>
      <c r="AD467" s="128">
        <v>3.9900450170186286</v>
      </c>
      <c r="AE467" s="128">
        <v>4.9899342559092164</v>
      </c>
      <c r="AF467" s="128">
        <v>2.9901780027488276</v>
      </c>
      <c r="AG467" s="127">
        <v>5</v>
      </c>
      <c r="AH467" s="127">
        <v>4.9900793650793664</v>
      </c>
      <c r="AI467" s="121"/>
    </row>
    <row r="468" spans="1:35" ht="16" x14ac:dyDescent="0.15">
      <c r="A468" s="133" t="s">
        <v>1520</v>
      </c>
      <c r="B468" s="133" t="s">
        <v>1521</v>
      </c>
      <c r="C468" s="133" t="s">
        <v>1522</v>
      </c>
      <c r="D468" s="133" t="s">
        <v>94</v>
      </c>
      <c r="E468" s="133" t="s">
        <v>74</v>
      </c>
      <c r="F468" s="127" t="s">
        <v>52</v>
      </c>
      <c r="G468" s="127">
        <v>7.1191883804102076</v>
      </c>
      <c r="H468" s="127">
        <v>6.1064021149600762</v>
      </c>
      <c r="I468" s="127">
        <v>3.9068620525795268</v>
      </c>
      <c r="J468" s="127">
        <v>4.5238242383042007</v>
      </c>
      <c r="K468" s="127">
        <v>5.5070064447466365</v>
      </c>
      <c r="L468" s="127">
        <v>3.4229225975656306</v>
      </c>
      <c r="M468" s="127">
        <v>3.7842992760847949</v>
      </c>
      <c r="N468" s="127">
        <v>2.5937682733271998</v>
      </c>
      <c r="O468" s="127">
        <v>4.7490127427431474</v>
      </c>
      <c r="P468" s="127">
        <v>2.7322722944479949</v>
      </c>
      <c r="Q468" s="127">
        <v>2.7277026387969556</v>
      </c>
      <c r="R468" s="127">
        <v>2.4158948201889388</v>
      </c>
      <c r="S468" s="127">
        <v>3.1500026969201116</v>
      </c>
      <c r="T468" s="127">
        <v>1.8598246500845335</v>
      </c>
      <c r="U468" s="127">
        <v>0</v>
      </c>
      <c r="V468" s="127">
        <v>0</v>
      </c>
      <c r="W468" s="127">
        <v>3.5002909066018617</v>
      </c>
      <c r="X468" s="143">
        <v>0</v>
      </c>
      <c r="Y468" s="127">
        <v>1.8996916514421258</v>
      </c>
      <c r="Z468" s="127">
        <v>3.9897781203098948</v>
      </c>
      <c r="AA468" s="143">
        <v>4.9897412293361976</v>
      </c>
      <c r="AB468" s="127">
        <v>4.9896343411676591</v>
      </c>
      <c r="AC468" s="128">
        <v>3.9895536965476097</v>
      </c>
      <c r="AD468" s="128">
        <v>3.9896277844702732</v>
      </c>
      <c r="AE468" s="128">
        <v>4.9897573841733589</v>
      </c>
      <c r="AF468" s="128">
        <v>2.9903314486619261</v>
      </c>
      <c r="AG468" s="127">
        <v>5</v>
      </c>
      <c r="AH468" s="127">
        <v>4.9891039905913805</v>
      </c>
      <c r="AI468" s="121"/>
    </row>
    <row r="469" spans="1:35" ht="16" x14ac:dyDescent="0.15">
      <c r="A469" s="133" t="s">
        <v>1523</v>
      </c>
      <c r="B469" s="133" t="s">
        <v>1524</v>
      </c>
      <c r="C469" s="133" t="s">
        <v>1525</v>
      </c>
      <c r="D469" s="133" t="s">
        <v>94</v>
      </c>
      <c r="E469" s="133" t="s">
        <v>76</v>
      </c>
      <c r="F469" s="127" t="s">
        <v>52</v>
      </c>
      <c r="G469" s="127">
        <v>0</v>
      </c>
      <c r="H469" s="127">
        <v>4.9936699957799959</v>
      </c>
      <c r="I469" s="127">
        <v>7.998392282958207</v>
      </c>
      <c r="J469" s="127">
        <v>5.9421907951867183</v>
      </c>
      <c r="K469" s="127">
        <v>9.5081967213114638</v>
      </c>
      <c r="L469" s="127">
        <v>6.8969204448246444</v>
      </c>
      <c r="M469" s="127">
        <v>6.9020706211863541</v>
      </c>
      <c r="N469" s="127">
        <v>7.4857303265649904</v>
      </c>
      <c r="O469" s="127">
        <v>5.0317750500565808</v>
      </c>
      <c r="P469" s="127">
        <v>4.915043514297551</v>
      </c>
      <c r="Q469" s="127">
        <v>4.8980881655869837</v>
      </c>
      <c r="R469" s="127">
        <v>4.8953155595722393</v>
      </c>
      <c r="S469" s="127">
        <v>4.5017231476163175</v>
      </c>
      <c r="T469" s="127">
        <v>2.7481964960494736</v>
      </c>
      <c r="U469" s="127">
        <v>0</v>
      </c>
      <c r="V469" s="127">
        <v>0</v>
      </c>
      <c r="W469" s="127">
        <v>1.9725844199264486</v>
      </c>
      <c r="X469" s="143">
        <v>1.9672131147540961</v>
      </c>
      <c r="Y469" s="127">
        <v>1.9935691318327953</v>
      </c>
      <c r="Z469" s="127">
        <v>1.9861286254728938</v>
      </c>
      <c r="AA469" s="143">
        <v>3.0911901081916549</v>
      </c>
      <c r="AB469" s="127">
        <v>2.998500749625177</v>
      </c>
      <c r="AC469" s="128">
        <v>2.9927219796215265</v>
      </c>
      <c r="AD469" s="128">
        <v>2.8266154107072117</v>
      </c>
      <c r="AE469" s="128">
        <v>2.748914178899335</v>
      </c>
      <c r="AF469" s="128">
        <v>2.6752688747391651</v>
      </c>
      <c r="AG469" s="127">
        <v>2.6</v>
      </c>
      <c r="AH469" s="127">
        <v>2.9508862816801273</v>
      </c>
      <c r="AI469" s="121"/>
    </row>
    <row r="470" spans="1:35" ht="16" x14ac:dyDescent="0.15">
      <c r="A470" s="133" t="s">
        <v>1526</v>
      </c>
      <c r="B470" s="133" t="s">
        <v>1527</v>
      </c>
      <c r="C470" s="133" t="s">
        <v>1528</v>
      </c>
      <c r="D470" s="133" t="s">
        <v>94</v>
      </c>
      <c r="E470" s="133" t="s">
        <v>76</v>
      </c>
      <c r="F470" s="127" t="s">
        <v>52</v>
      </c>
      <c r="G470" s="127">
        <v>7.1267985611510767</v>
      </c>
      <c r="H470" s="127">
        <v>5.8027282266526896</v>
      </c>
      <c r="I470" s="127">
        <v>4.5026281860557305</v>
      </c>
      <c r="J470" s="127">
        <v>-9.4903672772232994E-3</v>
      </c>
      <c r="K470" s="127">
        <v>9.7949886104783559</v>
      </c>
      <c r="L470" s="127">
        <v>9.7942600276625029</v>
      </c>
      <c r="M470" s="127">
        <v>13.880796787654504</v>
      </c>
      <c r="N470" s="127">
        <v>4.5768805309734546</v>
      </c>
      <c r="O470" s="127">
        <v>4.8393494644982269</v>
      </c>
      <c r="P470" s="127">
        <v>4.8934291840080562</v>
      </c>
      <c r="Q470" s="127">
        <v>4.4006252254418712</v>
      </c>
      <c r="R470" s="127">
        <v>3.9041805827479124</v>
      </c>
      <c r="S470" s="127">
        <v>4.7051651518510482</v>
      </c>
      <c r="T470" s="127">
        <v>2.4824008892182263</v>
      </c>
      <c r="U470" s="127">
        <v>0</v>
      </c>
      <c r="V470" s="127">
        <v>0</v>
      </c>
      <c r="W470" s="127">
        <v>0</v>
      </c>
      <c r="X470" s="143">
        <v>0</v>
      </c>
      <c r="Y470" s="127">
        <v>0</v>
      </c>
      <c r="Z470" s="127">
        <v>2.5823778535275288</v>
      </c>
      <c r="AA470" s="143">
        <v>2.5173698519786569</v>
      </c>
      <c r="AB470" s="127">
        <v>2.9908653373931893</v>
      </c>
      <c r="AC470" s="128">
        <v>2.9898431166849315</v>
      </c>
      <c r="AD470" s="128">
        <v>2.315029169367544</v>
      </c>
      <c r="AE470" s="128">
        <v>2.2626482034573265</v>
      </c>
      <c r="AF470" s="128">
        <v>2.2125851845296043</v>
      </c>
      <c r="AG470" s="127">
        <v>3</v>
      </c>
      <c r="AH470" s="127">
        <v>2.9889019673785158</v>
      </c>
      <c r="AI470" s="121"/>
    </row>
    <row r="471" spans="1:35" ht="17" x14ac:dyDescent="0.15">
      <c r="A471" s="133" t="s">
        <v>1529</v>
      </c>
      <c r="B471" s="133" t="s">
        <v>1530</v>
      </c>
      <c r="C471" s="133" t="s">
        <v>1531</v>
      </c>
      <c r="D471" s="133" t="s">
        <v>194</v>
      </c>
      <c r="E471" s="133" t="s">
        <v>76</v>
      </c>
      <c r="F471" s="127" t="s">
        <v>52</v>
      </c>
      <c r="G471" s="127">
        <v>5.9836808703535667</v>
      </c>
      <c r="H471" s="127">
        <v>25.249500998003981</v>
      </c>
      <c r="I471" s="127">
        <v>3.505976095617541</v>
      </c>
      <c r="J471" s="127">
        <v>1.5396458814472567</v>
      </c>
      <c r="K471" s="127">
        <v>5.8919094552149858</v>
      </c>
      <c r="L471" s="127">
        <v>10.02352459854761</v>
      </c>
      <c r="M471" s="127">
        <v>2.4170307706609719</v>
      </c>
      <c r="N471" s="127">
        <v>6.4718162839248379</v>
      </c>
      <c r="O471" s="127">
        <v>4.492753623188392</v>
      </c>
      <c r="P471" s="127">
        <v>2.9860487884474338</v>
      </c>
      <c r="Q471" s="127">
        <v>1.9963558583538088</v>
      </c>
      <c r="R471" s="127">
        <v>3.0058252427184442</v>
      </c>
      <c r="S471" s="127">
        <v>2.2621022470218577E-2</v>
      </c>
      <c r="T471" s="127">
        <v>2.7892951375800834</v>
      </c>
      <c r="U471" s="127">
        <v>0</v>
      </c>
      <c r="V471" s="127">
        <v>-7.3340667400003667E-3</v>
      </c>
      <c r="W471" s="127">
        <v>-2.9338418659236254E-2</v>
      </c>
      <c r="X471" s="143">
        <v>1.9809244314013208</v>
      </c>
      <c r="Y471" s="127">
        <v>0</v>
      </c>
      <c r="Z471" s="127">
        <v>4.8417266187050334</v>
      </c>
      <c r="AA471" s="143">
        <v>3.4241405338639952</v>
      </c>
      <c r="AB471" s="127">
        <v>3.31740976645436</v>
      </c>
      <c r="AC471" s="128" t="s">
        <v>52</v>
      </c>
      <c r="AD471" s="128" t="s">
        <v>52</v>
      </c>
      <c r="AE471" s="128" t="s">
        <v>52</v>
      </c>
      <c r="AF471" s="128" t="s">
        <v>52</v>
      </c>
      <c r="AG471" s="127" t="s">
        <v>52</v>
      </c>
      <c r="AH471" s="127" t="s">
        <v>52</v>
      </c>
      <c r="AI471" s="121"/>
    </row>
    <row r="472" spans="1:35" ht="17" x14ac:dyDescent="0.15">
      <c r="A472" s="133" t="s">
        <v>1532</v>
      </c>
      <c r="B472" s="133" t="s">
        <v>1533</v>
      </c>
      <c r="C472" s="133" t="s">
        <v>1534</v>
      </c>
      <c r="D472" s="133" t="s">
        <v>194</v>
      </c>
      <c r="E472" s="133" t="s">
        <v>76</v>
      </c>
      <c r="F472" s="127" t="s">
        <v>52</v>
      </c>
      <c r="G472" s="127">
        <v>4.4276552754107144</v>
      </c>
      <c r="H472" s="127">
        <v>-3.9623117691595837</v>
      </c>
      <c r="I472" s="127">
        <v>4.3447792571829069</v>
      </c>
      <c r="J472" s="127">
        <v>8.0087306917394159</v>
      </c>
      <c r="K472" s="127">
        <v>6.1402145188870065</v>
      </c>
      <c r="L472" s="127">
        <v>11.599297012302287</v>
      </c>
      <c r="M472" s="127">
        <v>5.9973753280839759</v>
      </c>
      <c r="N472" s="127">
        <v>9.8922867401262948</v>
      </c>
      <c r="O472" s="127">
        <v>4.8783235691753077</v>
      </c>
      <c r="P472" s="127">
        <v>2.8574497797829963</v>
      </c>
      <c r="Q472" s="127">
        <v>4.8981723237597947</v>
      </c>
      <c r="R472" s="127">
        <v>0</v>
      </c>
      <c r="S472" s="127" t="s">
        <v>52</v>
      </c>
      <c r="T472" s="127" t="s">
        <v>52</v>
      </c>
      <c r="U472" s="127" t="s">
        <v>52</v>
      </c>
      <c r="V472" s="127" t="s">
        <v>52</v>
      </c>
      <c r="W472" s="127" t="s">
        <v>52</v>
      </c>
      <c r="X472" s="143" t="s">
        <v>52</v>
      </c>
      <c r="Y472" s="127" t="s">
        <v>52</v>
      </c>
      <c r="Z472" s="127" t="s">
        <v>52</v>
      </c>
      <c r="AA472" s="143" t="s">
        <v>52</v>
      </c>
      <c r="AB472" s="127" t="s">
        <v>52</v>
      </c>
      <c r="AC472" s="128" t="s">
        <v>52</v>
      </c>
      <c r="AD472" s="128" t="s">
        <v>52</v>
      </c>
      <c r="AE472" s="128" t="s">
        <v>52</v>
      </c>
      <c r="AF472" s="128" t="s">
        <v>52</v>
      </c>
      <c r="AG472" s="127" t="s">
        <v>52</v>
      </c>
      <c r="AH472" s="127" t="s">
        <v>52</v>
      </c>
      <c r="AI472" s="121"/>
    </row>
    <row r="473" spans="1:35" ht="17" x14ac:dyDescent="0.15">
      <c r="A473" s="133" t="s">
        <v>1535</v>
      </c>
      <c r="B473" s="133" t="s">
        <v>1536</v>
      </c>
      <c r="C473" s="133" t="s">
        <v>1537</v>
      </c>
      <c r="D473" s="133" t="s">
        <v>94</v>
      </c>
      <c r="E473" s="133" t="s">
        <v>80</v>
      </c>
      <c r="F473" s="127" t="s">
        <v>52</v>
      </c>
      <c r="G473" s="127" t="s">
        <v>52</v>
      </c>
      <c r="H473" s="127" t="s">
        <v>52</v>
      </c>
      <c r="I473" s="127" t="s">
        <v>52</v>
      </c>
      <c r="J473" s="127" t="s">
        <v>52</v>
      </c>
      <c r="K473" s="127" t="s">
        <v>52</v>
      </c>
      <c r="L473" s="127" t="s">
        <v>52</v>
      </c>
      <c r="M473" s="127" t="s">
        <v>52</v>
      </c>
      <c r="N473" s="127" t="s">
        <v>52</v>
      </c>
      <c r="O473" s="127" t="s">
        <v>52</v>
      </c>
      <c r="P473" s="127" t="s">
        <v>52</v>
      </c>
      <c r="Q473" s="127" t="s">
        <v>52</v>
      </c>
      <c r="R473" s="127" t="s">
        <v>52</v>
      </c>
      <c r="S473" s="127" t="s">
        <v>52</v>
      </c>
      <c r="T473" s="127" t="s">
        <v>52</v>
      </c>
      <c r="U473" s="127" t="s">
        <v>52</v>
      </c>
      <c r="V473" s="127" t="s">
        <v>52</v>
      </c>
      <c r="W473" s="127" t="s">
        <v>52</v>
      </c>
      <c r="X473" s="127" t="s">
        <v>52</v>
      </c>
      <c r="Y473" s="127" t="s">
        <v>52</v>
      </c>
      <c r="Z473" s="127" t="s">
        <v>52</v>
      </c>
      <c r="AA473" s="127" t="s">
        <v>52</v>
      </c>
      <c r="AB473" s="127" t="s">
        <v>52</v>
      </c>
      <c r="AC473" s="128" t="s">
        <v>52</v>
      </c>
      <c r="AD473" s="128" t="s">
        <v>52</v>
      </c>
      <c r="AE473" s="128" t="s">
        <v>52</v>
      </c>
      <c r="AF473" s="128" t="s">
        <v>52</v>
      </c>
      <c r="AG473" s="127" t="s">
        <v>52</v>
      </c>
      <c r="AH473" s="127" t="s">
        <v>52</v>
      </c>
      <c r="AI473" s="121"/>
    </row>
    <row r="474" spans="1:35" ht="16" x14ac:dyDescent="0.15">
      <c r="A474" s="133" t="s">
        <v>1538</v>
      </c>
      <c r="B474" s="133" t="s">
        <v>1539</v>
      </c>
      <c r="C474" s="133" t="s">
        <v>1540</v>
      </c>
      <c r="D474" s="133" t="s">
        <v>94</v>
      </c>
      <c r="E474" s="133" t="s">
        <v>76</v>
      </c>
      <c r="F474" s="127" t="s">
        <v>52</v>
      </c>
      <c r="G474" s="127">
        <v>12.55252100840336</v>
      </c>
      <c r="H474" s="127">
        <v>6.4162389174055079</v>
      </c>
      <c r="I474" s="127">
        <v>4.3740407805305921</v>
      </c>
      <c r="J474" s="127">
        <v>4.5268354164478524</v>
      </c>
      <c r="K474" s="127">
        <v>5.9987942122186553</v>
      </c>
      <c r="L474" s="127">
        <v>9.8966726703953185</v>
      </c>
      <c r="M474" s="127">
        <v>8.7984128353316464</v>
      </c>
      <c r="N474" s="127">
        <v>2.188218504717355</v>
      </c>
      <c r="O474" s="127">
        <v>2.3275661416704452E-2</v>
      </c>
      <c r="P474" s="127">
        <v>2.4433757368911131</v>
      </c>
      <c r="Q474" s="127">
        <v>2.7031119860679809</v>
      </c>
      <c r="R474" s="127">
        <v>4.9026835741669288</v>
      </c>
      <c r="S474" s="127">
        <v>3.499894581488519</v>
      </c>
      <c r="T474" s="127">
        <v>1.9691722686222306</v>
      </c>
      <c r="U474" s="127">
        <v>0</v>
      </c>
      <c r="V474" s="127">
        <v>0</v>
      </c>
      <c r="W474" s="127">
        <v>0</v>
      </c>
      <c r="X474" s="143">
        <v>0</v>
      </c>
      <c r="Y474" s="127">
        <v>0</v>
      </c>
      <c r="Z474" s="127">
        <v>3.3295598321901876</v>
      </c>
      <c r="AA474" s="143">
        <v>3.2222723464587322</v>
      </c>
      <c r="AB474" s="127">
        <v>3.121683211587678</v>
      </c>
      <c r="AC474" s="128">
        <v>3.0271841133377775</v>
      </c>
      <c r="AD474" s="128">
        <v>2.9382382323558831</v>
      </c>
      <c r="AE474" s="128">
        <v>2.8543700405320545</v>
      </c>
      <c r="AF474" s="128">
        <v>2.7750457900871521</v>
      </c>
      <c r="AG474" s="127">
        <v>3</v>
      </c>
      <c r="AH474" s="127">
        <v>2.9888312096900993</v>
      </c>
      <c r="AI474" s="121"/>
    </row>
    <row r="475" spans="1:35" ht="16" x14ac:dyDescent="0.15">
      <c r="A475" s="133" t="s">
        <v>1541</v>
      </c>
      <c r="B475" s="133" t="s">
        <v>1542</v>
      </c>
      <c r="C475" s="133" t="s">
        <v>1543</v>
      </c>
      <c r="D475" s="133" t="s">
        <v>94</v>
      </c>
      <c r="E475" s="133" t="s">
        <v>78</v>
      </c>
      <c r="F475" s="127" t="s">
        <v>52</v>
      </c>
      <c r="G475" s="127" t="s">
        <v>52</v>
      </c>
      <c r="H475" s="127" t="s">
        <v>52</v>
      </c>
      <c r="I475" s="127">
        <v>9.9215303270130875</v>
      </c>
      <c r="J475" s="127">
        <v>4.598792855173258</v>
      </c>
      <c r="K475" s="127">
        <v>13.996777973052147</v>
      </c>
      <c r="L475" s="127">
        <v>7.9486619474029112</v>
      </c>
      <c r="M475" s="127">
        <v>4.8997905360373011</v>
      </c>
      <c r="N475" s="127">
        <v>1.5214258971420804</v>
      </c>
      <c r="O475" s="127">
        <v>4.4198833284906414</v>
      </c>
      <c r="P475" s="127">
        <v>4.8920663120605354</v>
      </c>
      <c r="Q475" s="127">
        <v>2.8997632846298131</v>
      </c>
      <c r="R475" s="127">
        <v>4.2974714923153243</v>
      </c>
      <c r="S475" s="127">
        <v>2.5003802859750834</v>
      </c>
      <c r="T475" s="127">
        <v>1.8995677741294941</v>
      </c>
      <c r="U475" s="127">
        <v>0</v>
      </c>
      <c r="V475" s="127">
        <v>2.5004096047769053</v>
      </c>
      <c r="W475" s="127">
        <v>1.9003809642213412</v>
      </c>
      <c r="X475" s="143">
        <v>0</v>
      </c>
      <c r="Y475" s="127">
        <v>0</v>
      </c>
      <c r="Z475" s="127">
        <v>3.2000278869532606</v>
      </c>
      <c r="AA475" s="143">
        <v>3.199601422045073</v>
      </c>
      <c r="AB475" s="127">
        <v>3.1994108501759433</v>
      </c>
      <c r="AC475" s="128">
        <v>3.1993339676498422</v>
      </c>
      <c r="AD475" s="128">
        <v>3.9898582459375387</v>
      </c>
      <c r="AE475" s="128">
        <v>4.9900995951177674</v>
      </c>
      <c r="AF475" s="128">
        <v>0.99998592560273869</v>
      </c>
      <c r="AG475" s="127">
        <v>2</v>
      </c>
      <c r="AH475" s="127">
        <v>4.9899926909073491</v>
      </c>
      <c r="AI475" s="121"/>
    </row>
    <row r="476" spans="1:35" ht="16" x14ac:dyDescent="0.15">
      <c r="A476" s="133" t="s">
        <v>1544</v>
      </c>
      <c r="B476" s="133" t="s">
        <v>1545</v>
      </c>
      <c r="C476" s="133" t="s">
        <v>1546</v>
      </c>
      <c r="D476" s="133" t="s">
        <v>94</v>
      </c>
      <c r="E476" s="133" t="s">
        <v>76</v>
      </c>
      <c r="F476" s="127" t="s">
        <v>52</v>
      </c>
      <c r="G476" s="127">
        <v>5.3698341668860081</v>
      </c>
      <c r="H476" s="127">
        <v>7.5693230077442024</v>
      </c>
      <c r="I476" s="127">
        <v>4.5169530887134215</v>
      </c>
      <c r="J476" s="127">
        <v>4.4883901788689968</v>
      </c>
      <c r="K476" s="127">
        <v>4.9973418394471167</v>
      </c>
      <c r="L476" s="127">
        <v>9.4987341772151836</v>
      </c>
      <c r="M476" s="127">
        <v>2.4969943586423682</v>
      </c>
      <c r="N476" s="127">
        <v>8.5987548497699322</v>
      </c>
      <c r="O476" s="127">
        <v>4.627783316716517</v>
      </c>
      <c r="P476" s="127">
        <v>4.90748828714365</v>
      </c>
      <c r="Q476" s="127">
        <v>4.8974339565513532</v>
      </c>
      <c r="R476" s="127">
        <v>3.9976908644826068</v>
      </c>
      <c r="S476" s="127">
        <v>3.9966694421315481</v>
      </c>
      <c r="T476" s="127">
        <v>0</v>
      </c>
      <c r="U476" s="127">
        <v>-0.50040032025620462</v>
      </c>
      <c r="V476" s="127">
        <v>-0.5029169181251234</v>
      </c>
      <c r="W476" s="127">
        <v>-0.4987195039762895</v>
      </c>
      <c r="X476" s="143">
        <v>0</v>
      </c>
      <c r="Y476" s="127">
        <v>0</v>
      </c>
      <c r="Z476" s="127">
        <v>3.3866160931996792</v>
      </c>
      <c r="AA476" s="143">
        <v>3.2756813417190722</v>
      </c>
      <c r="AB476" s="127">
        <v>3.171783811215434</v>
      </c>
      <c r="AC476" s="128">
        <v>3.0742744712247916</v>
      </c>
      <c r="AD476" s="128">
        <v>2.9825817227391971</v>
      </c>
      <c r="AE476" s="128">
        <v>2.896200185356812</v>
      </c>
      <c r="AF476" s="128">
        <v>2.8146813780680029</v>
      </c>
      <c r="AG476" s="127">
        <v>3</v>
      </c>
      <c r="AH476" s="127">
        <v>2.9876136303226706</v>
      </c>
      <c r="AI476" s="121"/>
    </row>
    <row r="477" spans="1:35" ht="16" x14ac:dyDescent="0.15">
      <c r="A477" s="133" t="s">
        <v>1547</v>
      </c>
      <c r="B477" s="133" t="s">
        <v>1548</v>
      </c>
      <c r="C477" s="133" t="s">
        <v>1549</v>
      </c>
      <c r="D477" s="133" t="s">
        <v>94</v>
      </c>
      <c r="E477" s="133" t="s">
        <v>76</v>
      </c>
      <c r="F477" s="127" t="s">
        <v>52</v>
      </c>
      <c r="G477" s="127">
        <v>12.304250559284128</v>
      </c>
      <c r="H477" s="127">
        <v>10.828116107000568</v>
      </c>
      <c r="I477" s="127">
        <v>1.8744383104377818</v>
      </c>
      <c r="J477" s="127">
        <v>2.1298046628859737</v>
      </c>
      <c r="K477" s="127">
        <v>2.5049358341559582</v>
      </c>
      <c r="L477" s="127">
        <v>7.0181774407126625</v>
      </c>
      <c r="M477" s="127">
        <v>5.6130483689538693</v>
      </c>
      <c r="N477" s="127">
        <v>8.2223879007349012</v>
      </c>
      <c r="O477" s="127">
        <v>3.9661450644621539</v>
      </c>
      <c r="P477" s="127">
        <v>4.922377887163961</v>
      </c>
      <c r="Q477" s="127">
        <v>4.0057740887766045</v>
      </c>
      <c r="R477" s="127">
        <v>4.4673837612768921</v>
      </c>
      <c r="S477" s="127">
        <v>4.309557419247696</v>
      </c>
      <c r="T477" s="127">
        <v>2.4677599108422328</v>
      </c>
      <c r="U477" s="127">
        <v>-0.31075201988814172</v>
      </c>
      <c r="V477" s="127">
        <v>0</v>
      </c>
      <c r="W477" s="127">
        <v>3.5847880299251926</v>
      </c>
      <c r="X477" s="143">
        <v>-7.5233222991188953E-3</v>
      </c>
      <c r="Y477" s="127">
        <v>0</v>
      </c>
      <c r="Z477" s="127">
        <v>3.7544202844029817</v>
      </c>
      <c r="AA477" s="143">
        <v>3.4082668600434962</v>
      </c>
      <c r="AB477" s="127">
        <v>3.4922861150070261</v>
      </c>
      <c r="AC477" s="128">
        <v>0.61661471744138829</v>
      </c>
      <c r="AD477" s="128">
        <v>3.2527442925449401</v>
      </c>
      <c r="AE477" s="128">
        <v>1.4479519958257234</v>
      </c>
      <c r="AF477" s="128">
        <v>3.208120097724064</v>
      </c>
      <c r="AG477" s="127">
        <v>3.1</v>
      </c>
      <c r="AH477" s="127">
        <v>3.0147414209763053</v>
      </c>
      <c r="AI477" s="121"/>
    </row>
    <row r="478" spans="1:35" ht="16" x14ac:dyDescent="0.15">
      <c r="A478" s="133" t="s">
        <v>1550</v>
      </c>
      <c r="B478" s="133" t="s">
        <v>1551</v>
      </c>
      <c r="C478" s="133" t="s">
        <v>1552</v>
      </c>
      <c r="D478" s="133" t="s">
        <v>94</v>
      </c>
      <c r="E478" s="133" t="s">
        <v>76</v>
      </c>
      <c r="F478" s="127" t="s">
        <v>52</v>
      </c>
      <c r="G478" s="127" t="s">
        <v>52</v>
      </c>
      <c r="H478" s="127">
        <v>83.888888888888914</v>
      </c>
      <c r="I478" s="127">
        <v>74.471299093655574</v>
      </c>
      <c r="J478" s="127">
        <v>6.1645021645021671</v>
      </c>
      <c r="K478" s="127">
        <v>5.6108302071440193</v>
      </c>
      <c r="L478" s="127">
        <v>14.640926640926637</v>
      </c>
      <c r="M478" s="127">
        <v>0</v>
      </c>
      <c r="N478" s="127">
        <v>2.8290448605685015</v>
      </c>
      <c r="O478" s="127">
        <v>5.0176863618498686</v>
      </c>
      <c r="P478" s="127">
        <v>2.9940119760479149</v>
      </c>
      <c r="Q478" s="127">
        <v>5.0024224806201545</v>
      </c>
      <c r="R478" s="127">
        <v>4.9948090898604249</v>
      </c>
      <c r="S478" s="127">
        <v>4.9989013403647533</v>
      </c>
      <c r="T478" s="127">
        <v>3.9656796065711006</v>
      </c>
      <c r="U478" s="127">
        <v>0</v>
      </c>
      <c r="V478" s="127">
        <v>0</v>
      </c>
      <c r="W478" s="127">
        <v>0</v>
      </c>
      <c r="X478" s="143">
        <v>0</v>
      </c>
      <c r="Y478" s="127">
        <v>0</v>
      </c>
      <c r="Z478" s="127">
        <v>5.032206119162641</v>
      </c>
      <c r="AA478" s="143">
        <v>4.7911077041011829</v>
      </c>
      <c r="AB478" s="127">
        <v>4.5720555961960452</v>
      </c>
      <c r="AC478" s="128">
        <v>4.3721580972367891</v>
      </c>
      <c r="AD478" s="128">
        <v>4.1890080428954368</v>
      </c>
      <c r="AE478" s="128">
        <v>4.020585397233849</v>
      </c>
      <c r="AF478" s="128">
        <v>3.8651747062461319</v>
      </c>
      <c r="AG478" s="127">
        <v>3.7</v>
      </c>
      <c r="AH478" s="127">
        <v>3.5878300803673935</v>
      </c>
      <c r="AI478" s="121"/>
    </row>
    <row r="479" spans="1:35" ht="16" x14ac:dyDescent="0.15">
      <c r="A479" s="133" t="s">
        <v>1553</v>
      </c>
      <c r="B479" s="133" t="s">
        <v>1554</v>
      </c>
      <c r="C479" s="133" t="s">
        <v>1555</v>
      </c>
      <c r="D479" s="133" t="s">
        <v>94</v>
      </c>
      <c r="E479" s="133" t="s">
        <v>86</v>
      </c>
      <c r="F479" s="127" t="s">
        <v>52</v>
      </c>
      <c r="G479" s="127">
        <v>12.414821124361168</v>
      </c>
      <c r="H479" s="127">
        <v>-3.8454252699374791</v>
      </c>
      <c r="I479" s="127">
        <v>11.367218282111907</v>
      </c>
      <c r="J479" s="127">
        <v>6.7397841853883023</v>
      </c>
      <c r="K479" s="127">
        <v>6.8776930725886558</v>
      </c>
      <c r="L479" s="127">
        <v>13.955652039075829</v>
      </c>
      <c r="M479" s="127">
        <v>44.563886243026275</v>
      </c>
      <c r="N479" s="127">
        <v>13.431852409638552</v>
      </c>
      <c r="O479" s="127">
        <v>4.7879843996348797</v>
      </c>
      <c r="P479" s="127">
        <v>4.9889135254989014</v>
      </c>
      <c r="Q479" s="127">
        <v>4.9856690300196078</v>
      </c>
      <c r="R479" s="127">
        <v>4.0017242618004047</v>
      </c>
      <c r="S479" s="127">
        <v>4.4970986460348286</v>
      </c>
      <c r="T479" s="127">
        <v>2.0030409202089032</v>
      </c>
      <c r="U479" s="127">
        <v>0</v>
      </c>
      <c r="V479" s="127">
        <v>0</v>
      </c>
      <c r="W479" s="127">
        <v>1.9961114711600771</v>
      </c>
      <c r="X479" s="143">
        <v>1.9888168763502412</v>
      </c>
      <c r="Y479" s="127">
        <v>1.9874151143230989</v>
      </c>
      <c r="Z479" s="127">
        <v>1.9914477703115496</v>
      </c>
      <c r="AA479" s="143">
        <v>1.988500239578328</v>
      </c>
      <c r="AB479" s="127">
        <v>7.0472163495419293</v>
      </c>
      <c r="AC479" s="128">
        <v>13.166556945358799</v>
      </c>
      <c r="AD479" s="128">
        <v>4.8477797168896553</v>
      </c>
      <c r="AE479" s="128">
        <v>6.9354540410578887</v>
      </c>
      <c r="AF479" s="128">
        <v>4.3237634036665513</v>
      </c>
      <c r="AG479" s="127">
        <v>6.2</v>
      </c>
      <c r="AH479" s="127">
        <v>5.0725768690494775</v>
      </c>
      <c r="AI479" s="121"/>
    </row>
    <row r="480" spans="1:35" ht="17" x14ac:dyDescent="0.15">
      <c r="A480" s="133" t="s">
        <v>1556</v>
      </c>
      <c r="B480" s="133" t="s">
        <v>52</v>
      </c>
      <c r="C480" s="133" t="s">
        <v>1557</v>
      </c>
      <c r="D480" s="133" t="s">
        <v>194</v>
      </c>
      <c r="E480" s="133" t="s">
        <v>76</v>
      </c>
      <c r="F480" s="127" t="s">
        <v>52</v>
      </c>
      <c r="G480" s="127" t="s">
        <v>52</v>
      </c>
      <c r="H480" s="127" t="s">
        <v>52</v>
      </c>
      <c r="I480" s="127" t="s">
        <v>52</v>
      </c>
      <c r="J480" s="127" t="s">
        <v>52</v>
      </c>
      <c r="K480" s="127" t="s">
        <v>52</v>
      </c>
      <c r="L480" s="127" t="s">
        <v>52</v>
      </c>
      <c r="M480" s="127" t="s">
        <v>52</v>
      </c>
      <c r="N480" s="127" t="s">
        <v>52</v>
      </c>
      <c r="O480" s="127" t="s">
        <v>52</v>
      </c>
      <c r="P480" s="127" t="s">
        <v>52</v>
      </c>
      <c r="Q480" s="127" t="s">
        <v>52</v>
      </c>
      <c r="R480" s="127" t="s">
        <v>52</v>
      </c>
      <c r="S480" s="127" t="s">
        <v>52</v>
      </c>
      <c r="T480" s="127" t="s">
        <v>52</v>
      </c>
      <c r="U480" s="127" t="s">
        <v>52</v>
      </c>
      <c r="V480" s="127" t="s">
        <v>52</v>
      </c>
      <c r="W480" s="127" t="s">
        <v>52</v>
      </c>
      <c r="X480" s="143" t="s">
        <v>52</v>
      </c>
      <c r="Y480" s="127" t="s">
        <v>52</v>
      </c>
      <c r="Z480" s="127" t="s">
        <v>52</v>
      </c>
      <c r="AA480" s="143" t="s">
        <v>52</v>
      </c>
      <c r="AB480" s="127" t="s">
        <v>52</v>
      </c>
      <c r="AC480" s="128" t="s">
        <v>52</v>
      </c>
      <c r="AD480" s="128" t="s">
        <v>52</v>
      </c>
      <c r="AE480" s="128" t="s">
        <v>52</v>
      </c>
      <c r="AF480" s="128" t="s">
        <v>52</v>
      </c>
      <c r="AG480" s="127" t="s">
        <v>52</v>
      </c>
      <c r="AH480" s="127" t="s">
        <v>52</v>
      </c>
      <c r="AI480" s="130"/>
    </row>
    <row r="481" spans="1:35" ht="16" x14ac:dyDescent="0.15">
      <c r="A481" s="133" t="s">
        <v>1558</v>
      </c>
      <c r="B481" s="133" t="s">
        <v>1559</v>
      </c>
      <c r="C481" s="133" t="s">
        <v>1560</v>
      </c>
      <c r="D481" s="133" t="s">
        <v>94</v>
      </c>
      <c r="E481" s="133" t="s">
        <v>76</v>
      </c>
      <c r="F481" s="127" t="s">
        <v>52</v>
      </c>
      <c r="G481" s="127">
        <v>-11.370481927710827</v>
      </c>
      <c r="H481" s="127">
        <v>2.4355706598697253</v>
      </c>
      <c r="I481" s="127">
        <v>4.4972813565570107</v>
      </c>
      <c r="J481" s="127">
        <v>10.000881911985175</v>
      </c>
      <c r="K481" s="127">
        <v>4.4896977471338175</v>
      </c>
      <c r="L481" s="127">
        <v>11.041203099823505</v>
      </c>
      <c r="M481" s="127">
        <v>4.4776119402985017</v>
      </c>
      <c r="N481" s="127">
        <v>9.4642857142857224</v>
      </c>
      <c r="O481" s="127">
        <v>4.4468612168449226</v>
      </c>
      <c r="P481" s="127">
        <v>4.4889223115635986</v>
      </c>
      <c r="Q481" s="127">
        <v>4.4344793223716863</v>
      </c>
      <c r="R481" s="127">
        <v>4.4847328244274962</v>
      </c>
      <c r="S481" s="127">
        <v>3.9726027397260424</v>
      </c>
      <c r="T481" s="127">
        <v>2.4593763724198396</v>
      </c>
      <c r="U481" s="127">
        <v>0</v>
      </c>
      <c r="V481" s="127">
        <v>0</v>
      </c>
      <c r="W481" s="127">
        <v>0</v>
      </c>
      <c r="X481" s="143">
        <v>0</v>
      </c>
      <c r="Y481" s="127">
        <v>0</v>
      </c>
      <c r="Z481" s="127">
        <v>2.3574796399485676</v>
      </c>
      <c r="AA481" s="143">
        <v>2.3031825795645</v>
      </c>
      <c r="AB481" s="127">
        <v>2.9881293491608618</v>
      </c>
      <c r="AC481" s="128">
        <v>2.9809220985691498</v>
      </c>
      <c r="AD481" s="128">
        <v>2.1227325357005</v>
      </c>
      <c r="AE481" s="128">
        <v>2.095406063660036</v>
      </c>
      <c r="AF481" s="128">
        <v>2.0566199152716642</v>
      </c>
      <c r="AG481" s="127">
        <v>3</v>
      </c>
      <c r="AH481" s="127">
        <v>2.9897472020036062</v>
      </c>
      <c r="AI481" s="121"/>
    </row>
    <row r="482" spans="1:35" ht="17" x14ac:dyDescent="0.15">
      <c r="A482" s="133" t="s">
        <v>1561</v>
      </c>
      <c r="B482" s="133" t="s">
        <v>52</v>
      </c>
      <c r="C482" s="133" t="s">
        <v>1562</v>
      </c>
      <c r="D482" s="133" t="s">
        <v>194</v>
      </c>
      <c r="E482" s="133" t="s">
        <v>76</v>
      </c>
      <c r="F482" s="127" t="s">
        <v>52</v>
      </c>
      <c r="G482" s="127" t="s">
        <v>52</v>
      </c>
      <c r="H482" s="127" t="s">
        <v>52</v>
      </c>
      <c r="I482" s="127" t="s">
        <v>52</v>
      </c>
      <c r="J482" s="127" t="s">
        <v>52</v>
      </c>
      <c r="K482" s="127" t="s">
        <v>52</v>
      </c>
      <c r="L482" s="127" t="s">
        <v>52</v>
      </c>
      <c r="M482" s="127" t="s">
        <v>52</v>
      </c>
      <c r="N482" s="127" t="s">
        <v>52</v>
      </c>
      <c r="O482" s="127" t="s">
        <v>52</v>
      </c>
      <c r="P482" s="127" t="s">
        <v>52</v>
      </c>
      <c r="Q482" s="127" t="s">
        <v>52</v>
      </c>
      <c r="R482" s="127" t="s">
        <v>52</v>
      </c>
      <c r="S482" s="127" t="s">
        <v>52</v>
      </c>
      <c r="T482" s="127" t="s">
        <v>52</v>
      </c>
      <c r="U482" s="127" t="s">
        <v>52</v>
      </c>
      <c r="V482" s="127" t="s">
        <v>52</v>
      </c>
      <c r="W482" s="127" t="s">
        <v>52</v>
      </c>
      <c r="X482" s="143" t="s">
        <v>52</v>
      </c>
      <c r="Y482" s="127" t="s">
        <v>52</v>
      </c>
      <c r="Z482" s="127" t="s">
        <v>52</v>
      </c>
      <c r="AA482" s="143" t="s">
        <v>52</v>
      </c>
      <c r="AB482" s="127" t="s">
        <v>52</v>
      </c>
      <c r="AC482" s="128" t="s">
        <v>52</v>
      </c>
      <c r="AD482" s="128" t="s">
        <v>52</v>
      </c>
      <c r="AE482" s="128" t="s">
        <v>52</v>
      </c>
      <c r="AF482" s="128" t="s">
        <v>52</v>
      </c>
      <c r="AG482" s="127" t="s">
        <v>52</v>
      </c>
      <c r="AH482" s="127" t="s">
        <v>52</v>
      </c>
      <c r="AI482" s="121"/>
    </row>
    <row r="483" spans="1:35" ht="16" x14ac:dyDescent="0.15">
      <c r="A483" s="133" t="s">
        <v>1563</v>
      </c>
      <c r="B483" s="133" t="s">
        <v>1564</v>
      </c>
      <c r="C483" s="133" t="s">
        <v>1565</v>
      </c>
      <c r="D483" s="133" t="s">
        <v>94</v>
      </c>
      <c r="E483" s="133" t="s">
        <v>76</v>
      </c>
      <c r="F483" s="127" t="s">
        <v>52</v>
      </c>
      <c r="G483" s="127">
        <v>6.2103258569614894</v>
      </c>
      <c r="H483" s="127">
        <v>1.3945612112760415</v>
      </c>
      <c r="I483" s="127">
        <v>2.672168189409561</v>
      </c>
      <c r="J483" s="127">
        <v>5.0425796574490533</v>
      </c>
      <c r="K483" s="127">
        <v>6.5767899435234227</v>
      </c>
      <c r="L483" s="127">
        <v>9.0940170940170901</v>
      </c>
      <c r="M483" s="127">
        <v>16.045126919460984</v>
      </c>
      <c r="N483" s="127">
        <v>1.7485822306238248</v>
      </c>
      <c r="O483" s="127">
        <v>1.997213190896403</v>
      </c>
      <c r="P483" s="127">
        <v>1.8930523028883641</v>
      </c>
      <c r="Q483" s="127">
        <v>2.3494860499265684</v>
      </c>
      <c r="R483" s="127">
        <v>-3.805127565342147</v>
      </c>
      <c r="S483" s="127">
        <v>1.4979573309123992</v>
      </c>
      <c r="T483" s="127">
        <v>-0.49833887043189407</v>
      </c>
      <c r="U483" s="127">
        <v>-0.26325927828432327</v>
      </c>
      <c r="V483" s="127">
        <v>-0.6631043584626326</v>
      </c>
      <c r="W483" s="127">
        <v>0</v>
      </c>
      <c r="X483" s="143">
        <v>-5.1847051198972149E-2</v>
      </c>
      <c r="Y483" s="127">
        <v>-0.11023213590972691</v>
      </c>
      <c r="Z483" s="127">
        <v>3.1483284647841669</v>
      </c>
      <c r="AA483" s="143">
        <v>3.1466331025802319</v>
      </c>
      <c r="AB483" s="127">
        <v>3.0506406345332415</v>
      </c>
      <c r="AC483" s="128">
        <v>2.9603315571343991</v>
      </c>
      <c r="AD483" s="128">
        <v>2.8752156411730789</v>
      </c>
      <c r="AE483" s="128">
        <v>2.794857462269424</v>
      </c>
      <c r="AF483" s="128">
        <v>2.7188907014681805</v>
      </c>
      <c r="AG483" s="127">
        <v>3</v>
      </c>
      <c r="AH483" s="127">
        <v>2.9915188897455631</v>
      </c>
      <c r="AI483" s="121"/>
    </row>
    <row r="484" spans="1:35" ht="17" x14ac:dyDescent="0.15">
      <c r="A484" s="144" t="s">
        <v>1566</v>
      </c>
      <c r="B484" s="133" t="s">
        <v>52</v>
      </c>
      <c r="C484" s="144" t="s">
        <v>1567</v>
      </c>
      <c r="D484" s="133" t="s">
        <v>194</v>
      </c>
      <c r="E484" s="133" t="s">
        <v>76</v>
      </c>
      <c r="F484" s="127" t="s">
        <v>52</v>
      </c>
      <c r="G484" s="127">
        <v>5.1546391752577421</v>
      </c>
      <c r="H484" s="127" t="s">
        <v>52</v>
      </c>
      <c r="I484" s="127" t="s">
        <v>52</v>
      </c>
      <c r="J484" s="127" t="s">
        <v>52</v>
      </c>
      <c r="K484" s="127" t="s">
        <v>52</v>
      </c>
      <c r="L484" s="127" t="s">
        <v>52</v>
      </c>
      <c r="M484" s="127" t="s">
        <v>52</v>
      </c>
      <c r="N484" s="127" t="s">
        <v>52</v>
      </c>
      <c r="O484" s="127" t="s">
        <v>52</v>
      </c>
      <c r="P484" s="127" t="s">
        <v>52</v>
      </c>
      <c r="Q484" s="127" t="s">
        <v>52</v>
      </c>
      <c r="R484" s="127" t="s">
        <v>52</v>
      </c>
      <c r="S484" s="127" t="s">
        <v>52</v>
      </c>
      <c r="T484" s="127" t="s">
        <v>52</v>
      </c>
      <c r="U484" s="127" t="s">
        <v>52</v>
      </c>
      <c r="V484" s="127" t="s">
        <v>52</v>
      </c>
      <c r="W484" s="127" t="s">
        <v>52</v>
      </c>
      <c r="X484" s="143" t="s">
        <v>52</v>
      </c>
      <c r="Y484" s="127" t="s">
        <v>52</v>
      </c>
      <c r="Z484" s="127" t="s">
        <v>52</v>
      </c>
      <c r="AA484" s="143" t="s">
        <v>52</v>
      </c>
      <c r="AB484" s="127" t="s">
        <v>52</v>
      </c>
      <c r="AC484" s="128" t="s">
        <v>52</v>
      </c>
      <c r="AD484" s="128" t="s">
        <v>52</v>
      </c>
      <c r="AE484" s="128" t="s">
        <v>52</v>
      </c>
      <c r="AF484" s="128" t="s">
        <v>52</v>
      </c>
      <c r="AG484" s="127" t="s">
        <v>52</v>
      </c>
      <c r="AH484" s="127" t="s">
        <v>52</v>
      </c>
      <c r="AI484" s="130"/>
    </row>
    <row r="485" spans="1:35" ht="16" x14ac:dyDescent="0.15">
      <c r="A485" s="133" t="s">
        <v>1568</v>
      </c>
      <c r="B485" s="133" t="s">
        <v>1569</v>
      </c>
      <c r="C485" s="133" t="s">
        <v>1570</v>
      </c>
      <c r="D485" s="133" t="s">
        <v>94</v>
      </c>
      <c r="E485" s="133" t="s">
        <v>78</v>
      </c>
      <c r="F485" s="127" t="s">
        <v>52</v>
      </c>
      <c r="G485" s="127" t="s">
        <v>52</v>
      </c>
      <c r="H485" s="127" t="s">
        <v>52</v>
      </c>
      <c r="I485" s="127">
        <v>6.9402630327998622</v>
      </c>
      <c r="J485" s="127">
        <v>6.7565565268928935</v>
      </c>
      <c r="K485" s="127">
        <v>7.7029840388618993</v>
      </c>
      <c r="L485" s="127">
        <v>9.7036082474226646</v>
      </c>
      <c r="M485" s="127">
        <v>19.628803007165516</v>
      </c>
      <c r="N485" s="127">
        <v>-1.36488609583661</v>
      </c>
      <c r="O485" s="127">
        <v>3.6535589845694432</v>
      </c>
      <c r="P485" s="127">
        <v>3.9665770265078635</v>
      </c>
      <c r="Q485" s="127">
        <v>3.8521939953810573</v>
      </c>
      <c r="R485" s="127">
        <v>2.4995552392812641</v>
      </c>
      <c r="S485" s="127">
        <v>3.5060314154300158</v>
      </c>
      <c r="T485" s="127">
        <v>2.9932086861742135</v>
      </c>
      <c r="U485" s="127">
        <v>-0.25236079452946569</v>
      </c>
      <c r="V485" s="127">
        <v>0</v>
      </c>
      <c r="W485" s="127">
        <v>1.9831877907451343</v>
      </c>
      <c r="X485" s="143">
        <v>0</v>
      </c>
      <c r="Y485" s="127">
        <v>0</v>
      </c>
      <c r="Z485" s="127">
        <v>3.9852752880921827</v>
      </c>
      <c r="AA485" s="143">
        <v>4.8868708634754343</v>
      </c>
      <c r="AB485" s="127">
        <v>4.9893609215643231</v>
      </c>
      <c r="AC485" s="128">
        <v>0</v>
      </c>
      <c r="AD485" s="128">
        <v>3.4943042840170468</v>
      </c>
      <c r="AE485" s="128">
        <v>4.9902086568978321</v>
      </c>
      <c r="AF485" s="128">
        <v>2.9971450418774856</v>
      </c>
      <c r="AG485" s="127">
        <v>10</v>
      </c>
      <c r="AH485" s="127">
        <v>7.9770623970930448</v>
      </c>
      <c r="AI485" s="121"/>
    </row>
    <row r="486" spans="1:35" ht="16" x14ac:dyDescent="0.15">
      <c r="A486" s="133" t="s">
        <v>1571</v>
      </c>
      <c r="B486" s="133" t="s">
        <v>1572</v>
      </c>
      <c r="C486" s="133" t="s">
        <v>1573</v>
      </c>
      <c r="D486" s="133" t="s">
        <v>94</v>
      </c>
      <c r="E486" s="133" t="s">
        <v>76</v>
      </c>
      <c r="F486" s="127" t="s">
        <v>52</v>
      </c>
      <c r="G486" s="127">
        <v>6.8736425194838517</v>
      </c>
      <c r="H486" s="127">
        <v>8.9181111775253896</v>
      </c>
      <c r="I486" s="127">
        <v>2.5134452859181238</v>
      </c>
      <c r="J486" s="127">
        <v>3.5010706638115607</v>
      </c>
      <c r="K486" s="127">
        <v>4.4998448329367875</v>
      </c>
      <c r="L486" s="127">
        <v>14.997030291031479</v>
      </c>
      <c r="M486" s="127">
        <v>7.9969010932254321</v>
      </c>
      <c r="N486" s="127">
        <v>4.9497847919655698</v>
      </c>
      <c r="O486" s="127">
        <v>4.8150679729627228</v>
      </c>
      <c r="P486" s="127">
        <v>4.9344250416636584</v>
      </c>
      <c r="Q486" s="127">
        <v>4.944068498826141</v>
      </c>
      <c r="R486" s="127">
        <v>4.9480194762468841</v>
      </c>
      <c r="S486" s="127">
        <v>4.7021943573667642</v>
      </c>
      <c r="T486" s="127">
        <v>2.9401197604790354</v>
      </c>
      <c r="U486" s="127">
        <v>0</v>
      </c>
      <c r="V486" s="127">
        <v>2.9026816357396399</v>
      </c>
      <c r="W486" s="127">
        <v>1.8993781797625786</v>
      </c>
      <c r="X486" s="143">
        <v>1.9915677354931827</v>
      </c>
      <c r="Y486" s="127">
        <v>1.9907533315202564</v>
      </c>
      <c r="Z486" s="127">
        <v>2.6665244520292175</v>
      </c>
      <c r="AA486" s="143">
        <v>2.5972676744065337</v>
      </c>
      <c r="AB486" s="127">
        <v>2.992253556781943</v>
      </c>
      <c r="AC486" s="128">
        <v>2.9888899813194536</v>
      </c>
      <c r="AD486" s="128">
        <v>2.3866348448687402</v>
      </c>
      <c r="AE486" s="128">
        <v>2.3310023310023311</v>
      </c>
      <c r="AF486" s="128">
        <v>2.2779043280182232</v>
      </c>
      <c r="AG486" s="127">
        <v>3</v>
      </c>
      <c r="AH486" s="127">
        <v>2.9970159581369229</v>
      </c>
      <c r="AI486" s="121"/>
    </row>
    <row r="487" spans="1:35" ht="17" x14ac:dyDescent="0.15">
      <c r="A487" s="144" t="s">
        <v>1574</v>
      </c>
      <c r="B487" s="133" t="s">
        <v>52</v>
      </c>
      <c r="C487" s="144" t="s">
        <v>1575</v>
      </c>
      <c r="D487" s="133" t="s">
        <v>194</v>
      </c>
      <c r="E487" s="133" t="s">
        <v>76</v>
      </c>
      <c r="F487" s="127" t="s">
        <v>52</v>
      </c>
      <c r="G487" s="127">
        <v>4.2253521126760489</v>
      </c>
      <c r="H487" s="127" t="s">
        <v>52</v>
      </c>
      <c r="I487" s="127" t="s">
        <v>52</v>
      </c>
      <c r="J487" s="127" t="s">
        <v>52</v>
      </c>
      <c r="K487" s="127" t="s">
        <v>52</v>
      </c>
      <c r="L487" s="127" t="s">
        <v>52</v>
      </c>
      <c r="M487" s="127" t="s">
        <v>52</v>
      </c>
      <c r="N487" s="127" t="s">
        <v>52</v>
      </c>
      <c r="O487" s="127" t="s">
        <v>52</v>
      </c>
      <c r="P487" s="127" t="s">
        <v>52</v>
      </c>
      <c r="Q487" s="127" t="s">
        <v>52</v>
      </c>
      <c r="R487" s="127" t="s">
        <v>52</v>
      </c>
      <c r="S487" s="127" t="s">
        <v>52</v>
      </c>
      <c r="T487" s="127" t="s">
        <v>52</v>
      </c>
      <c r="U487" s="127" t="s">
        <v>52</v>
      </c>
      <c r="V487" s="127" t="s">
        <v>52</v>
      </c>
      <c r="W487" s="127" t="s">
        <v>52</v>
      </c>
      <c r="X487" s="143" t="s">
        <v>52</v>
      </c>
      <c r="Y487" s="127" t="s">
        <v>52</v>
      </c>
      <c r="Z487" s="127" t="s">
        <v>52</v>
      </c>
      <c r="AA487" s="143" t="s">
        <v>52</v>
      </c>
      <c r="AB487" s="127" t="s">
        <v>52</v>
      </c>
      <c r="AC487" s="128" t="s">
        <v>52</v>
      </c>
      <c r="AD487" s="128" t="s">
        <v>52</v>
      </c>
      <c r="AE487" s="128" t="s">
        <v>52</v>
      </c>
      <c r="AF487" s="128" t="s">
        <v>52</v>
      </c>
      <c r="AG487" s="127" t="s">
        <v>52</v>
      </c>
      <c r="AH487" s="127" t="s">
        <v>52</v>
      </c>
      <c r="AI487" s="130"/>
    </row>
    <row r="488" spans="1:35" ht="16" x14ac:dyDescent="0.15">
      <c r="A488" s="133" t="s">
        <v>1576</v>
      </c>
      <c r="B488" s="133" t="s">
        <v>1577</v>
      </c>
      <c r="C488" s="133" t="s">
        <v>1578</v>
      </c>
      <c r="D488" s="133" t="s">
        <v>94</v>
      </c>
      <c r="E488" s="133" t="s">
        <v>78</v>
      </c>
      <c r="F488" s="127" t="s">
        <v>52</v>
      </c>
      <c r="G488" s="127" t="s">
        <v>52</v>
      </c>
      <c r="H488" s="127" t="s">
        <v>52</v>
      </c>
      <c r="I488" s="127">
        <v>16.999463950683463</v>
      </c>
      <c r="J488" s="127">
        <v>4.90092205486512</v>
      </c>
      <c r="K488" s="127">
        <v>7.4194384920905634</v>
      </c>
      <c r="L488" s="127">
        <v>10.946215519103461</v>
      </c>
      <c r="M488" s="127">
        <v>9.6715453858311093</v>
      </c>
      <c r="N488" s="127">
        <v>2.9562565917943289</v>
      </c>
      <c r="O488" s="127">
        <v>4.8613505892853368</v>
      </c>
      <c r="P488" s="127">
        <v>4.8478048497393473</v>
      </c>
      <c r="Q488" s="127">
        <v>4.500964031033476</v>
      </c>
      <c r="R488" s="127">
        <v>4.249721923056569</v>
      </c>
      <c r="S488" s="127">
        <v>3.9359143718456835</v>
      </c>
      <c r="T488" s="127">
        <v>2.7513443050350332</v>
      </c>
      <c r="U488" s="127">
        <v>0</v>
      </c>
      <c r="V488" s="127">
        <v>0</v>
      </c>
      <c r="W488" s="127">
        <v>0</v>
      </c>
      <c r="X488" s="143">
        <v>0</v>
      </c>
      <c r="Y488" s="127">
        <v>0</v>
      </c>
      <c r="Z488" s="127">
        <v>3.9899458439385693</v>
      </c>
      <c r="AA488" s="143">
        <v>4.9897444890925735</v>
      </c>
      <c r="AB488" s="127">
        <v>5.9894112264240018</v>
      </c>
      <c r="AC488" s="128">
        <v>2.990269973961901</v>
      </c>
      <c r="AD488" s="128">
        <v>3.9899137747498425</v>
      </c>
      <c r="AE488" s="128">
        <v>4.9897313516868103</v>
      </c>
      <c r="AF488" s="128">
        <v>2.9896404631322331</v>
      </c>
      <c r="AG488" s="127">
        <v>5</v>
      </c>
      <c r="AH488" s="127">
        <v>4.7498013401788768</v>
      </c>
      <c r="AI488" s="121"/>
    </row>
    <row r="489" spans="1:35" ht="16" x14ac:dyDescent="0.15">
      <c r="A489" s="133" t="s">
        <v>1579</v>
      </c>
      <c r="B489" s="133" t="s">
        <v>1580</v>
      </c>
      <c r="C489" s="133" t="s">
        <v>1581</v>
      </c>
      <c r="D489" s="133" t="s">
        <v>94</v>
      </c>
      <c r="E489" s="133" t="s">
        <v>76</v>
      </c>
      <c r="F489" s="127" t="s">
        <v>52</v>
      </c>
      <c r="G489" s="127">
        <v>97.11934156378598</v>
      </c>
      <c r="H489" s="127">
        <v>12.630480167014596</v>
      </c>
      <c r="I489" s="127">
        <v>4.5064874884152033</v>
      </c>
      <c r="J489" s="127">
        <v>4.0017736392861138</v>
      </c>
      <c r="K489" s="127">
        <v>3.9970155617139227</v>
      </c>
      <c r="L489" s="127">
        <v>6.5081479963103419</v>
      </c>
      <c r="M489" s="127">
        <v>5.0038491147036126</v>
      </c>
      <c r="N489" s="127">
        <v>6.5065982404692022</v>
      </c>
      <c r="O489" s="127">
        <v>5.0249526759593977</v>
      </c>
      <c r="P489" s="127">
        <v>4.9729641160085123</v>
      </c>
      <c r="Q489" s="127">
        <v>4.9871224537579195</v>
      </c>
      <c r="R489" s="127">
        <v>4.2001189414213371</v>
      </c>
      <c r="S489" s="127">
        <v>0</v>
      </c>
      <c r="T489" s="127">
        <v>1.9975743739744729</v>
      </c>
      <c r="U489" s="127">
        <v>0</v>
      </c>
      <c r="V489" s="127">
        <v>0</v>
      </c>
      <c r="W489" s="127">
        <v>0</v>
      </c>
      <c r="X489" s="143">
        <v>1.951458347905155</v>
      </c>
      <c r="Y489" s="127">
        <v>0</v>
      </c>
      <c r="Z489" s="127">
        <v>1.989571899012077</v>
      </c>
      <c r="AA489" s="143">
        <v>3.3633795237454578</v>
      </c>
      <c r="AB489" s="127">
        <v>3.253937264089557</v>
      </c>
      <c r="AC489" s="128">
        <v>3.151392915668727</v>
      </c>
      <c r="AD489" s="128">
        <v>3.0551142612733617</v>
      </c>
      <c r="AE489" s="128">
        <v>2.9645440531246297</v>
      </c>
      <c r="AF489" s="128">
        <v>2.8789934354485811</v>
      </c>
      <c r="AG489" s="127">
        <v>3</v>
      </c>
      <c r="AH489" s="127">
        <v>2.9891304347826089</v>
      </c>
      <c r="AI489" s="121"/>
    </row>
    <row r="490" spans="1:35" ht="16" x14ac:dyDescent="0.15">
      <c r="A490" s="133" t="s">
        <v>1582</v>
      </c>
      <c r="B490" s="133" t="s">
        <v>1583</v>
      </c>
      <c r="C490" s="133" t="s">
        <v>1584</v>
      </c>
      <c r="D490" s="133" t="s">
        <v>94</v>
      </c>
      <c r="E490" s="133" t="s">
        <v>401</v>
      </c>
      <c r="F490" s="127" t="s">
        <v>52</v>
      </c>
      <c r="G490" s="127">
        <v>-2.0992709118988699</v>
      </c>
      <c r="H490" s="127">
        <v>0</v>
      </c>
      <c r="I490" s="127">
        <v>1.5884953317313943</v>
      </c>
      <c r="J490" s="127">
        <v>5.9350342162757528</v>
      </c>
      <c r="K490" s="127">
        <v>7.3257201295380696</v>
      </c>
      <c r="L490" s="127">
        <v>1.9994282810316406</v>
      </c>
      <c r="M490" s="127">
        <v>14.005013467856202</v>
      </c>
      <c r="N490" s="127">
        <v>4.7076015405206135</v>
      </c>
      <c r="O490" s="127">
        <v>3.9898785689131131</v>
      </c>
      <c r="P490" s="127">
        <v>0</v>
      </c>
      <c r="Q490" s="127">
        <v>4.9029199277543825</v>
      </c>
      <c r="R490" s="127">
        <v>3.4996472852923972</v>
      </c>
      <c r="S490" s="127">
        <v>2.2965667020932443</v>
      </c>
      <c r="T490" s="127">
        <v>0</v>
      </c>
      <c r="U490" s="127">
        <v>0</v>
      </c>
      <c r="V490" s="127">
        <v>0</v>
      </c>
      <c r="W490" s="127">
        <v>0</v>
      </c>
      <c r="X490" s="143">
        <v>0</v>
      </c>
      <c r="Y490" s="127">
        <v>0</v>
      </c>
      <c r="Z490" s="127">
        <v>3.9897461378624932</v>
      </c>
      <c r="AA490" s="143">
        <v>4.9899549329423865</v>
      </c>
      <c r="AB490" s="127">
        <v>2.0004137360364105</v>
      </c>
      <c r="AC490" s="128">
        <v>3.4001257427951348</v>
      </c>
      <c r="AD490" s="128">
        <v>3.9895260231251228</v>
      </c>
      <c r="AE490" s="128">
        <v>4.9898618380723434</v>
      </c>
      <c r="AF490" s="128">
        <v>0.99976645168245604</v>
      </c>
      <c r="AG490" s="127">
        <v>2</v>
      </c>
      <c r="AH490" s="127">
        <v>4.9900599888392669</v>
      </c>
      <c r="AI490" s="121"/>
    </row>
    <row r="491" spans="1:35" ht="16" x14ac:dyDescent="0.15">
      <c r="A491" s="133" t="s">
        <v>1585</v>
      </c>
      <c r="B491" s="133" t="s">
        <v>1586</v>
      </c>
      <c r="C491" s="133" t="s">
        <v>1587</v>
      </c>
      <c r="D491" s="133" t="s">
        <v>94</v>
      </c>
      <c r="E491" s="133" t="s">
        <v>74</v>
      </c>
      <c r="F491" s="127" t="s">
        <v>52</v>
      </c>
      <c r="G491" s="127">
        <v>3.6450231414798964</v>
      </c>
      <c r="H491" s="127">
        <v>6.2517371083399524</v>
      </c>
      <c r="I491" s="127">
        <v>4.6474722285196179</v>
      </c>
      <c r="J491" s="127">
        <v>5.0626583122250395</v>
      </c>
      <c r="K491" s="127">
        <v>7.1693683976778715</v>
      </c>
      <c r="L491" s="127">
        <v>5.9008969008081067</v>
      </c>
      <c r="M491" s="127">
        <v>10.498511592805329</v>
      </c>
      <c r="N491" s="127">
        <v>7.4002403086068398</v>
      </c>
      <c r="O491" s="127">
        <v>5.4901314239954786</v>
      </c>
      <c r="P491" s="127">
        <v>4.9855991426466488</v>
      </c>
      <c r="Q491" s="127">
        <v>4.8998341201990598</v>
      </c>
      <c r="R491" s="127">
        <v>4.939585614077771</v>
      </c>
      <c r="S491" s="127">
        <v>4.7901473074136476</v>
      </c>
      <c r="T491" s="127">
        <v>1.8795398399764167</v>
      </c>
      <c r="U491" s="127">
        <v>0</v>
      </c>
      <c r="V491" s="127">
        <v>0</v>
      </c>
      <c r="W491" s="127">
        <v>0</v>
      </c>
      <c r="X491" s="143">
        <v>0</v>
      </c>
      <c r="Y491" s="127">
        <v>0</v>
      </c>
      <c r="Z491" s="127">
        <v>1.9995837970377073</v>
      </c>
      <c r="AA491" s="143">
        <v>4.98966584762226</v>
      </c>
      <c r="AB491" s="127">
        <v>4.9899457577857076</v>
      </c>
      <c r="AC491" s="128">
        <v>3.9898924869632424</v>
      </c>
      <c r="AD491" s="128">
        <v>3.9900326569779043</v>
      </c>
      <c r="AE491" s="128">
        <v>4.9896560448882976</v>
      </c>
      <c r="AF491" s="128">
        <v>2.9896904658959684</v>
      </c>
      <c r="AG491" s="127">
        <v>5</v>
      </c>
      <c r="AH491" s="127">
        <v>4.9898066875995646</v>
      </c>
      <c r="AI491" s="121"/>
    </row>
    <row r="492" spans="1:35" ht="16" x14ac:dyDescent="0.15">
      <c r="A492" s="133" t="s">
        <v>1588</v>
      </c>
      <c r="B492" s="133" t="s">
        <v>1589</v>
      </c>
      <c r="C492" s="133" t="s">
        <v>1590</v>
      </c>
      <c r="D492" s="133" t="s">
        <v>94</v>
      </c>
      <c r="E492" s="133" t="s">
        <v>76</v>
      </c>
      <c r="F492" s="127" t="s">
        <v>52</v>
      </c>
      <c r="G492" s="127">
        <v>10.517846693973084</v>
      </c>
      <c r="H492" s="127">
        <v>7.3726009265387233</v>
      </c>
      <c r="I492" s="127">
        <v>3.3407297830374745</v>
      </c>
      <c r="J492" s="127">
        <v>1.8966956936657482</v>
      </c>
      <c r="K492" s="127">
        <v>3.7344884102083853</v>
      </c>
      <c r="L492" s="127">
        <v>4.0401760523642878</v>
      </c>
      <c r="M492" s="127">
        <v>10.142097841414483</v>
      </c>
      <c r="N492" s="127">
        <v>9.2377388221390504</v>
      </c>
      <c r="O492" s="127">
        <v>4.9855751893256297</v>
      </c>
      <c r="P492" s="127">
        <v>4.9978531558608807</v>
      </c>
      <c r="Q492" s="127">
        <v>4.9971374826204311</v>
      </c>
      <c r="R492" s="127">
        <v>4.9929895622370992</v>
      </c>
      <c r="S492" s="127">
        <v>4.9855330514133129</v>
      </c>
      <c r="T492" s="127">
        <v>2.4945233552399202</v>
      </c>
      <c r="U492" s="127">
        <v>0</v>
      </c>
      <c r="V492" s="127">
        <v>3.3025372311086727</v>
      </c>
      <c r="W492" s="127">
        <v>1.8687846225722353</v>
      </c>
      <c r="X492" s="143">
        <v>1.9000196553757398</v>
      </c>
      <c r="Y492" s="127">
        <v>1.9931845946119742</v>
      </c>
      <c r="Z492" s="127">
        <v>3.139380949379067</v>
      </c>
      <c r="AA492" s="143">
        <v>3.0438237271560364</v>
      </c>
      <c r="AB492" s="127">
        <v>2.9539118571682677</v>
      </c>
      <c r="AC492" s="128">
        <v>2.9901480670622815</v>
      </c>
      <c r="AD492" s="128">
        <v>2.7970463190870376</v>
      </c>
      <c r="AE492" s="128">
        <v>2.7154984762734053</v>
      </c>
      <c r="AF492" s="128">
        <v>2.6489430463576111</v>
      </c>
      <c r="AG492" s="127">
        <v>2.9</v>
      </c>
      <c r="AH492" s="127">
        <v>2.8627293692970919</v>
      </c>
      <c r="AI492" s="121"/>
    </row>
    <row r="493" spans="1:35" ht="16" x14ac:dyDescent="0.15">
      <c r="A493" s="133" t="s">
        <v>1591</v>
      </c>
      <c r="B493" s="133" t="s">
        <v>1592</v>
      </c>
      <c r="C493" s="133" t="s">
        <v>1593</v>
      </c>
      <c r="D493" s="133" t="s">
        <v>94</v>
      </c>
      <c r="E493" s="133" t="s">
        <v>84</v>
      </c>
      <c r="F493" s="127" t="s">
        <v>52</v>
      </c>
      <c r="G493" s="127">
        <v>14.618834080717463</v>
      </c>
      <c r="H493" s="127">
        <v>14.475743348982803</v>
      </c>
      <c r="I493" s="127">
        <v>35.850991114148997</v>
      </c>
      <c r="J493" s="127">
        <v>17.1069182389937</v>
      </c>
      <c r="K493" s="127">
        <v>8.6143931256713415</v>
      </c>
      <c r="L493" s="127">
        <v>7.4762658227848249</v>
      </c>
      <c r="M493" s="127">
        <v>8.4652189915347549</v>
      </c>
      <c r="N493" s="127">
        <v>5.7346454021038369</v>
      </c>
      <c r="O493" s="127">
        <v>4.9101412066752061</v>
      </c>
      <c r="P493" s="127">
        <v>4.4509024166411848</v>
      </c>
      <c r="Q493" s="127">
        <v>2.4015229169717287</v>
      </c>
      <c r="R493" s="127">
        <v>2.4024024024023873</v>
      </c>
      <c r="S493" s="127">
        <v>1.2428431783270639</v>
      </c>
      <c r="T493" s="127">
        <v>0.91034482758620072</v>
      </c>
      <c r="U493" s="127">
        <v>0</v>
      </c>
      <c r="V493" s="127">
        <v>0</v>
      </c>
      <c r="W493" s="127">
        <v>0</v>
      </c>
      <c r="X493" s="143">
        <v>0</v>
      </c>
      <c r="Y493" s="127">
        <v>1.9956260251503766</v>
      </c>
      <c r="Z493" s="127">
        <v>1.9967837041007686</v>
      </c>
      <c r="AA493" s="143">
        <v>1.9839705689134179</v>
      </c>
      <c r="AB493" s="127">
        <v>2.9889203813449949</v>
      </c>
      <c r="AC493" s="128">
        <v>2.9897423067300588</v>
      </c>
      <c r="AD493" s="128">
        <v>1.9919834811126025</v>
      </c>
      <c r="AE493" s="128">
        <v>1.9888055257830197</v>
      </c>
      <c r="AF493" s="128">
        <v>1.996730499766457</v>
      </c>
      <c r="AG493" s="127">
        <v>5.7</v>
      </c>
      <c r="AH493" s="127">
        <v>2.9886302111532275</v>
      </c>
      <c r="AI493" s="121"/>
    </row>
    <row r="494" spans="1:35" ht="17" x14ac:dyDescent="0.15">
      <c r="A494" s="133" t="s">
        <v>1594</v>
      </c>
      <c r="B494" s="133" t="s">
        <v>1595</v>
      </c>
      <c r="C494" s="133" t="s">
        <v>1596</v>
      </c>
      <c r="D494" s="133" t="s">
        <v>194</v>
      </c>
      <c r="E494" s="133" t="s">
        <v>76</v>
      </c>
      <c r="F494" s="127" t="s">
        <v>52</v>
      </c>
      <c r="G494" s="127">
        <v>16.189502385821399</v>
      </c>
      <c r="H494" s="127">
        <v>5.6517062677226875</v>
      </c>
      <c r="I494" s="127">
        <v>4.497917630726505</v>
      </c>
      <c r="J494" s="127">
        <v>4.4991586219112634</v>
      </c>
      <c r="K494" s="127">
        <v>4.5003813882532313</v>
      </c>
      <c r="L494" s="127">
        <v>6.9991889699919057</v>
      </c>
      <c r="M494" s="127">
        <v>9.2700674600166622</v>
      </c>
      <c r="N494" s="127">
        <v>2.4972253052164319</v>
      </c>
      <c r="O494" s="127">
        <v>3.5124526258798028</v>
      </c>
      <c r="P494" s="127">
        <v>1.9875776397515637</v>
      </c>
      <c r="Q494" s="127">
        <v>1.5000961600102585</v>
      </c>
      <c r="R494" s="127">
        <v>1.4968736183919447</v>
      </c>
      <c r="S494" s="127" t="s">
        <v>52</v>
      </c>
      <c r="T494" s="127" t="s">
        <v>52</v>
      </c>
      <c r="U494" s="127" t="s">
        <v>52</v>
      </c>
      <c r="V494" s="127" t="s">
        <v>52</v>
      </c>
      <c r="W494" s="127" t="s">
        <v>52</v>
      </c>
      <c r="X494" s="143" t="s">
        <v>52</v>
      </c>
      <c r="Y494" s="127" t="s">
        <v>52</v>
      </c>
      <c r="Z494" s="127" t="s">
        <v>52</v>
      </c>
      <c r="AA494" s="143" t="s">
        <v>52</v>
      </c>
      <c r="AB494" s="127" t="s">
        <v>52</v>
      </c>
      <c r="AC494" s="128" t="s">
        <v>52</v>
      </c>
      <c r="AD494" s="128" t="s">
        <v>52</v>
      </c>
      <c r="AE494" s="128" t="s">
        <v>52</v>
      </c>
      <c r="AF494" s="128" t="s">
        <v>52</v>
      </c>
      <c r="AG494" s="127" t="s">
        <v>52</v>
      </c>
      <c r="AH494" s="127" t="s">
        <v>52</v>
      </c>
      <c r="AI494" s="121"/>
    </row>
    <row r="495" spans="1:35" ht="16" x14ac:dyDescent="0.15">
      <c r="A495" s="133" t="s">
        <v>1597</v>
      </c>
      <c r="B495" s="133" t="s">
        <v>1598</v>
      </c>
      <c r="C495" s="133" t="s">
        <v>1599</v>
      </c>
      <c r="D495" s="133" t="s">
        <v>94</v>
      </c>
      <c r="E495" s="133" t="s">
        <v>76</v>
      </c>
      <c r="F495" s="127" t="s">
        <v>52</v>
      </c>
      <c r="G495" s="127">
        <v>19.868529170090383</v>
      </c>
      <c r="H495" s="127">
        <v>19.248697559638074</v>
      </c>
      <c r="I495" s="127">
        <v>2.517820188549095</v>
      </c>
      <c r="J495" s="127">
        <v>2.4784120219804748</v>
      </c>
      <c r="K495" s="127">
        <v>3.8958196541912997</v>
      </c>
      <c r="L495" s="127">
        <v>6.4988413734990473</v>
      </c>
      <c r="M495" s="127">
        <v>7.496785678963505</v>
      </c>
      <c r="N495" s="127">
        <v>7.4799889594258815</v>
      </c>
      <c r="O495" s="127">
        <v>4.4855332990926229</v>
      </c>
      <c r="P495" s="127">
        <v>4.4814025888907167</v>
      </c>
      <c r="Q495" s="127">
        <v>2.0465772759350642</v>
      </c>
      <c r="R495" s="127">
        <v>4.9792531120332058</v>
      </c>
      <c r="S495" s="127">
        <v>4.8748353096179216</v>
      </c>
      <c r="T495" s="127">
        <v>2.8894472361808994</v>
      </c>
      <c r="U495" s="127">
        <v>0</v>
      </c>
      <c r="V495" s="127">
        <v>0</v>
      </c>
      <c r="W495" s="127">
        <v>-0.99715099715099598</v>
      </c>
      <c r="X495" s="143">
        <v>-2.0006851661527825</v>
      </c>
      <c r="Y495" s="127">
        <v>-2.9993707613787279</v>
      </c>
      <c r="Z495" s="127">
        <v>1.0018740089375644</v>
      </c>
      <c r="AA495" s="143">
        <v>1.9981445800328457</v>
      </c>
      <c r="AB495" s="127">
        <v>2.987476387042598</v>
      </c>
      <c r="AC495" s="128">
        <v>2.9959239130434856</v>
      </c>
      <c r="AD495" s="128">
        <v>3.2979354923817761</v>
      </c>
      <c r="AE495" s="128">
        <v>3.1926441478832763</v>
      </c>
      <c r="AF495" s="128">
        <v>3.0937937008848402</v>
      </c>
      <c r="AG495" s="127">
        <v>3</v>
      </c>
      <c r="AH495" s="127">
        <v>2.9893362857642303</v>
      </c>
      <c r="AI495" s="121"/>
    </row>
    <row r="496" spans="1:35" ht="16" x14ac:dyDescent="0.15">
      <c r="A496" s="133" t="s">
        <v>1600</v>
      </c>
      <c r="B496" s="133" t="s">
        <v>1601</v>
      </c>
      <c r="C496" s="133" t="s">
        <v>1602</v>
      </c>
      <c r="D496" s="133" t="s">
        <v>94</v>
      </c>
      <c r="E496" s="133" t="s">
        <v>76</v>
      </c>
      <c r="F496" s="127" t="s">
        <v>52</v>
      </c>
      <c r="G496" s="127">
        <v>55.65438373570521</v>
      </c>
      <c r="H496" s="127">
        <v>19.979591836734699</v>
      </c>
      <c r="I496" s="127">
        <v>8.5898962408572856</v>
      </c>
      <c r="J496" s="127">
        <v>8.6622807017543835</v>
      </c>
      <c r="K496" s="127">
        <v>6.7464321752919005</v>
      </c>
      <c r="L496" s="127">
        <v>6.5091154625253296</v>
      </c>
      <c r="M496" s="127">
        <v>5.9845315075440624</v>
      </c>
      <c r="N496" s="127">
        <v>5.5030506041392471</v>
      </c>
      <c r="O496" s="127">
        <v>5.0119061118040662</v>
      </c>
      <c r="P496" s="127">
        <v>4.9778641615376245</v>
      </c>
      <c r="Q496" s="127">
        <v>4.9886854556675502</v>
      </c>
      <c r="R496" s="127">
        <v>4.9867737826981653</v>
      </c>
      <c r="S496" s="127">
        <v>4.8058977230309949</v>
      </c>
      <c r="T496" s="127">
        <v>3.899919864660319</v>
      </c>
      <c r="U496" s="127">
        <v>0</v>
      </c>
      <c r="V496" s="127">
        <v>0</v>
      </c>
      <c r="W496" s="127">
        <v>0</v>
      </c>
      <c r="X496" s="143">
        <v>0</v>
      </c>
      <c r="Y496" s="127">
        <v>0</v>
      </c>
      <c r="Z496" s="127">
        <v>0</v>
      </c>
      <c r="AA496" s="143">
        <v>4.2848573142514335</v>
      </c>
      <c r="AB496" s="127">
        <v>4.1088010518530727</v>
      </c>
      <c r="AC496" s="128">
        <v>3.9466414081616552</v>
      </c>
      <c r="AD496" s="128">
        <v>3.7967955045941304</v>
      </c>
      <c r="AE496" s="128">
        <v>3.6579120637939866</v>
      </c>
      <c r="AF496" s="128">
        <v>3.5288234878961093</v>
      </c>
      <c r="AG496" s="127">
        <v>3.4</v>
      </c>
      <c r="AH496" s="127">
        <v>3.2961961895972052</v>
      </c>
      <c r="AI496" s="121"/>
    </row>
    <row r="497" spans="1:35" ht="17" x14ac:dyDescent="0.15">
      <c r="A497" s="133" t="s">
        <v>1603</v>
      </c>
      <c r="B497" s="133" t="s">
        <v>1604</v>
      </c>
      <c r="C497" s="133" t="s">
        <v>1605</v>
      </c>
      <c r="D497" s="133" t="s">
        <v>194</v>
      </c>
      <c r="E497" s="133" t="s">
        <v>76</v>
      </c>
      <c r="F497" s="127" t="s">
        <v>52</v>
      </c>
      <c r="G497" s="127">
        <v>3.3143388766135615</v>
      </c>
      <c r="H497" s="127">
        <v>5.0090049527240126</v>
      </c>
      <c r="I497" s="127">
        <v>4.5020902561903711</v>
      </c>
      <c r="J497" s="127">
        <v>6.000615447738241</v>
      </c>
      <c r="K497" s="127">
        <v>6.9963228178827137</v>
      </c>
      <c r="L497" s="127">
        <v>8.0039793795785528</v>
      </c>
      <c r="M497" s="127">
        <v>4.3962485345838189</v>
      </c>
      <c r="N497" s="127">
        <v>4.7966631908237645</v>
      </c>
      <c r="O497" s="127">
        <v>4.6919249904324545</v>
      </c>
      <c r="P497" s="127">
        <v>4.2111419798216048</v>
      </c>
      <c r="Q497" s="127">
        <v>3.0026659183387068</v>
      </c>
      <c r="R497" s="127">
        <v>2.9968669118648705</v>
      </c>
      <c r="S497" s="127" t="s">
        <v>52</v>
      </c>
      <c r="T497" s="127" t="s">
        <v>52</v>
      </c>
      <c r="U497" s="127" t="s">
        <v>52</v>
      </c>
      <c r="V497" s="127" t="s">
        <v>52</v>
      </c>
      <c r="W497" s="127" t="s">
        <v>52</v>
      </c>
      <c r="X497" s="143" t="s">
        <v>52</v>
      </c>
      <c r="Y497" s="127" t="s">
        <v>52</v>
      </c>
      <c r="Z497" s="127" t="s">
        <v>52</v>
      </c>
      <c r="AA497" s="143" t="s">
        <v>52</v>
      </c>
      <c r="AB497" s="127" t="s">
        <v>52</v>
      </c>
      <c r="AC497" s="128" t="s">
        <v>52</v>
      </c>
      <c r="AD497" s="128" t="s">
        <v>52</v>
      </c>
      <c r="AE497" s="128" t="s">
        <v>52</v>
      </c>
      <c r="AF497" s="128" t="s">
        <v>52</v>
      </c>
      <c r="AG497" s="127" t="s">
        <v>52</v>
      </c>
      <c r="AH497" s="127" t="s">
        <v>52</v>
      </c>
      <c r="AI497" s="121"/>
    </row>
    <row r="498" spans="1:35" ht="16" x14ac:dyDescent="0.15">
      <c r="A498" s="133" t="s">
        <v>1606</v>
      </c>
      <c r="B498" s="133" t="s">
        <v>1607</v>
      </c>
      <c r="C498" s="133" t="s">
        <v>1608</v>
      </c>
      <c r="D498" s="133" t="s">
        <v>94</v>
      </c>
      <c r="E498" s="133" t="s">
        <v>74</v>
      </c>
      <c r="F498" s="127" t="s">
        <v>52</v>
      </c>
      <c r="G498" s="127">
        <v>9.1030841792667019</v>
      </c>
      <c r="H498" s="127">
        <v>13.152229990571243</v>
      </c>
      <c r="I498" s="127">
        <v>4.2984717942267707</v>
      </c>
      <c r="J498" s="127">
        <v>5.3935904006753361</v>
      </c>
      <c r="K498" s="127">
        <v>4.6255506607929533</v>
      </c>
      <c r="L498" s="127">
        <v>5.3492822966507276</v>
      </c>
      <c r="M498" s="127">
        <v>12.005761519795485</v>
      </c>
      <c r="N498" s="127">
        <v>2.8986850489486073</v>
      </c>
      <c r="O498" s="127">
        <v>3.697490345316794</v>
      </c>
      <c r="P498" s="127">
        <v>3.5015906450527154</v>
      </c>
      <c r="Q498" s="127">
        <v>3.4995698969850793</v>
      </c>
      <c r="R498" s="127">
        <v>4.9532748170521614</v>
      </c>
      <c r="S498" s="127">
        <v>3.7953046383837545</v>
      </c>
      <c r="T498" s="127">
        <v>2.4004689288140071</v>
      </c>
      <c r="U498" s="127">
        <v>0</v>
      </c>
      <c r="V498" s="127">
        <v>0</v>
      </c>
      <c r="W498" s="127">
        <v>1.4501312932154491</v>
      </c>
      <c r="X498" s="143">
        <v>1.9900586628453842</v>
      </c>
      <c r="Y498" s="127">
        <v>1.9898662592095162</v>
      </c>
      <c r="Z498" s="127">
        <v>3.9899089915018449</v>
      </c>
      <c r="AA498" s="143">
        <v>4.9901885292729542</v>
      </c>
      <c r="AB498" s="127">
        <v>4.9895902337465659</v>
      </c>
      <c r="AC498" s="128">
        <v>3.9900549083233816</v>
      </c>
      <c r="AD498" s="128">
        <v>3.9900897842433336</v>
      </c>
      <c r="AE498" s="128">
        <v>3.9898032187931838</v>
      </c>
      <c r="AF498" s="128">
        <v>3.9896867965613767</v>
      </c>
      <c r="AG498" s="127">
        <v>5</v>
      </c>
      <c r="AH498" s="127">
        <v>4.9898135855567007</v>
      </c>
      <c r="AI498" s="121"/>
    </row>
    <row r="499" spans="1:35" ht="16" x14ac:dyDescent="0.15">
      <c r="A499" s="133" t="s">
        <v>1609</v>
      </c>
      <c r="B499" s="133" t="s">
        <v>1610</v>
      </c>
      <c r="C499" s="133" t="s">
        <v>1611</v>
      </c>
      <c r="D499" s="133" t="s">
        <v>94</v>
      </c>
      <c r="E499" s="133" t="s">
        <v>74</v>
      </c>
      <c r="F499" s="127" t="s">
        <v>52</v>
      </c>
      <c r="G499" s="127">
        <v>12.536336509769953</v>
      </c>
      <c r="H499" s="127">
        <v>14.027404759053667</v>
      </c>
      <c r="I499" s="127">
        <v>8.5482394947267153</v>
      </c>
      <c r="J499" s="127">
        <v>6.9794761937668426</v>
      </c>
      <c r="K499" s="127">
        <v>7.9917318002713102</v>
      </c>
      <c r="L499" s="127">
        <v>7.9518129942218678</v>
      </c>
      <c r="M499" s="127">
        <v>19.935060617478229</v>
      </c>
      <c r="N499" s="127">
        <v>2.9003853012649472</v>
      </c>
      <c r="O499" s="127">
        <v>3.8862848625253577</v>
      </c>
      <c r="P499" s="127">
        <v>3.7365809808633088</v>
      </c>
      <c r="Q499" s="127">
        <v>3.8911154253147231</v>
      </c>
      <c r="R499" s="127">
        <v>2.8984577381764041</v>
      </c>
      <c r="S499" s="127">
        <v>3.8698061589543329</v>
      </c>
      <c r="T499" s="127">
        <v>3.9004697372172927</v>
      </c>
      <c r="U499" s="127">
        <v>0</v>
      </c>
      <c r="V499" s="127">
        <v>0</v>
      </c>
      <c r="W499" s="127">
        <v>1.8503004391033073</v>
      </c>
      <c r="X499" s="143">
        <v>0</v>
      </c>
      <c r="Y499" s="127">
        <v>1.989704026207928</v>
      </c>
      <c r="Z499" s="127">
        <v>3.9900717503754457</v>
      </c>
      <c r="AA499" s="143">
        <v>4.9902721784303106</v>
      </c>
      <c r="AB499" s="127">
        <v>4.9899703887668512</v>
      </c>
      <c r="AC499" s="128">
        <v>3.9897859538669644</v>
      </c>
      <c r="AD499" s="128">
        <v>3.9901078454817496</v>
      </c>
      <c r="AE499" s="128">
        <v>4.990184530820561</v>
      </c>
      <c r="AF499" s="128">
        <v>2.9900580702719757</v>
      </c>
      <c r="AG499" s="127">
        <v>3</v>
      </c>
      <c r="AH499" s="127">
        <v>4.9897254064508418</v>
      </c>
      <c r="AI499" s="121"/>
    </row>
    <row r="500" spans="1:35" ht="16" x14ac:dyDescent="0.15">
      <c r="A500" s="133" t="s">
        <v>1612</v>
      </c>
      <c r="B500" s="133" t="s">
        <v>1613</v>
      </c>
      <c r="C500" s="133" t="s">
        <v>1614</v>
      </c>
      <c r="D500" s="133" t="s">
        <v>94</v>
      </c>
      <c r="E500" s="133" t="s">
        <v>227</v>
      </c>
      <c r="F500" s="127" t="s">
        <v>52</v>
      </c>
      <c r="G500" s="127">
        <v>11.597351231497569</v>
      </c>
      <c r="H500" s="127">
        <v>-3.6985326692531686</v>
      </c>
      <c r="I500" s="127">
        <v>2.500906125407738</v>
      </c>
      <c r="J500" s="127">
        <v>2.6289304754651255</v>
      </c>
      <c r="K500" s="127">
        <v>2.9962497183975785</v>
      </c>
      <c r="L500" s="127">
        <v>3.5858572862252629</v>
      </c>
      <c r="M500" s="127">
        <v>17.519780397222661</v>
      </c>
      <c r="N500" s="127">
        <v>6.0487877058363466</v>
      </c>
      <c r="O500" s="127">
        <v>4.6463418280395103</v>
      </c>
      <c r="P500" s="127">
        <v>2.5009761997733193</v>
      </c>
      <c r="Q500" s="127">
        <v>2.500348432055759</v>
      </c>
      <c r="R500" s="127">
        <v>2.4991841618622743</v>
      </c>
      <c r="S500" s="127">
        <v>1.8996577432278201</v>
      </c>
      <c r="T500" s="127">
        <v>0</v>
      </c>
      <c r="U500" s="127">
        <v>0</v>
      </c>
      <c r="V500" s="127">
        <v>0</v>
      </c>
      <c r="W500" s="127">
        <v>0</v>
      </c>
      <c r="X500" s="143">
        <v>0</v>
      </c>
      <c r="Y500" s="127">
        <v>0</v>
      </c>
      <c r="Z500" s="127">
        <v>3.9897240954339885</v>
      </c>
      <c r="AA500" s="143">
        <v>4.9900682702098242</v>
      </c>
      <c r="AB500" s="127">
        <v>4.9897851300110485</v>
      </c>
      <c r="AC500" s="128">
        <v>3.9901873192301318</v>
      </c>
      <c r="AD500" s="128">
        <v>3.9899813606710133</v>
      </c>
      <c r="AE500" s="128">
        <v>4.9900576933848644</v>
      </c>
      <c r="AF500" s="128">
        <v>2.9903101679882043</v>
      </c>
      <c r="AG500" s="127">
        <v>5</v>
      </c>
      <c r="AH500" s="127">
        <v>4.9901012082076619</v>
      </c>
      <c r="AI500" s="121"/>
    </row>
    <row r="501" spans="1:35" ht="16" x14ac:dyDescent="0.15">
      <c r="A501" s="133" t="s">
        <v>1615</v>
      </c>
      <c r="B501" s="133" t="s">
        <v>1616</v>
      </c>
      <c r="C501" s="133" t="s">
        <v>1617</v>
      </c>
      <c r="D501" s="133" t="s">
        <v>94</v>
      </c>
      <c r="E501" s="133" t="s">
        <v>401</v>
      </c>
      <c r="F501" s="127" t="s">
        <v>52</v>
      </c>
      <c r="G501" s="127">
        <v>-6.7773047180467358</v>
      </c>
      <c r="H501" s="127">
        <v>-35.247149470283034</v>
      </c>
      <c r="I501" s="127">
        <v>21.480664043757812</v>
      </c>
      <c r="J501" s="127">
        <v>3.20707768869228</v>
      </c>
      <c r="K501" s="127">
        <v>16.688990088400743</v>
      </c>
      <c r="L501" s="127">
        <v>-25.003279548734099</v>
      </c>
      <c r="M501" s="127">
        <v>57.263424873185244</v>
      </c>
      <c r="N501" s="127">
        <v>0</v>
      </c>
      <c r="O501" s="127">
        <v>0</v>
      </c>
      <c r="P501" s="127">
        <v>0</v>
      </c>
      <c r="Q501" s="127">
        <v>4.8994800211328311</v>
      </c>
      <c r="R501" s="127">
        <v>0</v>
      </c>
      <c r="S501" s="127">
        <v>0</v>
      </c>
      <c r="T501" s="127">
        <v>-5.036447978793035E-2</v>
      </c>
      <c r="U501" s="127">
        <v>0</v>
      </c>
      <c r="V501" s="127">
        <v>-1.5912586856202893E-2</v>
      </c>
      <c r="W501" s="127">
        <v>3.0610079575596814</v>
      </c>
      <c r="X501" s="143">
        <v>-3.0884850980594791E-2</v>
      </c>
      <c r="Y501" s="127">
        <v>0</v>
      </c>
      <c r="Z501" s="127">
        <v>3.9879511868595952</v>
      </c>
      <c r="AA501" s="143">
        <v>3.9885122923423388</v>
      </c>
      <c r="AB501" s="127">
        <v>1.9999047664396974</v>
      </c>
      <c r="AC501" s="128">
        <v>4.990429951916342</v>
      </c>
      <c r="AD501" s="128">
        <v>3.9906625166740817</v>
      </c>
      <c r="AE501" s="128">
        <v>2.9994655264564343</v>
      </c>
      <c r="AF501" s="128">
        <v>-1.0004566399601464</v>
      </c>
      <c r="AG501" s="127">
        <v>2.1</v>
      </c>
      <c r="AH501" s="127">
        <v>2.0916723115134341</v>
      </c>
      <c r="AI501" s="121"/>
    </row>
    <row r="502" spans="1:35" ht="17" x14ac:dyDescent="0.15">
      <c r="A502" s="133" t="s">
        <v>1618</v>
      </c>
      <c r="B502" s="133" t="s">
        <v>1619</v>
      </c>
      <c r="C502" s="133" t="s">
        <v>1620</v>
      </c>
      <c r="D502" s="133" t="s">
        <v>194</v>
      </c>
      <c r="E502" s="133" t="s">
        <v>76</v>
      </c>
      <c r="F502" s="127" t="s">
        <v>52</v>
      </c>
      <c r="G502" s="127">
        <v>29.438938350411547</v>
      </c>
      <c r="H502" s="127">
        <v>-15.573291804555183</v>
      </c>
      <c r="I502" s="127">
        <v>4.4961955268618965</v>
      </c>
      <c r="J502" s="127">
        <v>4.5013239187996419</v>
      </c>
      <c r="K502" s="127">
        <v>7.270551801801787</v>
      </c>
      <c r="L502" s="127">
        <v>1.8174660455350704</v>
      </c>
      <c r="M502" s="127">
        <v>0</v>
      </c>
      <c r="N502" s="127">
        <v>2.5003222064698889</v>
      </c>
      <c r="O502" s="127">
        <v>3.0051552873129594</v>
      </c>
      <c r="P502" s="127">
        <v>1.495361328125</v>
      </c>
      <c r="Q502" s="127">
        <v>2.5016537374466168</v>
      </c>
      <c r="R502" s="127">
        <v>0</v>
      </c>
      <c r="S502" s="127" t="s">
        <v>52</v>
      </c>
      <c r="T502" s="127" t="s">
        <v>52</v>
      </c>
      <c r="U502" s="127" t="s">
        <v>52</v>
      </c>
      <c r="V502" s="127" t="s">
        <v>52</v>
      </c>
      <c r="W502" s="127" t="s">
        <v>52</v>
      </c>
      <c r="X502" s="143" t="s">
        <v>52</v>
      </c>
      <c r="Y502" s="127" t="s">
        <v>52</v>
      </c>
      <c r="Z502" s="127" t="s">
        <v>52</v>
      </c>
      <c r="AA502" s="143" t="s">
        <v>52</v>
      </c>
      <c r="AB502" s="127" t="s">
        <v>52</v>
      </c>
      <c r="AC502" s="128" t="s">
        <v>52</v>
      </c>
      <c r="AD502" s="128" t="s">
        <v>52</v>
      </c>
      <c r="AE502" s="128" t="s">
        <v>52</v>
      </c>
      <c r="AF502" s="128" t="s">
        <v>52</v>
      </c>
      <c r="AG502" s="127" t="s">
        <v>52</v>
      </c>
      <c r="AH502" s="127" t="s">
        <v>52</v>
      </c>
      <c r="AI502" s="121"/>
    </row>
    <row r="503" spans="1:35" ht="17" x14ac:dyDescent="0.15">
      <c r="A503" s="133" t="s">
        <v>1621</v>
      </c>
      <c r="B503" s="133" t="s">
        <v>52</v>
      </c>
      <c r="C503" s="133" t="s">
        <v>1622</v>
      </c>
      <c r="D503" s="133" t="s">
        <v>194</v>
      </c>
      <c r="E503" s="133" t="s">
        <v>76</v>
      </c>
      <c r="F503" s="127" t="s">
        <v>52</v>
      </c>
      <c r="G503" s="127" t="s">
        <v>52</v>
      </c>
      <c r="H503" s="127" t="s">
        <v>52</v>
      </c>
      <c r="I503" s="127" t="s">
        <v>52</v>
      </c>
      <c r="J503" s="127" t="s">
        <v>52</v>
      </c>
      <c r="K503" s="127" t="s">
        <v>52</v>
      </c>
      <c r="L503" s="127" t="s">
        <v>52</v>
      </c>
      <c r="M503" s="127" t="s">
        <v>52</v>
      </c>
      <c r="N503" s="127" t="s">
        <v>52</v>
      </c>
      <c r="O503" s="127" t="s">
        <v>52</v>
      </c>
      <c r="P503" s="127" t="s">
        <v>52</v>
      </c>
      <c r="Q503" s="127" t="s">
        <v>52</v>
      </c>
      <c r="R503" s="127" t="s">
        <v>52</v>
      </c>
      <c r="S503" s="127" t="s">
        <v>52</v>
      </c>
      <c r="T503" s="127" t="s">
        <v>52</v>
      </c>
      <c r="U503" s="127" t="s">
        <v>52</v>
      </c>
      <c r="V503" s="127" t="s">
        <v>52</v>
      </c>
      <c r="W503" s="127" t="s">
        <v>52</v>
      </c>
      <c r="X503" s="143" t="s">
        <v>52</v>
      </c>
      <c r="Y503" s="127" t="s">
        <v>52</v>
      </c>
      <c r="Z503" s="127" t="s">
        <v>52</v>
      </c>
      <c r="AA503" s="143" t="s">
        <v>52</v>
      </c>
      <c r="AB503" s="127" t="s">
        <v>52</v>
      </c>
      <c r="AC503" s="128" t="s">
        <v>52</v>
      </c>
      <c r="AD503" s="128" t="s">
        <v>52</v>
      </c>
      <c r="AE503" s="128" t="s">
        <v>52</v>
      </c>
      <c r="AF503" s="128" t="s">
        <v>52</v>
      </c>
      <c r="AG503" s="127" t="s">
        <v>52</v>
      </c>
      <c r="AH503" s="127" t="s">
        <v>52</v>
      </c>
      <c r="AI503" s="121"/>
    </row>
    <row r="504" spans="1:35" ht="17" x14ac:dyDescent="0.15">
      <c r="A504" s="144" t="s">
        <v>1623</v>
      </c>
      <c r="B504" s="133" t="s">
        <v>52</v>
      </c>
      <c r="C504" s="144" t="s">
        <v>1624</v>
      </c>
      <c r="D504" s="133" t="s">
        <v>194</v>
      </c>
      <c r="E504" s="133" t="s">
        <v>76</v>
      </c>
      <c r="F504" s="127" t="s">
        <v>52</v>
      </c>
      <c r="G504" s="127" t="s">
        <v>52</v>
      </c>
      <c r="H504" s="127" t="s">
        <v>52</v>
      </c>
      <c r="I504" s="127" t="s">
        <v>52</v>
      </c>
      <c r="J504" s="127" t="s">
        <v>52</v>
      </c>
      <c r="K504" s="127" t="s">
        <v>52</v>
      </c>
      <c r="L504" s="127" t="s">
        <v>52</v>
      </c>
      <c r="M504" s="127" t="s">
        <v>52</v>
      </c>
      <c r="N504" s="127" t="s">
        <v>52</v>
      </c>
      <c r="O504" s="127" t="s">
        <v>52</v>
      </c>
      <c r="P504" s="127" t="s">
        <v>52</v>
      </c>
      <c r="Q504" s="127" t="s">
        <v>52</v>
      </c>
      <c r="R504" s="127" t="s">
        <v>52</v>
      </c>
      <c r="S504" s="127" t="s">
        <v>52</v>
      </c>
      <c r="T504" s="127" t="s">
        <v>52</v>
      </c>
      <c r="U504" s="127" t="s">
        <v>52</v>
      </c>
      <c r="V504" s="127" t="s">
        <v>52</v>
      </c>
      <c r="W504" s="127" t="s">
        <v>52</v>
      </c>
      <c r="X504" s="143" t="s">
        <v>52</v>
      </c>
      <c r="Y504" s="127" t="s">
        <v>52</v>
      </c>
      <c r="Z504" s="127" t="s">
        <v>52</v>
      </c>
      <c r="AA504" s="143" t="s">
        <v>52</v>
      </c>
      <c r="AB504" s="127" t="s">
        <v>52</v>
      </c>
      <c r="AC504" s="128" t="s">
        <v>52</v>
      </c>
      <c r="AD504" s="128" t="s">
        <v>52</v>
      </c>
      <c r="AE504" s="128" t="s">
        <v>52</v>
      </c>
      <c r="AF504" s="128" t="s">
        <v>52</v>
      </c>
      <c r="AG504" s="127" t="s">
        <v>52</v>
      </c>
      <c r="AH504" s="127" t="s">
        <v>52</v>
      </c>
      <c r="AI504" s="130"/>
    </row>
    <row r="505" spans="1:35" ht="16" x14ac:dyDescent="0.15">
      <c r="A505" s="133" t="s">
        <v>1625</v>
      </c>
      <c r="B505" s="133" t="s">
        <v>1626</v>
      </c>
      <c r="C505" s="133" t="s">
        <v>1627</v>
      </c>
      <c r="D505" s="133" t="s">
        <v>94</v>
      </c>
      <c r="E505" s="133" t="s">
        <v>78</v>
      </c>
      <c r="F505" s="127" t="s">
        <v>52</v>
      </c>
      <c r="G505" s="127" t="s">
        <v>52</v>
      </c>
      <c r="H505" s="127" t="s">
        <v>52</v>
      </c>
      <c r="I505" s="127">
        <v>4.3010922157953502</v>
      </c>
      <c r="J505" s="127">
        <v>5.9098189730726318</v>
      </c>
      <c r="K505" s="127">
        <v>5.8982151264820573</v>
      </c>
      <c r="L505" s="127">
        <v>7.9988682753324554</v>
      </c>
      <c r="M505" s="127">
        <v>10.915668662674662</v>
      </c>
      <c r="N505" s="127">
        <v>-0.80980767067822512</v>
      </c>
      <c r="O505" s="127">
        <v>4.8985145708130347</v>
      </c>
      <c r="P505" s="127">
        <v>4.9529780564263177</v>
      </c>
      <c r="Q505" s="127">
        <v>4.9962921764924033</v>
      </c>
      <c r="R505" s="127">
        <v>4.696742297166054</v>
      </c>
      <c r="S505" s="127">
        <v>3.9997751356213342</v>
      </c>
      <c r="T505" s="127">
        <v>2.4000000000000057</v>
      </c>
      <c r="U505" s="127">
        <v>0</v>
      </c>
      <c r="V505" s="127">
        <v>0</v>
      </c>
      <c r="W505" s="127">
        <v>1.9795185810810807</v>
      </c>
      <c r="X505" s="143">
        <v>1.9799161447279667</v>
      </c>
      <c r="Y505" s="127">
        <v>1.9803906639934477</v>
      </c>
      <c r="Z505" s="127">
        <v>3.9800912484446282</v>
      </c>
      <c r="AA505" s="143">
        <v>4.9797364138239208</v>
      </c>
      <c r="AB505" s="127">
        <v>5.9799376852344377</v>
      </c>
      <c r="AC505" s="128">
        <v>2.9800873374970616</v>
      </c>
      <c r="AD505" s="128">
        <v>3.9800856456498224</v>
      </c>
      <c r="AE505" s="128">
        <v>4.979542091059467</v>
      </c>
      <c r="AF505" s="128">
        <v>2.9802190512033802</v>
      </c>
      <c r="AG505" s="127">
        <v>5</v>
      </c>
      <c r="AH505" s="127">
        <v>4.9799680196366571</v>
      </c>
      <c r="AI505" s="121"/>
    </row>
    <row r="506" spans="1:35" ht="16" x14ac:dyDescent="0.15">
      <c r="A506" s="133" t="s">
        <v>1628</v>
      </c>
      <c r="B506" s="133" t="s">
        <v>1629</v>
      </c>
      <c r="C506" s="133" t="s">
        <v>1630</v>
      </c>
      <c r="D506" s="133" t="s">
        <v>94</v>
      </c>
      <c r="E506" s="133" t="s">
        <v>76</v>
      </c>
      <c r="F506" s="127" t="s">
        <v>52</v>
      </c>
      <c r="G506" s="127">
        <v>7.114519968262357</v>
      </c>
      <c r="H506" s="127">
        <v>7.1111111111111143</v>
      </c>
      <c r="I506" s="127">
        <v>-6.892577224527443</v>
      </c>
      <c r="J506" s="127">
        <v>4.5060658578856163</v>
      </c>
      <c r="K506" s="127">
        <v>6.6571902392797995</v>
      </c>
      <c r="L506" s="127">
        <v>10.995113282985329</v>
      </c>
      <c r="M506" s="127">
        <v>5.8034820892535492</v>
      </c>
      <c r="N506" s="127">
        <v>8.0858710043502953</v>
      </c>
      <c r="O506" s="127">
        <v>4.9435646163268814</v>
      </c>
      <c r="P506" s="127">
        <v>4.9441387360347022</v>
      </c>
      <c r="Q506" s="127">
        <v>4.9416064193215306</v>
      </c>
      <c r="R506" s="127">
        <v>4.4969339086986082</v>
      </c>
      <c r="S506" s="127">
        <v>3.8035209737013815</v>
      </c>
      <c r="T506" s="127">
        <v>2.4986041317699659</v>
      </c>
      <c r="U506" s="127">
        <v>0</v>
      </c>
      <c r="V506" s="127">
        <v>0</v>
      </c>
      <c r="W506" s="127">
        <v>0</v>
      </c>
      <c r="X506" s="143">
        <v>0</v>
      </c>
      <c r="Y506" s="127">
        <v>0</v>
      </c>
      <c r="Z506" s="127">
        <v>3.4046030232874891</v>
      </c>
      <c r="AA506" s="143">
        <v>3.2925062557618956</v>
      </c>
      <c r="AB506" s="127">
        <v>3.1875557822261813</v>
      </c>
      <c r="AC506" s="128">
        <v>3.0890893364636129</v>
      </c>
      <c r="AD506" s="128">
        <v>2.9965240321227382</v>
      </c>
      <c r="AE506" s="128">
        <v>2.9093448155475383</v>
      </c>
      <c r="AF506" s="128">
        <v>0</v>
      </c>
      <c r="AG506" s="127">
        <v>0</v>
      </c>
      <c r="AH506" s="127">
        <v>2.9910663801877146</v>
      </c>
      <c r="AI506" s="121"/>
    </row>
    <row r="507" spans="1:35" ht="16" x14ac:dyDescent="0.15">
      <c r="A507" s="133" t="s">
        <v>1631</v>
      </c>
      <c r="B507" s="17" t="s">
        <v>1632</v>
      </c>
      <c r="C507" s="133" t="s">
        <v>1633</v>
      </c>
      <c r="D507" s="133" t="s">
        <v>94</v>
      </c>
      <c r="E507" s="133" t="s">
        <v>82</v>
      </c>
      <c r="F507" s="127" t="s">
        <v>52</v>
      </c>
      <c r="G507" s="127">
        <v>5.627068071839787</v>
      </c>
      <c r="H507" s="127">
        <v>7.9185151652331456</v>
      </c>
      <c r="I507" s="127">
        <v>7.7821403402798666</v>
      </c>
      <c r="J507" s="127">
        <v>5.4984743757394483</v>
      </c>
      <c r="K507" s="127">
        <v>5.3004367843229971</v>
      </c>
      <c r="L507" s="127">
        <v>12.253363228699541</v>
      </c>
      <c r="M507" s="127">
        <v>8.0020972735443934</v>
      </c>
      <c r="N507" s="127">
        <v>6.5966202001988279</v>
      </c>
      <c r="O507" s="127">
        <v>2.9591958447642099</v>
      </c>
      <c r="P507" s="127">
        <v>4.926803580832015</v>
      </c>
      <c r="Q507" s="127">
        <v>4.9112699241177182</v>
      </c>
      <c r="R507" s="127">
        <v>3.9006515437089035</v>
      </c>
      <c r="S507" s="127">
        <v>3.88589108455038</v>
      </c>
      <c r="T507" s="127">
        <v>2.399439805704759</v>
      </c>
      <c r="U507" s="127">
        <v>0</v>
      </c>
      <c r="V507" s="127">
        <v>0</v>
      </c>
      <c r="W507" s="127">
        <v>0</v>
      </c>
      <c r="X507" s="143">
        <v>1.9857173771910874</v>
      </c>
      <c r="Y507" s="127">
        <v>1.9479031395615243</v>
      </c>
      <c r="Z507" s="127">
        <v>3.9862130975573118</v>
      </c>
      <c r="AA507" s="143">
        <v>3.9919296728635256</v>
      </c>
      <c r="AB507" s="127">
        <v>4.9889135254988837</v>
      </c>
      <c r="AC507" s="128">
        <v>4.9960401267159282</v>
      </c>
      <c r="AD507" s="128">
        <v>3.9851656295178728</v>
      </c>
      <c r="AE507" s="128">
        <v>2.9982469926857349</v>
      </c>
      <c r="AF507" s="128">
        <v>3.7443511943189201</v>
      </c>
      <c r="AG507" s="127">
        <v>3.9</v>
      </c>
      <c r="AH507" s="127">
        <v>4.9964621999673504</v>
      </c>
      <c r="AI507" s="121"/>
    </row>
    <row r="508" spans="1:35" ht="16" x14ac:dyDescent="0.15">
      <c r="A508" s="133" t="s">
        <v>1634</v>
      </c>
      <c r="B508" s="133" t="s">
        <v>1635</v>
      </c>
      <c r="C508" s="133" t="s">
        <v>1636</v>
      </c>
      <c r="D508" s="133" t="s">
        <v>94</v>
      </c>
      <c r="E508" s="133" t="s">
        <v>86</v>
      </c>
      <c r="F508" s="127" t="s">
        <v>52</v>
      </c>
      <c r="G508" s="127">
        <v>11.862955032119913</v>
      </c>
      <c r="H508" s="127">
        <v>18.855283307810097</v>
      </c>
      <c r="I508" s="127">
        <v>14.640038653567402</v>
      </c>
      <c r="J508" s="127">
        <v>8.9772407979769469</v>
      </c>
      <c r="K508" s="127">
        <v>9.7976021657857615</v>
      </c>
      <c r="L508" s="127">
        <v>19.502172126335566</v>
      </c>
      <c r="M508" s="127">
        <v>15.248575358616606</v>
      </c>
      <c r="N508" s="127">
        <v>7.8857630008525064</v>
      </c>
      <c r="O508" s="127">
        <v>4.7175029632556402</v>
      </c>
      <c r="P508" s="127">
        <v>4.8520977965589935</v>
      </c>
      <c r="Q508" s="127">
        <v>5.0017992083483307</v>
      </c>
      <c r="R508" s="127">
        <v>12.87183002056203</v>
      </c>
      <c r="S508" s="127">
        <v>3.9713383531697843</v>
      </c>
      <c r="T508" s="127">
        <v>1.6820464898960239</v>
      </c>
      <c r="U508" s="127">
        <v>0</v>
      </c>
      <c r="V508" s="127">
        <v>3.9402642159678436</v>
      </c>
      <c r="W508" s="127">
        <v>0</v>
      </c>
      <c r="X508" s="143">
        <v>1.9893899204243892</v>
      </c>
      <c r="Y508" s="127">
        <v>1.9885132206328482</v>
      </c>
      <c r="Z508" s="127">
        <v>1.9922435318493248</v>
      </c>
      <c r="AA508" s="143">
        <v>0</v>
      </c>
      <c r="AB508" s="127">
        <v>6.2506511094905681</v>
      </c>
      <c r="AC508" s="128">
        <v>11.765859397980204</v>
      </c>
      <c r="AD508" s="128">
        <v>4.3819633301166894</v>
      </c>
      <c r="AE508" s="128">
        <v>6.2991133336134846</v>
      </c>
      <c r="AF508" s="128">
        <v>3.8543643263757006</v>
      </c>
      <c r="AG508" s="127">
        <v>5.3</v>
      </c>
      <c r="AH508" s="127">
        <v>4.6980593401033577</v>
      </c>
      <c r="AI508" s="121"/>
    </row>
    <row r="509" spans="1:35" ht="16" x14ac:dyDescent="0.15">
      <c r="A509" s="133" t="s">
        <v>1637</v>
      </c>
      <c r="B509" s="133" t="s">
        <v>1638</v>
      </c>
      <c r="C509" s="133" t="s">
        <v>1639</v>
      </c>
      <c r="D509" s="133" t="s">
        <v>94</v>
      </c>
      <c r="E509" s="133" t="s">
        <v>76</v>
      </c>
      <c r="F509" s="127" t="s">
        <v>52</v>
      </c>
      <c r="G509" s="127">
        <v>4.5968882602545875</v>
      </c>
      <c r="H509" s="127">
        <v>1.448050484561648</v>
      </c>
      <c r="I509" s="127">
        <v>3.6212163287975443</v>
      </c>
      <c r="J509" s="127">
        <v>0</v>
      </c>
      <c r="K509" s="127">
        <v>5.9977488342177026</v>
      </c>
      <c r="L509" s="127">
        <v>9.9008899676375393</v>
      </c>
      <c r="M509" s="127">
        <v>3.9385294929603418</v>
      </c>
      <c r="N509" s="127">
        <v>2.6693227091633531</v>
      </c>
      <c r="O509" s="127">
        <v>1.9057474237916665</v>
      </c>
      <c r="P509" s="127">
        <v>0.99428813200761113</v>
      </c>
      <c r="Q509" s="127">
        <v>2.5974025974025921</v>
      </c>
      <c r="R509" s="127">
        <v>2.4908125765618507</v>
      </c>
      <c r="S509" s="127">
        <v>0.99601593625497742</v>
      </c>
      <c r="T509" s="127">
        <v>-1.4437869822485254</v>
      </c>
      <c r="U509" s="127">
        <v>0</v>
      </c>
      <c r="V509" s="127">
        <v>0</v>
      </c>
      <c r="W509" s="127">
        <v>0</v>
      </c>
      <c r="X509" s="143">
        <v>0</v>
      </c>
      <c r="Y509" s="127">
        <v>0</v>
      </c>
      <c r="Z509" s="127">
        <v>0</v>
      </c>
      <c r="AA509" s="143">
        <v>2.0012808197246157</v>
      </c>
      <c r="AB509" s="127">
        <v>2.9901114424736974</v>
      </c>
      <c r="AC509" s="128">
        <v>2.1984302369885134</v>
      </c>
      <c r="AD509" s="128">
        <v>1.9982850538716512</v>
      </c>
      <c r="AE509" s="128">
        <v>1.69962352425163</v>
      </c>
      <c r="AF509" s="128">
        <v>1.4988355376653308</v>
      </c>
      <c r="AG509" s="127">
        <v>3</v>
      </c>
      <c r="AH509" s="127">
        <v>2.9912325941206763</v>
      </c>
      <c r="AI509" s="121"/>
    </row>
    <row r="510" spans="1:35" ht="17" x14ac:dyDescent="0.15">
      <c r="A510" s="133" t="s">
        <v>1640</v>
      </c>
      <c r="B510" s="133" t="s">
        <v>1641</v>
      </c>
      <c r="C510" s="133" t="s">
        <v>1642</v>
      </c>
      <c r="D510" s="133" t="s">
        <v>194</v>
      </c>
      <c r="E510" s="133" t="s">
        <v>76</v>
      </c>
      <c r="F510" s="127" t="s">
        <v>52</v>
      </c>
      <c r="G510" s="127">
        <v>-2.2395571212883709</v>
      </c>
      <c r="H510" s="127">
        <v>2.2393822393822234</v>
      </c>
      <c r="I510" s="127">
        <v>6.9234642497482355</v>
      </c>
      <c r="J510" s="127">
        <v>8.0527431127854925</v>
      </c>
      <c r="K510" s="127">
        <v>3.8897363259969353</v>
      </c>
      <c r="L510" s="127">
        <v>5.0865233350812815</v>
      </c>
      <c r="M510" s="127">
        <v>15.808383233532936</v>
      </c>
      <c r="N510" s="127">
        <v>4.7311271975180915</v>
      </c>
      <c r="O510" s="127">
        <v>4.3116925861927058</v>
      </c>
      <c r="P510" s="127">
        <v>4.9932949435986416</v>
      </c>
      <c r="Q510" s="127">
        <v>2.3666416228399783</v>
      </c>
      <c r="R510" s="127">
        <v>1.592660550458703</v>
      </c>
      <c r="S510" s="127">
        <v>3.6555411067764823</v>
      </c>
      <c r="T510" s="127">
        <v>2.8087538332868718</v>
      </c>
      <c r="U510" s="127">
        <v>0</v>
      </c>
      <c r="V510" s="127">
        <v>0</v>
      </c>
      <c r="W510" s="127">
        <v>0</v>
      </c>
      <c r="X510" s="143">
        <v>0</v>
      </c>
      <c r="Y510" s="127">
        <v>0</v>
      </c>
      <c r="Z510" s="127">
        <v>3.3557046979865834</v>
      </c>
      <c r="AA510" s="143">
        <v>3.2467532467532312</v>
      </c>
      <c r="AB510" s="127">
        <v>3.0874785591766818</v>
      </c>
      <c r="AC510" s="128" t="s">
        <v>52</v>
      </c>
      <c r="AD510" s="128" t="s">
        <v>52</v>
      </c>
      <c r="AE510" s="128" t="s">
        <v>52</v>
      </c>
      <c r="AF510" s="128" t="s">
        <v>52</v>
      </c>
      <c r="AG510" s="127" t="s">
        <v>52</v>
      </c>
      <c r="AH510" s="127" t="s">
        <v>52</v>
      </c>
      <c r="AI510" s="121"/>
    </row>
    <row r="511" spans="1:35" ht="16" x14ac:dyDescent="0.15">
      <c r="A511" s="133" t="s">
        <v>1643</v>
      </c>
      <c r="B511" s="133" t="s">
        <v>1644</v>
      </c>
      <c r="C511" s="133" t="s">
        <v>1645</v>
      </c>
      <c r="D511" s="133" t="s">
        <v>94</v>
      </c>
      <c r="E511" s="133" t="s">
        <v>76</v>
      </c>
      <c r="F511" s="127" t="s">
        <v>52</v>
      </c>
      <c r="G511" s="127">
        <v>6.7814476458187016</v>
      </c>
      <c r="H511" s="127">
        <v>6.6140177690029702</v>
      </c>
      <c r="I511" s="127">
        <v>2.8703703703703667</v>
      </c>
      <c r="J511" s="127">
        <v>3.7503750375037441</v>
      </c>
      <c r="K511" s="127">
        <v>3.7979564295354038</v>
      </c>
      <c r="L511" s="127">
        <v>6.1478454680534895</v>
      </c>
      <c r="M511" s="127">
        <v>8.9763779527559251</v>
      </c>
      <c r="N511" s="127">
        <v>6.2138728323699581</v>
      </c>
      <c r="O511" s="127">
        <v>4.8601662887377159</v>
      </c>
      <c r="P511" s="127">
        <v>2.4363872269876907</v>
      </c>
      <c r="Q511" s="127">
        <v>2.6599113362887721</v>
      </c>
      <c r="R511" s="127">
        <v>4.3800123380629259</v>
      </c>
      <c r="S511" s="127">
        <v>3.8416075650118131</v>
      </c>
      <c r="T511" s="127">
        <v>2.3904382470119572</v>
      </c>
      <c r="U511" s="127">
        <v>0</v>
      </c>
      <c r="V511" s="127">
        <v>0</v>
      </c>
      <c r="W511" s="127">
        <v>0</v>
      </c>
      <c r="X511" s="143">
        <v>0</v>
      </c>
      <c r="Y511" s="127">
        <v>0</v>
      </c>
      <c r="Z511" s="127">
        <v>3.0881353838552172</v>
      </c>
      <c r="AA511" s="143">
        <v>2.9956263854772125</v>
      </c>
      <c r="AB511" s="127">
        <v>2.9841195974637857</v>
      </c>
      <c r="AC511" s="128">
        <v>2.988025305015829</v>
      </c>
      <c r="AD511" s="128">
        <v>1.8976580924696895</v>
      </c>
      <c r="AE511" s="128">
        <v>2.6912105064858172</v>
      </c>
      <c r="AF511" s="128">
        <v>2.6206090465957401</v>
      </c>
      <c r="AG511" s="127">
        <v>3</v>
      </c>
      <c r="AH511" s="127">
        <v>2.9855187462805053</v>
      </c>
      <c r="AI511" s="121"/>
    </row>
    <row r="512" spans="1:35" ht="16" x14ac:dyDescent="0.15">
      <c r="A512" s="133" t="s">
        <v>1646</v>
      </c>
      <c r="B512" s="133" t="s">
        <v>1647</v>
      </c>
      <c r="C512" s="133" t="s">
        <v>1648</v>
      </c>
      <c r="D512" s="133" t="s">
        <v>94</v>
      </c>
      <c r="E512" s="133" t="s">
        <v>76</v>
      </c>
      <c r="F512" s="127" t="s">
        <v>52</v>
      </c>
      <c r="G512" s="127">
        <v>5.93271433739298</v>
      </c>
      <c r="H512" s="127">
        <v>13.295389869095061</v>
      </c>
      <c r="I512" s="127">
        <v>4.4911082085803145</v>
      </c>
      <c r="J512" s="127">
        <v>4.6538461538461604</v>
      </c>
      <c r="K512" s="127">
        <v>5.880191106210944</v>
      </c>
      <c r="L512" s="127">
        <v>7.5581395348837361</v>
      </c>
      <c r="M512" s="127">
        <v>5.1311012505042441</v>
      </c>
      <c r="N512" s="127">
        <v>5.9243342797943228</v>
      </c>
      <c r="O512" s="127">
        <v>4.5062667536042795</v>
      </c>
      <c r="P512" s="127">
        <v>4.4783362218370826</v>
      </c>
      <c r="Q512" s="127">
        <v>4.1934841749054357</v>
      </c>
      <c r="R512" s="127">
        <v>4.203018531490784</v>
      </c>
      <c r="S512" s="127">
        <v>3.5323595917619031</v>
      </c>
      <c r="T512" s="127">
        <v>2.7448202585443653</v>
      </c>
      <c r="U512" s="127">
        <v>0</v>
      </c>
      <c r="V512" s="127">
        <v>0</v>
      </c>
      <c r="W512" s="127">
        <v>0</v>
      </c>
      <c r="X512" s="143">
        <v>0</v>
      </c>
      <c r="Y512" s="127">
        <v>0</v>
      </c>
      <c r="Z512" s="127">
        <v>1.9418591290359721</v>
      </c>
      <c r="AA512" s="143">
        <v>2.8178539224526622</v>
      </c>
      <c r="AB512" s="127">
        <v>2.7406270554702905</v>
      </c>
      <c r="AC512" s="128">
        <v>2.667520273154067</v>
      </c>
      <c r="AD512" s="128">
        <v>2.5982124298482567</v>
      </c>
      <c r="AE512" s="128">
        <v>0</v>
      </c>
      <c r="AF512" s="128">
        <v>2.532359197730953</v>
      </c>
      <c r="AG512" s="127">
        <v>3</v>
      </c>
      <c r="AH512" s="127">
        <v>2.9881529090124177</v>
      </c>
      <c r="AI512" s="121"/>
    </row>
    <row r="513" spans="1:35" ht="17" x14ac:dyDescent="0.15">
      <c r="A513" s="133" t="s">
        <v>1649</v>
      </c>
      <c r="B513" s="133" t="s">
        <v>1650</v>
      </c>
      <c r="C513" s="133" t="s">
        <v>1651</v>
      </c>
      <c r="D513" s="133" t="s">
        <v>194</v>
      </c>
      <c r="E513" s="133" t="s">
        <v>76</v>
      </c>
      <c r="F513" s="127" t="s">
        <v>52</v>
      </c>
      <c r="G513" s="127">
        <v>3.4810645390458461</v>
      </c>
      <c r="H513" s="127">
        <v>-20.532319391634985</v>
      </c>
      <c r="I513" s="127">
        <v>2.997076023391827</v>
      </c>
      <c r="J513" s="127">
        <v>3.0001935608748909</v>
      </c>
      <c r="K513" s="127">
        <v>4.0027562014532663</v>
      </c>
      <c r="L513" s="127">
        <v>8.998373787869653</v>
      </c>
      <c r="M513" s="127">
        <v>5.5257777532062846E-3</v>
      </c>
      <c r="N513" s="127">
        <v>2.0941540501712979</v>
      </c>
      <c r="O513" s="127">
        <v>3.5990691129512271</v>
      </c>
      <c r="P513" s="127">
        <v>2.9516246996134043</v>
      </c>
      <c r="Q513" s="127">
        <v>2.4001623788501689</v>
      </c>
      <c r="R513" s="127">
        <v>0</v>
      </c>
      <c r="S513" s="127" t="s">
        <v>52</v>
      </c>
      <c r="T513" s="127" t="s">
        <v>52</v>
      </c>
      <c r="U513" s="127" t="s">
        <v>52</v>
      </c>
      <c r="V513" s="127" t="s">
        <v>52</v>
      </c>
      <c r="W513" s="127" t="s">
        <v>52</v>
      </c>
      <c r="X513" s="143" t="s">
        <v>52</v>
      </c>
      <c r="Y513" s="127" t="s">
        <v>52</v>
      </c>
      <c r="Z513" s="127" t="s">
        <v>52</v>
      </c>
      <c r="AA513" s="143" t="s">
        <v>52</v>
      </c>
      <c r="AB513" s="127" t="s">
        <v>52</v>
      </c>
      <c r="AC513" s="128" t="s">
        <v>52</v>
      </c>
      <c r="AD513" s="128" t="s">
        <v>52</v>
      </c>
      <c r="AE513" s="128" t="s">
        <v>52</v>
      </c>
      <c r="AF513" s="128" t="s">
        <v>52</v>
      </c>
      <c r="AG513" s="127" t="s">
        <v>52</v>
      </c>
      <c r="AH513" s="127" t="s">
        <v>52</v>
      </c>
      <c r="AI513" s="121"/>
    </row>
    <row r="514" spans="1:35" ht="17" x14ac:dyDescent="0.15">
      <c r="A514" s="133" t="s">
        <v>1652</v>
      </c>
      <c r="B514" s="133" t="s">
        <v>1653</v>
      </c>
      <c r="C514" s="133" t="s">
        <v>1654</v>
      </c>
      <c r="D514" s="133" t="s">
        <v>194</v>
      </c>
      <c r="E514" s="133" t="s">
        <v>76</v>
      </c>
      <c r="F514" s="127" t="s">
        <v>52</v>
      </c>
      <c r="G514" s="127">
        <v>-143.68167905553128</v>
      </c>
      <c r="H514" s="127">
        <v>0</v>
      </c>
      <c r="I514" s="127">
        <v>0</v>
      </c>
      <c r="J514" s="127">
        <v>100.10010010010006</v>
      </c>
      <c r="K514" s="127">
        <v>62.531265632816428</v>
      </c>
      <c r="L514" s="127">
        <v>39.996922129886116</v>
      </c>
      <c r="M514" s="127">
        <v>5.375398483016383</v>
      </c>
      <c r="N514" s="127">
        <v>9.5764656791153868</v>
      </c>
      <c r="O514" s="127">
        <v>4.6934501142421823</v>
      </c>
      <c r="P514" s="127">
        <v>5.0832045103210106</v>
      </c>
      <c r="Q514" s="127">
        <v>4.8978885427483476</v>
      </c>
      <c r="R514" s="127">
        <v>4.2237254578452337</v>
      </c>
      <c r="S514" s="127">
        <v>2.3745448788986323E-2</v>
      </c>
      <c r="T514" s="127">
        <v>2.9041702935823253</v>
      </c>
      <c r="U514" s="127">
        <v>0</v>
      </c>
      <c r="V514" s="127">
        <v>-6.9209474008005145E-2</v>
      </c>
      <c r="W514" s="127">
        <v>-0.99268949595997924</v>
      </c>
      <c r="X514" s="143">
        <v>1.9897404010570607</v>
      </c>
      <c r="Y514" s="127">
        <v>0</v>
      </c>
      <c r="Z514" s="127">
        <v>3.7113244932174938</v>
      </c>
      <c r="AA514" s="143">
        <v>3.6519950033066406</v>
      </c>
      <c r="AB514" s="127">
        <v>3.5375017722954816</v>
      </c>
      <c r="AC514" s="128">
        <v>3.4234851078397854</v>
      </c>
      <c r="AD514" s="128">
        <v>3.1976166832174746</v>
      </c>
      <c r="AE514" s="128" t="s">
        <v>52</v>
      </c>
      <c r="AF514" s="128" t="s">
        <v>52</v>
      </c>
      <c r="AG514" s="127" t="s">
        <v>52</v>
      </c>
      <c r="AH514" s="127" t="s">
        <v>52</v>
      </c>
      <c r="AI514" s="121"/>
    </row>
    <row r="515" spans="1:35" ht="16" x14ac:dyDescent="0.15">
      <c r="A515" s="133" t="s">
        <v>1655</v>
      </c>
      <c r="B515" s="133" t="s">
        <v>1656</v>
      </c>
      <c r="C515" s="133" t="s">
        <v>1657</v>
      </c>
      <c r="D515" s="133" t="s">
        <v>94</v>
      </c>
      <c r="E515" s="133" t="s">
        <v>76</v>
      </c>
      <c r="F515" s="127" t="s">
        <v>52</v>
      </c>
      <c r="G515" s="127">
        <v>9.391971036098397</v>
      </c>
      <c r="H515" s="127">
        <v>3.9423732113306613</v>
      </c>
      <c r="I515" s="127">
        <v>4.9260161078853741</v>
      </c>
      <c r="J515" s="127">
        <v>6.0603355944305548</v>
      </c>
      <c r="K515" s="127">
        <v>5.5878145249516109</v>
      </c>
      <c r="L515" s="127">
        <v>6.1927153901331025</v>
      </c>
      <c r="M515" s="127">
        <v>16.811768237766415</v>
      </c>
      <c r="N515" s="127">
        <v>6.8170136211770824</v>
      </c>
      <c r="O515" s="127">
        <v>4.8240601503759564</v>
      </c>
      <c r="P515" s="127">
        <v>4.8201067309347394</v>
      </c>
      <c r="Q515" s="127">
        <v>2.8740351453440525</v>
      </c>
      <c r="R515" s="127">
        <v>2.0806726266496582</v>
      </c>
      <c r="S515" s="127">
        <v>2.4917896053797648</v>
      </c>
      <c r="T515" s="127">
        <v>0</v>
      </c>
      <c r="U515" s="127">
        <v>0</v>
      </c>
      <c r="V515" s="127">
        <v>0</v>
      </c>
      <c r="W515" s="127">
        <v>0</v>
      </c>
      <c r="X515" s="143">
        <v>0</v>
      </c>
      <c r="Y515" s="127">
        <v>0</v>
      </c>
      <c r="Z515" s="127">
        <v>0</v>
      </c>
      <c r="AA515" s="143">
        <v>2.5431056406083119</v>
      </c>
      <c r="AB515" s="127">
        <v>2.4800357125142503</v>
      </c>
      <c r="AC515" s="128">
        <v>2.4974589806882497</v>
      </c>
      <c r="AD515" s="128">
        <v>1.487462813429663</v>
      </c>
      <c r="AE515" s="128">
        <v>1.9681742043551176</v>
      </c>
      <c r="AF515" s="128">
        <v>2.2586128222678505</v>
      </c>
      <c r="AG515" s="127">
        <v>3</v>
      </c>
      <c r="AH515" s="127">
        <v>2.9641185647425914</v>
      </c>
      <c r="AI515" s="121"/>
    </row>
    <row r="516" spans="1:35" ht="16" x14ac:dyDescent="0.15">
      <c r="A516" s="133" t="s">
        <v>1658</v>
      </c>
      <c r="B516" s="133" t="s">
        <v>1659</v>
      </c>
      <c r="C516" s="133" t="s">
        <v>1660</v>
      </c>
      <c r="D516" s="133" t="s">
        <v>94</v>
      </c>
      <c r="E516" s="133" t="s">
        <v>78</v>
      </c>
      <c r="F516" s="127" t="s">
        <v>52</v>
      </c>
      <c r="G516" s="127" t="s">
        <v>52</v>
      </c>
      <c r="H516" s="127" t="s">
        <v>52</v>
      </c>
      <c r="I516" s="127">
        <v>-0.97173501068506596</v>
      </c>
      <c r="J516" s="127">
        <v>6.7046688382193338</v>
      </c>
      <c r="K516" s="127">
        <v>6.6904095649961732</v>
      </c>
      <c r="L516" s="127">
        <v>8.5097758702908948</v>
      </c>
      <c r="M516" s="127">
        <v>8.4972203300446125</v>
      </c>
      <c r="N516" s="127">
        <v>3.6100534672715412</v>
      </c>
      <c r="O516" s="127">
        <v>3.9367846985349502</v>
      </c>
      <c r="P516" s="127">
        <v>2.8990549626216335</v>
      </c>
      <c r="Q516" s="127">
        <v>2.7881346638885844</v>
      </c>
      <c r="R516" s="127">
        <v>3.9527378443976318</v>
      </c>
      <c r="S516" s="127">
        <v>3.9273038272396974</v>
      </c>
      <c r="T516" s="127">
        <v>1.9437609552572752</v>
      </c>
      <c r="U516" s="127">
        <v>0</v>
      </c>
      <c r="V516" s="127">
        <v>0</v>
      </c>
      <c r="W516" s="127">
        <v>1.9898449293262104</v>
      </c>
      <c r="X516" s="143">
        <v>0</v>
      </c>
      <c r="Y516" s="127">
        <v>0</v>
      </c>
      <c r="Z516" s="127">
        <v>3.989900588868478</v>
      </c>
      <c r="AA516" s="143">
        <v>4.9518590402253038</v>
      </c>
      <c r="AB516" s="127">
        <v>5.9902386667730179</v>
      </c>
      <c r="AC516" s="128">
        <v>2.9900582274496879</v>
      </c>
      <c r="AD516" s="128">
        <v>3.9894765514446373</v>
      </c>
      <c r="AE516" s="128">
        <v>1.9964734293344235</v>
      </c>
      <c r="AF516" s="128">
        <v>3.9930849164740594</v>
      </c>
      <c r="AG516" s="127">
        <v>5</v>
      </c>
      <c r="AH516" s="127">
        <v>4.989931788584772</v>
      </c>
      <c r="AI516" s="121"/>
    </row>
    <row r="517" spans="1:35" ht="16" x14ac:dyDescent="0.15">
      <c r="A517" s="133" t="s">
        <v>1661</v>
      </c>
      <c r="B517" s="133" t="s">
        <v>1662</v>
      </c>
      <c r="C517" s="133" t="s">
        <v>1663</v>
      </c>
      <c r="D517" s="133" t="s">
        <v>94</v>
      </c>
      <c r="E517" s="133" t="s">
        <v>76</v>
      </c>
      <c r="F517" s="127" t="s">
        <v>52</v>
      </c>
      <c r="G517" s="127">
        <v>8.1679741578218739</v>
      </c>
      <c r="H517" s="127">
        <v>13.385238907849811</v>
      </c>
      <c r="I517" s="127">
        <v>2.7372777725519768</v>
      </c>
      <c r="J517" s="127">
        <v>4.4955136421900761</v>
      </c>
      <c r="K517" s="127">
        <v>8.8758433365460547</v>
      </c>
      <c r="L517" s="127">
        <v>7.9993561886367246</v>
      </c>
      <c r="M517" s="127">
        <v>2.6005961251862999</v>
      </c>
      <c r="N517" s="127">
        <v>9.4487617110901283</v>
      </c>
      <c r="O517" s="127">
        <v>4.9435965494359664</v>
      </c>
      <c r="P517" s="127">
        <v>4.8940878912424779</v>
      </c>
      <c r="Q517" s="127">
        <v>4.8948098137320102</v>
      </c>
      <c r="R517" s="127">
        <v>4.4997413941727586</v>
      </c>
      <c r="S517" s="127">
        <v>3.0026396832380158</v>
      </c>
      <c r="T517" s="127">
        <v>2.5894287239722331</v>
      </c>
      <c r="U517" s="127">
        <v>0</v>
      </c>
      <c r="V517" s="127">
        <v>2.4980483996877183</v>
      </c>
      <c r="W517" s="127">
        <v>1.8989591266819019</v>
      </c>
      <c r="X517" s="143">
        <v>1.8984503463052471</v>
      </c>
      <c r="Y517" s="127">
        <v>1.9022004889975408</v>
      </c>
      <c r="Z517" s="127">
        <v>2.3993473775133056</v>
      </c>
      <c r="AA517" s="143">
        <v>2.343127606729456</v>
      </c>
      <c r="AB517" s="127">
        <v>2.9854846833646365</v>
      </c>
      <c r="AC517" s="128">
        <v>2.9878618113912125</v>
      </c>
      <c r="AD517" s="128">
        <v>2.1586150325950904</v>
      </c>
      <c r="AE517" s="128">
        <v>2.1130034230655457</v>
      </c>
      <c r="AF517" s="128">
        <v>2.0692794768861482</v>
      </c>
      <c r="AG517" s="127">
        <v>3</v>
      </c>
      <c r="AH517" s="127">
        <v>2.988188976377943</v>
      </c>
      <c r="AI517" s="121"/>
    </row>
    <row r="518" spans="1:35" ht="17" x14ac:dyDescent="0.15">
      <c r="A518" s="133" t="s">
        <v>1664</v>
      </c>
      <c r="B518" s="133" t="s">
        <v>1665</v>
      </c>
      <c r="C518" s="133" t="s">
        <v>1666</v>
      </c>
      <c r="D518" s="133" t="s">
        <v>194</v>
      </c>
      <c r="E518" s="133" t="s">
        <v>76</v>
      </c>
      <c r="F518" s="127" t="s">
        <v>52</v>
      </c>
      <c r="G518" s="127">
        <v>15.363128491620117</v>
      </c>
      <c r="H518" s="127">
        <v>8.9588377723971035</v>
      </c>
      <c r="I518" s="127">
        <v>7.1428571428571388</v>
      </c>
      <c r="J518" s="127">
        <v>5.3333333333333286</v>
      </c>
      <c r="K518" s="127">
        <v>7.5949367088607715</v>
      </c>
      <c r="L518" s="127">
        <v>9.764705882352942</v>
      </c>
      <c r="M518" s="127">
        <v>16.720257234726702</v>
      </c>
      <c r="N518" s="127">
        <v>7.8869503111927344</v>
      </c>
      <c r="O518" s="127">
        <v>4.6812937393606973</v>
      </c>
      <c r="P518" s="127">
        <v>2.4482789773240654</v>
      </c>
      <c r="Q518" s="127">
        <v>2.3809523809523796</v>
      </c>
      <c r="R518" s="127">
        <v>3.8759689922480618</v>
      </c>
      <c r="S518" s="127">
        <v>2.4626865671641696</v>
      </c>
      <c r="T518" s="127">
        <v>0.99538722991016471</v>
      </c>
      <c r="U518" s="127">
        <v>0</v>
      </c>
      <c r="V518" s="127">
        <v>0</v>
      </c>
      <c r="W518" s="127">
        <v>0</v>
      </c>
      <c r="X518" s="143">
        <v>1.9871794871794801</v>
      </c>
      <c r="Y518" s="127">
        <v>1.9406033940917666</v>
      </c>
      <c r="Z518" s="127">
        <v>3.8535645472061564</v>
      </c>
      <c r="AA518" s="143">
        <v>3.7105751391465658</v>
      </c>
      <c r="AB518" s="127">
        <v>3.5778175313059046</v>
      </c>
      <c r="AC518" s="128" t="s">
        <v>52</v>
      </c>
      <c r="AD518" s="128" t="s">
        <v>52</v>
      </c>
      <c r="AE518" s="128" t="s">
        <v>52</v>
      </c>
      <c r="AF518" s="128" t="s">
        <v>52</v>
      </c>
      <c r="AG518" s="127" t="s">
        <v>52</v>
      </c>
      <c r="AH518" s="127" t="s">
        <v>52</v>
      </c>
      <c r="AI518" s="121"/>
    </row>
    <row r="519" spans="1:35" ht="16" x14ac:dyDescent="0.15">
      <c r="A519" s="133" t="s">
        <v>1667</v>
      </c>
      <c r="B519" s="133" t="s">
        <v>1668</v>
      </c>
      <c r="C519" s="133" t="s">
        <v>1669</v>
      </c>
      <c r="D519" s="133" t="s">
        <v>94</v>
      </c>
      <c r="E519" s="133" t="s">
        <v>76</v>
      </c>
      <c r="F519" s="127" t="s">
        <v>52</v>
      </c>
      <c r="G519" s="127">
        <v>-0.46130672189794097</v>
      </c>
      <c r="H519" s="127">
        <v>-0.39723824836849531</v>
      </c>
      <c r="I519" s="127">
        <v>11.347450384578877</v>
      </c>
      <c r="J519" s="127">
        <v>4.3066689408152854</v>
      </c>
      <c r="K519" s="127">
        <v>14.741231297522688</v>
      </c>
      <c r="L519" s="127">
        <v>5.8572039333048167</v>
      </c>
      <c r="M519" s="127">
        <v>4.9003769520732305</v>
      </c>
      <c r="N519" s="127">
        <v>2.0020533880903457</v>
      </c>
      <c r="O519" s="127">
        <v>2.9504277805737331</v>
      </c>
      <c r="P519" s="127">
        <v>2.700886037274671</v>
      </c>
      <c r="Q519" s="127">
        <v>3.5996906051050388</v>
      </c>
      <c r="R519" s="127">
        <v>3.3482655639788419</v>
      </c>
      <c r="S519" s="127">
        <v>2.0005557099194391</v>
      </c>
      <c r="T519" s="127">
        <v>0</v>
      </c>
      <c r="U519" s="127">
        <v>0</v>
      </c>
      <c r="V519" s="127">
        <v>0</v>
      </c>
      <c r="W519" s="127">
        <v>0</v>
      </c>
      <c r="X519" s="143">
        <v>0</v>
      </c>
      <c r="Y519" s="127">
        <v>0</v>
      </c>
      <c r="Z519" s="127">
        <v>1.7488422773086265</v>
      </c>
      <c r="AA519" s="143">
        <v>2.6772328121653421</v>
      </c>
      <c r="AB519" s="127">
        <v>2.9881101376721064</v>
      </c>
      <c r="AC519" s="128">
        <v>2.9874930376221354</v>
      </c>
      <c r="AD519" s="128">
        <v>2.4583312847239247</v>
      </c>
      <c r="AE519" s="128">
        <v>2.3993473775133163</v>
      </c>
      <c r="AF519" s="128">
        <v>2.3431276067294626</v>
      </c>
      <c r="AG519" s="127">
        <v>3</v>
      </c>
      <c r="AH519" s="127">
        <v>2.9921749955539827</v>
      </c>
      <c r="AI519" s="121"/>
    </row>
    <row r="520" spans="1:35" ht="16" x14ac:dyDescent="0.15">
      <c r="A520" s="133" t="s">
        <v>1670</v>
      </c>
      <c r="B520" s="133" t="s">
        <v>1671</v>
      </c>
      <c r="C520" s="133" t="s">
        <v>1672</v>
      </c>
      <c r="D520" s="133" t="s">
        <v>94</v>
      </c>
      <c r="E520" s="133" t="s">
        <v>76</v>
      </c>
      <c r="F520" s="127" t="s">
        <v>52</v>
      </c>
      <c r="G520" s="127">
        <v>22.748280915342136</v>
      </c>
      <c r="H520" s="127">
        <v>0</v>
      </c>
      <c r="I520" s="127">
        <v>0</v>
      </c>
      <c r="J520" s="127">
        <v>0</v>
      </c>
      <c r="K520" s="127">
        <v>7.4662503443842354</v>
      </c>
      <c r="L520" s="127">
        <v>9.2804648777986785</v>
      </c>
      <c r="M520" s="127">
        <v>14.982796371598369</v>
      </c>
      <c r="N520" s="127">
        <v>9.868063112078346</v>
      </c>
      <c r="O520" s="127">
        <v>4.952027236149803</v>
      </c>
      <c r="P520" s="127">
        <v>2.9253907401946151</v>
      </c>
      <c r="Q520" s="127">
        <v>2.8880866425992906</v>
      </c>
      <c r="R520" s="127">
        <v>2.857142857142847</v>
      </c>
      <c r="S520" s="127">
        <v>1.6081871345029271</v>
      </c>
      <c r="T520" s="127">
        <v>0.47961630695442636</v>
      </c>
      <c r="U520" s="127">
        <v>0</v>
      </c>
      <c r="V520" s="127">
        <v>0</v>
      </c>
      <c r="W520" s="127">
        <v>1.4797136038186238</v>
      </c>
      <c r="X520" s="143">
        <v>0</v>
      </c>
      <c r="Y520" s="127">
        <v>0</v>
      </c>
      <c r="Z520" s="127">
        <v>2.587017873941666</v>
      </c>
      <c r="AA520" s="143">
        <v>2.5217790004585128</v>
      </c>
      <c r="AB520" s="127">
        <v>2.9964221824686943</v>
      </c>
      <c r="AC520" s="128">
        <v>2.9912674289573893</v>
      </c>
      <c r="AD520" s="128">
        <v>2.000281069939569</v>
      </c>
      <c r="AE520" s="128">
        <v>2.2963167080003672</v>
      </c>
      <c r="AF520" s="128">
        <v>2.2447696866301516</v>
      </c>
      <c r="AG520" s="127">
        <v>3</v>
      </c>
      <c r="AH520" s="127">
        <v>2.9888291975782466</v>
      </c>
      <c r="AI520" s="121"/>
    </row>
    <row r="521" spans="1:35" ht="16" x14ac:dyDescent="0.15">
      <c r="A521" s="133" t="s">
        <v>1673</v>
      </c>
      <c r="B521" s="133" t="s">
        <v>1674</v>
      </c>
      <c r="C521" s="133" t="s">
        <v>1675</v>
      </c>
      <c r="D521" s="133" t="s">
        <v>94</v>
      </c>
      <c r="E521" s="133" t="s">
        <v>86</v>
      </c>
      <c r="F521" s="127" t="s">
        <v>52</v>
      </c>
      <c r="G521" s="127">
        <v>12.196735774150838</v>
      </c>
      <c r="H521" s="127">
        <v>5.4452526046786147</v>
      </c>
      <c r="I521" s="127">
        <v>9.9925428784489014</v>
      </c>
      <c r="J521" s="127">
        <v>25.525423728813564</v>
      </c>
      <c r="K521" s="127">
        <v>5.9951390764245218</v>
      </c>
      <c r="L521" s="127">
        <v>33.121019108280251</v>
      </c>
      <c r="M521" s="127">
        <v>14.641148325358856</v>
      </c>
      <c r="N521" s="127">
        <v>14.933222036727884</v>
      </c>
      <c r="O521" s="127">
        <v>3.9799549713123668</v>
      </c>
      <c r="P521" s="127">
        <v>4.9381853740308799</v>
      </c>
      <c r="Q521" s="127">
        <v>4.9387646432374765</v>
      </c>
      <c r="R521" s="127">
        <v>4.9410123049600401</v>
      </c>
      <c r="S521" s="127">
        <v>4.9380477485645287</v>
      </c>
      <c r="T521" s="127">
        <v>2.937449602580358</v>
      </c>
      <c r="U521" s="127">
        <v>0</v>
      </c>
      <c r="V521" s="127">
        <v>0</v>
      </c>
      <c r="W521" s="127">
        <v>0</v>
      </c>
      <c r="X521" s="143">
        <v>1.9919427036705573</v>
      </c>
      <c r="Y521" s="127">
        <v>1.9859556725916105</v>
      </c>
      <c r="Z521" s="127">
        <v>1.9903173749327596</v>
      </c>
      <c r="AA521" s="143">
        <v>0</v>
      </c>
      <c r="AB521" s="127">
        <v>3.9398734177215289</v>
      </c>
      <c r="AC521" s="128">
        <v>9.940630232912163</v>
      </c>
      <c r="AD521" s="128">
        <v>3.9416597433767242</v>
      </c>
      <c r="AE521" s="128">
        <v>6.6563055062167003</v>
      </c>
      <c r="AF521" s="128">
        <v>3.942712019651109</v>
      </c>
      <c r="AG521" s="127">
        <v>5.9</v>
      </c>
      <c r="AH521" s="127">
        <v>4.9149338374291114</v>
      </c>
      <c r="AI521" s="121"/>
    </row>
    <row r="522" spans="1:35" ht="16" x14ac:dyDescent="0.15">
      <c r="A522" s="133" t="s">
        <v>1676</v>
      </c>
      <c r="B522" s="133" t="s">
        <v>1677</v>
      </c>
      <c r="C522" s="133" t="s">
        <v>1678</v>
      </c>
      <c r="D522" s="133" t="s">
        <v>94</v>
      </c>
      <c r="E522" s="133" t="s">
        <v>84</v>
      </c>
      <c r="F522" s="127" t="s">
        <v>52</v>
      </c>
      <c r="G522" s="127">
        <v>7.2056239015817027</v>
      </c>
      <c r="H522" s="127">
        <v>5</v>
      </c>
      <c r="I522" s="127">
        <v>9.9921935987509585</v>
      </c>
      <c r="J522" s="127">
        <v>2.9808374733853782</v>
      </c>
      <c r="K522" s="127">
        <v>4.8587181254307268</v>
      </c>
      <c r="L522" s="127">
        <v>9.0042720999014279</v>
      </c>
      <c r="M522" s="127">
        <v>10.009044317154064</v>
      </c>
      <c r="N522" s="127">
        <v>7.7555494656070181</v>
      </c>
      <c r="O522" s="127">
        <v>4.8067141403865747</v>
      </c>
      <c r="P522" s="127">
        <v>4.7803931084688003</v>
      </c>
      <c r="Q522" s="127">
        <v>2.8948587308939295</v>
      </c>
      <c r="R522" s="127">
        <v>2.9484582489309048</v>
      </c>
      <c r="S522" s="127">
        <v>2.536073458679482</v>
      </c>
      <c r="T522" s="127">
        <v>1.9829424307036305</v>
      </c>
      <c r="U522" s="127">
        <v>0</v>
      </c>
      <c r="V522" s="127">
        <v>0</v>
      </c>
      <c r="W522" s="127">
        <v>10.432782772318632</v>
      </c>
      <c r="X522" s="143">
        <v>1.9878833775085036</v>
      </c>
      <c r="Y522" s="127">
        <v>1.9862632262855007</v>
      </c>
      <c r="Z522" s="127">
        <v>1.9839825263924249</v>
      </c>
      <c r="AA522" s="143">
        <v>1.9810815634481616</v>
      </c>
      <c r="AB522" s="127">
        <v>2.9751487574378732</v>
      </c>
      <c r="AC522" s="128">
        <v>2.9911624745071252</v>
      </c>
      <c r="AD522" s="128">
        <v>1.9966996699670059</v>
      </c>
      <c r="AE522" s="128">
        <v>1.9899692606374322</v>
      </c>
      <c r="AF522" s="128">
        <v>7.9156091370558412</v>
      </c>
      <c r="AG522" s="127">
        <v>7.3</v>
      </c>
      <c r="AH522" s="127">
        <v>2.9854834291974894</v>
      </c>
      <c r="AI522" s="121"/>
    </row>
    <row r="523" spans="1:35" ht="16" x14ac:dyDescent="0.15">
      <c r="A523" s="133" t="s">
        <v>1679</v>
      </c>
      <c r="B523" s="133" t="s">
        <v>1680</v>
      </c>
      <c r="C523" s="133" t="s">
        <v>1681</v>
      </c>
      <c r="D523" s="133" t="s">
        <v>94</v>
      </c>
      <c r="E523" s="133" t="s">
        <v>86</v>
      </c>
      <c r="F523" s="127" t="s">
        <v>52</v>
      </c>
      <c r="G523" s="127">
        <v>16.538882803943039</v>
      </c>
      <c r="H523" s="127">
        <v>-7.9135338345864739</v>
      </c>
      <c r="I523" s="127">
        <v>4.4907123902837185</v>
      </c>
      <c r="J523" s="127">
        <v>6.9935534284039989</v>
      </c>
      <c r="K523" s="127">
        <v>4.4549936096402973</v>
      </c>
      <c r="L523" s="127">
        <v>8.1629085824156675</v>
      </c>
      <c r="M523" s="127">
        <v>14.996767937944398</v>
      </c>
      <c r="N523" s="127">
        <v>12.535132096683526</v>
      </c>
      <c r="O523" s="127">
        <v>4.4955044955045054</v>
      </c>
      <c r="P523" s="127">
        <v>4.6247609942638519</v>
      </c>
      <c r="Q523" s="127">
        <v>4.4774414620217158</v>
      </c>
      <c r="R523" s="127">
        <v>3.498414780802463</v>
      </c>
      <c r="S523" s="127">
        <v>3.4963557621210555</v>
      </c>
      <c r="T523" s="127">
        <v>1.5003061849357096</v>
      </c>
      <c r="U523" s="127">
        <v>0</v>
      </c>
      <c r="V523" s="127">
        <v>0</v>
      </c>
      <c r="W523" s="127">
        <v>2.9964806435394848</v>
      </c>
      <c r="X523" s="143">
        <v>1.9916040222590858</v>
      </c>
      <c r="Y523" s="127">
        <v>1.991002201588965</v>
      </c>
      <c r="Z523" s="127">
        <v>4.6926325668700253</v>
      </c>
      <c r="AA523" s="143">
        <v>4.4822949350067143</v>
      </c>
      <c r="AB523" s="127">
        <v>10.296010296010305</v>
      </c>
      <c r="AC523" s="128">
        <v>18.669778296382724</v>
      </c>
      <c r="AD523" s="128">
        <v>6.555227794165841</v>
      </c>
      <c r="AE523" s="128">
        <v>9.2279298677330051</v>
      </c>
      <c r="AF523" s="128">
        <v>5.6322162771050408</v>
      </c>
      <c r="AG523" s="127">
        <v>8</v>
      </c>
      <c r="AH523" s="127">
        <v>6.4181683534929643</v>
      </c>
      <c r="AI523" s="121"/>
    </row>
    <row r="524" spans="1:35" ht="17" x14ac:dyDescent="0.15">
      <c r="A524" s="133" t="s">
        <v>1682</v>
      </c>
      <c r="B524" s="133" t="s">
        <v>1683</v>
      </c>
      <c r="C524" s="133" t="s">
        <v>1684</v>
      </c>
      <c r="D524" s="133" t="s">
        <v>94</v>
      </c>
      <c r="E524" s="133" t="s">
        <v>80</v>
      </c>
      <c r="F524" s="127" t="s">
        <v>52</v>
      </c>
      <c r="G524" s="127" t="s">
        <v>52</v>
      </c>
      <c r="H524" s="127" t="s">
        <v>52</v>
      </c>
      <c r="I524" s="127" t="s">
        <v>52</v>
      </c>
      <c r="J524" s="127" t="s">
        <v>52</v>
      </c>
      <c r="K524" s="127" t="s">
        <v>52</v>
      </c>
      <c r="L524" s="127" t="s">
        <v>52</v>
      </c>
      <c r="M524" s="127" t="s">
        <v>52</v>
      </c>
      <c r="N524" s="127" t="s">
        <v>52</v>
      </c>
      <c r="O524" s="127" t="s">
        <v>52</v>
      </c>
      <c r="P524" s="127" t="s">
        <v>52</v>
      </c>
      <c r="Q524" s="127" t="s">
        <v>52</v>
      </c>
      <c r="R524" s="127" t="s">
        <v>52</v>
      </c>
      <c r="S524" s="127" t="s">
        <v>52</v>
      </c>
      <c r="T524" s="127" t="s">
        <v>52</v>
      </c>
      <c r="U524" s="127" t="s">
        <v>52</v>
      </c>
      <c r="V524" s="127" t="s">
        <v>52</v>
      </c>
      <c r="W524" s="127" t="s">
        <v>52</v>
      </c>
      <c r="X524" s="127" t="s">
        <v>52</v>
      </c>
      <c r="Y524" s="127" t="s">
        <v>52</v>
      </c>
      <c r="Z524" s="127" t="s">
        <v>52</v>
      </c>
      <c r="AA524" s="127" t="s">
        <v>52</v>
      </c>
      <c r="AB524" s="127" t="s">
        <v>52</v>
      </c>
      <c r="AC524" s="128" t="s">
        <v>52</v>
      </c>
      <c r="AD524" s="128" t="s">
        <v>52</v>
      </c>
      <c r="AE524" s="128" t="s">
        <v>52</v>
      </c>
      <c r="AF524" s="128" t="s">
        <v>52</v>
      </c>
      <c r="AG524" s="127" t="s">
        <v>52</v>
      </c>
      <c r="AH524" s="127" t="s">
        <v>52</v>
      </c>
      <c r="AI524" s="121"/>
    </row>
    <row r="525" spans="1:35" ht="17" x14ac:dyDescent="0.15">
      <c r="A525" s="133" t="s">
        <v>1685</v>
      </c>
      <c r="B525" s="133" t="s">
        <v>1686</v>
      </c>
      <c r="C525" s="133" t="s">
        <v>1687</v>
      </c>
      <c r="D525" s="133" t="s">
        <v>94</v>
      </c>
      <c r="E525" s="133" t="s">
        <v>78</v>
      </c>
      <c r="F525" s="127" t="s">
        <v>52</v>
      </c>
      <c r="G525" s="127" t="s">
        <v>52</v>
      </c>
      <c r="H525" s="127" t="s">
        <v>52</v>
      </c>
      <c r="I525" s="127" t="s">
        <v>52</v>
      </c>
      <c r="J525" s="127" t="s">
        <v>52</v>
      </c>
      <c r="K525" s="127" t="s">
        <v>52</v>
      </c>
      <c r="L525" s="127" t="s">
        <v>52</v>
      </c>
      <c r="M525" s="127" t="s">
        <v>52</v>
      </c>
      <c r="N525" s="127" t="s">
        <v>52</v>
      </c>
      <c r="O525" s="127" t="s">
        <v>52</v>
      </c>
      <c r="P525" s="127" t="s">
        <v>52</v>
      </c>
      <c r="Q525" s="127" t="s">
        <v>52</v>
      </c>
      <c r="R525" s="127" t="s">
        <v>52</v>
      </c>
      <c r="S525" s="127" t="s">
        <v>52</v>
      </c>
      <c r="T525" s="127" t="s">
        <v>52</v>
      </c>
      <c r="U525" s="127" t="s">
        <v>52</v>
      </c>
      <c r="V525" s="127" t="s">
        <v>52</v>
      </c>
      <c r="W525" s="127" t="s">
        <v>52</v>
      </c>
      <c r="X525" s="127" t="s">
        <v>52</v>
      </c>
      <c r="Y525" s="127" t="s">
        <v>52</v>
      </c>
      <c r="Z525" s="127" t="s">
        <v>52</v>
      </c>
      <c r="AA525" s="127" t="s">
        <v>52</v>
      </c>
      <c r="AB525" s="127" t="s">
        <v>52</v>
      </c>
      <c r="AC525" s="127" t="s">
        <v>52</v>
      </c>
      <c r="AD525" s="127" t="s">
        <v>52</v>
      </c>
      <c r="AE525" s="128" t="s">
        <v>52</v>
      </c>
      <c r="AF525" s="128">
        <v>2.9903153110017247</v>
      </c>
      <c r="AG525" s="127">
        <v>5</v>
      </c>
      <c r="AH525" s="127">
        <v>4.9901696256191945</v>
      </c>
      <c r="AI525" s="121"/>
    </row>
    <row r="526" spans="1:35" ht="16" x14ac:dyDescent="0.15">
      <c r="A526" s="133" t="s">
        <v>1688</v>
      </c>
      <c r="B526" s="133" t="s">
        <v>1689</v>
      </c>
      <c r="C526" s="133" t="s">
        <v>1690</v>
      </c>
      <c r="D526" s="133" t="s">
        <v>94</v>
      </c>
      <c r="E526" s="133" t="s">
        <v>76</v>
      </c>
      <c r="F526" s="127" t="s">
        <v>52</v>
      </c>
      <c r="G526" s="127" t="s">
        <v>52</v>
      </c>
      <c r="H526" s="127">
        <v>64.628410159924726</v>
      </c>
      <c r="I526" s="127">
        <v>0</v>
      </c>
      <c r="J526" s="127">
        <v>14.285714285714278</v>
      </c>
      <c r="K526" s="127">
        <v>0</v>
      </c>
      <c r="L526" s="127">
        <v>0</v>
      </c>
      <c r="M526" s="127">
        <v>50</v>
      </c>
      <c r="N526" s="127">
        <v>5</v>
      </c>
      <c r="O526" s="127">
        <v>4.7936507936507979</v>
      </c>
      <c r="P526" s="127">
        <v>2.9990911844895578</v>
      </c>
      <c r="Q526" s="127">
        <v>4.941176470588232</v>
      </c>
      <c r="R526" s="127">
        <v>4.9327354260089606</v>
      </c>
      <c r="S526" s="127">
        <v>4.927884615384599</v>
      </c>
      <c r="T526" s="127">
        <v>3.894616265750301</v>
      </c>
      <c r="U526" s="127">
        <v>0</v>
      </c>
      <c r="V526" s="127">
        <v>0</v>
      </c>
      <c r="W526" s="127">
        <v>0</v>
      </c>
      <c r="X526" s="143">
        <v>0</v>
      </c>
      <c r="Y526" s="127">
        <v>0</v>
      </c>
      <c r="Z526" s="127">
        <v>6.1251990689697333</v>
      </c>
      <c r="AA526" s="143">
        <v>5.771672630728375</v>
      </c>
      <c r="AB526" s="127">
        <v>3.0012004801920789</v>
      </c>
      <c r="AC526" s="128">
        <v>5.2977325704598455</v>
      </c>
      <c r="AD526" s="128">
        <v>5.0311933990742519</v>
      </c>
      <c r="AE526" s="128">
        <v>4.7901896915117845</v>
      </c>
      <c r="AF526" s="128">
        <v>4.571155604315237</v>
      </c>
      <c r="AG526" s="127">
        <v>4.4000000000000004</v>
      </c>
      <c r="AH526" s="127">
        <v>4.1883062489529239</v>
      </c>
      <c r="AI526" s="121"/>
    </row>
    <row r="527" spans="1:35" ht="17" x14ac:dyDescent="0.15">
      <c r="A527" s="133" t="s">
        <v>1691</v>
      </c>
      <c r="B527" s="133" t="s">
        <v>1692</v>
      </c>
      <c r="C527" s="133" t="s">
        <v>1693</v>
      </c>
      <c r="D527" s="133" t="s">
        <v>194</v>
      </c>
      <c r="E527" s="133" t="s">
        <v>76</v>
      </c>
      <c r="F527" s="127" t="s">
        <v>52</v>
      </c>
      <c r="G527" s="127">
        <v>-5.6266929327751711</v>
      </c>
      <c r="H527" s="127">
        <v>15.603392041748194</v>
      </c>
      <c r="I527" s="127">
        <v>4.4915923710642289</v>
      </c>
      <c r="J527" s="127">
        <v>4.6765309428663926</v>
      </c>
      <c r="K527" s="127">
        <v>2.8786628146925182</v>
      </c>
      <c r="L527" s="127">
        <v>2.3167184836024433</v>
      </c>
      <c r="M527" s="127">
        <v>2.9994118800235299</v>
      </c>
      <c r="N527" s="127">
        <v>2.8454510848876993</v>
      </c>
      <c r="O527" s="127">
        <v>2.9795502914777643</v>
      </c>
      <c r="P527" s="127">
        <v>2.4350795219696124</v>
      </c>
      <c r="Q527" s="127">
        <v>2.7543859649122879</v>
      </c>
      <c r="R527" s="127">
        <v>5.0025610380741057</v>
      </c>
      <c r="S527" s="127">
        <v>4.9024390243902474</v>
      </c>
      <c r="T527" s="127">
        <v>2.9993024877935426</v>
      </c>
      <c r="U527" s="127">
        <v>0</v>
      </c>
      <c r="V527" s="127">
        <v>0</v>
      </c>
      <c r="W527" s="127">
        <v>3.7020316027087858</v>
      </c>
      <c r="X527" s="143">
        <v>0</v>
      </c>
      <c r="Y527" s="127">
        <v>1.9881004208387898</v>
      </c>
      <c r="Z527" s="127">
        <v>4.8093340922026107</v>
      </c>
      <c r="AA527" s="143">
        <v>3.3939723051859882</v>
      </c>
      <c r="AB527" s="127">
        <v>3.2825630252100835</v>
      </c>
      <c r="AC527" s="128" t="s">
        <v>52</v>
      </c>
      <c r="AD527" s="128" t="s">
        <v>52</v>
      </c>
      <c r="AE527" s="128" t="s">
        <v>52</v>
      </c>
      <c r="AF527" s="128" t="s">
        <v>52</v>
      </c>
      <c r="AG527" s="127" t="s">
        <v>52</v>
      </c>
      <c r="AH527" s="127" t="s">
        <v>52</v>
      </c>
      <c r="AI527" s="121"/>
    </row>
    <row r="528" spans="1:35" ht="17" x14ac:dyDescent="0.15">
      <c r="A528" s="133" t="s">
        <v>1694</v>
      </c>
      <c r="B528" s="133" t="s">
        <v>1695</v>
      </c>
      <c r="C528" s="133" t="s">
        <v>1696</v>
      </c>
      <c r="D528" s="133" t="s">
        <v>94</v>
      </c>
      <c r="E528" s="133" t="s">
        <v>76</v>
      </c>
      <c r="F528" s="127" t="s">
        <v>52</v>
      </c>
      <c r="G528" s="127" t="s">
        <v>52</v>
      </c>
      <c r="H528" s="127" t="s">
        <v>52</v>
      </c>
      <c r="I528" s="127" t="s">
        <v>52</v>
      </c>
      <c r="J528" s="127" t="s">
        <v>52</v>
      </c>
      <c r="K528" s="127" t="s">
        <v>52</v>
      </c>
      <c r="L528" s="127" t="s">
        <v>52</v>
      </c>
      <c r="M528" s="127" t="s">
        <v>52</v>
      </c>
      <c r="N528" s="127" t="s">
        <v>52</v>
      </c>
      <c r="O528" s="127" t="s">
        <v>52</v>
      </c>
      <c r="P528" s="127" t="s">
        <v>52</v>
      </c>
      <c r="Q528" s="127" t="s">
        <v>52</v>
      </c>
      <c r="R528" s="127" t="s">
        <v>52</v>
      </c>
      <c r="S528" s="127" t="s">
        <v>52</v>
      </c>
      <c r="T528" s="127" t="s">
        <v>52</v>
      </c>
      <c r="U528" s="127" t="s">
        <v>52</v>
      </c>
      <c r="V528" s="127" t="s">
        <v>52</v>
      </c>
      <c r="W528" s="127" t="s">
        <v>52</v>
      </c>
      <c r="X528" s="143" t="s">
        <v>52</v>
      </c>
      <c r="Y528" s="127" t="s">
        <v>52</v>
      </c>
      <c r="Z528" s="127" t="s">
        <v>52</v>
      </c>
      <c r="AA528" s="143" t="s">
        <v>52</v>
      </c>
      <c r="AB528" s="127" t="s">
        <v>52</v>
      </c>
      <c r="AC528" s="128" t="s">
        <v>52</v>
      </c>
      <c r="AD528" s="128">
        <v>2.8451980025548718</v>
      </c>
      <c r="AE528" s="128">
        <v>2.8172990063234016</v>
      </c>
      <c r="AF528" s="128">
        <v>2.7455933227170388</v>
      </c>
      <c r="AG528" s="127">
        <v>2.6</v>
      </c>
      <c r="AH528" s="127">
        <v>2.9990627928772211</v>
      </c>
      <c r="AI528" s="121"/>
    </row>
    <row r="529" spans="1:35" ht="16" x14ac:dyDescent="0.15">
      <c r="A529" s="133" t="s">
        <v>1697</v>
      </c>
      <c r="B529" s="17" t="s">
        <v>1698</v>
      </c>
      <c r="C529" s="133" t="s">
        <v>1699</v>
      </c>
      <c r="D529" s="133" t="s">
        <v>94</v>
      </c>
      <c r="E529" s="133" t="s">
        <v>82</v>
      </c>
      <c r="F529" s="127" t="s">
        <v>52</v>
      </c>
      <c r="G529" s="127">
        <v>5.6844547563805037</v>
      </c>
      <c r="H529" s="127">
        <v>10.995243322356373</v>
      </c>
      <c r="I529" s="127">
        <v>7.3677270479643937</v>
      </c>
      <c r="J529" s="127">
        <v>5.8335891925084411</v>
      </c>
      <c r="K529" s="127">
        <v>6.4984044096315614</v>
      </c>
      <c r="L529" s="127">
        <v>9.7112503405066803</v>
      </c>
      <c r="M529" s="127">
        <v>18.535071384233405</v>
      </c>
      <c r="N529" s="127">
        <v>5.9279430247172229</v>
      </c>
      <c r="O529" s="127">
        <v>4.8249950563575226</v>
      </c>
      <c r="P529" s="127">
        <v>4.9424636860969713</v>
      </c>
      <c r="Q529" s="127">
        <v>4.9433758763257174</v>
      </c>
      <c r="R529" s="127">
        <v>4.4878383007879421</v>
      </c>
      <c r="S529" s="127">
        <v>3.2459016393442681</v>
      </c>
      <c r="T529" s="127">
        <v>2.5007939028262882</v>
      </c>
      <c r="U529" s="127">
        <v>0</v>
      </c>
      <c r="V529" s="127">
        <v>0</v>
      </c>
      <c r="W529" s="127">
        <v>0</v>
      </c>
      <c r="X529" s="143">
        <v>0</v>
      </c>
      <c r="Y529" s="127">
        <v>0</v>
      </c>
      <c r="Z529" s="127">
        <v>3.9501200526682823</v>
      </c>
      <c r="AA529" s="143">
        <v>3.9490350942552599</v>
      </c>
      <c r="AB529" s="127">
        <v>4.9530499605763056</v>
      </c>
      <c r="AC529" s="128">
        <v>4.9924873651140622</v>
      </c>
      <c r="AD529" s="128">
        <v>3.9875105704807234</v>
      </c>
      <c r="AE529" s="128">
        <v>4.991867884398844</v>
      </c>
      <c r="AF529" s="128">
        <v>2.9909437559580598</v>
      </c>
      <c r="AG529" s="127">
        <v>5</v>
      </c>
      <c r="AH529" s="127">
        <v>4.9920105790952647</v>
      </c>
      <c r="AI529" s="121"/>
    </row>
    <row r="530" spans="1:35" ht="17" x14ac:dyDescent="0.15">
      <c r="A530" s="133" t="s">
        <v>1700</v>
      </c>
      <c r="B530" s="133" t="s">
        <v>1701</v>
      </c>
      <c r="C530" s="133" t="s">
        <v>1702</v>
      </c>
      <c r="D530" s="133" t="s">
        <v>194</v>
      </c>
      <c r="E530" s="133" t="s">
        <v>76</v>
      </c>
      <c r="F530" s="127" t="s">
        <v>52</v>
      </c>
      <c r="G530" s="127">
        <v>12.398163235076282</v>
      </c>
      <c r="H530" s="127">
        <v>23.247232472324725</v>
      </c>
      <c r="I530" s="127">
        <v>2.7266894781864863</v>
      </c>
      <c r="J530" s="127">
        <v>3.9450400749453536</v>
      </c>
      <c r="K530" s="127">
        <v>6.3488884438213518</v>
      </c>
      <c r="L530" s="127">
        <v>8.2674199623352251</v>
      </c>
      <c r="M530" s="127">
        <v>4.2355192207340338</v>
      </c>
      <c r="N530" s="127">
        <v>4.4305381727158988</v>
      </c>
      <c r="O530" s="127">
        <v>4.6180888462767626</v>
      </c>
      <c r="P530" s="127">
        <v>2.5355124484496798</v>
      </c>
      <c r="Q530" s="127">
        <v>3.9028750186205912</v>
      </c>
      <c r="R530" s="127">
        <v>2</v>
      </c>
      <c r="S530" s="127" t="s">
        <v>52</v>
      </c>
      <c r="T530" s="127" t="s">
        <v>52</v>
      </c>
      <c r="U530" s="127" t="s">
        <v>52</v>
      </c>
      <c r="V530" s="127" t="s">
        <v>52</v>
      </c>
      <c r="W530" s="127" t="s">
        <v>52</v>
      </c>
      <c r="X530" s="143" t="s">
        <v>52</v>
      </c>
      <c r="Y530" s="127" t="s">
        <v>52</v>
      </c>
      <c r="Z530" s="127" t="s">
        <v>52</v>
      </c>
      <c r="AA530" s="143" t="s">
        <v>52</v>
      </c>
      <c r="AB530" s="127" t="s">
        <v>52</v>
      </c>
      <c r="AC530" s="128" t="s">
        <v>52</v>
      </c>
      <c r="AD530" s="128" t="s">
        <v>52</v>
      </c>
      <c r="AE530" s="128" t="s">
        <v>52</v>
      </c>
      <c r="AF530" s="128" t="s">
        <v>52</v>
      </c>
      <c r="AG530" s="127" t="s">
        <v>52</v>
      </c>
      <c r="AH530" s="127" t="s">
        <v>52</v>
      </c>
      <c r="AI530" s="121"/>
    </row>
    <row r="531" spans="1:35" ht="17" x14ac:dyDescent="0.2">
      <c r="A531" s="105" t="s">
        <v>1703</v>
      </c>
      <c r="B531" s="105" t="s">
        <v>52</v>
      </c>
      <c r="C531" s="133" t="s">
        <v>1704</v>
      </c>
      <c r="D531" s="133" t="s">
        <v>94</v>
      </c>
      <c r="E531" s="133" t="s">
        <v>80</v>
      </c>
      <c r="F531" s="127" t="s">
        <v>52</v>
      </c>
      <c r="G531" s="127" t="s">
        <v>52</v>
      </c>
      <c r="H531" s="127" t="s">
        <v>52</v>
      </c>
      <c r="I531" s="127" t="s">
        <v>52</v>
      </c>
      <c r="J531" s="127" t="s">
        <v>52</v>
      </c>
      <c r="K531" s="127" t="s">
        <v>52</v>
      </c>
      <c r="L531" s="127" t="s">
        <v>52</v>
      </c>
      <c r="M531" s="127" t="s">
        <v>52</v>
      </c>
      <c r="N531" s="127" t="s">
        <v>52</v>
      </c>
      <c r="O531" s="127" t="s">
        <v>52</v>
      </c>
      <c r="P531" s="127" t="s">
        <v>52</v>
      </c>
      <c r="Q531" s="127" t="s">
        <v>52</v>
      </c>
      <c r="R531" s="127" t="s">
        <v>52</v>
      </c>
      <c r="S531" s="127" t="s">
        <v>52</v>
      </c>
      <c r="T531" s="127" t="s">
        <v>52</v>
      </c>
      <c r="U531" s="127" t="s">
        <v>52</v>
      </c>
      <c r="V531" s="127" t="s">
        <v>52</v>
      </c>
      <c r="W531" s="127" t="s">
        <v>52</v>
      </c>
      <c r="X531" s="127" t="s">
        <v>52</v>
      </c>
      <c r="Y531" s="127" t="s">
        <v>52</v>
      </c>
      <c r="Z531" s="127" t="s">
        <v>52</v>
      </c>
      <c r="AA531" s="127" t="s">
        <v>52</v>
      </c>
      <c r="AB531" s="127" t="s">
        <v>52</v>
      </c>
      <c r="AC531" s="127" t="s">
        <v>52</v>
      </c>
      <c r="AD531" s="127" t="s">
        <v>52</v>
      </c>
      <c r="AE531" s="127" t="s">
        <v>52</v>
      </c>
      <c r="AF531" s="128" t="s">
        <v>52</v>
      </c>
      <c r="AG531" s="127" t="s">
        <v>52</v>
      </c>
      <c r="AH531" s="127" t="s">
        <v>52</v>
      </c>
      <c r="AI531" s="121"/>
    </row>
    <row r="532" spans="1:35" ht="16" x14ac:dyDescent="0.2">
      <c r="A532" s="105" t="s">
        <v>1705</v>
      </c>
      <c r="B532" s="105" t="s">
        <v>52</v>
      </c>
      <c r="C532" s="133" t="s">
        <v>1706</v>
      </c>
      <c r="D532" s="133" t="s">
        <v>94</v>
      </c>
      <c r="E532" s="133" t="s">
        <v>86</v>
      </c>
      <c r="F532" s="127" t="s">
        <v>52</v>
      </c>
      <c r="G532" s="127" t="s">
        <v>52</v>
      </c>
      <c r="H532" s="127" t="s">
        <v>52</v>
      </c>
      <c r="I532" s="127" t="s">
        <v>52</v>
      </c>
      <c r="J532" s="127" t="s">
        <v>52</v>
      </c>
      <c r="K532" s="127" t="s">
        <v>52</v>
      </c>
      <c r="L532" s="127" t="s">
        <v>52</v>
      </c>
      <c r="M532" s="127" t="s">
        <v>52</v>
      </c>
      <c r="N532" s="127" t="s">
        <v>52</v>
      </c>
      <c r="O532" s="127" t="s">
        <v>52</v>
      </c>
      <c r="P532" s="127" t="s">
        <v>52</v>
      </c>
      <c r="Q532" s="127" t="s">
        <v>52</v>
      </c>
      <c r="R532" s="127" t="s">
        <v>52</v>
      </c>
      <c r="S532" s="127" t="s">
        <v>52</v>
      </c>
      <c r="T532" s="127" t="s">
        <v>52</v>
      </c>
      <c r="U532" s="127" t="s">
        <v>52</v>
      </c>
      <c r="V532" s="127" t="s">
        <v>52</v>
      </c>
      <c r="W532" s="127" t="s">
        <v>52</v>
      </c>
      <c r="X532" s="127" t="s">
        <v>52</v>
      </c>
      <c r="Y532" s="127" t="s">
        <v>52</v>
      </c>
      <c r="Z532" s="127" t="s">
        <v>52</v>
      </c>
      <c r="AA532" s="127" t="s">
        <v>52</v>
      </c>
      <c r="AB532" s="127" t="s">
        <v>52</v>
      </c>
      <c r="AC532" s="127" t="s">
        <v>52</v>
      </c>
      <c r="AD532" s="127" t="s">
        <v>52</v>
      </c>
      <c r="AE532" s="127" t="s">
        <v>52</v>
      </c>
      <c r="AF532" s="128">
        <v>0</v>
      </c>
      <c r="AG532" s="127">
        <v>6.8</v>
      </c>
      <c r="AH532" s="127">
        <v>5.5019468427289659</v>
      </c>
      <c r="AI532" s="121"/>
    </row>
    <row r="533" spans="1:35" ht="16" x14ac:dyDescent="0.15">
      <c r="A533" s="133" t="s">
        <v>1707</v>
      </c>
      <c r="B533" s="133" t="s">
        <v>1708</v>
      </c>
      <c r="C533" s="133" t="s">
        <v>1709</v>
      </c>
      <c r="D533" s="133" t="s">
        <v>94</v>
      </c>
      <c r="E533" s="133" t="s">
        <v>84</v>
      </c>
      <c r="F533" s="127" t="s">
        <v>52</v>
      </c>
      <c r="G533" s="127">
        <v>7.0858283433133664</v>
      </c>
      <c r="H533" s="127">
        <v>8.7138863000931792</v>
      </c>
      <c r="I533" s="127">
        <v>4.5006429489927058</v>
      </c>
      <c r="J533" s="127">
        <v>4.4708777686628451</v>
      </c>
      <c r="K533" s="127">
        <v>6.5567334118570955</v>
      </c>
      <c r="L533" s="127">
        <v>9.9484156226971265</v>
      </c>
      <c r="M533" s="127">
        <v>29.189008042895438</v>
      </c>
      <c r="N533" s="127">
        <v>7.9636835278858626</v>
      </c>
      <c r="O533" s="127">
        <v>4.9255165785680077</v>
      </c>
      <c r="P533" s="127">
        <v>4.9690863292878475</v>
      </c>
      <c r="Q533" s="127">
        <v>4.7556719022687588</v>
      </c>
      <c r="R533" s="127">
        <v>3.935860058309018</v>
      </c>
      <c r="S533" s="127">
        <v>2.9453015427770168</v>
      </c>
      <c r="T533" s="127">
        <v>2.0046710782405341</v>
      </c>
      <c r="U533" s="127">
        <v>0</v>
      </c>
      <c r="V533" s="127">
        <v>0</v>
      </c>
      <c r="W533" s="127">
        <v>9.5210837626407141</v>
      </c>
      <c r="X533" s="143">
        <v>0</v>
      </c>
      <c r="Y533" s="127">
        <v>1.986062717770043</v>
      </c>
      <c r="Z533" s="127">
        <v>1.9986334130509098</v>
      </c>
      <c r="AA533" s="143">
        <v>1.9929660023446649</v>
      </c>
      <c r="AB533" s="127">
        <v>2.9885057471264354</v>
      </c>
      <c r="AC533" s="128">
        <v>2.9815051020408267</v>
      </c>
      <c r="AD533" s="128">
        <v>1.9817309180987897</v>
      </c>
      <c r="AE533" s="128">
        <v>1.9887657507211207</v>
      </c>
      <c r="AF533" s="128">
        <v>7.4426912771658218</v>
      </c>
      <c r="AG533" s="127">
        <v>6.9</v>
      </c>
      <c r="AH533" s="127">
        <v>2.993003368748365</v>
      </c>
      <c r="AI533" s="121"/>
    </row>
    <row r="534" spans="1:35" ht="17" x14ac:dyDescent="0.15">
      <c r="A534" s="133" t="s">
        <v>1710</v>
      </c>
      <c r="B534" s="133" t="s">
        <v>1711</v>
      </c>
      <c r="C534" s="133" t="s">
        <v>1712</v>
      </c>
      <c r="D534" s="133" t="s">
        <v>194</v>
      </c>
      <c r="E534" s="133" t="s">
        <v>86</v>
      </c>
      <c r="F534" s="127" t="s">
        <v>52</v>
      </c>
      <c r="G534" s="127">
        <v>17.424911660777383</v>
      </c>
      <c r="H534" s="127">
        <v>-1.4293774684972789</v>
      </c>
      <c r="I534" s="127">
        <v>4.4838771226865219</v>
      </c>
      <c r="J534" s="127">
        <v>7.2498173849525216</v>
      </c>
      <c r="K534" s="127">
        <v>3.5586582666439597</v>
      </c>
      <c r="L534" s="127">
        <v>24.827359421243017</v>
      </c>
      <c r="M534" s="127">
        <v>16.978398314014754</v>
      </c>
      <c r="N534" s="127">
        <v>14.91949104830536</v>
      </c>
      <c r="O534" s="127">
        <v>4.889280815206746</v>
      </c>
      <c r="P534" s="127">
        <v>4.9976646426903386</v>
      </c>
      <c r="Q534" s="127">
        <v>4.9999999999999858</v>
      </c>
      <c r="R534" s="127">
        <v>4.7449584816132955</v>
      </c>
      <c r="S534" s="127">
        <v>2.9930431968937086</v>
      </c>
      <c r="T534" s="127">
        <v>2.4976437323279868</v>
      </c>
      <c r="U534" s="127">
        <v>0</v>
      </c>
      <c r="V534" s="127">
        <v>0</v>
      </c>
      <c r="W534" s="127">
        <v>3.8314176245210803</v>
      </c>
      <c r="X534" s="143">
        <v>1.9926199261992572</v>
      </c>
      <c r="Y534" s="127">
        <v>1.989869753979745</v>
      </c>
      <c r="Z534" s="127">
        <v>3.5473572188719382</v>
      </c>
      <c r="AA534" s="143">
        <v>3.4258307639602581</v>
      </c>
      <c r="AB534" s="127">
        <v>7.9496522027161287</v>
      </c>
      <c r="AC534" s="128">
        <v>14.728444308069966</v>
      </c>
      <c r="AD534" s="128">
        <v>4.9906392083444828</v>
      </c>
      <c r="AE534" s="128">
        <v>7.6421438760953739</v>
      </c>
      <c r="AF534" s="128" t="s">
        <v>52</v>
      </c>
      <c r="AG534" s="127" t="s">
        <v>52</v>
      </c>
      <c r="AH534" s="127" t="s">
        <v>52</v>
      </c>
      <c r="AI534" s="121"/>
    </row>
    <row r="535" spans="1:35" ht="16" x14ac:dyDescent="0.15">
      <c r="A535" s="133" t="s">
        <v>1713</v>
      </c>
      <c r="B535" s="133" t="s">
        <v>1714</v>
      </c>
      <c r="C535" s="133" t="s">
        <v>1715</v>
      </c>
      <c r="D535" s="133" t="s">
        <v>94</v>
      </c>
      <c r="E535" s="133" t="s">
        <v>401</v>
      </c>
      <c r="F535" s="127" t="s">
        <v>52</v>
      </c>
      <c r="G535" s="127">
        <v>-1.2958019898083109</v>
      </c>
      <c r="H535" s="127">
        <v>4.0121939227062597</v>
      </c>
      <c r="I535" s="127">
        <v>8.7075730358324677</v>
      </c>
      <c r="J535" s="127">
        <v>2.3438858931988023</v>
      </c>
      <c r="K535" s="127">
        <v>10.167835139154448</v>
      </c>
      <c r="L535" s="127">
        <v>4.6282011724776453</v>
      </c>
      <c r="M535" s="127">
        <v>27.455028015334733</v>
      </c>
      <c r="N535" s="127">
        <v>5.2261684405367816</v>
      </c>
      <c r="O535" s="127">
        <v>-7.9707555726557189E-2</v>
      </c>
      <c r="P535" s="127">
        <v>1.9282609891621263</v>
      </c>
      <c r="Q535" s="127">
        <v>1.9997301308865048</v>
      </c>
      <c r="R535" s="127">
        <v>2.6457826225225745E-3</v>
      </c>
      <c r="S535" s="127">
        <v>1.3228563113457881E-2</v>
      </c>
      <c r="T535" s="127">
        <v>1.322681339613041E-2</v>
      </c>
      <c r="U535" s="127">
        <v>0</v>
      </c>
      <c r="V535" s="127">
        <v>-1.5870076969875413E-2</v>
      </c>
      <c r="W535" s="127">
        <v>0</v>
      </c>
      <c r="X535" s="143">
        <v>0</v>
      </c>
      <c r="Y535" s="127">
        <v>0</v>
      </c>
      <c r="Z535" s="127">
        <v>3.6771513981111781</v>
      </c>
      <c r="AA535" s="143">
        <v>3.8248577479523149</v>
      </c>
      <c r="AB535" s="127">
        <v>2.3912509216023725</v>
      </c>
      <c r="AC535" s="128">
        <v>4.0995607613469875</v>
      </c>
      <c r="AD535" s="128">
        <v>3.4516151345369117</v>
      </c>
      <c r="AE535" s="128">
        <v>3.4969243113131849</v>
      </c>
      <c r="AF535" s="128">
        <v>0.98843594547450842</v>
      </c>
      <c r="AG535" s="127">
        <v>2</v>
      </c>
      <c r="AH535" s="127">
        <v>4.983590108075334</v>
      </c>
      <c r="AI535" s="121"/>
    </row>
    <row r="536" spans="1:35" s="115" customFormat="1" ht="16" x14ac:dyDescent="0.15">
      <c r="A536" s="133" t="s">
        <v>1716</v>
      </c>
      <c r="B536" s="133" t="s">
        <v>1717</v>
      </c>
      <c r="C536" s="133" t="s">
        <v>1718</v>
      </c>
      <c r="D536" s="133" t="s">
        <v>94</v>
      </c>
      <c r="E536" s="133" t="s">
        <v>78</v>
      </c>
      <c r="F536" s="134">
        <v>0</v>
      </c>
      <c r="G536" s="134">
        <v>0</v>
      </c>
      <c r="H536" s="134">
        <v>0</v>
      </c>
      <c r="I536" s="134">
        <v>0</v>
      </c>
      <c r="J536" s="134">
        <v>0</v>
      </c>
      <c r="K536" s="134">
        <v>0</v>
      </c>
      <c r="L536" s="134">
        <v>0</v>
      </c>
      <c r="M536" s="134">
        <v>0</v>
      </c>
      <c r="N536" s="134">
        <v>0</v>
      </c>
      <c r="O536" s="134">
        <v>0</v>
      </c>
      <c r="P536" s="134">
        <v>0</v>
      </c>
      <c r="Q536" s="134">
        <v>0</v>
      </c>
      <c r="R536" s="134">
        <v>0</v>
      </c>
      <c r="S536" s="135">
        <v>0</v>
      </c>
      <c r="T536" s="135">
        <v>0</v>
      </c>
      <c r="U536" s="135">
        <v>0</v>
      </c>
      <c r="V536" s="135">
        <v>0</v>
      </c>
      <c r="W536" s="135">
        <v>0</v>
      </c>
      <c r="X536" s="135">
        <v>0</v>
      </c>
      <c r="Y536" s="135">
        <v>0</v>
      </c>
      <c r="Z536" s="135">
        <v>0</v>
      </c>
      <c r="AA536" s="135">
        <v>0</v>
      </c>
      <c r="AB536" s="135">
        <v>0</v>
      </c>
      <c r="AC536" s="135">
        <v>0</v>
      </c>
      <c r="AD536" s="135">
        <v>0</v>
      </c>
      <c r="AE536" s="135">
        <v>0</v>
      </c>
      <c r="AF536" s="135">
        <v>0</v>
      </c>
      <c r="AG536" s="127" t="s">
        <v>52</v>
      </c>
      <c r="AH536" s="127">
        <v>4.9899763913860085</v>
      </c>
      <c r="AI536" s="141"/>
    </row>
    <row r="537" spans="1:35" ht="17" x14ac:dyDescent="0.15">
      <c r="A537" s="133" t="s">
        <v>1719</v>
      </c>
      <c r="B537" s="133" t="s">
        <v>1720</v>
      </c>
      <c r="C537" s="133" t="s">
        <v>1721</v>
      </c>
      <c r="D537" s="133" t="s">
        <v>194</v>
      </c>
      <c r="E537" s="133" t="s">
        <v>76</v>
      </c>
      <c r="F537" s="127" t="s">
        <v>52</v>
      </c>
      <c r="G537" s="127">
        <v>21.085947390631588</v>
      </c>
      <c r="H537" s="127">
        <v>10.676115241635671</v>
      </c>
      <c r="I537" s="127">
        <v>9.6357720163745313</v>
      </c>
      <c r="J537" s="127">
        <v>6.5007180469123966</v>
      </c>
      <c r="K537" s="127">
        <v>7.0298453793599549</v>
      </c>
      <c r="L537" s="127">
        <v>9.5246094406181641</v>
      </c>
      <c r="M537" s="127">
        <v>53.320552147239255</v>
      </c>
      <c r="N537" s="127">
        <v>6.9074175961586519</v>
      </c>
      <c r="O537" s="127">
        <v>3.9253298399925001</v>
      </c>
      <c r="P537" s="127">
        <v>3.9481384774681487</v>
      </c>
      <c r="Q537" s="127">
        <v>4.4478129060199194</v>
      </c>
      <c r="R537" s="127">
        <v>3.6903429116391067</v>
      </c>
      <c r="S537" s="127">
        <v>4.8986283840524578</v>
      </c>
      <c r="T537" s="127">
        <v>1.9975602317779959</v>
      </c>
      <c r="U537" s="127">
        <v>0</v>
      </c>
      <c r="V537" s="127">
        <v>0</v>
      </c>
      <c r="W537" s="127">
        <v>1.9920765435790031</v>
      </c>
      <c r="X537" s="143">
        <v>1.9898127450621139</v>
      </c>
      <c r="Y537" s="127">
        <v>1.936619718309851</v>
      </c>
      <c r="Z537" s="127">
        <v>1.9914701631948306</v>
      </c>
      <c r="AA537" s="143">
        <v>1.9905999447055622</v>
      </c>
      <c r="AB537" s="127">
        <v>2.0195174844131136</v>
      </c>
      <c r="AC537" s="128" t="s">
        <v>52</v>
      </c>
      <c r="AD537" s="128" t="s">
        <v>52</v>
      </c>
      <c r="AE537" s="128" t="s">
        <v>52</v>
      </c>
      <c r="AF537" s="128" t="s">
        <v>52</v>
      </c>
      <c r="AG537" s="127" t="s">
        <v>52</v>
      </c>
      <c r="AH537" s="127" t="s">
        <v>52</v>
      </c>
      <c r="AI537" s="121"/>
    </row>
    <row r="538" spans="1:35" ht="16" x14ac:dyDescent="0.15">
      <c r="A538" s="133" t="s">
        <v>1722</v>
      </c>
      <c r="B538" s="133" t="s">
        <v>1723</v>
      </c>
      <c r="C538" s="133" t="s">
        <v>1724</v>
      </c>
      <c r="D538" s="133" t="s">
        <v>94</v>
      </c>
      <c r="E538" s="133" t="s">
        <v>74</v>
      </c>
      <c r="F538" s="127" t="s">
        <v>52</v>
      </c>
      <c r="G538" s="127">
        <v>6.084466714387986</v>
      </c>
      <c r="H538" s="127">
        <v>3.4952766531714019</v>
      </c>
      <c r="I538" s="127">
        <v>7.9917706205357746</v>
      </c>
      <c r="J538" s="127">
        <v>6.5578169231388301</v>
      </c>
      <c r="K538" s="127">
        <v>8.8964431853950146</v>
      </c>
      <c r="L538" s="127">
        <v>4.8895260778578233</v>
      </c>
      <c r="M538" s="127">
        <v>6.5079365079365061</v>
      </c>
      <c r="N538" s="127">
        <v>2.8874813710879152</v>
      </c>
      <c r="O538" s="127">
        <v>4.7528517110266222</v>
      </c>
      <c r="P538" s="127">
        <v>3.1976492956529228</v>
      </c>
      <c r="Q538" s="127">
        <v>3.4996138421311969</v>
      </c>
      <c r="R538" s="127">
        <v>1.9994605771824041</v>
      </c>
      <c r="S538" s="127">
        <v>1.999048072346497</v>
      </c>
      <c r="T538" s="127">
        <v>1.2495463265411928</v>
      </c>
      <c r="U538" s="127">
        <v>0</v>
      </c>
      <c r="V538" s="127">
        <v>0</v>
      </c>
      <c r="W538" s="127">
        <v>1.9996927488734002</v>
      </c>
      <c r="X538" s="143">
        <v>-0.24851268920851322</v>
      </c>
      <c r="Y538" s="127">
        <v>0</v>
      </c>
      <c r="Z538" s="127">
        <v>1.9997651282567475</v>
      </c>
      <c r="AA538" s="143">
        <v>3.0000493429168218</v>
      </c>
      <c r="AB538" s="127">
        <v>2.9996965970969125</v>
      </c>
      <c r="AC538" s="128">
        <v>0</v>
      </c>
      <c r="AD538" s="128">
        <v>1.9999534894537208</v>
      </c>
      <c r="AE538" s="128">
        <v>3.9898771117849572</v>
      </c>
      <c r="AF538" s="128">
        <v>2.9897758581628762</v>
      </c>
      <c r="AG538" s="127">
        <v>5</v>
      </c>
      <c r="AH538" s="127">
        <v>4.9899970261429178</v>
      </c>
      <c r="AI538" s="121"/>
    </row>
    <row r="539" spans="1:35" ht="17" x14ac:dyDescent="0.15">
      <c r="A539" s="133" t="s">
        <v>1725</v>
      </c>
      <c r="B539" s="17" t="s">
        <v>1726</v>
      </c>
      <c r="C539" s="133" t="s">
        <v>1727</v>
      </c>
      <c r="D539" s="133" t="s">
        <v>194</v>
      </c>
      <c r="E539" s="133" t="s">
        <v>82</v>
      </c>
      <c r="F539" s="127" t="s">
        <v>52</v>
      </c>
      <c r="G539" s="127">
        <v>7.6122004357298607</v>
      </c>
      <c r="H539" s="127">
        <v>12.325383649836013</v>
      </c>
      <c r="I539" s="127">
        <v>7.1158213474640206</v>
      </c>
      <c r="J539" s="127">
        <v>7.947164731617022</v>
      </c>
      <c r="K539" s="127">
        <v>8.1196514582326529</v>
      </c>
      <c r="L539" s="127">
        <v>9.944926616879556</v>
      </c>
      <c r="M539" s="127">
        <v>10.839234198793605</v>
      </c>
      <c r="N539" s="127">
        <v>0.81513380498307697</v>
      </c>
      <c r="O539" s="127">
        <v>3.9042422108783796</v>
      </c>
      <c r="P539" s="127">
        <v>4.9501931286847025</v>
      </c>
      <c r="Q539" s="127">
        <v>4.7995695453322469</v>
      </c>
      <c r="R539" s="127">
        <v>4.7995071109513816</v>
      </c>
      <c r="S539" s="127" t="s">
        <v>52</v>
      </c>
      <c r="T539" s="127" t="s">
        <v>52</v>
      </c>
      <c r="U539" s="127" t="s">
        <v>52</v>
      </c>
      <c r="V539" s="127" t="s">
        <v>52</v>
      </c>
      <c r="W539" s="127" t="s">
        <v>52</v>
      </c>
      <c r="X539" s="143" t="s">
        <v>52</v>
      </c>
      <c r="Y539" s="127" t="s">
        <v>52</v>
      </c>
      <c r="Z539" s="127" t="s">
        <v>52</v>
      </c>
      <c r="AA539" s="143" t="s">
        <v>52</v>
      </c>
      <c r="AB539" s="127" t="s">
        <v>52</v>
      </c>
      <c r="AC539" s="128" t="s">
        <v>52</v>
      </c>
      <c r="AD539" s="128" t="s">
        <v>52</v>
      </c>
      <c r="AE539" s="128" t="s">
        <v>52</v>
      </c>
      <c r="AF539" s="128" t="s">
        <v>52</v>
      </c>
      <c r="AG539" s="127" t="s">
        <v>52</v>
      </c>
      <c r="AH539" s="127" t="s">
        <v>52</v>
      </c>
      <c r="AI539" s="121"/>
    </row>
    <row r="540" spans="1:35" ht="16" x14ac:dyDescent="0.15">
      <c r="A540" s="133" t="s">
        <v>1728</v>
      </c>
      <c r="B540" s="133" t="s">
        <v>1729</v>
      </c>
      <c r="C540" s="133" t="s">
        <v>1730</v>
      </c>
      <c r="D540" s="133" t="s">
        <v>94</v>
      </c>
      <c r="E540" s="133" t="s">
        <v>78</v>
      </c>
      <c r="F540" s="127" t="s">
        <v>52</v>
      </c>
      <c r="G540" s="127" t="s">
        <v>52</v>
      </c>
      <c r="H540" s="127" t="s">
        <v>52</v>
      </c>
      <c r="I540" s="127" t="s">
        <v>52</v>
      </c>
      <c r="J540" s="127" t="s">
        <v>52</v>
      </c>
      <c r="K540" s="127" t="s">
        <v>52</v>
      </c>
      <c r="L540" s="127" t="s">
        <v>52</v>
      </c>
      <c r="M540" s="127" t="s">
        <v>52</v>
      </c>
      <c r="N540" s="127" t="s">
        <v>52</v>
      </c>
      <c r="O540" s="127" t="s">
        <v>52</v>
      </c>
      <c r="P540" s="127" t="s">
        <v>52</v>
      </c>
      <c r="Q540" s="127" t="s">
        <v>52</v>
      </c>
      <c r="R540" s="127" t="s">
        <v>52</v>
      </c>
      <c r="S540" s="127" t="s">
        <v>52</v>
      </c>
      <c r="T540" s="127">
        <v>2.3090957785142763</v>
      </c>
      <c r="U540" s="127">
        <v>0</v>
      </c>
      <c r="V540" s="127">
        <v>0</v>
      </c>
      <c r="W540" s="127">
        <v>0</v>
      </c>
      <c r="X540" s="143">
        <v>0</v>
      </c>
      <c r="Y540" s="127">
        <v>0</v>
      </c>
      <c r="Z540" s="127">
        <v>3.9895944962083707</v>
      </c>
      <c r="AA540" s="143">
        <v>4.9897734424166229</v>
      </c>
      <c r="AB540" s="127">
        <v>5.9896750410225907</v>
      </c>
      <c r="AC540" s="128">
        <v>2.9903080087941847</v>
      </c>
      <c r="AD540" s="128">
        <v>3.9900608839498419</v>
      </c>
      <c r="AE540" s="128">
        <v>4.9900990099009839</v>
      </c>
      <c r="AF540" s="128">
        <v>2.9900666415189345</v>
      </c>
      <c r="AG540" s="127">
        <v>5</v>
      </c>
      <c r="AH540" s="127">
        <v>4.9904064189778436</v>
      </c>
      <c r="AI540" s="121"/>
    </row>
    <row r="541" spans="1:35" ht="17" x14ac:dyDescent="0.15">
      <c r="A541" s="17" t="s">
        <v>1731</v>
      </c>
      <c r="B541" s="133" t="s">
        <v>1732</v>
      </c>
      <c r="C541" s="17" t="s">
        <v>1733</v>
      </c>
      <c r="D541" s="133" t="s">
        <v>194</v>
      </c>
      <c r="E541" s="133" t="s">
        <v>88</v>
      </c>
      <c r="F541" s="127" t="s">
        <v>52</v>
      </c>
      <c r="G541" s="127" t="s">
        <v>52</v>
      </c>
      <c r="H541" s="127" t="s">
        <v>52</v>
      </c>
      <c r="I541" s="127" t="s">
        <v>52</v>
      </c>
      <c r="J541" s="127" t="s">
        <v>52</v>
      </c>
      <c r="K541" s="127" t="s">
        <v>52</v>
      </c>
      <c r="L541" s="127" t="s">
        <v>52</v>
      </c>
      <c r="M541" s="127" t="s">
        <v>52</v>
      </c>
      <c r="N541" s="127" t="s">
        <v>52</v>
      </c>
      <c r="O541" s="127">
        <v>4.9666110183639347</v>
      </c>
      <c r="P541" s="127">
        <v>4.9701789264413634</v>
      </c>
      <c r="Q541" s="127">
        <v>4.9053030303030312</v>
      </c>
      <c r="R541" s="127">
        <v>4.2426430763675711</v>
      </c>
      <c r="S541" s="127">
        <v>4.9012816072047087</v>
      </c>
      <c r="T541" s="127">
        <v>2.9882780254251458</v>
      </c>
      <c r="U541" s="127">
        <v>0</v>
      </c>
      <c r="V541" s="127">
        <v>0</v>
      </c>
      <c r="W541" s="127">
        <v>0</v>
      </c>
      <c r="X541" s="143">
        <v>1.9878166078871384</v>
      </c>
      <c r="Y541" s="127">
        <v>1.9805092738132579</v>
      </c>
      <c r="Z541" s="127" t="s">
        <v>52</v>
      </c>
      <c r="AA541" s="143" t="s">
        <v>52</v>
      </c>
      <c r="AB541" s="127" t="s">
        <v>52</v>
      </c>
      <c r="AC541" s="128" t="s">
        <v>52</v>
      </c>
      <c r="AD541" s="128" t="s">
        <v>52</v>
      </c>
      <c r="AE541" s="128" t="s">
        <v>52</v>
      </c>
      <c r="AF541" s="128" t="s">
        <v>52</v>
      </c>
      <c r="AG541" s="127" t="s">
        <v>52</v>
      </c>
      <c r="AH541" s="127" t="s">
        <v>52</v>
      </c>
      <c r="AI541" s="19"/>
    </row>
    <row r="542" spans="1:35" ht="16" x14ac:dyDescent="0.15">
      <c r="A542" s="133" t="s">
        <v>1734</v>
      </c>
      <c r="B542" s="133" t="s">
        <v>1735</v>
      </c>
      <c r="C542" s="133" t="s">
        <v>1736</v>
      </c>
      <c r="D542" s="133" t="s">
        <v>94</v>
      </c>
      <c r="E542" s="133" t="s">
        <v>86</v>
      </c>
      <c r="F542" s="127" t="s">
        <v>52</v>
      </c>
      <c r="G542" s="127">
        <v>11.690938511326848</v>
      </c>
      <c r="H542" s="127">
        <v>13.672582397682007</v>
      </c>
      <c r="I542" s="127">
        <v>9.893261111996182</v>
      </c>
      <c r="J542" s="127">
        <v>9.9449115685706033</v>
      </c>
      <c r="K542" s="127">
        <v>9.7837552742616083</v>
      </c>
      <c r="L542" s="127">
        <v>9.9447513812154682</v>
      </c>
      <c r="M542" s="127">
        <v>19.816473672711382</v>
      </c>
      <c r="N542" s="127">
        <v>9.9835886214441985</v>
      </c>
      <c r="O542" s="127">
        <v>4.973887092762979</v>
      </c>
      <c r="P542" s="127">
        <v>4.904051172707895</v>
      </c>
      <c r="Q542" s="127">
        <v>4.900632339656724</v>
      </c>
      <c r="R542" s="127">
        <v>4.2985288841047833</v>
      </c>
      <c r="S542" s="127">
        <v>4.9883032888399725</v>
      </c>
      <c r="T542" s="127">
        <v>3.3947178714201556</v>
      </c>
      <c r="U542" s="127">
        <v>0</v>
      </c>
      <c r="V542" s="127">
        <v>0</v>
      </c>
      <c r="W542" s="127">
        <v>0</v>
      </c>
      <c r="X542" s="143">
        <v>1.9965772960638839</v>
      </c>
      <c r="Y542" s="127">
        <v>1.9015659955257336</v>
      </c>
      <c r="Z542" s="127">
        <v>1.902671057446037</v>
      </c>
      <c r="AA542" s="143">
        <v>1.89706762417714</v>
      </c>
      <c r="AB542" s="127">
        <v>7.0476302343337016</v>
      </c>
      <c r="AC542" s="128">
        <v>13.167279310912372</v>
      </c>
      <c r="AD542" s="128">
        <v>4.848014737964812</v>
      </c>
      <c r="AE542" s="128">
        <v>6.9357747260368976</v>
      </c>
      <c r="AF542" s="128">
        <v>4.3239503610498549</v>
      </c>
      <c r="AG542" s="127">
        <v>6.2</v>
      </c>
      <c r="AH542" s="127">
        <v>5.0727748078198776</v>
      </c>
      <c r="AI542" s="121"/>
    </row>
    <row r="543" spans="1:35" ht="16" x14ac:dyDescent="0.15">
      <c r="A543" s="133" t="s">
        <v>1737</v>
      </c>
      <c r="B543" s="133" t="s">
        <v>1738</v>
      </c>
      <c r="C543" s="133" t="s">
        <v>1739</v>
      </c>
      <c r="D543" s="133" t="s">
        <v>94</v>
      </c>
      <c r="E543" s="133" t="s">
        <v>76</v>
      </c>
      <c r="F543" s="127" t="s">
        <v>52</v>
      </c>
      <c r="G543" s="127">
        <v>4.3610671214520522</v>
      </c>
      <c r="H543" s="127">
        <v>6.466674448465028</v>
      </c>
      <c r="I543" s="127">
        <v>1.0963710119511916E-2</v>
      </c>
      <c r="J543" s="127">
        <v>3.0037272527954286</v>
      </c>
      <c r="K543" s="127">
        <v>5.9599829714772454</v>
      </c>
      <c r="L543" s="127">
        <v>7.9851345922057106</v>
      </c>
      <c r="M543" s="127">
        <v>5.6645893405264474</v>
      </c>
      <c r="N543" s="127">
        <v>4.0140845070422557</v>
      </c>
      <c r="O543" s="127">
        <v>2.8182125930941169</v>
      </c>
      <c r="P543" s="127">
        <v>5.0374516421104687</v>
      </c>
      <c r="Q543" s="127">
        <v>3.4950239009481976</v>
      </c>
      <c r="R543" s="127">
        <v>4.0584538502309613</v>
      </c>
      <c r="S543" s="127">
        <v>2.9324019500836869</v>
      </c>
      <c r="T543" s="127">
        <v>2.0641877562561888</v>
      </c>
      <c r="U543" s="127">
        <v>-1.3852334118297449E-2</v>
      </c>
      <c r="V543" s="127">
        <v>-2.0781379883629825E-2</v>
      </c>
      <c r="W543" s="127">
        <v>-0.41571398877573529</v>
      </c>
      <c r="X543" s="143">
        <v>-5.565991790160707E-2</v>
      </c>
      <c r="Y543" s="127">
        <v>0</v>
      </c>
      <c r="Z543" s="127">
        <v>3.4737208492864546</v>
      </c>
      <c r="AA543" s="143">
        <v>3.3167384284176649</v>
      </c>
      <c r="AB543" s="127">
        <v>2.9432831933320358</v>
      </c>
      <c r="AC543" s="128">
        <v>0.28464798532481517</v>
      </c>
      <c r="AD543" s="128">
        <v>2.964551532736226</v>
      </c>
      <c r="AE543" s="128">
        <v>3.0568488115657808</v>
      </c>
      <c r="AF543" s="128">
        <v>2.6553290138500882</v>
      </c>
      <c r="AG543" s="127">
        <v>3</v>
      </c>
      <c r="AH543" s="127">
        <v>2.9464687359424251</v>
      </c>
      <c r="AI543" s="121"/>
    </row>
    <row r="544" spans="1:35" ht="17" x14ac:dyDescent="0.15">
      <c r="A544" s="144" t="s">
        <v>1740</v>
      </c>
      <c r="B544" s="133" t="s">
        <v>52</v>
      </c>
      <c r="C544" s="144" t="s">
        <v>1741</v>
      </c>
      <c r="D544" s="133" t="s">
        <v>194</v>
      </c>
      <c r="E544" s="133" t="s">
        <v>76</v>
      </c>
      <c r="F544" s="127" t="s">
        <v>52</v>
      </c>
      <c r="G544" s="127" t="s">
        <v>52</v>
      </c>
      <c r="H544" s="127" t="s">
        <v>52</v>
      </c>
      <c r="I544" s="127" t="s">
        <v>52</v>
      </c>
      <c r="J544" s="127" t="s">
        <v>52</v>
      </c>
      <c r="K544" s="127" t="s">
        <v>52</v>
      </c>
      <c r="L544" s="127" t="s">
        <v>52</v>
      </c>
      <c r="M544" s="127" t="s">
        <v>52</v>
      </c>
      <c r="N544" s="127" t="s">
        <v>52</v>
      </c>
      <c r="O544" s="127" t="s">
        <v>52</v>
      </c>
      <c r="P544" s="127" t="s">
        <v>52</v>
      </c>
      <c r="Q544" s="127" t="s">
        <v>52</v>
      </c>
      <c r="R544" s="127" t="s">
        <v>52</v>
      </c>
      <c r="S544" s="127" t="s">
        <v>52</v>
      </c>
      <c r="T544" s="127" t="s">
        <v>52</v>
      </c>
      <c r="U544" s="127" t="s">
        <v>52</v>
      </c>
      <c r="V544" s="127" t="s">
        <v>52</v>
      </c>
      <c r="W544" s="127" t="s">
        <v>52</v>
      </c>
      <c r="X544" s="143" t="s">
        <v>52</v>
      </c>
      <c r="Y544" s="127" t="s">
        <v>52</v>
      </c>
      <c r="Z544" s="127" t="s">
        <v>52</v>
      </c>
      <c r="AA544" s="143" t="s">
        <v>52</v>
      </c>
      <c r="AB544" s="127" t="s">
        <v>52</v>
      </c>
      <c r="AC544" s="128" t="s">
        <v>52</v>
      </c>
      <c r="AD544" s="128" t="s">
        <v>52</v>
      </c>
      <c r="AE544" s="128" t="s">
        <v>52</v>
      </c>
      <c r="AF544" s="128" t="s">
        <v>52</v>
      </c>
      <c r="AG544" s="127" t="s">
        <v>52</v>
      </c>
      <c r="AH544" s="127" t="s">
        <v>52</v>
      </c>
      <c r="AI544" s="130"/>
    </row>
    <row r="545" spans="1:35" ht="18" x14ac:dyDescent="0.15">
      <c r="A545" s="133" t="s">
        <v>1742</v>
      </c>
      <c r="B545" s="133" t="s">
        <v>1743</v>
      </c>
      <c r="C545" s="133" t="s">
        <v>1744</v>
      </c>
      <c r="D545" s="133" t="s">
        <v>94</v>
      </c>
      <c r="E545" s="133" t="s">
        <v>78</v>
      </c>
      <c r="F545" s="127" t="s">
        <v>52</v>
      </c>
      <c r="G545" s="127" t="s">
        <v>52</v>
      </c>
      <c r="H545" s="127" t="s">
        <v>52</v>
      </c>
      <c r="I545" s="127">
        <v>4.471056038468646</v>
      </c>
      <c r="J545" s="127">
        <v>4.3829755845688396</v>
      </c>
      <c r="K545" s="127">
        <v>10.830176946124737</v>
      </c>
      <c r="L545" s="127">
        <v>2.5389255155000541</v>
      </c>
      <c r="M545" s="127">
        <v>5.9830866807611045</v>
      </c>
      <c r="N545" s="127">
        <v>3.7361683153213363</v>
      </c>
      <c r="O545" s="127">
        <v>4.7644364006560664</v>
      </c>
      <c r="P545" s="127">
        <v>5.0055605342431733</v>
      </c>
      <c r="Q545" s="127">
        <v>3.8435832313656277</v>
      </c>
      <c r="R545" s="127">
        <v>2.4408115574655227</v>
      </c>
      <c r="S545" s="127">
        <v>1.9003247757500787</v>
      </c>
      <c r="T545" s="127">
        <v>-5.5481777997002535</v>
      </c>
      <c r="U545" s="127">
        <v>-0.53729424643226809</v>
      </c>
      <c r="V545" s="127">
        <v>6.9670227589415643E-2</v>
      </c>
      <c r="W545" s="127">
        <v>-3.0169412856811415</v>
      </c>
      <c r="X545" s="127">
        <v>-2.0423026103602897</v>
      </c>
      <c r="Y545" s="127">
        <v>-2.0891305733160523</v>
      </c>
      <c r="Z545" s="127">
        <v>1.9688242376907781</v>
      </c>
      <c r="AA545" s="127">
        <v>3.8892789515116766</v>
      </c>
      <c r="AB545" s="127">
        <v>4.8188576460709767</v>
      </c>
      <c r="AC545" s="127">
        <v>2.7783205033019365</v>
      </c>
      <c r="AD545" s="127">
        <v>4.090943654474942</v>
      </c>
      <c r="AE545" s="128">
        <v>4.897180217693049</v>
      </c>
      <c r="AF545" s="128">
        <v>2.975255712731224</v>
      </c>
      <c r="AG545" s="127">
        <v>5</v>
      </c>
      <c r="AH545" s="127">
        <v>4.9605347938144453</v>
      </c>
      <c r="AI545" s="147"/>
    </row>
    <row r="546" spans="1:35" ht="16" x14ac:dyDescent="0.15">
      <c r="A546" s="133" t="s">
        <v>1745</v>
      </c>
      <c r="B546" s="133" t="s">
        <v>1746</v>
      </c>
      <c r="C546" s="133" t="s">
        <v>1747</v>
      </c>
      <c r="D546" s="133" t="s">
        <v>94</v>
      </c>
      <c r="E546" s="133" t="s">
        <v>74</v>
      </c>
      <c r="F546" s="127" t="s">
        <v>52</v>
      </c>
      <c r="G546" s="127">
        <v>8.0262688271825198</v>
      </c>
      <c r="H546" s="127">
        <v>6.5206761203695294</v>
      </c>
      <c r="I546" s="127">
        <v>6.9130655947196686</v>
      </c>
      <c r="J546" s="127">
        <v>5.7187286040871328</v>
      </c>
      <c r="K546" s="127">
        <v>4.5762395582924569</v>
      </c>
      <c r="L546" s="127">
        <v>-1.2700745250341186</v>
      </c>
      <c r="M546" s="127">
        <v>6.3502019987242306</v>
      </c>
      <c r="N546" s="127">
        <v>1.265582357821927</v>
      </c>
      <c r="O546" s="127">
        <v>3.8904628870966178</v>
      </c>
      <c r="P546" s="127">
        <v>4.4583808437856192</v>
      </c>
      <c r="Q546" s="127">
        <v>4.1243677909980931</v>
      </c>
      <c r="R546" s="127">
        <v>3.4962346897768697</v>
      </c>
      <c r="S546" s="127">
        <v>4.4315764594658589</v>
      </c>
      <c r="T546" s="127">
        <v>1.2948802922775968</v>
      </c>
      <c r="U546" s="127">
        <v>0</v>
      </c>
      <c r="V546" s="127">
        <v>0</v>
      </c>
      <c r="W546" s="127">
        <v>1.9996808171081994</v>
      </c>
      <c r="X546" s="143">
        <v>0</v>
      </c>
      <c r="Y546" s="127">
        <v>0</v>
      </c>
      <c r="Z546" s="127">
        <v>3.9897986325160728</v>
      </c>
      <c r="AA546" s="143">
        <v>4.9899944329927948</v>
      </c>
      <c r="AB546" s="127">
        <v>5.9902980101605774</v>
      </c>
      <c r="AC546" s="128">
        <v>2.9901500145349758</v>
      </c>
      <c r="AD546" s="128">
        <v>3.9903637867429786</v>
      </c>
      <c r="AE546" s="128">
        <v>4.990499996843849</v>
      </c>
      <c r="AF546" s="128">
        <v>2.9898915990789288</v>
      </c>
      <c r="AG546" s="127">
        <v>5</v>
      </c>
      <c r="AH546" s="127">
        <v>4.9897691383835241</v>
      </c>
      <c r="AI546" s="121"/>
    </row>
    <row r="547" spans="1:35" ht="16" x14ac:dyDescent="0.15">
      <c r="A547" s="133" t="s">
        <v>1748</v>
      </c>
      <c r="B547" s="133" t="s">
        <v>1749</v>
      </c>
      <c r="C547" s="133" t="s">
        <v>1750</v>
      </c>
      <c r="D547" s="133" t="s">
        <v>94</v>
      </c>
      <c r="E547" s="133" t="s">
        <v>76</v>
      </c>
      <c r="F547" s="127" t="s">
        <v>52</v>
      </c>
      <c r="G547" s="127">
        <v>34.038353073886071</v>
      </c>
      <c r="H547" s="127">
        <v>9.5413423101199157</v>
      </c>
      <c r="I547" s="127">
        <v>24.114088159031994</v>
      </c>
      <c r="J547" s="127">
        <v>5.4317548746518014</v>
      </c>
      <c r="K547" s="127">
        <v>6.1426684280052797</v>
      </c>
      <c r="L547" s="127">
        <v>4.4803982576229231</v>
      </c>
      <c r="M547" s="127">
        <v>5.3007742703990317</v>
      </c>
      <c r="N547" s="127">
        <v>4.8076923076923066</v>
      </c>
      <c r="O547" s="127">
        <v>4.4012712118486519</v>
      </c>
      <c r="P547" s="127">
        <v>4.830279708230421</v>
      </c>
      <c r="Q547" s="127">
        <v>4.4378698224851973</v>
      </c>
      <c r="R547" s="127">
        <v>0</v>
      </c>
      <c r="S547" s="127">
        <v>4.8158640226628933</v>
      </c>
      <c r="T547" s="127">
        <v>2.4774774774774642</v>
      </c>
      <c r="U547" s="127">
        <v>0</v>
      </c>
      <c r="V547" s="127">
        <v>0</v>
      </c>
      <c r="W547" s="127">
        <v>1.9340659340659272</v>
      </c>
      <c r="X547" s="143">
        <v>1.9404915912030862</v>
      </c>
      <c r="Y547" s="127">
        <v>1.9035532994923887</v>
      </c>
      <c r="Z547" s="127">
        <v>2.2831050228310446</v>
      </c>
      <c r="AA547" s="143">
        <v>2.2321428571428603</v>
      </c>
      <c r="AB547" s="127">
        <v>2.9773719730051607</v>
      </c>
      <c r="AC547" s="128">
        <v>2.9983723121733918</v>
      </c>
      <c r="AD547" s="128">
        <v>2.0793479164933792</v>
      </c>
      <c r="AE547" s="128">
        <v>2.036991770553247</v>
      </c>
      <c r="AF547" s="128">
        <v>1.9963267587638742</v>
      </c>
      <c r="AG547" s="127">
        <v>3</v>
      </c>
      <c r="AH547" s="127">
        <v>9.9992398905442386</v>
      </c>
      <c r="AI547" s="121"/>
    </row>
    <row r="548" spans="1:35" ht="17" x14ac:dyDescent="0.15">
      <c r="A548" s="144" t="s">
        <v>1751</v>
      </c>
      <c r="B548" s="133" t="s">
        <v>52</v>
      </c>
      <c r="C548" s="144" t="s">
        <v>1752</v>
      </c>
      <c r="D548" s="133" t="s">
        <v>194</v>
      </c>
      <c r="E548" s="133" t="s">
        <v>76</v>
      </c>
      <c r="F548" s="127" t="s">
        <v>52</v>
      </c>
      <c r="G548" s="127" t="s">
        <v>52</v>
      </c>
      <c r="H548" s="127" t="s">
        <v>52</v>
      </c>
      <c r="I548" s="127" t="s">
        <v>52</v>
      </c>
      <c r="J548" s="127" t="s">
        <v>52</v>
      </c>
      <c r="K548" s="127" t="s">
        <v>52</v>
      </c>
      <c r="L548" s="127" t="s">
        <v>52</v>
      </c>
      <c r="M548" s="127" t="s">
        <v>52</v>
      </c>
      <c r="N548" s="127" t="s">
        <v>52</v>
      </c>
      <c r="O548" s="127" t="s">
        <v>52</v>
      </c>
      <c r="P548" s="127" t="s">
        <v>52</v>
      </c>
      <c r="Q548" s="127" t="s">
        <v>52</v>
      </c>
      <c r="R548" s="127" t="s">
        <v>52</v>
      </c>
      <c r="S548" s="127" t="s">
        <v>52</v>
      </c>
      <c r="T548" s="127" t="s">
        <v>52</v>
      </c>
      <c r="U548" s="127" t="s">
        <v>52</v>
      </c>
      <c r="V548" s="127" t="s">
        <v>52</v>
      </c>
      <c r="W548" s="127" t="s">
        <v>52</v>
      </c>
      <c r="X548" s="143" t="s">
        <v>52</v>
      </c>
      <c r="Y548" s="127" t="s">
        <v>52</v>
      </c>
      <c r="Z548" s="127" t="s">
        <v>52</v>
      </c>
      <c r="AA548" s="143" t="s">
        <v>52</v>
      </c>
      <c r="AB548" s="127" t="s">
        <v>52</v>
      </c>
      <c r="AC548" s="128" t="s">
        <v>52</v>
      </c>
      <c r="AD548" s="128" t="s">
        <v>52</v>
      </c>
      <c r="AE548" s="128" t="s">
        <v>52</v>
      </c>
      <c r="AF548" s="128" t="s">
        <v>52</v>
      </c>
      <c r="AG548" s="127" t="s">
        <v>52</v>
      </c>
      <c r="AH548" s="127" t="s">
        <v>52</v>
      </c>
      <c r="AI548" s="130"/>
    </row>
    <row r="549" spans="1:35" ht="16" x14ac:dyDescent="0.15">
      <c r="A549" s="133" t="s">
        <v>1753</v>
      </c>
      <c r="B549" s="133" t="s">
        <v>1754</v>
      </c>
      <c r="C549" s="133" t="s">
        <v>1755</v>
      </c>
      <c r="D549" s="133" t="s">
        <v>94</v>
      </c>
      <c r="E549" s="133" t="s">
        <v>78</v>
      </c>
      <c r="F549" s="127" t="s">
        <v>52</v>
      </c>
      <c r="G549" s="127" t="s">
        <v>52</v>
      </c>
      <c r="H549" s="127" t="s">
        <v>52</v>
      </c>
      <c r="I549" s="127">
        <v>-0.59399819919096331</v>
      </c>
      <c r="J549" s="127">
        <v>7.5842582703564858</v>
      </c>
      <c r="K549" s="127">
        <v>6.4878925344626026</v>
      </c>
      <c r="L549" s="127">
        <v>6.4761275400627767</v>
      </c>
      <c r="M549" s="127">
        <v>9.7251468469467</v>
      </c>
      <c r="N549" s="127">
        <v>-0.26463309933842538</v>
      </c>
      <c r="O549" s="127">
        <v>1.9414034412565968</v>
      </c>
      <c r="P549" s="127">
        <v>2.9435724220147108</v>
      </c>
      <c r="Q549" s="127">
        <v>3.2405933045752278</v>
      </c>
      <c r="R549" s="127">
        <v>4.935455828605086</v>
      </c>
      <c r="S549" s="127">
        <v>4.7906218544285366</v>
      </c>
      <c r="T549" s="127">
        <v>1.9423830532391548</v>
      </c>
      <c r="U549" s="127">
        <v>0</v>
      </c>
      <c r="V549" s="127">
        <v>0</v>
      </c>
      <c r="W549" s="127">
        <v>1.9395617224242017</v>
      </c>
      <c r="X549" s="143">
        <v>1.939468302658498</v>
      </c>
      <c r="Y549" s="127">
        <v>0</v>
      </c>
      <c r="Z549" s="127">
        <v>3.9399459160173622</v>
      </c>
      <c r="AA549" s="143">
        <v>4.9378141139958753</v>
      </c>
      <c r="AB549" s="127">
        <v>5.489711389201557</v>
      </c>
      <c r="AC549" s="128">
        <v>3.4898074468752815</v>
      </c>
      <c r="AD549" s="128">
        <v>3.9900803946277819</v>
      </c>
      <c r="AE549" s="128">
        <v>4.989825939318532</v>
      </c>
      <c r="AF549" s="128">
        <v>2.9898650733887084</v>
      </c>
      <c r="AG549" s="127">
        <v>5</v>
      </c>
      <c r="AH549" s="127">
        <v>4.9901817517581559</v>
      </c>
      <c r="AI549" s="121"/>
    </row>
    <row r="550" spans="1:35" ht="16" x14ac:dyDescent="0.15">
      <c r="A550" s="133" t="s">
        <v>1756</v>
      </c>
      <c r="B550" s="133" t="s">
        <v>1757</v>
      </c>
      <c r="C550" s="133" t="s">
        <v>1758</v>
      </c>
      <c r="D550" s="133" t="s">
        <v>94</v>
      </c>
      <c r="E550" s="133" t="s">
        <v>74</v>
      </c>
      <c r="F550" s="127" t="s">
        <v>52</v>
      </c>
      <c r="G550" s="127">
        <v>20.256461020666123</v>
      </c>
      <c r="H550" s="127">
        <v>6.2598145990578047</v>
      </c>
      <c r="I550" s="127">
        <v>4.3238347217752846</v>
      </c>
      <c r="J550" s="127">
        <v>4.3891015022562385</v>
      </c>
      <c r="K550" s="127">
        <v>4.5033214047298458</v>
      </c>
      <c r="L550" s="127">
        <v>4.1249528756335678</v>
      </c>
      <c r="M550" s="127">
        <v>3.0050990133861717</v>
      </c>
      <c r="N550" s="127">
        <v>2.9301203878186612</v>
      </c>
      <c r="O550" s="127">
        <v>4.4991462720546593</v>
      </c>
      <c r="P550" s="127">
        <v>4.8945653259261093</v>
      </c>
      <c r="Q550" s="127">
        <v>4.9110813032754947</v>
      </c>
      <c r="R550" s="127">
        <v>4.9138002144683668</v>
      </c>
      <c r="S550" s="127">
        <v>3.5263037889092601</v>
      </c>
      <c r="T550" s="127">
        <v>0</v>
      </c>
      <c r="U550" s="127">
        <v>0</v>
      </c>
      <c r="V550" s="127">
        <v>0</v>
      </c>
      <c r="W550" s="127">
        <v>0</v>
      </c>
      <c r="X550" s="143">
        <v>1.989792818518743</v>
      </c>
      <c r="Y550" s="127">
        <v>1.9896940994251322</v>
      </c>
      <c r="Z550" s="127">
        <v>3.9900995882129475</v>
      </c>
      <c r="AA550" s="143">
        <v>3.9900582044386956</v>
      </c>
      <c r="AB550" s="127">
        <v>3.9895484498217559</v>
      </c>
      <c r="AC550" s="128">
        <v>4.9895793430765778</v>
      </c>
      <c r="AD550" s="128">
        <v>3.9899570826066988</v>
      </c>
      <c r="AE550" s="128">
        <v>4.9899499280438686</v>
      </c>
      <c r="AF550" s="128">
        <v>2.9895383151419703</v>
      </c>
      <c r="AG550" s="127">
        <v>5</v>
      </c>
      <c r="AH550" s="127">
        <v>4.9900210056521441</v>
      </c>
      <c r="AI550" s="121"/>
    </row>
    <row r="551" spans="1:35" ht="17" x14ac:dyDescent="0.15">
      <c r="A551" s="133" t="s">
        <v>1759</v>
      </c>
      <c r="B551" s="133" t="s">
        <v>52</v>
      </c>
      <c r="C551" s="133" t="s">
        <v>1760</v>
      </c>
      <c r="D551" s="133" t="s">
        <v>194</v>
      </c>
      <c r="E551" s="133" t="s">
        <v>76</v>
      </c>
      <c r="F551" s="127" t="s">
        <v>52</v>
      </c>
      <c r="G551" s="127" t="s">
        <v>52</v>
      </c>
      <c r="H551" s="127" t="s">
        <v>52</v>
      </c>
      <c r="I551" s="127" t="s">
        <v>52</v>
      </c>
      <c r="J551" s="127" t="s">
        <v>52</v>
      </c>
      <c r="K551" s="127" t="s">
        <v>52</v>
      </c>
      <c r="L551" s="127" t="s">
        <v>52</v>
      </c>
      <c r="M551" s="127" t="s">
        <v>52</v>
      </c>
      <c r="N551" s="127" t="s">
        <v>52</v>
      </c>
      <c r="O551" s="127" t="s">
        <v>52</v>
      </c>
      <c r="P551" s="127" t="s">
        <v>52</v>
      </c>
      <c r="Q551" s="127" t="s">
        <v>52</v>
      </c>
      <c r="R551" s="127" t="s">
        <v>52</v>
      </c>
      <c r="S551" s="127" t="s">
        <v>52</v>
      </c>
      <c r="T551" s="127" t="s">
        <v>52</v>
      </c>
      <c r="U551" s="127" t="s">
        <v>52</v>
      </c>
      <c r="V551" s="127" t="s">
        <v>52</v>
      </c>
      <c r="W551" s="127" t="s">
        <v>52</v>
      </c>
      <c r="X551" s="143" t="s">
        <v>52</v>
      </c>
      <c r="Y551" s="127" t="s">
        <v>52</v>
      </c>
      <c r="Z551" s="127" t="s">
        <v>52</v>
      </c>
      <c r="AA551" s="143" t="s">
        <v>52</v>
      </c>
      <c r="AB551" s="127" t="s">
        <v>52</v>
      </c>
      <c r="AC551" s="128" t="s">
        <v>52</v>
      </c>
      <c r="AD551" s="128" t="s">
        <v>52</v>
      </c>
      <c r="AE551" s="128" t="s">
        <v>52</v>
      </c>
      <c r="AF551" s="128" t="s">
        <v>52</v>
      </c>
      <c r="AG551" s="127" t="s">
        <v>52</v>
      </c>
      <c r="AH551" s="127" t="s">
        <v>52</v>
      </c>
      <c r="AI551" s="121"/>
    </row>
    <row r="552" spans="1:35" ht="16" x14ac:dyDescent="0.15">
      <c r="A552" s="133" t="s">
        <v>1761</v>
      </c>
      <c r="B552" s="133" t="s">
        <v>1762</v>
      </c>
      <c r="C552" s="133" t="s">
        <v>1763</v>
      </c>
      <c r="D552" s="133" t="s">
        <v>94</v>
      </c>
      <c r="E552" s="133" t="s">
        <v>76</v>
      </c>
      <c r="F552" s="127" t="s">
        <v>52</v>
      </c>
      <c r="G552" s="127">
        <v>1.7383552484956653</v>
      </c>
      <c r="H552" s="127">
        <v>5.9145673603505031</v>
      </c>
      <c r="I552" s="127">
        <v>6.5563598759048602</v>
      </c>
      <c r="J552" s="127">
        <v>4.3769409937888071</v>
      </c>
      <c r="K552" s="127">
        <v>5.7740585774058673</v>
      </c>
      <c r="L552" s="127">
        <v>5.0720815752461306</v>
      </c>
      <c r="M552" s="127">
        <v>9.5038902367606397</v>
      </c>
      <c r="N552" s="127">
        <v>2.4982809993124135</v>
      </c>
      <c r="O552" s="127">
        <v>0.91681574239711949</v>
      </c>
      <c r="P552" s="127">
        <v>4.1140409188271008</v>
      </c>
      <c r="Q552" s="127">
        <v>2.5042565266742258</v>
      </c>
      <c r="R552" s="127">
        <v>4.3394006505640448</v>
      </c>
      <c r="S552" s="127">
        <v>4.9018307243300825</v>
      </c>
      <c r="T552" s="127">
        <v>2.4976288333860168</v>
      </c>
      <c r="U552" s="127">
        <v>0</v>
      </c>
      <c r="V552" s="127">
        <v>0</v>
      </c>
      <c r="W552" s="127">
        <v>0</v>
      </c>
      <c r="X552" s="143">
        <v>1.9370758790870024</v>
      </c>
      <c r="Y552" s="127">
        <v>0</v>
      </c>
      <c r="Z552" s="127">
        <v>3.0259017187121762</v>
      </c>
      <c r="AA552" s="143">
        <v>2.9370300751879741</v>
      </c>
      <c r="AB552" s="127">
        <v>2.9901848892946781</v>
      </c>
      <c r="AC552" s="128">
        <v>2.9920212765957466</v>
      </c>
      <c r="AD552" s="128">
        <v>2.6899074671831391</v>
      </c>
      <c r="AE552" s="128">
        <v>2.619446772841576</v>
      </c>
      <c r="AF552" s="128">
        <v>2.5526036348785039</v>
      </c>
      <c r="AG552" s="127">
        <v>3</v>
      </c>
      <c r="AH552" s="127">
        <v>2.9919280777224739</v>
      </c>
      <c r="AI552" s="121"/>
    </row>
    <row r="553" spans="1:35" ht="16" x14ac:dyDescent="0.15">
      <c r="A553" s="133" t="s">
        <v>1764</v>
      </c>
      <c r="B553" s="17" t="s">
        <v>1765</v>
      </c>
      <c r="C553" s="133" t="s">
        <v>1766</v>
      </c>
      <c r="D553" s="133" t="s">
        <v>94</v>
      </c>
      <c r="E553" s="133" t="s">
        <v>82</v>
      </c>
      <c r="F553" s="127" t="s">
        <v>52</v>
      </c>
      <c r="G553" s="127" t="s">
        <v>52</v>
      </c>
      <c r="H553" s="127" t="s">
        <v>52</v>
      </c>
      <c r="I553" s="127">
        <v>9.930494371023002</v>
      </c>
      <c r="J553" s="127">
        <v>8.9408160720964531</v>
      </c>
      <c r="K553" s="127">
        <v>9.9645233540961726</v>
      </c>
      <c r="L553" s="127">
        <v>8.2245547262942011</v>
      </c>
      <c r="M553" s="127">
        <v>12.969475506223034</v>
      </c>
      <c r="N553" s="127">
        <v>0.2638779108651903</v>
      </c>
      <c r="O553" s="127">
        <v>3.942900111580073</v>
      </c>
      <c r="P553" s="127">
        <v>4.9403171417570064</v>
      </c>
      <c r="Q553" s="127">
        <v>4.9401247539944535</v>
      </c>
      <c r="R553" s="127">
        <v>4.340962068234802</v>
      </c>
      <c r="S553" s="127">
        <v>2.939772738812124</v>
      </c>
      <c r="T553" s="127">
        <v>2.4997040602927854</v>
      </c>
      <c r="U553" s="127">
        <v>0</v>
      </c>
      <c r="V553" s="127">
        <v>0</v>
      </c>
      <c r="W553" s="127">
        <v>0</v>
      </c>
      <c r="X553" s="143">
        <v>1.9402151945027368</v>
      </c>
      <c r="Y553" s="127">
        <v>1.9401068710938274</v>
      </c>
      <c r="Z553" s="127">
        <v>3.9397279050167988</v>
      </c>
      <c r="AA553" s="143">
        <v>2.940364070533108</v>
      </c>
      <c r="AB553" s="127">
        <v>4.939799707437853</v>
      </c>
      <c r="AC553" s="128">
        <v>3.9896732047707717</v>
      </c>
      <c r="AD553" s="128">
        <v>3.9896886773745699</v>
      </c>
      <c r="AE553" s="128">
        <v>2.5002860302810705</v>
      </c>
      <c r="AF553" s="128">
        <v>3.9402305351123315</v>
      </c>
      <c r="AG553" s="127">
        <v>4.9000000000000004</v>
      </c>
      <c r="AH553" s="127">
        <v>4.9898347637435423</v>
      </c>
      <c r="AI553" s="121"/>
    </row>
    <row r="554" spans="1:35" ht="16" x14ac:dyDescent="0.15">
      <c r="A554" s="133" t="s">
        <v>1767</v>
      </c>
      <c r="B554" s="133" t="s">
        <v>1768</v>
      </c>
      <c r="C554" s="133" t="s">
        <v>1769</v>
      </c>
      <c r="D554" s="133" t="s">
        <v>94</v>
      </c>
      <c r="E554" s="133" t="s">
        <v>76</v>
      </c>
      <c r="F554" s="127" t="s">
        <v>52</v>
      </c>
      <c r="G554" s="127">
        <v>12.408759124087581</v>
      </c>
      <c r="H554" s="127">
        <v>1.2987012987012889</v>
      </c>
      <c r="I554" s="127">
        <v>4.487179487179489</v>
      </c>
      <c r="J554" s="127">
        <v>4.4478527607361968</v>
      </c>
      <c r="K554" s="127">
        <v>5.7268722466960327</v>
      </c>
      <c r="L554" s="127">
        <v>9.9305555555555571</v>
      </c>
      <c r="M554" s="127">
        <v>8.4649399873657671</v>
      </c>
      <c r="N554" s="127">
        <v>9.7845078625509672</v>
      </c>
      <c r="O554" s="127">
        <v>4.715590922487479</v>
      </c>
      <c r="P554" s="127">
        <v>4.8691246833661808</v>
      </c>
      <c r="Q554" s="127">
        <v>3.9130434782608745</v>
      </c>
      <c r="R554" s="127">
        <v>4.8814504881450347</v>
      </c>
      <c r="S554" s="127">
        <v>3.8120567375886623</v>
      </c>
      <c r="T554" s="127">
        <v>2.4765157984628416</v>
      </c>
      <c r="U554" s="127">
        <v>0</v>
      </c>
      <c r="V554" s="127">
        <v>0</v>
      </c>
      <c r="W554" s="127">
        <v>0</v>
      </c>
      <c r="X554" s="143">
        <v>0</v>
      </c>
      <c r="Y554" s="127">
        <v>0</v>
      </c>
      <c r="Z554" s="127">
        <v>1.9583333333333286</v>
      </c>
      <c r="AA554" s="143">
        <v>2.0024519820188047</v>
      </c>
      <c r="AB554" s="127">
        <v>2.9647435897435903</v>
      </c>
      <c r="AC554" s="128">
        <v>2.8015564202334531</v>
      </c>
      <c r="AD554" s="128">
        <v>2.018927444794949</v>
      </c>
      <c r="AE554" s="128">
        <v>2.0037105751391402</v>
      </c>
      <c r="AF554" s="128">
        <v>2.0007275372862932</v>
      </c>
      <c r="AG554" s="127">
        <v>3</v>
      </c>
      <c r="AH554" s="127">
        <v>2.9778393351800587</v>
      </c>
      <c r="AI554" s="121"/>
    </row>
    <row r="555" spans="1:35" ht="16" x14ac:dyDescent="0.15">
      <c r="A555" s="133" t="s">
        <v>1770</v>
      </c>
      <c r="B555" s="133" t="s">
        <v>1771</v>
      </c>
      <c r="C555" s="133" t="s">
        <v>1772</v>
      </c>
      <c r="D555" s="133" t="s">
        <v>94</v>
      </c>
      <c r="E555" s="133" t="s">
        <v>76</v>
      </c>
      <c r="F555" s="127" t="s">
        <v>52</v>
      </c>
      <c r="G555" s="127">
        <v>6.5659679408138061</v>
      </c>
      <c r="H555" s="127">
        <v>15.273358403239797</v>
      </c>
      <c r="I555" s="127">
        <v>4.516938519447919</v>
      </c>
      <c r="J555" s="127">
        <v>4.0096038415366166</v>
      </c>
      <c r="K555" s="127">
        <v>2.5046168051708264</v>
      </c>
      <c r="L555" s="127">
        <v>2.4997185001688962</v>
      </c>
      <c r="M555" s="127">
        <v>2.3179171701636676</v>
      </c>
      <c r="N555" s="127">
        <v>2.3835086965857926</v>
      </c>
      <c r="O555" s="127">
        <v>2.5482382550335672</v>
      </c>
      <c r="P555" s="127">
        <v>2.3826567133653782</v>
      </c>
      <c r="Q555" s="127">
        <v>2.5369556532161255</v>
      </c>
      <c r="R555" s="127">
        <v>2.4547048509643474</v>
      </c>
      <c r="S555" s="127">
        <v>2.4814603536793953</v>
      </c>
      <c r="T555" s="127">
        <v>1.9204007792930753</v>
      </c>
      <c r="U555" s="127">
        <v>-8.1922446750411382E-2</v>
      </c>
      <c r="V555" s="127">
        <v>-3.6439828732795831E-2</v>
      </c>
      <c r="W555" s="127">
        <v>-5.4679668276676807E-2</v>
      </c>
      <c r="X555" s="143">
        <v>1.9330719431020382</v>
      </c>
      <c r="Y555" s="127">
        <v>1.9858663565614165</v>
      </c>
      <c r="Z555" s="127">
        <v>4.3768090518375491</v>
      </c>
      <c r="AA555" s="143">
        <v>1.8655462184874017</v>
      </c>
      <c r="AB555" s="127">
        <v>-2.4748391354567634E-2</v>
      </c>
      <c r="AC555" s="128">
        <v>2.4754517699476786E-2</v>
      </c>
      <c r="AD555" s="128">
        <v>0.13199142055766444</v>
      </c>
      <c r="AE555" s="128">
        <v>1.6477179106945322E-2</v>
      </c>
      <c r="AF555" s="128">
        <v>4.1186161449750541E-2</v>
      </c>
      <c r="AG555" s="127">
        <v>0.1</v>
      </c>
      <c r="AH555" s="127">
        <v>2.8703018340324</v>
      </c>
      <c r="AI555" s="121"/>
    </row>
    <row r="556" spans="1:35" ht="17" x14ac:dyDescent="0.15">
      <c r="A556" s="133" t="s">
        <v>1773</v>
      </c>
      <c r="B556" s="133" t="s">
        <v>1774</v>
      </c>
      <c r="C556" s="133" t="s">
        <v>1775</v>
      </c>
      <c r="D556" s="133" t="s">
        <v>194</v>
      </c>
      <c r="E556" s="133" t="s">
        <v>76</v>
      </c>
      <c r="F556" s="127" t="s">
        <v>52</v>
      </c>
      <c r="G556" s="127">
        <v>6.019366657942939</v>
      </c>
      <c r="H556" s="127">
        <v>9.7630214761787357</v>
      </c>
      <c r="I556" s="127">
        <v>3.2609917912965045</v>
      </c>
      <c r="J556" s="127">
        <v>2.8530981160840696</v>
      </c>
      <c r="K556" s="127">
        <v>9.1159343568025406</v>
      </c>
      <c r="L556" s="127">
        <v>5.1329322724626252</v>
      </c>
      <c r="M556" s="127">
        <v>2.814951545916017</v>
      </c>
      <c r="N556" s="127">
        <v>2.8007181328545698</v>
      </c>
      <c r="O556" s="127">
        <v>2.6196297589940514</v>
      </c>
      <c r="P556" s="127">
        <v>2.2974812797821755</v>
      </c>
      <c r="Q556" s="127">
        <v>2.4538346364997494</v>
      </c>
      <c r="R556" s="127">
        <v>3.1988308841438595</v>
      </c>
      <c r="S556" s="127">
        <v>3.091810243096532</v>
      </c>
      <c r="T556" s="127">
        <v>1.7017704517704715</v>
      </c>
      <c r="U556" s="127">
        <v>-0.10504989870189263</v>
      </c>
      <c r="V556" s="127">
        <v>-3.0045819875297752E-2</v>
      </c>
      <c r="W556" s="127">
        <v>-0.30054850101434738</v>
      </c>
      <c r="X556" s="143">
        <v>0</v>
      </c>
      <c r="Y556" s="127">
        <v>0</v>
      </c>
      <c r="Z556" s="127">
        <v>3.7380360238149057</v>
      </c>
      <c r="AA556" s="143">
        <v>-7.2648020341570252E-3</v>
      </c>
      <c r="AB556" s="127">
        <v>3.6326649229875052</v>
      </c>
      <c r="AC556" s="128">
        <v>-1.1076836791923617</v>
      </c>
      <c r="AD556" s="128" t="s">
        <v>52</v>
      </c>
      <c r="AE556" s="128" t="s">
        <v>52</v>
      </c>
      <c r="AF556" s="128" t="s">
        <v>52</v>
      </c>
      <c r="AG556" s="127" t="s">
        <v>52</v>
      </c>
      <c r="AH556" s="127" t="s">
        <v>52</v>
      </c>
      <c r="AI556" s="121"/>
    </row>
    <row r="557" spans="1:35" ht="16" x14ac:dyDescent="0.15">
      <c r="A557" s="133" t="s">
        <v>1776</v>
      </c>
      <c r="B557" s="133" t="s">
        <v>1777</v>
      </c>
      <c r="C557" s="133" t="s">
        <v>1778</v>
      </c>
      <c r="D557" s="133" t="s">
        <v>94</v>
      </c>
      <c r="E557" s="133" t="s">
        <v>76</v>
      </c>
      <c r="F557" s="127" t="s">
        <v>52</v>
      </c>
      <c r="G557" s="127">
        <v>6.0709188714458122</v>
      </c>
      <c r="H557" s="127">
        <v>5.6820534050921196</v>
      </c>
      <c r="I557" s="127">
        <v>3.7508569190089105</v>
      </c>
      <c r="J557" s="127">
        <v>4.5119879176892539</v>
      </c>
      <c r="K557" s="127">
        <v>4.3984826589595514</v>
      </c>
      <c r="L557" s="127">
        <v>9.948957522277027</v>
      </c>
      <c r="M557" s="127">
        <v>2.9978755212841151</v>
      </c>
      <c r="N557" s="127">
        <v>8.9992360580595943</v>
      </c>
      <c r="O557" s="127">
        <v>4.8149705634987328</v>
      </c>
      <c r="P557" s="127">
        <v>4.4867937144767609</v>
      </c>
      <c r="Q557" s="127">
        <v>3.9997440163829481</v>
      </c>
      <c r="R557" s="127">
        <v>3.9997538613008459</v>
      </c>
      <c r="S557" s="127">
        <v>3.9997633276137634</v>
      </c>
      <c r="T557" s="127">
        <v>2.497582067474525</v>
      </c>
      <c r="U557" s="127">
        <v>0</v>
      </c>
      <c r="V557" s="127">
        <v>0</v>
      </c>
      <c r="W557" s="127">
        <v>0</v>
      </c>
      <c r="X557" s="143">
        <v>0</v>
      </c>
      <c r="Y557" s="127">
        <v>0</v>
      </c>
      <c r="Z557" s="127">
        <v>1.7484458259324986</v>
      </c>
      <c r="AA557" s="143">
        <v>2.7276198788936723</v>
      </c>
      <c r="AB557" s="127">
        <v>2.98975094259466</v>
      </c>
      <c r="AC557" s="128">
        <v>2.9906156543260787</v>
      </c>
      <c r="AD557" s="128">
        <v>2.5032542304996408</v>
      </c>
      <c r="AE557" s="128">
        <v>2.4421217153462926</v>
      </c>
      <c r="AF557" s="128">
        <v>2.3839038809955184</v>
      </c>
      <c r="AG557" s="127">
        <v>2.2999999999999998</v>
      </c>
      <c r="AH557" s="127">
        <v>2.9898971511786625</v>
      </c>
      <c r="AI557" s="121"/>
    </row>
    <row r="558" spans="1:35" ht="16" x14ac:dyDescent="0.15">
      <c r="A558" s="133" t="s">
        <v>1779</v>
      </c>
      <c r="B558" s="133" t="s">
        <v>1780</v>
      </c>
      <c r="C558" s="133" t="s">
        <v>1781</v>
      </c>
      <c r="D558" s="133" t="s">
        <v>94</v>
      </c>
      <c r="E558" s="133" t="s">
        <v>76</v>
      </c>
      <c r="F558" s="127" t="s">
        <v>52</v>
      </c>
      <c r="G558" s="127">
        <v>10.745916158236568</v>
      </c>
      <c r="H558" s="127">
        <v>5.624666785143063</v>
      </c>
      <c r="I558" s="127">
        <v>7.9498611928998031</v>
      </c>
      <c r="J558" s="127">
        <v>6.8500623441396726</v>
      </c>
      <c r="K558" s="127">
        <v>4.9886952082269573</v>
      </c>
      <c r="L558" s="127">
        <v>5.9395623480375264</v>
      </c>
      <c r="M558" s="127">
        <v>5.0032786885245883</v>
      </c>
      <c r="N558" s="127">
        <v>4.9397364641228876</v>
      </c>
      <c r="O558" s="127">
        <v>3.9335872411330683</v>
      </c>
      <c r="P558" s="127">
        <v>2.5078728886344095</v>
      </c>
      <c r="Q558" s="127">
        <v>2.5023739038149984</v>
      </c>
      <c r="R558" s="127">
        <v>2.5012260912211843</v>
      </c>
      <c r="S558" s="127">
        <v>2.4986709197235513</v>
      </c>
      <c r="T558" s="127">
        <v>2.4999999999999858</v>
      </c>
      <c r="U558" s="127">
        <v>0</v>
      </c>
      <c r="V558" s="127">
        <v>0</v>
      </c>
      <c r="W558" s="127">
        <v>0</v>
      </c>
      <c r="X558" s="143">
        <v>1.9380629490942214</v>
      </c>
      <c r="Y558" s="127">
        <v>1.940928270042197</v>
      </c>
      <c r="Z558" s="127">
        <v>0</v>
      </c>
      <c r="AA558" s="143">
        <v>0</v>
      </c>
      <c r="AB558" s="127">
        <v>1.938059992208796</v>
      </c>
      <c r="AC558" s="128">
        <v>2.3884589662749534</v>
      </c>
      <c r="AD558" s="128">
        <v>2.3327423719324392</v>
      </c>
      <c r="AE558" s="128">
        <v>2.2795659706391902</v>
      </c>
      <c r="AF558" s="128">
        <v>2.2287465454221231</v>
      </c>
      <c r="AG558" s="127">
        <v>3</v>
      </c>
      <c r="AH558" s="127">
        <v>2.9973328817577509</v>
      </c>
      <c r="AI558" s="121"/>
    </row>
    <row r="559" spans="1:35" ht="17" x14ac:dyDescent="0.15">
      <c r="A559" s="144" t="s">
        <v>1782</v>
      </c>
      <c r="B559" s="133" t="s">
        <v>52</v>
      </c>
      <c r="C559" s="144" t="s">
        <v>1783</v>
      </c>
      <c r="D559" s="133" t="s">
        <v>194</v>
      </c>
      <c r="E559" s="133" t="s">
        <v>76</v>
      </c>
      <c r="F559" s="127" t="s">
        <v>52</v>
      </c>
      <c r="G559" s="127" t="s">
        <v>52</v>
      </c>
      <c r="H559" s="127" t="s">
        <v>52</v>
      </c>
      <c r="I559" s="127" t="s">
        <v>52</v>
      </c>
      <c r="J559" s="127" t="s">
        <v>52</v>
      </c>
      <c r="K559" s="127" t="s">
        <v>52</v>
      </c>
      <c r="L559" s="127" t="s">
        <v>52</v>
      </c>
      <c r="M559" s="127" t="s">
        <v>52</v>
      </c>
      <c r="N559" s="127" t="s">
        <v>52</v>
      </c>
      <c r="O559" s="127" t="s">
        <v>52</v>
      </c>
      <c r="P559" s="127" t="s">
        <v>52</v>
      </c>
      <c r="Q559" s="127" t="s">
        <v>52</v>
      </c>
      <c r="R559" s="127" t="s">
        <v>52</v>
      </c>
      <c r="S559" s="127" t="s">
        <v>52</v>
      </c>
      <c r="T559" s="127" t="s">
        <v>52</v>
      </c>
      <c r="U559" s="127" t="s">
        <v>52</v>
      </c>
      <c r="V559" s="127" t="s">
        <v>52</v>
      </c>
      <c r="W559" s="127" t="s">
        <v>52</v>
      </c>
      <c r="X559" s="143" t="s">
        <v>52</v>
      </c>
      <c r="Y559" s="127" t="s">
        <v>52</v>
      </c>
      <c r="Z559" s="127" t="s">
        <v>52</v>
      </c>
      <c r="AA559" s="143" t="s">
        <v>52</v>
      </c>
      <c r="AB559" s="127" t="s">
        <v>52</v>
      </c>
      <c r="AC559" s="128" t="s">
        <v>52</v>
      </c>
      <c r="AD559" s="128" t="s">
        <v>52</v>
      </c>
      <c r="AE559" s="128" t="s">
        <v>52</v>
      </c>
      <c r="AF559" s="128" t="s">
        <v>52</v>
      </c>
      <c r="AG559" s="127" t="s">
        <v>52</v>
      </c>
      <c r="AH559" s="127" t="s">
        <v>52</v>
      </c>
      <c r="AI559" s="130"/>
    </row>
    <row r="560" spans="1:35" ht="16" x14ac:dyDescent="0.15">
      <c r="A560" s="133" t="s">
        <v>1784</v>
      </c>
      <c r="B560" s="133" t="s">
        <v>1785</v>
      </c>
      <c r="C560" s="133" t="s">
        <v>1786</v>
      </c>
      <c r="D560" s="133" t="s">
        <v>94</v>
      </c>
      <c r="E560" s="133" t="s">
        <v>78</v>
      </c>
      <c r="F560" s="127" t="s">
        <v>52</v>
      </c>
      <c r="G560" s="127">
        <v>4.4507468330497346</v>
      </c>
      <c r="H560" s="127">
        <v>12.394106147273902</v>
      </c>
      <c r="I560" s="127">
        <v>2.950508125171126</v>
      </c>
      <c r="J560" s="127">
        <v>7.4980836318695907</v>
      </c>
      <c r="K560" s="127">
        <v>5.9520344606787319</v>
      </c>
      <c r="L560" s="127">
        <v>6.8813009916765253</v>
      </c>
      <c r="M560" s="127">
        <v>5.9692094170864749</v>
      </c>
      <c r="N560" s="127">
        <v>2.9274444889099129</v>
      </c>
      <c r="O560" s="127">
        <v>4.9555228276877585</v>
      </c>
      <c r="P560" s="127">
        <v>5.4961215073921608</v>
      </c>
      <c r="Q560" s="127">
        <v>4.5000372431552478</v>
      </c>
      <c r="R560" s="127">
        <v>4.7532737307292905</v>
      </c>
      <c r="S560" s="127">
        <v>3.2496063145206904</v>
      </c>
      <c r="T560" s="127">
        <v>2.700132747112022</v>
      </c>
      <c r="U560" s="127">
        <v>0</v>
      </c>
      <c r="V560" s="127">
        <v>2.8995737269102051</v>
      </c>
      <c r="W560" s="127">
        <v>1.9002565747273934</v>
      </c>
      <c r="X560" s="143">
        <v>1.8997910492127179</v>
      </c>
      <c r="Y560" s="127">
        <v>0</v>
      </c>
      <c r="Z560" s="127">
        <v>3.0003260291367129</v>
      </c>
      <c r="AA560" s="143">
        <v>3.700094126662834</v>
      </c>
      <c r="AB560" s="127">
        <v>3.4901560730322245</v>
      </c>
      <c r="AC560" s="128">
        <v>3.2498176003973978</v>
      </c>
      <c r="AD560" s="128">
        <v>3.9902274008644989</v>
      </c>
      <c r="AE560" s="128">
        <v>4.9901325063433877</v>
      </c>
      <c r="AF560" s="128">
        <v>2.98964719491036</v>
      </c>
      <c r="AG560" s="127">
        <v>5</v>
      </c>
      <c r="AH560" s="127">
        <v>4.9897479655124037</v>
      </c>
      <c r="AI560" s="121"/>
    </row>
  </sheetData>
  <pageMargins left="0.7" right="0.7" top="0.75" bottom="0.75" header="0.3" footer="0.3"/>
  <pageSetup paperSize="0" fitToWidth="0" fitToHeight="0" orientation="portrait" horizontalDpi="0" verticalDpi="0" copies="0"/>
  <headerFooter>
    <oddHeader xml:space="preserve">&amp;C&amp;"Calibri,Regular" OFFICIAL-SENSITIVE - DLUHC USE ONLY&amp;1#
</oddHeader>
    <oddFooter>&amp;C
&amp;1#&amp;"Calibri,Regular"&amp;10 OFFICIAL-SENSITIVE - DLUHC USE ONLY</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58048-3FB9-DB43-8F67-37E4068EB330}">
  <dimension ref="A1:AM453"/>
  <sheetViews>
    <sheetView zoomScale="50" workbookViewId="0">
      <selection activeCell="A3" sqref="A3:AL3"/>
    </sheetView>
  </sheetViews>
  <sheetFormatPr baseColWidth="10" defaultColWidth="10.6640625" defaultRowHeight="13" outlineLevelCol="1" x14ac:dyDescent="0.15"/>
  <cols>
    <col min="1" max="1" width="19.5" style="115" customWidth="1"/>
    <col min="2" max="2" width="17.6640625" style="115" customWidth="1"/>
    <col min="3" max="3" width="81.6640625" style="116" bestFit="1" customWidth="1"/>
    <col min="4" max="4" width="13.33203125" style="149" customWidth="1"/>
    <col min="5" max="5" width="10.83203125" style="116" customWidth="1"/>
    <col min="6" max="6" width="12.83203125" style="2" customWidth="1"/>
    <col min="7" max="32" width="18.33203125" style="2" customWidth="1" outlineLevel="1"/>
    <col min="33" max="33" width="19.5" style="2" customWidth="1" outlineLevel="1"/>
    <col min="34" max="38" width="19.5" style="2" customWidth="1"/>
    <col min="39" max="39" width="31.33203125" style="148" bestFit="1" customWidth="1"/>
    <col min="40" max="40" width="10.6640625" style="2" customWidth="1"/>
    <col min="41" max="16384" width="10.6640625" style="2"/>
  </cols>
  <sheetData>
    <row r="1" spans="1:39" s="115" customFormat="1" ht="20" x14ac:dyDescent="0.15">
      <c r="A1" s="1" t="s">
        <v>38</v>
      </c>
      <c r="C1" s="116"/>
      <c r="D1" s="149"/>
      <c r="E1" s="116"/>
      <c r="F1" s="116"/>
      <c r="K1" s="117"/>
      <c r="L1" s="118"/>
      <c r="M1" s="118"/>
      <c r="N1" s="118"/>
      <c r="O1" s="118"/>
      <c r="P1" s="118"/>
      <c r="Q1" s="118"/>
      <c r="R1" s="119"/>
      <c r="S1" s="120"/>
      <c r="AM1" s="150"/>
    </row>
    <row r="2" spans="1:39" s="115" customFormat="1" ht="30.75" customHeight="1" x14ac:dyDescent="0.15">
      <c r="A2" s="17" t="s">
        <v>1790</v>
      </c>
      <c r="C2" s="116"/>
      <c r="D2" s="149"/>
      <c r="E2" s="116"/>
      <c r="F2" s="116"/>
      <c r="G2" s="116"/>
      <c r="H2" s="116"/>
      <c r="I2" s="116"/>
      <c r="J2" s="116"/>
      <c r="K2" s="116"/>
      <c r="L2" s="116"/>
      <c r="M2" s="116"/>
      <c r="N2" s="116"/>
      <c r="O2" s="116"/>
      <c r="P2" s="116"/>
      <c r="Q2" s="116"/>
      <c r="R2" s="116"/>
      <c r="S2" s="116"/>
      <c r="T2" s="116"/>
      <c r="U2" s="116"/>
      <c r="V2" s="116"/>
      <c r="W2" s="116"/>
      <c r="X2" s="116"/>
      <c r="Y2" s="116"/>
      <c r="Z2" s="116"/>
      <c r="AA2" s="116"/>
      <c r="AB2" s="116"/>
      <c r="AC2" s="116"/>
      <c r="AD2" s="116"/>
      <c r="AE2" s="116"/>
      <c r="AF2" s="116"/>
      <c r="AG2" s="116"/>
      <c r="AH2" s="116"/>
      <c r="AI2" s="116"/>
      <c r="AJ2" s="116"/>
      <c r="AK2" s="116"/>
      <c r="AM2" s="150"/>
    </row>
    <row r="3" spans="1:39" s="115" customFormat="1" ht="17" x14ac:dyDescent="0.15">
      <c r="A3" s="122" t="s">
        <v>1791</v>
      </c>
      <c r="B3" s="142" t="s">
        <v>1792</v>
      </c>
      <c r="C3" s="122" t="s">
        <v>154</v>
      </c>
      <c r="D3" s="142" t="s">
        <v>155</v>
      </c>
      <c r="E3" s="122" t="s">
        <v>156</v>
      </c>
      <c r="F3" s="122" t="s">
        <v>1793</v>
      </c>
      <c r="G3" s="123" t="s">
        <v>157</v>
      </c>
      <c r="H3" s="123" t="s">
        <v>158</v>
      </c>
      <c r="I3" s="123" t="s">
        <v>159</v>
      </c>
      <c r="J3" s="123" t="s">
        <v>160</v>
      </c>
      <c r="K3" s="124" t="s">
        <v>161</v>
      </c>
      <c r="L3" s="124" t="s">
        <v>162</v>
      </c>
      <c r="M3" s="124" t="s">
        <v>163</v>
      </c>
      <c r="N3" s="124" t="s">
        <v>164</v>
      </c>
      <c r="O3" s="124" t="s">
        <v>165</v>
      </c>
      <c r="P3" s="124" t="s">
        <v>166</v>
      </c>
      <c r="Q3" s="124" t="s">
        <v>167</v>
      </c>
      <c r="R3" s="124" t="s">
        <v>168</v>
      </c>
      <c r="S3" s="123" t="s">
        <v>169</v>
      </c>
      <c r="T3" s="123" t="s">
        <v>170</v>
      </c>
      <c r="U3" s="123" t="s">
        <v>171</v>
      </c>
      <c r="V3" s="123" t="s">
        <v>172</v>
      </c>
      <c r="W3" s="123" t="s">
        <v>173</v>
      </c>
      <c r="X3" s="123" t="s">
        <v>174</v>
      </c>
      <c r="Y3" s="123" t="s">
        <v>175</v>
      </c>
      <c r="Z3" s="123" t="s">
        <v>176</v>
      </c>
      <c r="AA3" s="123" t="s">
        <v>177</v>
      </c>
      <c r="AB3" s="123" t="s">
        <v>178</v>
      </c>
      <c r="AC3" s="123" t="s">
        <v>179</v>
      </c>
      <c r="AD3" s="123" t="s">
        <v>180</v>
      </c>
      <c r="AE3" s="123" t="s">
        <v>181</v>
      </c>
      <c r="AF3" s="123" t="s">
        <v>182</v>
      </c>
      <c r="AG3" s="123" t="s">
        <v>183</v>
      </c>
      <c r="AH3" s="123" t="s">
        <v>184</v>
      </c>
      <c r="AI3" s="123" t="s">
        <v>185</v>
      </c>
      <c r="AJ3" s="123" t="s">
        <v>186</v>
      </c>
      <c r="AK3" s="123" t="s">
        <v>187</v>
      </c>
      <c r="AL3" s="123" t="s">
        <v>188</v>
      </c>
      <c r="AM3" s="125" t="s">
        <v>25</v>
      </c>
    </row>
    <row r="4" spans="1:39" ht="17.25" customHeight="1" x14ac:dyDescent="0.15">
      <c r="A4" s="151" t="s">
        <v>1794</v>
      </c>
      <c r="B4" s="126" t="s">
        <v>52</v>
      </c>
      <c r="C4" s="152" t="s">
        <v>96</v>
      </c>
      <c r="D4" s="133" t="s">
        <v>94</v>
      </c>
      <c r="E4" s="16" t="s">
        <v>1795</v>
      </c>
      <c r="F4" s="151" t="s">
        <v>52</v>
      </c>
      <c r="G4" s="134">
        <v>567.95000000000005</v>
      </c>
      <c r="H4" s="134">
        <v>580.11</v>
      </c>
      <c r="I4" s="134">
        <v>609</v>
      </c>
      <c r="J4" s="134">
        <v>646</v>
      </c>
      <c r="K4" s="134">
        <v>688</v>
      </c>
      <c r="L4" s="133">
        <v>747</v>
      </c>
      <c r="M4" s="133">
        <v>798</v>
      </c>
      <c r="N4" s="133">
        <v>847</v>
      </c>
      <c r="O4" s="133">
        <v>901.33</v>
      </c>
      <c r="P4" s="133">
        <v>975.56</v>
      </c>
      <c r="Q4" s="133">
        <v>1101.75</v>
      </c>
      <c r="R4" s="133">
        <v>1166.56</v>
      </c>
      <c r="S4" s="133">
        <v>1213.81</v>
      </c>
      <c r="T4" s="133">
        <v>1267.9100000000001</v>
      </c>
      <c r="U4" s="133">
        <v>1321.32</v>
      </c>
      <c r="V4" s="133">
        <v>1373.08</v>
      </c>
      <c r="W4" s="133">
        <v>1413.84</v>
      </c>
      <c r="X4" s="135">
        <v>1439.22</v>
      </c>
      <c r="Y4" s="135">
        <v>1439.33</v>
      </c>
      <c r="Z4" s="133">
        <v>1444.13</v>
      </c>
      <c r="AA4" s="135">
        <v>1455.6</v>
      </c>
      <c r="AB4" s="135">
        <v>1467.98</v>
      </c>
      <c r="AC4" s="135">
        <v>1483.58</v>
      </c>
      <c r="AD4" s="135">
        <v>1529.56</v>
      </c>
      <c r="AE4" s="135">
        <v>1590.55</v>
      </c>
      <c r="AF4" s="134">
        <v>1671.46</v>
      </c>
      <c r="AG4" s="135">
        <v>1749.88</v>
      </c>
      <c r="AH4" s="134">
        <v>1817.67</v>
      </c>
      <c r="AI4" s="133">
        <v>1898.48</v>
      </c>
      <c r="AJ4" s="133">
        <v>1965.71</v>
      </c>
      <c r="AK4" s="134">
        <v>2065.0500000000002</v>
      </c>
      <c r="AL4" s="134">
        <v>2170.9899999999998</v>
      </c>
      <c r="AM4" s="121"/>
    </row>
    <row r="5" spans="1:39" ht="18" x14ac:dyDescent="0.15">
      <c r="A5" s="126" t="s">
        <v>1796</v>
      </c>
      <c r="B5" s="126" t="s">
        <v>52</v>
      </c>
      <c r="C5" s="152" t="s">
        <v>1797</v>
      </c>
      <c r="D5" s="133" t="s">
        <v>94</v>
      </c>
      <c r="E5" s="16" t="s">
        <v>401</v>
      </c>
      <c r="F5" s="126" t="s">
        <v>52</v>
      </c>
      <c r="G5" s="134" t="s">
        <v>52</v>
      </c>
      <c r="H5" s="134" t="s">
        <v>52</v>
      </c>
      <c r="I5" s="134" t="s">
        <v>52</v>
      </c>
      <c r="J5" s="134" t="s">
        <v>52</v>
      </c>
      <c r="K5" s="134" t="s">
        <v>52</v>
      </c>
      <c r="L5" s="134">
        <v>544</v>
      </c>
      <c r="M5" s="134">
        <v>560</v>
      </c>
      <c r="N5" s="134">
        <v>568.91999999999996</v>
      </c>
      <c r="O5" s="134">
        <v>607.07000000000005</v>
      </c>
      <c r="P5" s="133">
        <v>624</v>
      </c>
      <c r="Q5" s="133">
        <v>717.89</v>
      </c>
      <c r="R5" s="133">
        <v>746.62</v>
      </c>
      <c r="S5" s="133">
        <v>766.27</v>
      </c>
      <c r="T5" s="133">
        <v>771.85</v>
      </c>
      <c r="U5" s="133">
        <v>787.06</v>
      </c>
      <c r="V5" s="133">
        <v>803.06</v>
      </c>
      <c r="W5" s="133">
        <v>808.58</v>
      </c>
      <c r="X5" s="135">
        <v>807.04</v>
      </c>
      <c r="Y5" s="135">
        <v>808.32</v>
      </c>
      <c r="Z5" s="133">
        <v>806.56</v>
      </c>
      <c r="AA5" s="135">
        <v>796.83</v>
      </c>
      <c r="AB5" s="135">
        <v>796.1</v>
      </c>
      <c r="AC5" s="135">
        <v>801.78</v>
      </c>
      <c r="AD5" s="135">
        <v>826.87</v>
      </c>
      <c r="AE5" s="135">
        <v>862.52</v>
      </c>
      <c r="AF5" s="134">
        <v>902.05</v>
      </c>
      <c r="AG5" s="135">
        <v>938.03</v>
      </c>
      <c r="AH5" s="134">
        <v>975.79</v>
      </c>
      <c r="AI5" s="133">
        <v>1018.33</v>
      </c>
      <c r="AJ5" s="133">
        <v>1041.6600000000001</v>
      </c>
      <c r="AK5" s="134">
        <v>1085.950357364912</v>
      </c>
      <c r="AL5" s="134">
        <v>1137.535685081612</v>
      </c>
      <c r="AM5" s="153"/>
    </row>
    <row r="6" spans="1:39" ht="16" x14ac:dyDescent="0.15">
      <c r="A6" s="126" t="s">
        <v>1798</v>
      </c>
      <c r="B6" s="126" t="s">
        <v>52</v>
      </c>
      <c r="C6" s="152" t="s">
        <v>1799</v>
      </c>
      <c r="D6" s="133" t="s">
        <v>94</v>
      </c>
      <c r="E6" s="16" t="s">
        <v>227</v>
      </c>
      <c r="F6" s="126" t="s">
        <v>52</v>
      </c>
      <c r="G6" s="134" t="s">
        <v>52</v>
      </c>
      <c r="H6" s="134" t="s">
        <v>52</v>
      </c>
      <c r="I6" s="134" t="s">
        <v>52</v>
      </c>
      <c r="J6" s="134" t="s">
        <v>52</v>
      </c>
      <c r="K6" s="134" t="s">
        <v>52</v>
      </c>
      <c r="L6" s="134">
        <v>606</v>
      </c>
      <c r="M6" s="134">
        <v>655</v>
      </c>
      <c r="N6" s="134">
        <v>695</v>
      </c>
      <c r="O6" s="134">
        <v>737.82</v>
      </c>
      <c r="P6" s="133">
        <v>778</v>
      </c>
      <c r="Q6" s="133">
        <v>900.79</v>
      </c>
      <c r="R6" s="133">
        <v>955.8</v>
      </c>
      <c r="S6" s="133">
        <v>991.99</v>
      </c>
      <c r="T6" s="133">
        <v>1019.08</v>
      </c>
      <c r="U6" s="133">
        <v>1057.1400000000001</v>
      </c>
      <c r="V6" s="133">
        <v>1092.28</v>
      </c>
      <c r="W6" s="133">
        <v>1116.33</v>
      </c>
      <c r="X6" s="135">
        <v>1118.81</v>
      </c>
      <c r="Y6" s="135">
        <v>1118.8</v>
      </c>
      <c r="Z6" s="133">
        <v>1118.72</v>
      </c>
      <c r="AA6" s="135">
        <v>1125.23</v>
      </c>
      <c r="AB6" s="135">
        <v>1123.9100000000001</v>
      </c>
      <c r="AC6" s="135">
        <v>1129.78</v>
      </c>
      <c r="AD6" s="135">
        <v>1159.19</v>
      </c>
      <c r="AE6" s="135">
        <v>1201.94</v>
      </c>
      <c r="AF6" s="134">
        <v>1245.8699999999999</v>
      </c>
      <c r="AG6" s="135">
        <v>1297.54</v>
      </c>
      <c r="AH6" s="134">
        <v>1348.75</v>
      </c>
      <c r="AI6" s="133">
        <v>1413.94</v>
      </c>
      <c r="AJ6" s="133">
        <v>1448.67</v>
      </c>
      <c r="AK6" s="134">
        <v>1530.3453868763111</v>
      </c>
      <c r="AL6" s="134">
        <v>1605.9780272314049</v>
      </c>
      <c r="AM6" s="121"/>
    </row>
    <row r="7" spans="1:39" ht="16" x14ac:dyDescent="0.15">
      <c r="A7" s="126" t="s">
        <v>1800</v>
      </c>
      <c r="B7" s="126" t="s">
        <v>52</v>
      </c>
      <c r="C7" s="152" t="s">
        <v>1801</v>
      </c>
      <c r="D7" s="133" t="s">
        <v>94</v>
      </c>
      <c r="E7" s="16" t="s">
        <v>1802</v>
      </c>
      <c r="F7" s="126" t="s">
        <v>52</v>
      </c>
      <c r="G7" s="134" t="s">
        <v>52</v>
      </c>
      <c r="H7" s="134" t="s">
        <v>52</v>
      </c>
      <c r="I7" s="134" t="s">
        <v>52</v>
      </c>
      <c r="J7" s="134" t="s">
        <v>52</v>
      </c>
      <c r="K7" s="134" t="s">
        <v>52</v>
      </c>
      <c r="L7" s="134">
        <v>584</v>
      </c>
      <c r="M7" s="134">
        <v>620</v>
      </c>
      <c r="N7" s="134">
        <v>649.26</v>
      </c>
      <c r="O7" s="134">
        <v>690.46</v>
      </c>
      <c r="P7" s="133">
        <v>722</v>
      </c>
      <c r="Q7" s="134">
        <v>825</v>
      </c>
      <c r="R7" s="133">
        <v>877.94</v>
      </c>
      <c r="S7" s="133">
        <v>907.68</v>
      </c>
      <c r="T7" s="133">
        <v>925.91</v>
      </c>
      <c r="U7" s="133">
        <v>954.76</v>
      </c>
      <c r="V7" s="133">
        <v>982.29</v>
      </c>
      <c r="W7" s="133">
        <v>998.86</v>
      </c>
      <c r="X7" s="135">
        <v>999.23</v>
      </c>
      <c r="Y7" s="135">
        <v>999.06</v>
      </c>
      <c r="Z7" s="133">
        <v>998.09</v>
      </c>
      <c r="AA7" s="135">
        <v>999.31</v>
      </c>
      <c r="AB7" s="135">
        <v>997.98</v>
      </c>
      <c r="AC7" s="135">
        <v>1003.8</v>
      </c>
      <c r="AD7" s="135">
        <v>1030.8800000000001</v>
      </c>
      <c r="AE7" s="135">
        <v>1070.49</v>
      </c>
      <c r="AF7" s="134">
        <v>1111.78</v>
      </c>
      <c r="AG7" s="135">
        <v>1157.0899999999999</v>
      </c>
      <c r="AH7" s="134">
        <v>1202.48</v>
      </c>
      <c r="AI7" s="133">
        <v>1258.8499999999999</v>
      </c>
      <c r="AJ7" s="133">
        <v>1289.1600000000001</v>
      </c>
      <c r="AK7" s="134">
        <v>1355.5336834498351</v>
      </c>
      <c r="AL7" s="134">
        <v>1421.991604311469</v>
      </c>
      <c r="AM7" s="121"/>
    </row>
    <row r="8" spans="1:39" ht="32.25" customHeight="1" x14ac:dyDescent="0.15">
      <c r="A8" s="126" t="s">
        <v>90</v>
      </c>
      <c r="B8" s="126" t="s">
        <v>52</v>
      </c>
      <c r="C8" s="154" t="s">
        <v>91</v>
      </c>
      <c r="D8" s="133" t="s">
        <v>94</v>
      </c>
      <c r="E8" s="16" t="s">
        <v>90</v>
      </c>
      <c r="F8" s="126" t="s">
        <v>52</v>
      </c>
      <c r="G8" s="134" t="s">
        <v>52</v>
      </c>
      <c r="H8" s="134" t="s">
        <v>52</v>
      </c>
      <c r="I8" s="134" t="s">
        <v>52</v>
      </c>
      <c r="J8" s="134" t="s">
        <v>52</v>
      </c>
      <c r="K8" s="134" t="s">
        <v>52</v>
      </c>
      <c r="L8" s="134" t="s">
        <v>52</v>
      </c>
      <c r="M8" s="134" t="s">
        <v>52</v>
      </c>
      <c r="N8" s="134">
        <v>122.98</v>
      </c>
      <c r="O8" s="134">
        <v>150.88</v>
      </c>
      <c r="P8" s="134">
        <v>173.88</v>
      </c>
      <c r="Q8" s="133">
        <v>224.4</v>
      </c>
      <c r="R8" s="133">
        <v>241.33</v>
      </c>
      <c r="S8" s="133">
        <v>254.62</v>
      </c>
      <c r="T8" s="133">
        <v>288.61</v>
      </c>
      <c r="U8" s="133">
        <v>303.88</v>
      </c>
      <c r="V8" s="133">
        <v>309.82</v>
      </c>
      <c r="W8" s="133">
        <v>309.82</v>
      </c>
      <c r="X8" s="135">
        <v>309.82</v>
      </c>
      <c r="Y8" s="135">
        <v>309.82</v>
      </c>
      <c r="Z8" s="133">
        <v>306.70999999999998</v>
      </c>
      <c r="AA8" s="135">
        <v>303</v>
      </c>
      <c r="AB8" s="135">
        <v>299</v>
      </c>
      <c r="AC8" s="135">
        <v>295</v>
      </c>
      <c r="AD8" s="135">
        <v>276</v>
      </c>
      <c r="AE8" s="135">
        <v>280.02</v>
      </c>
      <c r="AF8" s="134">
        <v>294.23</v>
      </c>
      <c r="AG8" s="135">
        <v>320.51</v>
      </c>
      <c r="AH8" s="134">
        <v>332.07</v>
      </c>
      <c r="AI8" s="133">
        <v>363.66</v>
      </c>
      <c r="AJ8" s="133">
        <v>395.59</v>
      </c>
      <c r="AK8" s="134">
        <v>434.14000073278021</v>
      </c>
      <c r="AL8" s="134">
        <v>471.39999362885521</v>
      </c>
      <c r="AM8" s="121"/>
    </row>
    <row r="9" spans="1:39" ht="32.25" customHeight="1" x14ac:dyDescent="0.15">
      <c r="A9" s="126" t="s">
        <v>80</v>
      </c>
      <c r="B9" s="126" t="s">
        <v>52</v>
      </c>
      <c r="C9" s="152" t="s">
        <v>1803</v>
      </c>
      <c r="D9" s="133" t="s">
        <v>94</v>
      </c>
      <c r="E9" s="16" t="s">
        <v>80</v>
      </c>
      <c r="F9" s="126" t="s">
        <v>52</v>
      </c>
      <c r="G9" s="134" t="s">
        <v>52</v>
      </c>
      <c r="H9" s="134" t="s">
        <v>52</v>
      </c>
      <c r="I9" s="134" t="s">
        <v>52</v>
      </c>
      <c r="J9" s="134" t="s">
        <v>52</v>
      </c>
      <c r="K9" s="134" t="s">
        <v>52</v>
      </c>
      <c r="L9" s="134" t="s">
        <v>52</v>
      </c>
      <c r="M9" s="134" t="s">
        <v>52</v>
      </c>
      <c r="N9" s="134" t="s">
        <v>52</v>
      </c>
      <c r="O9" s="134" t="s">
        <v>52</v>
      </c>
      <c r="P9" s="134" t="s">
        <v>52</v>
      </c>
      <c r="Q9" s="134" t="s">
        <v>52</v>
      </c>
      <c r="R9" s="134" t="s">
        <v>52</v>
      </c>
      <c r="S9" s="134" t="s">
        <v>52</v>
      </c>
      <c r="T9" s="134" t="s">
        <v>52</v>
      </c>
      <c r="U9" s="134" t="s">
        <v>52</v>
      </c>
      <c r="V9" s="134" t="s">
        <v>52</v>
      </c>
      <c r="W9" s="134" t="s">
        <v>52</v>
      </c>
      <c r="X9" s="134" t="s">
        <v>52</v>
      </c>
      <c r="Y9" s="134" t="s">
        <v>52</v>
      </c>
      <c r="Z9" s="134" t="s">
        <v>52</v>
      </c>
      <c r="AA9" s="134" t="s">
        <v>52</v>
      </c>
      <c r="AB9" s="134" t="s">
        <v>52</v>
      </c>
      <c r="AC9" s="134" t="s">
        <v>52</v>
      </c>
      <c r="AD9" s="134" t="s">
        <v>52</v>
      </c>
      <c r="AE9" s="134" t="s">
        <v>52</v>
      </c>
      <c r="AF9" s="134">
        <v>67.95</v>
      </c>
      <c r="AG9" s="135">
        <v>56.61</v>
      </c>
      <c r="AH9" s="134">
        <v>65.709999999999994</v>
      </c>
      <c r="AI9" s="133">
        <v>65.72</v>
      </c>
      <c r="AJ9" s="133">
        <v>73.77</v>
      </c>
      <c r="AK9" s="134">
        <v>64.043083303641737</v>
      </c>
      <c r="AL9" s="134">
        <v>71.625183228059697</v>
      </c>
      <c r="AM9" s="121"/>
    </row>
    <row r="10" spans="1:39" ht="16" x14ac:dyDescent="0.15">
      <c r="A10" s="126" t="s">
        <v>1804</v>
      </c>
      <c r="B10" s="126" t="s">
        <v>52</v>
      </c>
      <c r="C10" s="152" t="s">
        <v>1805</v>
      </c>
      <c r="D10" s="133" t="s">
        <v>94</v>
      </c>
      <c r="E10" s="16" t="s">
        <v>74</v>
      </c>
      <c r="F10" s="126" t="s">
        <v>52</v>
      </c>
      <c r="G10" s="134" t="s">
        <v>52</v>
      </c>
      <c r="H10" s="134" t="s">
        <v>52</v>
      </c>
      <c r="I10" s="134" t="s">
        <v>52</v>
      </c>
      <c r="J10" s="134" t="s">
        <v>52</v>
      </c>
      <c r="K10" s="134" t="s">
        <v>52</v>
      </c>
      <c r="L10" s="134">
        <v>751</v>
      </c>
      <c r="M10" s="134">
        <v>790</v>
      </c>
      <c r="N10" s="134">
        <v>825.6</v>
      </c>
      <c r="O10" s="134">
        <v>870.3</v>
      </c>
      <c r="P10" s="133">
        <v>909</v>
      </c>
      <c r="Q10" s="133">
        <v>970.87</v>
      </c>
      <c r="R10" s="133">
        <v>1004.05</v>
      </c>
      <c r="S10" s="133">
        <v>1043.8800000000001</v>
      </c>
      <c r="T10" s="133">
        <v>1083.7</v>
      </c>
      <c r="U10" s="133">
        <v>1124.4000000000001</v>
      </c>
      <c r="V10" s="133">
        <v>1161.05</v>
      </c>
      <c r="W10" s="133">
        <v>1197.5899999999999</v>
      </c>
      <c r="X10" s="135">
        <v>1218.6500000000001</v>
      </c>
      <c r="Y10" s="135">
        <v>1218.6099999999999</v>
      </c>
      <c r="Z10" s="133">
        <v>1219.05</v>
      </c>
      <c r="AA10" s="135">
        <v>1231</v>
      </c>
      <c r="AB10" s="135">
        <v>1241.3499999999999</v>
      </c>
      <c r="AC10" s="135">
        <v>1255.92</v>
      </c>
      <c r="AD10" s="135">
        <v>1304.72</v>
      </c>
      <c r="AE10" s="135">
        <v>1367.51</v>
      </c>
      <c r="AF10" s="134">
        <v>1435.63</v>
      </c>
      <c r="AG10" s="135">
        <v>1486.51</v>
      </c>
      <c r="AH10" s="134">
        <v>1543.25</v>
      </c>
      <c r="AI10" s="134">
        <v>1613.07</v>
      </c>
      <c r="AJ10" s="133">
        <v>1664.7</v>
      </c>
      <c r="AK10" s="134">
        <v>1743.6380707973649</v>
      </c>
      <c r="AL10" s="134">
        <v>1836.927885629902</v>
      </c>
      <c r="AM10" s="121"/>
    </row>
    <row r="11" spans="1:39" ht="17" x14ac:dyDescent="0.15">
      <c r="A11" s="126" t="s">
        <v>1806</v>
      </c>
      <c r="B11" s="126" t="s">
        <v>52</v>
      </c>
      <c r="C11" s="152" t="s">
        <v>1807</v>
      </c>
      <c r="D11" s="133" t="s">
        <v>194</v>
      </c>
      <c r="E11" s="16" t="s">
        <v>1806</v>
      </c>
      <c r="F11" s="126" t="s">
        <v>52</v>
      </c>
      <c r="G11" s="134" t="s">
        <v>52</v>
      </c>
      <c r="H11" s="134" t="s">
        <v>52</v>
      </c>
      <c r="I11" s="134" t="s">
        <v>52</v>
      </c>
      <c r="J11" s="134" t="s">
        <v>52</v>
      </c>
      <c r="K11" s="133">
        <v>55</v>
      </c>
      <c r="L11" s="133">
        <v>55</v>
      </c>
      <c r="M11" s="134">
        <v>58</v>
      </c>
      <c r="N11" s="134">
        <v>60.76</v>
      </c>
      <c r="O11" s="134">
        <v>63.5</v>
      </c>
      <c r="P11" s="133">
        <v>71</v>
      </c>
      <c r="Q11" s="133">
        <v>84.5</v>
      </c>
      <c r="R11" s="133">
        <v>92.98</v>
      </c>
      <c r="S11" s="133">
        <v>97.94</v>
      </c>
      <c r="T11" s="133">
        <v>102.56</v>
      </c>
      <c r="U11" s="133">
        <v>107.48</v>
      </c>
      <c r="V11" s="133">
        <v>113.06</v>
      </c>
      <c r="W11" s="133">
        <v>118.29</v>
      </c>
      <c r="X11" s="135">
        <v>122.89</v>
      </c>
      <c r="Y11" s="135">
        <v>122.89</v>
      </c>
      <c r="Z11" s="133">
        <v>124</v>
      </c>
      <c r="AA11" s="135" t="s">
        <v>52</v>
      </c>
      <c r="AB11" s="135" t="s">
        <v>52</v>
      </c>
      <c r="AC11" s="135" t="s">
        <v>52</v>
      </c>
      <c r="AD11" s="135" t="s">
        <v>52</v>
      </c>
      <c r="AE11" s="135" t="s">
        <v>52</v>
      </c>
      <c r="AF11" s="134" t="s">
        <v>52</v>
      </c>
      <c r="AG11" s="135" t="s">
        <v>52</v>
      </c>
      <c r="AH11" s="134" t="s">
        <v>52</v>
      </c>
      <c r="AI11" s="134" t="s">
        <v>52</v>
      </c>
      <c r="AJ11" s="134" t="s">
        <v>52</v>
      </c>
      <c r="AK11" s="134" t="s">
        <v>52</v>
      </c>
      <c r="AL11" s="134" t="s">
        <v>52</v>
      </c>
      <c r="AM11" s="121"/>
    </row>
    <row r="12" spans="1:39" ht="32.25" customHeight="1" x14ac:dyDescent="0.15">
      <c r="A12" s="126" t="s">
        <v>84</v>
      </c>
      <c r="B12" s="126" t="s">
        <v>52</v>
      </c>
      <c r="C12" s="154" t="s">
        <v>1808</v>
      </c>
      <c r="D12" s="133" t="s">
        <v>94</v>
      </c>
      <c r="E12" s="16" t="s">
        <v>84</v>
      </c>
      <c r="F12" s="126" t="s">
        <v>52</v>
      </c>
      <c r="G12" s="134" t="s">
        <v>52</v>
      </c>
      <c r="H12" s="134" t="s">
        <v>52</v>
      </c>
      <c r="I12" s="134" t="s">
        <v>52</v>
      </c>
      <c r="J12" s="134" t="s">
        <v>52</v>
      </c>
      <c r="K12" s="134" t="s">
        <v>52</v>
      </c>
      <c r="L12" s="134">
        <v>27</v>
      </c>
      <c r="M12" s="134">
        <v>30</v>
      </c>
      <c r="N12" s="134">
        <v>31.88</v>
      </c>
      <c r="O12" s="134">
        <v>33.520000000000003</v>
      </c>
      <c r="P12" s="133">
        <v>36</v>
      </c>
      <c r="Q12" s="133">
        <v>42.37</v>
      </c>
      <c r="R12" s="133">
        <v>45.21</v>
      </c>
      <c r="S12" s="133">
        <v>47.32</v>
      </c>
      <c r="T12" s="133">
        <v>49.38</v>
      </c>
      <c r="U12" s="133">
        <v>51.16</v>
      </c>
      <c r="V12" s="133">
        <v>52.96</v>
      </c>
      <c r="W12" s="133">
        <v>54.5</v>
      </c>
      <c r="X12" s="135">
        <v>55.77</v>
      </c>
      <c r="Y12" s="135">
        <v>55.77</v>
      </c>
      <c r="Z12" s="133">
        <v>56.35</v>
      </c>
      <c r="AA12" s="135">
        <v>59.94</v>
      </c>
      <c r="AB12" s="135">
        <v>60.5</v>
      </c>
      <c r="AC12" s="135">
        <v>61.43</v>
      </c>
      <c r="AD12" s="135">
        <v>62.65</v>
      </c>
      <c r="AE12" s="135">
        <v>63.88</v>
      </c>
      <c r="AF12" s="134">
        <v>67.040000000000006</v>
      </c>
      <c r="AG12" s="135">
        <v>69.040000000000006</v>
      </c>
      <c r="AH12" s="134">
        <v>70.42</v>
      </c>
      <c r="AI12" s="134">
        <v>71.819999999999993</v>
      </c>
      <c r="AJ12" s="133">
        <v>75.36</v>
      </c>
      <c r="AK12" s="134">
        <v>80.371090116595767</v>
      </c>
      <c r="AL12" s="134">
        <v>82.761231331207938</v>
      </c>
      <c r="AM12" s="121"/>
    </row>
    <row r="13" spans="1:39" ht="16" x14ac:dyDescent="0.15">
      <c r="A13" s="126" t="s">
        <v>1809</v>
      </c>
      <c r="B13" s="126" t="s">
        <v>52</v>
      </c>
      <c r="C13" s="152" t="s">
        <v>1810</v>
      </c>
      <c r="D13" s="133" t="s">
        <v>94</v>
      </c>
      <c r="E13" s="16" t="s">
        <v>78</v>
      </c>
      <c r="F13" s="126" t="s">
        <v>52</v>
      </c>
      <c r="G13" s="134" t="s">
        <v>52</v>
      </c>
      <c r="H13" s="134" t="s">
        <v>52</v>
      </c>
      <c r="I13" s="134" t="s">
        <v>52</v>
      </c>
      <c r="J13" s="134" t="s">
        <v>52</v>
      </c>
      <c r="K13" s="134" t="s">
        <v>52</v>
      </c>
      <c r="L13" s="134">
        <v>682</v>
      </c>
      <c r="M13" s="134">
        <v>720</v>
      </c>
      <c r="N13" s="134">
        <v>760.99</v>
      </c>
      <c r="O13" s="134">
        <v>807.18</v>
      </c>
      <c r="P13" s="133">
        <v>873</v>
      </c>
      <c r="Q13" s="133">
        <v>957.54</v>
      </c>
      <c r="R13" s="133">
        <v>972.3</v>
      </c>
      <c r="S13" s="133">
        <v>1016.58</v>
      </c>
      <c r="T13" s="133">
        <v>1061.8800000000001</v>
      </c>
      <c r="U13" s="133">
        <v>1103.47</v>
      </c>
      <c r="V13" s="133">
        <v>1147.96</v>
      </c>
      <c r="W13" s="133">
        <v>1216.32</v>
      </c>
      <c r="X13" s="133">
        <v>1242.3800000000001</v>
      </c>
      <c r="Y13" s="133">
        <v>1242.78</v>
      </c>
      <c r="Z13" s="133">
        <v>1249.79</v>
      </c>
      <c r="AA13" s="135">
        <v>1260.6099999999999</v>
      </c>
      <c r="AB13" s="135">
        <v>1273.54</v>
      </c>
      <c r="AC13" s="135">
        <v>1285.53</v>
      </c>
      <c r="AD13" s="135">
        <v>1334.41</v>
      </c>
      <c r="AE13" s="135">
        <v>1397.97</v>
      </c>
      <c r="AF13" s="134">
        <v>1473.03</v>
      </c>
      <c r="AG13" s="135">
        <v>1530.86</v>
      </c>
      <c r="AH13" s="134">
        <v>1592.89</v>
      </c>
      <c r="AI13" s="134">
        <v>1659.42</v>
      </c>
      <c r="AJ13" s="133">
        <v>1711.21</v>
      </c>
      <c r="AK13" s="134">
        <v>1792.550157085803</v>
      </c>
      <c r="AL13" s="134">
        <v>1886.0293356414529</v>
      </c>
      <c r="AM13" s="121"/>
    </row>
    <row r="14" spans="1:39" ht="16" x14ac:dyDescent="0.15">
      <c r="A14" s="126" t="s">
        <v>82</v>
      </c>
      <c r="B14" s="126" t="s">
        <v>52</v>
      </c>
      <c r="C14" s="154" t="s">
        <v>1811</v>
      </c>
      <c r="D14" s="133" t="s">
        <v>94</v>
      </c>
      <c r="E14" s="16" t="s">
        <v>82</v>
      </c>
      <c r="F14" s="126" t="s">
        <v>52</v>
      </c>
      <c r="G14" s="134" t="s">
        <v>52</v>
      </c>
      <c r="H14" s="134" t="s">
        <v>52</v>
      </c>
      <c r="I14" s="134" t="s">
        <v>52</v>
      </c>
      <c r="J14" s="134" t="s">
        <v>52</v>
      </c>
      <c r="K14" s="134" t="s">
        <v>52</v>
      </c>
      <c r="L14" s="134">
        <v>571</v>
      </c>
      <c r="M14" s="134">
        <v>618</v>
      </c>
      <c r="N14" s="134">
        <v>659.88</v>
      </c>
      <c r="O14" s="134">
        <v>701.52</v>
      </c>
      <c r="P14" s="133">
        <v>766.6</v>
      </c>
      <c r="Q14" s="133">
        <v>869.45</v>
      </c>
      <c r="R14" s="133">
        <v>885.95</v>
      </c>
      <c r="S14" s="133">
        <v>919.03</v>
      </c>
      <c r="T14" s="133">
        <v>962.25</v>
      </c>
      <c r="U14" s="133">
        <v>1004.64</v>
      </c>
      <c r="V14" s="133">
        <v>1045.24</v>
      </c>
      <c r="W14" s="133">
        <v>1075.3499999999999</v>
      </c>
      <c r="X14" s="133">
        <v>1095.94</v>
      </c>
      <c r="Y14" s="133">
        <v>1095.9100000000001</v>
      </c>
      <c r="Z14" s="133">
        <v>1098.8499999999999</v>
      </c>
      <c r="AA14" s="135">
        <v>1100.7</v>
      </c>
      <c r="AB14" s="135">
        <v>1112.06</v>
      </c>
      <c r="AC14" s="135">
        <v>1127.6199999999999</v>
      </c>
      <c r="AD14" s="135">
        <v>1171.45</v>
      </c>
      <c r="AE14" s="135">
        <v>1221.3399999999999</v>
      </c>
      <c r="AF14" s="134">
        <v>1287.81</v>
      </c>
      <c r="AG14" s="135">
        <v>1333.46</v>
      </c>
      <c r="AH14" s="134">
        <v>1385.5</v>
      </c>
      <c r="AI14" s="134">
        <v>1440.68</v>
      </c>
      <c r="AJ14" s="133">
        <v>1493.87</v>
      </c>
      <c r="AK14" s="134">
        <v>1564.9073526367611</v>
      </c>
      <c r="AL14" s="134">
        <v>1642.9593037369559</v>
      </c>
      <c r="AM14" s="121"/>
    </row>
    <row r="15" spans="1:39" ht="35.25" customHeight="1" x14ac:dyDescent="0.15">
      <c r="A15" s="126" t="s">
        <v>1812</v>
      </c>
      <c r="B15" s="126" t="s">
        <v>52</v>
      </c>
      <c r="C15" s="152" t="s">
        <v>1813</v>
      </c>
      <c r="D15" s="133" t="s">
        <v>94</v>
      </c>
      <c r="E15" s="16" t="s">
        <v>76</v>
      </c>
      <c r="F15" s="126" t="s">
        <v>52</v>
      </c>
      <c r="G15" s="134" t="s">
        <v>52</v>
      </c>
      <c r="H15" s="134" t="s">
        <v>52</v>
      </c>
      <c r="I15" s="134" t="s">
        <v>52</v>
      </c>
      <c r="J15" s="134" t="s">
        <v>52</v>
      </c>
      <c r="K15" s="134" t="s">
        <v>52</v>
      </c>
      <c r="L15" s="134">
        <v>110</v>
      </c>
      <c r="M15" s="134">
        <v>115</v>
      </c>
      <c r="N15" s="134">
        <v>121.7</v>
      </c>
      <c r="O15" s="134">
        <v>129.38999999999999</v>
      </c>
      <c r="P15" s="133">
        <v>141</v>
      </c>
      <c r="Q15" s="133">
        <v>151.19</v>
      </c>
      <c r="R15" s="133">
        <v>159.63999999999999</v>
      </c>
      <c r="S15" s="133">
        <v>166.85</v>
      </c>
      <c r="T15" s="133">
        <v>173.58</v>
      </c>
      <c r="U15" s="133">
        <v>180.05</v>
      </c>
      <c r="V15" s="133">
        <v>187.35</v>
      </c>
      <c r="W15" s="133">
        <v>191.68</v>
      </c>
      <c r="X15" s="133">
        <v>195.9</v>
      </c>
      <c r="Y15" s="133">
        <v>196.39</v>
      </c>
      <c r="Z15" s="133">
        <v>197.78</v>
      </c>
      <c r="AA15" s="135">
        <v>200.47</v>
      </c>
      <c r="AB15" s="135">
        <v>202.53</v>
      </c>
      <c r="AC15" s="135">
        <v>204.29</v>
      </c>
      <c r="AD15" s="135">
        <v>209.99</v>
      </c>
      <c r="AE15" s="135">
        <v>216.62</v>
      </c>
      <c r="AF15" s="134">
        <v>223.48</v>
      </c>
      <c r="AG15" s="135">
        <v>229.43</v>
      </c>
      <c r="AH15" s="134">
        <v>236.57</v>
      </c>
      <c r="AI15" s="134">
        <v>242.14</v>
      </c>
      <c r="AJ15" s="133">
        <v>248.56</v>
      </c>
      <c r="AK15" s="134">
        <v>256.03013875546918</v>
      </c>
      <c r="AL15" s="134">
        <v>266.10607317807091</v>
      </c>
      <c r="AM15" s="153"/>
    </row>
    <row r="16" spans="1:39" ht="17" x14ac:dyDescent="0.15">
      <c r="A16" s="126" t="s">
        <v>1814</v>
      </c>
      <c r="B16" s="126" t="s">
        <v>52</v>
      </c>
      <c r="C16" s="154" t="s">
        <v>1815</v>
      </c>
      <c r="D16" s="133" t="s">
        <v>194</v>
      </c>
      <c r="E16" s="16" t="s">
        <v>1814</v>
      </c>
      <c r="F16" s="126" t="s">
        <v>52</v>
      </c>
      <c r="G16" s="134" t="s">
        <v>52</v>
      </c>
      <c r="H16" s="134" t="s">
        <v>52</v>
      </c>
      <c r="I16" s="134" t="s">
        <v>52</v>
      </c>
      <c r="J16" s="134" t="s">
        <v>52</v>
      </c>
      <c r="K16" s="133">
        <v>53</v>
      </c>
      <c r="L16" s="133">
        <v>56</v>
      </c>
      <c r="M16" s="133">
        <v>61</v>
      </c>
      <c r="N16" s="134">
        <v>66.41</v>
      </c>
      <c r="O16" s="134">
        <v>71.849999999999994</v>
      </c>
      <c r="P16" s="133">
        <v>85</v>
      </c>
      <c r="Q16" s="133">
        <v>108.71</v>
      </c>
      <c r="R16" s="133">
        <v>121.12</v>
      </c>
      <c r="S16" s="133">
        <v>126.97</v>
      </c>
      <c r="T16" s="133">
        <v>133.31</v>
      </c>
      <c r="U16" s="133">
        <v>140.94</v>
      </c>
      <c r="V16" s="133">
        <v>150.66</v>
      </c>
      <c r="W16" s="133">
        <v>157.4</v>
      </c>
      <c r="X16" s="133">
        <v>162.22</v>
      </c>
      <c r="Y16" s="133">
        <v>162.22</v>
      </c>
      <c r="Z16" s="133">
        <v>164.57</v>
      </c>
      <c r="AA16" s="135" t="s">
        <v>52</v>
      </c>
      <c r="AB16" s="135" t="s">
        <v>52</v>
      </c>
      <c r="AC16" s="135" t="s">
        <v>52</v>
      </c>
      <c r="AD16" s="135" t="s">
        <v>52</v>
      </c>
      <c r="AE16" s="135" t="s">
        <v>52</v>
      </c>
      <c r="AF16" s="134" t="s">
        <v>52</v>
      </c>
      <c r="AG16" s="135" t="s">
        <v>52</v>
      </c>
      <c r="AH16" s="134" t="s">
        <v>52</v>
      </c>
      <c r="AI16" s="134" t="s">
        <v>52</v>
      </c>
      <c r="AJ16" s="134" t="s">
        <v>52</v>
      </c>
      <c r="AK16" s="134" t="s">
        <v>52</v>
      </c>
      <c r="AL16" s="134" t="s">
        <v>52</v>
      </c>
      <c r="AM16" s="121"/>
    </row>
    <row r="17" spans="1:39" ht="18" x14ac:dyDescent="0.15">
      <c r="A17" s="126" t="s">
        <v>1816</v>
      </c>
      <c r="B17" s="126" t="s">
        <v>52</v>
      </c>
      <c r="C17" s="154" t="s">
        <v>1817</v>
      </c>
      <c r="D17" s="133" t="s">
        <v>94</v>
      </c>
      <c r="E17" s="16" t="s">
        <v>86</v>
      </c>
      <c r="F17" s="126" t="s">
        <v>52</v>
      </c>
      <c r="G17" s="134" t="s">
        <v>52</v>
      </c>
      <c r="H17" s="134" t="s">
        <v>52</v>
      </c>
      <c r="I17" s="134" t="s">
        <v>52</v>
      </c>
      <c r="J17" s="134" t="s">
        <v>52</v>
      </c>
      <c r="K17" s="134" t="s">
        <v>52</v>
      </c>
      <c r="L17" s="134" t="s">
        <v>52</v>
      </c>
      <c r="M17" s="134" t="s">
        <v>52</v>
      </c>
      <c r="N17" s="134" t="s">
        <v>52</v>
      </c>
      <c r="O17" s="134" t="s">
        <v>52</v>
      </c>
      <c r="P17" s="134" t="s">
        <v>52</v>
      </c>
      <c r="Q17" s="134" t="s">
        <v>52</v>
      </c>
      <c r="R17" s="134" t="s">
        <v>52</v>
      </c>
      <c r="S17" s="134" t="s">
        <v>52</v>
      </c>
      <c r="T17" s="134" t="s">
        <v>52</v>
      </c>
      <c r="U17" s="134" t="s">
        <v>52</v>
      </c>
      <c r="V17" s="134" t="s">
        <v>52</v>
      </c>
      <c r="W17" s="134" t="s">
        <v>52</v>
      </c>
      <c r="X17" s="134" t="s">
        <v>52</v>
      </c>
      <c r="Y17" s="134" t="s">
        <v>52</v>
      </c>
      <c r="Z17" s="134" t="s">
        <v>52</v>
      </c>
      <c r="AA17" s="135">
        <v>158.62</v>
      </c>
      <c r="AB17" s="135">
        <v>161.37</v>
      </c>
      <c r="AC17" s="135">
        <v>164.04</v>
      </c>
      <c r="AD17" s="135">
        <v>167.81</v>
      </c>
      <c r="AE17" s="135">
        <v>171.81</v>
      </c>
      <c r="AF17" s="134">
        <v>183.63</v>
      </c>
      <c r="AG17" s="135">
        <v>207.46</v>
      </c>
      <c r="AH17" s="134">
        <v>216.65</v>
      </c>
      <c r="AI17" s="133">
        <v>230.45</v>
      </c>
      <c r="AJ17" s="133">
        <v>251.32</v>
      </c>
      <c r="AK17" s="134">
        <v>255.2920244845379</v>
      </c>
      <c r="AL17" s="134">
        <v>268.06818218574801</v>
      </c>
      <c r="AM17" s="153"/>
    </row>
    <row r="18" spans="1:39" ht="31.5" customHeight="1" x14ac:dyDescent="0.15">
      <c r="A18" s="126" t="s">
        <v>88</v>
      </c>
      <c r="B18" s="126" t="s">
        <v>52</v>
      </c>
      <c r="C18" s="154" t="s">
        <v>1818</v>
      </c>
      <c r="D18" s="133" t="s">
        <v>94</v>
      </c>
      <c r="E18" s="16" t="s">
        <v>88</v>
      </c>
      <c r="F18" s="126" t="s">
        <v>52</v>
      </c>
      <c r="G18" s="134" t="s">
        <v>52</v>
      </c>
      <c r="H18" s="134" t="s">
        <v>52</v>
      </c>
      <c r="I18" s="134" t="s">
        <v>52</v>
      </c>
      <c r="J18" s="134" t="s">
        <v>52</v>
      </c>
      <c r="K18" s="134" t="s">
        <v>52</v>
      </c>
      <c r="L18" s="134" t="s">
        <v>52</v>
      </c>
      <c r="M18" s="134" t="s">
        <v>52</v>
      </c>
      <c r="N18" s="134" t="s">
        <v>52</v>
      </c>
      <c r="O18" s="134" t="s">
        <v>52</v>
      </c>
      <c r="P18" s="134" t="s">
        <v>52</v>
      </c>
      <c r="Q18" s="134" t="s">
        <v>52</v>
      </c>
      <c r="R18" s="133">
        <v>53.26</v>
      </c>
      <c r="S18" s="133">
        <v>55.18</v>
      </c>
      <c r="T18" s="133">
        <v>57.53</v>
      </c>
      <c r="U18" s="133">
        <v>60.05</v>
      </c>
      <c r="V18" s="133">
        <v>62.59</v>
      </c>
      <c r="W18" s="133">
        <v>65.05</v>
      </c>
      <c r="X18" s="133">
        <v>66.75</v>
      </c>
      <c r="Y18" s="133">
        <v>66.739999999999995</v>
      </c>
      <c r="Z18" s="133">
        <v>67.260000000000005</v>
      </c>
      <c r="AA18" s="135">
        <v>68.209999999999994</v>
      </c>
      <c r="AB18" s="135">
        <v>69.02</v>
      </c>
      <c r="AC18" s="135">
        <v>69.97</v>
      </c>
      <c r="AD18" s="135">
        <v>71.38</v>
      </c>
      <c r="AE18" s="135">
        <v>72.680000000000007</v>
      </c>
      <c r="AF18" s="134">
        <v>74.78</v>
      </c>
      <c r="AG18" s="135">
        <v>76.510000000000005</v>
      </c>
      <c r="AH18" s="134">
        <v>78.02</v>
      </c>
      <c r="AI18" s="133">
        <v>79.39</v>
      </c>
      <c r="AJ18" s="133">
        <v>81.9644419431377</v>
      </c>
      <c r="AK18" s="134">
        <v>86.982657919992533</v>
      </c>
      <c r="AL18" s="134">
        <v>88.137930915520684</v>
      </c>
      <c r="AM18" s="121"/>
    </row>
    <row r="19" spans="1:39" ht="16" x14ac:dyDescent="0.15">
      <c r="A19" s="126" t="s">
        <v>401</v>
      </c>
      <c r="B19" s="126" t="s">
        <v>52</v>
      </c>
      <c r="C19" s="152" t="s">
        <v>1819</v>
      </c>
      <c r="D19" s="133" t="s">
        <v>94</v>
      </c>
      <c r="E19" s="16" t="s">
        <v>401</v>
      </c>
      <c r="F19" s="126" t="s">
        <v>52</v>
      </c>
      <c r="G19" s="134" t="s">
        <v>52</v>
      </c>
      <c r="H19" s="134" t="s">
        <v>52</v>
      </c>
      <c r="I19" s="134" t="s">
        <v>52</v>
      </c>
      <c r="J19" s="134" t="s">
        <v>52</v>
      </c>
      <c r="K19" s="134">
        <v>646.23</v>
      </c>
      <c r="L19" s="134">
        <v>658</v>
      </c>
      <c r="M19" s="133">
        <v>679</v>
      </c>
      <c r="N19" s="133">
        <v>708.32</v>
      </c>
      <c r="O19" s="133">
        <v>756.72</v>
      </c>
      <c r="P19" s="133">
        <v>797</v>
      </c>
      <c r="Q19" s="133">
        <v>941.6</v>
      </c>
      <c r="R19" s="133">
        <v>987.12</v>
      </c>
      <c r="S19" s="133">
        <v>1019.92</v>
      </c>
      <c r="T19" s="133">
        <v>1059.3800000000001</v>
      </c>
      <c r="U19" s="133">
        <v>1089.75</v>
      </c>
      <c r="V19" s="133">
        <v>1111.68</v>
      </c>
      <c r="W19" s="133">
        <v>1117.23</v>
      </c>
      <c r="X19" s="135">
        <v>1115.74</v>
      </c>
      <c r="Y19" s="135">
        <v>1116.96</v>
      </c>
      <c r="Z19" s="133">
        <v>1112.1099999999999</v>
      </c>
      <c r="AA19" s="135">
        <v>1098.51</v>
      </c>
      <c r="AB19" s="135">
        <v>1093.79</v>
      </c>
      <c r="AC19" s="135">
        <v>1095.53</v>
      </c>
      <c r="AD19" s="135">
        <v>1101.56</v>
      </c>
      <c r="AE19" s="135">
        <v>1142.54</v>
      </c>
      <c r="AF19" s="134">
        <v>1194.73</v>
      </c>
      <c r="AG19" s="135">
        <v>1256.93</v>
      </c>
      <c r="AH19" s="133">
        <v>1306.1400000000001</v>
      </c>
      <c r="AI19" s="155">
        <v>1380.15</v>
      </c>
      <c r="AJ19" s="155">
        <v>1435.33</v>
      </c>
      <c r="AK19" s="134">
        <v>1517.98</v>
      </c>
      <c r="AL19" s="134">
        <v>1606.83</v>
      </c>
      <c r="AM19" s="121"/>
    </row>
    <row r="20" spans="1:39" ht="16" x14ac:dyDescent="0.15">
      <c r="A20" s="126" t="s">
        <v>227</v>
      </c>
      <c r="B20" s="126" t="s">
        <v>52</v>
      </c>
      <c r="C20" s="152" t="s">
        <v>1820</v>
      </c>
      <c r="D20" s="133" t="s">
        <v>94</v>
      </c>
      <c r="E20" s="16" t="s">
        <v>227</v>
      </c>
      <c r="F20" s="126" t="s">
        <v>52</v>
      </c>
      <c r="G20" s="134" t="s">
        <v>52</v>
      </c>
      <c r="H20" s="134" t="s">
        <v>52</v>
      </c>
      <c r="I20" s="134" t="s">
        <v>52</v>
      </c>
      <c r="J20" s="134" t="s">
        <v>52</v>
      </c>
      <c r="K20" s="134">
        <v>654.02</v>
      </c>
      <c r="L20" s="134">
        <v>703</v>
      </c>
      <c r="M20" s="133">
        <v>760</v>
      </c>
      <c r="N20" s="133">
        <v>817.98</v>
      </c>
      <c r="O20" s="133">
        <v>888.7</v>
      </c>
      <c r="P20" s="133">
        <v>952</v>
      </c>
      <c r="Q20" s="133">
        <v>1125.19</v>
      </c>
      <c r="R20" s="133">
        <v>1197.1300000000001</v>
      </c>
      <c r="S20" s="133">
        <v>1246.6099999999999</v>
      </c>
      <c r="T20" s="133">
        <v>1307.69</v>
      </c>
      <c r="U20" s="133">
        <v>1361.02</v>
      </c>
      <c r="V20" s="133">
        <v>1402.11</v>
      </c>
      <c r="W20" s="133">
        <v>1426.16</v>
      </c>
      <c r="X20" s="135">
        <v>1428.64</v>
      </c>
      <c r="Y20" s="135">
        <v>1428.62</v>
      </c>
      <c r="Z20" s="133">
        <v>1425.44</v>
      </c>
      <c r="AA20" s="135">
        <v>1428.23</v>
      </c>
      <c r="AB20" s="135">
        <v>1422.91</v>
      </c>
      <c r="AC20" s="135">
        <v>1424.78</v>
      </c>
      <c r="AD20" s="135">
        <v>1435.19</v>
      </c>
      <c r="AE20" s="135">
        <v>1481.96</v>
      </c>
      <c r="AF20" s="134">
        <v>1540.1</v>
      </c>
      <c r="AG20" s="135">
        <v>1618.05</v>
      </c>
      <c r="AH20" s="133">
        <v>1680.82</v>
      </c>
      <c r="AI20" s="155">
        <v>1777.6</v>
      </c>
      <c r="AJ20" s="155">
        <v>1844.26</v>
      </c>
      <c r="AK20" s="134">
        <v>1964.4853876090913</v>
      </c>
      <c r="AL20" s="134">
        <v>2077.3780208602602</v>
      </c>
      <c r="AM20" s="121"/>
    </row>
    <row r="21" spans="1:39" ht="31.5" customHeight="1" x14ac:dyDescent="0.15">
      <c r="A21" s="126" t="s">
        <v>1821</v>
      </c>
      <c r="B21" s="126" t="s">
        <v>52</v>
      </c>
      <c r="C21" s="152" t="s">
        <v>1822</v>
      </c>
      <c r="D21" s="133" t="s">
        <v>94</v>
      </c>
      <c r="E21" s="16" t="s">
        <v>1802</v>
      </c>
      <c r="F21" s="126" t="s">
        <v>52</v>
      </c>
      <c r="G21" s="134" t="s">
        <v>52</v>
      </c>
      <c r="H21" s="134" t="s">
        <v>52</v>
      </c>
      <c r="I21" s="134" t="s">
        <v>52</v>
      </c>
      <c r="J21" s="134" t="s">
        <v>52</v>
      </c>
      <c r="K21" s="134">
        <v>651.23</v>
      </c>
      <c r="L21" s="134">
        <v>686.53</v>
      </c>
      <c r="M21" s="134">
        <v>730.68</v>
      </c>
      <c r="N21" s="133">
        <v>778.2</v>
      </c>
      <c r="O21" s="133">
        <v>841.16</v>
      </c>
      <c r="P21" s="133">
        <v>895.29</v>
      </c>
      <c r="Q21" s="133">
        <v>1057.92</v>
      </c>
      <c r="R21" s="133">
        <v>1118.96</v>
      </c>
      <c r="S21" s="133">
        <v>1161.94</v>
      </c>
      <c r="T21" s="133">
        <v>1214.1099999999999</v>
      </c>
      <c r="U21" s="133">
        <v>1258.19</v>
      </c>
      <c r="V21" s="133">
        <v>1291.6600000000001</v>
      </c>
      <c r="W21" s="133">
        <v>1308.23</v>
      </c>
      <c r="X21" s="135">
        <v>1308.6199999999999</v>
      </c>
      <c r="Y21" s="135">
        <v>1308.43</v>
      </c>
      <c r="Z21" s="133">
        <v>1304.3599999999999</v>
      </c>
      <c r="AA21" s="135">
        <v>1301.8</v>
      </c>
      <c r="AB21" s="135">
        <v>1296.48</v>
      </c>
      <c r="AC21" s="135">
        <v>1298.8</v>
      </c>
      <c r="AD21" s="135">
        <v>1306.3699999999999</v>
      </c>
      <c r="AE21" s="135">
        <v>1350.51</v>
      </c>
      <c r="AF21" s="134">
        <v>1405.4</v>
      </c>
      <c r="AG21" s="135">
        <v>1476.97</v>
      </c>
      <c r="AH21" s="133">
        <v>1533.88</v>
      </c>
      <c r="AI21" s="133">
        <v>1621.79</v>
      </c>
      <c r="AJ21" s="133">
        <v>1684</v>
      </c>
      <c r="AK21" s="134">
        <v>1788.84535813506</v>
      </c>
      <c r="AL21" s="134">
        <v>1892.5649038528029</v>
      </c>
      <c r="AM21" s="121"/>
    </row>
    <row r="22" spans="1:39" ht="16" x14ac:dyDescent="0.15">
      <c r="A22" s="126" t="s">
        <v>74</v>
      </c>
      <c r="B22" s="126" t="s">
        <v>52</v>
      </c>
      <c r="C22" s="152" t="s">
        <v>1823</v>
      </c>
      <c r="D22" s="133" t="s">
        <v>94</v>
      </c>
      <c r="E22" s="16" t="s">
        <v>74</v>
      </c>
      <c r="F22" s="126" t="s">
        <v>52</v>
      </c>
      <c r="G22" s="134" t="s">
        <v>52</v>
      </c>
      <c r="H22" s="134" t="s">
        <v>52</v>
      </c>
      <c r="I22" s="134" t="s">
        <v>52</v>
      </c>
      <c r="J22" s="134" t="s">
        <v>52</v>
      </c>
      <c r="K22" s="134">
        <v>779.47</v>
      </c>
      <c r="L22" s="134">
        <v>833</v>
      </c>
      <c r="M22" s="133">
        <v>878</v>
      </c>
      <c r="N22" s="133">
        <v>918.51</v>
      </c>
      <c r="O22" s="133">
        <v>967.58</v>
      </c>
      <c r="P22" s="133">
        <v>1017</v>
      </c>
      <c r="Q22" s="133">
        <v>1098.3900000000001</v>
      </c>
      <c r="R22" s="133">
        <v>1143.08</v>
      </c>
      <c r="S22" s="133">
        <v>1190.04</v>
      </c>
      <c r="T22" s="133">
        <v>1236.6199999999999</v>
      </c>
      <c r="U22" s="133">
        <v>1284.0999999999999</v>
      </c>
      <c r="V22" s="133">
        <v>1328.18</v>
      </c>
      <c r="W22" s="133">
        <v>1371.56</v>
      </c>
      <c r="X22" s="135">
        <v>1398.56</v>
      </c>
      <c r="Y22" s="135">
        <v>1398.52</v>
      </c>
      <c r="Z22" s="133">
        <v>1400.69</v>
      </c>
      <c r="AA22" s="135">
        <v>1420.63</v>
      </c>
      <c r="AB22" s="135">
        <v>1433.91</v>
      </c>
      <c r="AC22" s="135">
        <v>1451.29</v>
      </c>
      <c r="AD22" s="135">
        <v>1506.14</v>
      </c>
      <c r="AE22" s="135">
        <v>1574.95</v>
      </c>
      <c r="AF22" s="134">
        <v>1658.44</v>
      </c>
      <c r="AG22" s="135">
        <v>1739.28</v>
      </c>
      <c r="AH22" s="133">
        <v>1808.99</v>
      </c>
      <c r="AI22" s="133">
        <v>1892.91</v>
      </c>
      <c r="AJ22" s="133">
        <v>1960.24</v>
      </c>
      <c r="AK22" s="134">
        <v>2059.241713336904</v>
      </c>
      <c r="AL22" s="134">
        <v>2168.5571031273062</v>
      </c>
      <c r="AM22" s="121"/>
    </row>
    <row r="23" spans="1:39" ht="16" x14ac:dyDescent="0.15">
      <c r="A23" s="126" t="s">
        <v>78</v>
      </c>
      <c r="B23" s="126" t="s">
        <v>52</v>
      </c>
      <c r="C23" s="152" t="s">
        <v>1824</v>
      </c>
      <c r="D23" s="133" t="s">
        <v>94</v>
      </c>
      <c r="E23" s="16" t="s">
        <v>78</v>
      </c>
      <c r="F23" s="126" t="s">
        <v>52</v>
      </c>
      <c r="G23" s="134" t="s">
        <v>52</v>
      </c>
      <c r="H23" s="134" t="s">
        <v>52</v>
      </c>
      <c r="I23" s="134" t="s">
        <v>52</v>
      </c>
      <c r="J23" s="134" t="s">
        <v>52</v>
      </c>
      <c r="K23" s="134">
        <v>698.08</v>
      </c>
      <c r="L23" s="134">
        <v>736</v>
      </c>
      <c r="M23" s="133">
        <v>779</v>
      </c>
      <c r="N23" s="133">
        <v>825.45</v>
      </c>
      <c r="O23" s="133">
        <v>878.52</v>
      </c>
      <c r="P23" s="133">
        <v>958</v>
      </c>
      <c r="Q23" s="133">
        <v>1065.6500000000001</v>
      </c>
      <c r="R23" s="133">
        <v>1144.6199999999999</v>
      </c>
      <c r="S23" s="133">
        <v>1196.8599999999999</v>
      </c>
      <c r="T23" s="133">
        <v>1250.78</v>
      </c>
      <c r="U23" s="133">
        <v>1302.3599999999999</v>
      </c>
      <c r="V23" s="133">
        <v>1358.09</v>
      </c>
      <c r="W23" s="133">
        <v>1428.99</v>
      </c>
      <c r="X23" s="135">
        <v>1461.49</v>
      </c>
      <c r="Y23" s="135">
        <v>1461.87</v>
      </c>
      <c r="Z23" s="133">
        <v>1471.93</v>
      </c>
      <c r="AA23" s="135">
        <v>1485.76</v>
      </c>
      <c r="AB23" s="135">
        <v>1502.41</v>
      </c>
      <c r="AC23" s="135">
        <v>1519.53</v>
      </c>
      <c r="AD23" s="135">
        <v>1572.4</v>
      </c>
      <c r="AE23" s="135">
        <v>1640.64</v>
      </c>
      <c r="AF23" s="134">
        <v>1729.4</v>
      </c>
      <c r="AG23" s="135">
        <v>1814.12</v>
      </c>
      <c r="AH23" s="133">
        <v>1886.19</v>
      </c>
      <c r="AI23" s="133">
        <v>1970.15</v>
      </c>
      <c r="AJ23" s="133">
        <v>2034.35</v>
      </c>
      <c r="AK23" s="134">
        <v>2139.1103823636422</v>
      </c>
      <c r="AL23" s="134">
        <v>2248.0998062402819</v>
      </c>
      <c r="AM23" s="121"/>
    </row>
    <row r="24" spans="1:39" ht="31.5" customHeight="1" x14ac:dyDescent="0.15">
      <c r="A24" s="126" t="s">
        <v>76</v>
      </c>
      <c r="B24" s="126" t="s">
        <v>52</v>
      </c>
      <c r="C24" s="152" t="s">
        <v>1825</v>
      </c>
      <c r="D24" s="133" t="s">
        <v>94</v>
      </c>
      <c r="E24" s="16" t="s">
        <v>76</v>
      </c>
      <c r="F24" s="126" t="s">
        <v>52</v>
      </c>
      <c r="G24" s="134" t="s">
        <v>52</v>
      </c>
      <c r="H24" s="134" t="s">
        <v>52</v>
      </c>
      <c r="I24" s="134" t="s">
        <v>52</v>
      </c>
      <c r="J24" s="134" t="s">
        <v>52</v>
      </c>
      <c r="K24" s="134">
        <v>665.72</v>
      </c>
      <c r="L24" s="134">
        <v>738</v>
      </c>
      <c r="M24" s="133">
        <v>796</v>
      </c>
      <c r="N24" s="133">
        <v>848.42</v>
      </c>
      <c r="O24" s="133">
        <v>902.73</v>
      </c>
      <c r="P24" s="133">
        <v>992</v>
      </c>
      <c r="Q24" s="133">
        <v>1129</v>
      </c>
      <c r="R24" s="133">
        <v>1198.25</v>
      </c>
      <c r="S24" s="133">
        <v>1245.42</v>
      </c>
      <c r="T24" s="133">
        <v>1303.06</v>
      </c>
      <c r="U24" s="133">
        <v>1362.33</v>
      </c>
      <c r="V24" s="133">
        <v>1421.73</v>
      </c>
      <c r="W24" s="133">
        <v>1464.55</v>
      </c>
      <c r="X24" s="135">
        <v>1495.16</v>
      </c>
      <c r="Y24" s="135">
        <v>1495.6</v>
      </c>
      <c r="Z24" s="133">
        <v>1502.42</v>
      </c>
      <c r="AA24" s="135">
        <v>1509.75</v>
      </c>
      <c r="AB24" s="135">
        <v>1526.56</v>
      </c>
      <c r="AC24" s="135">
        <v>1547.18</v>
      </c>
      <c r="AD24" s="135">
        <v>1600.93</v>
      </c>
      <c r="AE24" s="135">
        <v>1662.15</v>
      </c>
      <c r="AF24" s="134">
        <v>1748.52</v>
      </c>
      <c r="AG24" s="135">
        <v>1826.2</v>
      </c>
      <c r="AH24" s="133">
        <v>1895.47</v>
      </c>
      <c r="AI24" s="133">
        <v>1969.51</v>
      </c>
      <c r="AJ24" s="133">
        <v>2040.53</v>
      </c>
      <c r="AK24" s="134">
        <v>2134.183415078649</v>
      </c>
      <c r="AL24" s="134">
        <v>2237.3768482067189</v>
      </c>
      <c r="AM24" s="121"/>
    </row>
    <row r="25" spans="1:39" ht="34.5" customHeight="1" x14ac:dyDescent="0.15">
      <c r="A25" s="126" t="s">
        <v>1826</v>
      </c>
      <c r="B25" s="126" t="s">
        <v>52</v>
      </c>
      <c r="C25" s="122" t="s">
        <v>1827</v>
      </c>
      <c r="D25" s="133" t="s">
        <v>94</v>
      </c>
      <c r="E25" s="126" t="s">
        <v>52</v>
      </c>
      <c r="F25" s="126" t="s">
        <v>52</v>
      </c>
      <c r="G25" s="134" t="s">
        <v>52</v>
      </c>
      <c r="H25" s="134" t="s">
        <v>52</v>
      </c>
      <c r="I25" s="134" t="s">
        <v>52</v>
      </c>
      <c r="J25" s="134" t="s">
        <v>52</v>
      </c>
      <c r="K25" s="139" t="s">
        <v>52</v>
      </c>
      <c r="L25" s="139" t="s">
        <v>52</v>
      </c>
      <c r="M25" s="134">
        <v>788.33</v>
      </c>
      <c r="N25" s="133">
        <v>835.94</v>
      </c>
      <c r="O25" s="133">
        <v>889.94</v>
      </c>
      <c r="P25" s="133">
        <v>963.24</v>
      </c>
      <c r="Q25" s="133">
        <v>1088.6300000000001</v>
      </c>
      <c r="R25" s="133">
        <v>1152.71</v>
      </c>
      <c r="S25" s="133">
        <v>1199.01</v>
      </c>
      <c r="T25" s="133">
        <v>1252.1500000000001</v>
      </c>
      <c r="U25" s="133">
        <v>1304.5</v>
      </c>
      <c r="V25" s="133">
        <v>1355.24</v>
      </c>
      <c r="W25" s="133">
        <v>1395.07</v>
      </c>
      <c r="X25" s="133">
        <v>1419.66</v>
      </c>
      <c r="Y25" s="133">
        <v>1419.33</v>
      </c>
      <c r="Z25" s="133">
        <v>1423.34</v>
      </c>
      <c r="AA25" s="133">
        <v>1432.74</v>
      </c>
      <c r="AB25" s="133">
        <v>1444.16</v>
      </c>
      <c r="AC25" s="135">
        <v>1459.04</v>
      </c>
      <c r="AD25" s="134">
        <v>1503.46</v>
      </c>
      <c r="AE25" s="134">
        <v>1562.62</v>
      </c>
      <c r="AF25" s="134">
        <v>1642.2</v>
      </c>
      <c r="AG25" s="135">
        <v>1719.09</v>
      </c>
      <c r="AH25" s="133">
        <v>1784.98</v>
      </c>
      <c r="AI25" s="133">
        <v>1864.4</v>
      </c>
      <c r="AJ25" s="133">
        <v>1930.24</v>
      </c>
      <c r="AK25" s="134">
        <v>2027.3</v>
      </c>
      <c r="AL25" s="134">
        <v>2129.7600000000002</v>
      </c>
      <c r="AM25" s="121"/>
    </row>
    <row r="26" spans="1:39" ht="16" x14ac:dyDescent="0.15">
      <c r="A26" s="126" t="s">
        <v>189</v>
      </c>
      <c r="B26" s="126" t="s">
        <v>190</v>
      </c>
      <c r="C26" s="126" t="s">
        <v>95</v>
      </c>
      <c r="D26" s="133" t="s">
        <v>94</v>
      </c>
      <c r="E26" s="126" t="s">
        <v>76</v>
      </c>
      <c r="F26" s="126" t="s">
        <v>66</v>
      </c>
      <c r="G26" s="134">
        <v>578.25</v>
      </c>
      <c r="H26" s="134">
        <v>589.5</v>
      </c>
      <c r="I26" s="134">
        <v>628.88</v>
      </c>
      <c r="J26" s="134">
        <v>654.27</v>
      </c>
      <c r="K26" s="134">
        <v>686.87</v>
      </c>
      <c r="L26" s="134">
        <v>750.23</v>
      </c>
      <c r="M26" s="134">
        <v>799.59</v>
      </c>
      <c r="N26" s="134">
        <v>839.51</v>
      </c>
      <c r="O26" s="134">
        <v>896.73</v>
      </c>
      <c r="P26" s="134">
        <v>988.99</v>
      </c>
      <c r="Q26" s="134">
        <v>1172.04</v>
      </c>
      <c r="R26" s="134">
        <v>1241.21</v>
      </c>
      <c r="S26" s="134">
        <v>1299.1500000000001</v>
      </c>
      <c r="T26" s="134">
        <v>1363.06</v>
      </c>
      <c r="U26" s="135">
        <v>1431.85</v>
      </c>
      <c r="V26" s="135">
        <v>1496.81</v>
      </c>
      <c r="W26" s="135">
        <v>1548.81</v>
      </c>
      <c r="X26" s="135">
        <v>1587.35</v>
      </c>
      <c r="Y26" s="135">
        <v>1587.7</v>
      </c>
      <c r="Z26" s="135">
        <v>1588.1</v>
      </c>
      <c r="AA26" s="135">
        <v>1593.01</v>
      </c>
      <c r="AB26" s="135">
        <v>1593.16</v>
      </c>
      <c r="AC26" s="135">
        <v>1595.53</v>
      </c>
      <c r="AD26" s="135">
        <v>1651.5100000000002</v>
      </c>
      <c r="AE26" s="135">
        <v>1709.54</v>
      </c>
      <c r="AF26" s="135">
        <v>1793.8300000000002</v>
      </c>
      <c r="AG26" s="135">
        <v>1892.04</v>
      </c>
      <c r="AH26" s="134">
        <v>1963.41</v>
      </c>
      <c r="AI26" s="134">
        <v>2057.34</v>
      </c>
      <c r="AJ26" s="134">
        <v>2118.5500000000002</v>
      </c>
      <c r="AK26" s="134">
        <v>2217.39</v>
      </c>
      <c r="AL26" s="134">
        <v>2321.98</v>
      </c>
      <c r="AM26" s="121"/>
    </row>
    <row r="27" spans="1:39" ht="16" x14ac:dyDescent="0.15">
      <c r="A27" s="126" t="s">
        <v>191</v>
      </c>
      <c r="B27" s="126" t="s">
        <v>192</v>
      </c>
      <c r="C27" s="126" t="s">
        <v>193</v>
      </c>
      <c r="D27" s="133" t="s">
        <v>194</v>
      </c>
      <c r="E27" s="126" t="s">
        <v>76</v>
      </c>
      <c r="F27" s="126" t="s">
        <v>56</v>
      </c>
      <c r="G27" s="134">
        <v>573.75</v>
      </c>
      <c r="H27" s="134">
        <v>635.63</v>
      </c>
      <c r="I27" s="134">
        <v>667.13</v>
      </c>
      <c r="J27" s="134">
        <v>699.39</v>
      </c>
      <c r="K27" s="134">
        <v>747.68</v>
      </c>
      <c r="L27" s="134">
        <v>818.61</v>
      </c>
      <c r="M27" s="134">
        <v>856.45</v>
      </c>
      <c r="N27" s="134">
        <v>908.89</v>
      </c>
      <c r="O27" s="134">
        <v>952.71</v>
      </c>
      <c r="P27" s="134">
        <v>1026.5999999999999</v>
      </c>
      <c r="Q27" s="134">
        <v>1158.3599999999999</v>
      </c>
      <c r="R27" s="134">
        <v>1222.42</v>
      </c>
      <c r="S27" s="134">
        <v>1275.32</v>
      </c>
      <c r="T27" s="134">
        <v>1336.62</v>
      </c>
      <c r="U27" s="135">
        <v>1401.06</v>
      </c>
      <c r="V27" s="135">
        <v>1460.38</v>
      </c>
      <c r="W27" s="135">
        <v>1503.31</v>
      </c>
      <c r="X27" s="135">
        <v>1536.38</v>
      </c>
      <c r="Y27" s="135">
        <v>1538.64</v>
      </c>
      <c r="Z27" s="135">
        <v>1557.03</v>
      </c>
      <c r="AA27" s="135">
        <v>1569.31</v>
      </c>
      <c r="AB27" s="135">
        <v>1580</v>
      </c>
      <c r="AC27" s="135">
        <v>1612.6</v>
      </c>
      <c r="AD27" s="135">
        <v>1669.4499999999998</v>
      </c>
      <c r="AE27" s="135">
        <v>1728.1799999999998</v>
      </c>
      <c r="AF27" s="135">
        <v>1799.5300000000002</v>
      </c>
      <c r="AG27" s="135">
        <v>1886.63</v>
      </c>
      <c r="AH27" s="134">
        <v>1960.4099999999999</v>
      </c>
      <c r="AI27" s="134">
        <v>2033.03</v>
      </c>
      <c r="AJ27" s="134">
        <v>2079.25</v>
      </c>
      <c r="AK27" s="134" t="s">
        <v>52</v>
      </c>
      <c r="AL27" s="134" t="s">
        <v>52</v>
      </c>
      <c r="AM27" s="121"/>
    </row>
    <row r="28" spans="1:39" ht="17" x14ac:dyDescent="0.15">
      <c r="A28" s="126" t="s">
        <v>195</v>
      </c>
      <c r="B28" s="126" t="s">
        <v>196</v>
      </c>
      <c r="C28" s="126" t="s">
        <v>197</v>
      </c>
      <c r="D28" s="133" t="s">
        <v>194</v>
      </c>
      <c r="E28" s="126" t="s">
        <v>76</v>
      </c>
      <c r="F28" s="126" t="s">
        <v>58</v>
      </c>
      <c r="G28" s="134">
        <v>609.75</v>
      </c>
      <c r="H28" s="134">
        <v>551.25</v>
      </c>
      <c r="I28" s="134">
        <v>642.38</v>
      </c>
      <c r="J28" s="134">
        <v>685.74</v>
      </c>
      <c r="K28" s="134">
        <v>734.18</v>
      </c>
      <c r="L28" s="134">
        <v>831.37</v>
      </c>
      <c r="M28" s="134">
        <v>901.27</v>
      </c>
      <c r="N28" s="134">
        <v>956.25</v>
      </c>
      <c r="O28" s="134">
        <v>1011.54</v>
      </c>
      <c r="P28" s="134">
        <v>1078.44</v>
      </c>
      <c r="Q28" s="134">
        <v>1201.06</v>
      </c>
      <c r="R28" s="134">
        <v>1259.1099999999999</v>
      </c>
      <c r="S28" s="134">
        <v>1317.62</v>
      </c>
      <c r="T28" s="134">
        <v>1343.83</v>
      </c>
      <c r="U28" s="135">
        <v>1369.04</v>
      </c>
      <c r="V28" s="135">
        <v>1384.95</v>
      </c>
      <c r="W28" s="135" t="s">
        <v>52</v>
      </c>
      <c r="X28" s="135" t="s">
        <v>52</v>
      </c>
      <c r="Y28" s="135" t="s">
        <v>52</v>
      </c>
      <c r="Z28" s="135" t="s">
        <v>52</v>
      </c>
      <c r="AA28" s="135" t="s">
        <v>52</v>
      </c>
      <c r="AB28" s="135" t="s">
        <v>52</v>
      </c>
      <c r="AC28" s="135" t="s">
        <v>52</v>
      </c>
      <c r="AD28" s="135" t="s">
        <v>52</v>
      </c>
      <c r="AE28" s="135" t="s">
        <v>52</v>
      </c>
      <c r="AF28" s="135" t="s">
        <v>52</v>
      </c>
      <c r="AG28" s="135" t="s">
        <v>52</v>
      </c>
      <c r="AH28" s="134" t="s">
        <v>52</v>
      </c>
      <c r="AI28" s="134" t="s">
        <v>52</v>
      </c>
      <c r="AJ28" s="134" t="s">
        <v>52</v>
      </c>
      <c r="AK28" s="134" t="s">
        <v>52</v>
      </c>
      <c r="AL28" s="134" t="s">
        <v>52</v>
      </c>
      <c r="AM28" s="121"/>
    </row>
    <row r="29" spans="1:39" ht="16" x14ac:dyDescent="0.15">
      <c r="A29" s="126" t="s">
        <v>198</v>
      </c>
      <c r="B29" s="126" t="s">
        <v>199</v>
      </c>
      <c r="C29" s="126" t="s">
        <v>200</v>
      </c>
      <c r="D29" s="133" t="s">
        <v>94</v>
      </c>
      <c r="E29" s="126" t="s">
        <v>76</v>
      </c>
      <c r="F29" s="126" t="s">
        <v>60</v>
      </c>
      <c r="G29" s="134">
        <v>597.38</v>
      </c>
      <c r="H29" s="134">
        <v>609.75</v>
      </c>
      <c r="I29" s="134">
        <v>655.88</v>
      </c>
      <c r="J29" s="134">
        <v>679.9</v>
      </c>
      <c r="K29" s="134">
        <v>731.67</v>
      </c>
      <c r="L29" s="134">
        <v>808.97</v>
      </c>
      <c r="M29" s="134">
        <v>872.57</v>
      </c>
      <c r="N29" s="134">
        <v>932.68</v>
      </c>
      <c r="O29" s="134">
        <v>990.28</v>
      </c>
      <c r="P29" s="134">
        <v>1084.04</v>
      </c>
      <c r="Q29" s="134">
        <v>1174.1199999999999</v>
      </c>
      <c r="R29" s="134">
        <v>1225.67</v>
      </c>
      <c r="S29" s="134">
        <v>1261.46</v>
      </c>
      <c r="T29" s="134">
        <v>1316.09</v>
      </c>
      <c r="U29" s="135">
        <v>1369.97</v>
      </c>
      <c r="V29" s="135">
        <v>1420.65</v>
      </c>
      <c r="W29" s="135">
        <v>1471.51</v>
      </c>
      <c r="X29" s="135">
        <v>1494.23</v>
      </c>
      <c r="Y29" s="135">
        <v>1494.59</v>
      </c>
      <c r="Z29" s="135">
        <v>1496.61</v>
      </c>
      <c r="AA29" s="135">
        <v>1504.58</v>
      </c>
      <c r="AB29" s="135">
        <v>1530.51</v>
      </c>
      <c r="AC29" s="135">
        <v>1558.83</v>
      </c>
      <c r="AD29" s="135">
        <v>1609.3000000000002</v>
      </c>
      <c r="AE29" s="135">
        <v>1668.3799999999999</v>
      </c>
      <c r="AF29" s="135">
        <v>1750.3099999999997</v>
      </c>
      <c r="AG29" s="135">
        <v>1833.0600000000002</v>
      </c>
      <c r="AH29" s="134">
        <v>1883.2599999999998</v>
      </c>
      <c r="AI29" s="134">
        <v>1944.65</v>
      </c>
      <c r="AJ29" s="134">
        <v>2003.34</v>
      </c>
      <c r="AK29" s="134">
        <v>2086.33</v>
      </c>
      <c r="AL29" s="134">
        <v>2191.88</v>
      </c>
      <c r="AM29" s="121"/>
    </row>
    <row r="30" spans="1:39" ht="16" x14ac:dyDescent="0.15">
      <c r="A30" s="126" t="s">
        <v>201</v>
      </c>
      <c r="B30" s="126" t="s">
        <v>202</v>
      </c>
      <c r="C30" s="126" t="s">
        <v>203</v>
      </c>
      <c r="D30" s="133" t="s">
        <v>94</v>
      </c>
      <c r="E30" s="126" t="s">
        <v>76</v>
      </c>
      <c r="F30" s="126" t="s">
        <v>66</v>
      </c>
      <c r="G30" s="134">
        <v>535.5</v>
      </c>
      <c r="H30" s="134">
        <v>569.25</v>
      </c>
      <c r="I30" s="134">
        <v>610.88</v>
      </c>
      <c r="J30" s="134">
        <v>628.03</v>
      </c>
      <c r="K30" s="134">
        <v>658.77</v>
      </c>
      <c r="L30" s="134">
        <v>724.75</v>
      </c>
      <c r="M30" s="134">
        <v>765.94</v>
      </c>
      <c r="N30" s="134">
        <v>811.06</v>
      </c>
      <c r="O30" s="134">
        <v>861.16</v>
      </c>
      <c r="P30" s="134">
        <v>947.4</v>
      </c>
      <c r="Q30" s="134">
        <v>1120.67</v>
      </c>
      <c r="R30" s="134">
        <v>1190.57</v>
      </c>
      <c r="S30" s="134">
        <v>1248.6300000000001</v>
      </c>
      <c r="T30" s="134">
        <v>1310.46</v>
      </c>
      <c r="U30" s="135">
        <v>1373.48</v>
      </c>
      <c r="V30" s="135">
        <v>1435.37</v>
      </c>
      <c r="W30" s="135">
        <v>1483.01</v>
      </c>
      <c r="X30" s="135">
        <v>1519.88</v>
      </c>
      <c r="Y30" s="135">
        <v>1520.06</v>
      </c>
      <c r="Z30" s="135">
        <v>1521.96</v>
      </c>
      <c r="AA30" s="135">
        <v>1522.01</v>
      </c>
      <c r="AB30" s="135">
        <v>1526.02</v>
      </c>
      <c r="AC30" s="135">
        <v>1530.5</v>
      </c>
      <c r="AD30" s="135">
        <v>1588.5800000000002</v>
      </c>
      <c r="AE30" s="135">
        <v>1649.08</v>
      </c>
      <c r="AF30" s="135">
        <v>1730.8</v>
      </c>
      <c r="AG30" s="135">
        <v>1829.09</v>
      </c>
      <c r="AH30" s="134">
        <v>1902.8400000000001</v>
      </c>
      <c r="AI30" s="134">
        <v>1994.86</v>
      </c>
      <c r="AJ30" s="134">
        <v>2056.85</v>
      </c>
      <c r="AK30" s="134">
        <v>2158.2800000000002</v>
      </c>
      <c r="AL30" s="134">
        <v>2261.92</v>
      </c>
      <c r="AM30" s="121"/>
    </row>
    <row r="31" spans="1:39" ht="16" x14ac:dyDescent="0.15">
      <c r="A31" s="126" t="s">
        <v>204</v>
      </c>
      <c r="B31" s="126" t="s">
        <v>205</v>
      </c>
      <c r="C31" s="126" t="s">
        <v>206</v>
      </c>
      <c r="D31" s="133" t="s">
        <v>94</v>
      </c>
      <c r="E31" s="126" t="s">
        <v>76</v>
      </c>
      <c r="F31" s="126" t="s">
        <v>60</v>
      </c>
      <c r="G31" s="134">
        <v>595.13</v>
      </c>
      <c r="H31" s="134">
        <v>650.25</v>
      </c>
      <c r="I31" s="134">
        <v>690.75</v>
      </c>
      <c r="J31" s="134">
        <v>720.72</v>
      </c>
      <c r="K31" s="134">
        <v>762.44</v>
      </c>
      <c r="L31" s="134">
        <v>844.13</v>
      </c>
      <c r="M31" s="134">
        <v>929.5</v>
      </c>
      <c r="N31" s="134">
        <v>982.74</v>
      </c>
      <c r="O31" s="134">
        <v>1041.58</v>
      </c>
      <c r="P31" s="134">
        <v>1133.6300000000001</v>
      </c>
      <c r="Q31" s="134">
        <v>1248.04</v>
      </c>
      <c r="R31" s="134">
        <v>1319.54</v>
      </c>
      <c r="S31" s="134">
        <v>1369.65</v>
      </c>
      <c r="T31" s="134">
        <v>1431.71</v>
      </c>
      <c r="U31" s="135">
        <v>1488.72</v>
      </c>
      <c r="V31" s="135">
        <v>1534.45</v>
      </c>
      <c r="W31" s="135">
        <v>1582.87</v>
      </c>
      <c r="X31" s="135">
        <v>1595.51</v>
      </c>
      <c r="Y31" s="135">
        <v>1595.94</v>
      </c>
      <c r="Z31" s="135">
        <v>1602.21</v>
      </c>
      <c r="AA31" s="135">
        <v>1605.77</v>
      </c>
      <c r="AB31" s="135">
        <v>1639.03</v>
      </c>
      <c r="AC31" s="135">
        <v>1668.68</v>
      </c>
      <c r="AD31" s="135">
        <v>1728.51</v>
      </c>
      <c r="AE31" s="135">
        <v>1799.89</v>
      </c>
      <c r="AF31" s="135">
        <v>1886.5400000000002</v>
      </c>
      <c r="AG31" s="135">
        <v>1969.2799999999997</v>
      </c>
      <c r="AH31" s="134">
        <v>2044.6999999999998</v>
      </c>
      <c r="AI31" s="134">
        <v>2107.09</v>
      </c>
      <c r="AJ31" s="134">
        <v>2187.56</v>
      </c>
      <c r="AK31" s="134">
        <v>2293.63</v>
      </c>
      <c r="AL31" s="134">
        <v>2399.81</v>
      </c>
      <c r="AM31" s="121"/>
    </row>
    <row r="32" spans="1:39" ht="16" x14ac:dyDescent="0.15">
      <c r="A32" s="126" t="s">
        <v>207</v>
      </c>
      <c r="B32" s="126" t="s">
        <v>208</v>
      </c>
      <c r="C32" s="126" t="s">
        <v>209</v>
      </c>
      <c r="D32" s="133" t="s">
        <v>94</v>
      </c>
      <c r="E32" s="126" t="s">
        <v>76</v>
      </c>
      <c r="F32" s="126" t="s">
        <v>66</v>
      </c>
      <c r="G32" s="134">
        <v>493.88</v>
      </c>
      <c r="H32" s="134">
        <v>526.5</v>
      </c>
      <c r="I32" s="134">
        <v>551.25</v>
      </c>
      <c r="J32" s="134">
        <v>583.98</v>
      </c>
      <c r="K32" s="134">
        <v>625.91</v>
      </c>
      <c r="L32" s="134">
        <v>689.6</v>
      </c>
      <c r="M32" s="134">
        <v>746.19</v>
      </c>
      <c r="N32" s="134">
        <v>802.56</v>
      </c>
      <c r="O32" s="134">
        <v>853.08</v>
      </c>
      <c r="P32" s="134">
        <v>938.82</v>
      </c>
      <c r="Q32" s="134">
        <v>1060.27</v>
      </c>
      <c r="R32" s="134">
        <v>1125.93</v>
      </c>
      <c r="S32" s="134">
        <v>1170.78</v>
      </c>
      <c r="T32" s="134">
        <v>1225.82</v>
      </c>
      <c r="U32" s="135">
        <v>1285.48</v>
      </c>
      <c r="V32" s="135">
        <v>1338.32</v>
      </c>
      <c r="W32" s="135">
        <v>1378.37</v>
      </c>
      <c r="X32" s="135">
        <v>1412.03</v>
      </c>
      <c r="Y32" s="135">
        <v>1413.08</v>
      </c>
      <c r="Z32" s="135">
        <v>1413.4</v>
      </c>
      <c r="AA32" s="135">
        <v>1427.32</v>
      </c>
      <c r="AB32" s="135">
        <v>1454.81</v>
      </c>
      <c r="AC32" s="135">
        <v>1482.36</v>
      </c>
      <c r="AD32" s="135">
        <v>1539.58</v>
      </c>
      <c r="AE32" s="135">
        <v>1595.4199999999998</v>
      </c>
      <c r="AF32" s="135">
        <v>1675.18</v>
      </c>
      <c r="AG32" s="135">
        <v>1776.9800000000002</v>
      </c>
      <c r="AH32" s="134">
        <v>1848.43</v>
      </c>
      <c r="AI32" s="134">
        <v>1940.76</v>
      </c>
      <c r="AJ32" s="134">
        <v>2000.4</v>
      </c>
      <c r="AK32" s="134">
        <v>2100.73</v>
      </c>
      <c r="AL32" s="134">
        <v>2202.1799999999998</v>
      </c>
      <c r="AM32" s="121"/>
    </row>
    <row r="33" spans="1:39" ht="16" x14ac:dyDescent="0.15">
      <c r="A33" s="126" t="s">
        <v>218</v>
      </c>
      <c r="B33" s="126" t="s">
        <v>219</v>
      </c>
      <c r="C33" s="126" t="s">
        <v>220</v>
      </c>
      <c r="D33" s="133" t="s">
        <v>194</v>
      </c>
      <c r="E33" s="126" t="s">
        <v>76</v>
      </c>
      <c r="F33" s="126" t="s">
        <v>66</v>
      </c>
      <c r="G33" s="134">
        <v>508.5</v>
      </c>
      <c r="H33" s="134">
        <v>516.38</v>
      </c>
      <c r="I33" s="134">
        <v>562.5</v>
      </c>
      <c r="J33" s="134">
        <v>599.34</v>
      </c>
      <c r="K33" s="134">
        <v>643.54999999999995</v>
      </c>
      <c r="L33" s="134">
        <v>699.84</v>
      </c>
      <c r="M33" s="134">
        <v>762.05</v>
      </c>
      <c r="N33" s="134">
        <v>815.47</v>
      </c>
      <c r="O33" s="134">
        <v>863.42</v>
      </c>
      <c r="P33" s="134">
        <v>943.6</v>
      </c>
      <c r="Q33" s="134">
        <v>1095.31</v>
      </c>
      <c r="R33" s="134">
        <v>1172.01</v>
      </c>
      <c r="S33" s="134">
        <v>1221.3</v>
      </c>
      <c r="T33" s="134">
        <v>1287.08</v>
      </c>
      <c r="U33" s="135">
        <v>1345.92</v>
      </c>
      <c r="V33" s="135">
        <v>1408.93</v>
      </c>
      <c r="W33" s="135">
        <v>1462.97</v>
      </c>
      <c r="X33" s="135">
        <v>1492.01</v>
      </c>
      <c r="Y33" s="135">
        <v>1493</v>
      </c>
      <c r="Z33" s="135">
        <v>1493.97</v>
      </c>
      <c r="AA33" s="135">
        <v>1501.49</v>
      </c>
      <c r="AB33" s="135">
        <v>1523.32</v>
      </c>
      <c r="AC33" s="135">
        <v>1550.99</v>
      </c>
      <c r="AD33" s="135">
        <v>1609.5100000000002</v>
      </c>
      <c r="AE33" s="135">
        <v>1680.02</v>
      </c>
      <c r="AF33" s="135">
        <v>1776.21</v>
      </c>
      <c r="AG33" s="135">
        <v>1849.7</v>
      </c>
      <c r="AH33" s="134" t="s">
        <v>52</v>
      </c>
      <c r="AI33" s="134" t="s">
        <v>52</v>
      </c>
      <c r="AJ33" s="134" t="s">
        <v>52</v>
      </c>
      <c r="AK33" s="134" t="s">
        <v>52</v>
      </c>
      <c r="AL33" s="134" t="s">
        <v>52</v>
      </c>
      <c r="AM33" s="121"/>
    </row>
    <row r="34" spans="1:39" ht="16" x14ac:dyDescent="0.15">
      <c r="A34" s="126" t="s">
        <v>221</v>
      </c>
      <c r="B34" s="126" t="s">
        <v>222</v>
      </c>
      <c r="C34" s="126" t="s">
        <v>223</v>
      </c>
      <c r="D34" s="133" t="s">
        <v>94</v>
      </c>
      <c r="E34" s="126" t="s">
        <v>76</v>
      </c>
      <c r="F34" s="126" t="s">
        <v>1828</v>
      </c>
      <c r="G34" s="134">
        <v>478.13</v>
      </c>
      <c r="H34" s="134">
        <v>524.25</v>
      </c>
      <c r="I34" s="134">
        <v>545.63</v>
      </c>
      <c r="J34" s="134">
        <v>598.44000000000005</v>
      </c>
      <c r="K34" s="134">
        <v>652.29999999999995</v>
      </c>
      <c r="L34" s="134">
        <v>707.78</v>
      </c>
      <c r="M34" s="134">
        <v>765.34</v>
      </c>
      <c r="N34" s="134">
        <v>818.39</v>
      </c>
      <c r="O34" s="134">
        <v>872.3</v>
      </c>
      <c r="P34" s="134">
        <v>977.45</v>
      </c>
      <c r="Q34" s="134">
        <v>1157.6600000000001</v>
      </c>
      <c r="R34" s="134">
        <v>1205.9000000000001</v>
      </c>
      <c r="S34" s="134">
        <v>1241.98</v>
      </c>
      <c r="T34" s="134">
        <v>1295.21</v>
      </c>
      <c r="U34" s="135">
        <v>1353.61</v>
      </c>
      <c r="V34" s="135">
        <v>1412.56</v>
      </c>
      <c r="W34" s="135">
        <v>1452.69</v>
      </c>
      <c r="X34" s="135">
        <v>1488.1</v>
      </c>
      <c r="Y34" s="135">
        <v>1489.99</v>
      </c>
      <c r="Z34" s="135">
        <v>1503.77</v>
      </c>
      <c r="AA34" s="135">
        <v>1510.96</v>
      </c>
      <c r="AB34" s="135">
        <v>1511.2</v>
      </c>
      <c r="AC34" s="135">
        <v>1516.03</v>
      </c>
      <c r="AD34" s="135">
        <v>1547</v>
      </c>
      <c r="AE34" s="135">
        <v>1592.6</v>
      </c>
      <c r="AF34" s="135">
        <v>1669.74</v>
      </c>
      <c r="AG34" s="135">
        <v>1751.49</v>
      </c>
      <c r="AH34" s="134">
        <v>1820.2099999999998</v>
      </c>
      <c r="AI34" s="134">
        <v>1896.72</v>
      </c>
      <c r="AJ34" s="134">
        <v>1953.53</v>
      </c>
      <c r="AK34" s="134">
        <v>2034.74</v>
      </c>
      <c r="AL34" s="134">
        <v>2132.39</v>
      </c>
      <c r="AM34" s="121"/>
    </row>
    <row r="35" spans="1:39" ht="16" x14ac:dyDescent="0.15">
      <c r="A35" s="126" t="s">
        <v>224</v>
      </c>
      <c r="B35" s="126" t="s">
        <v>225</v>
      </c>
      <c r="C35" s="126" t="s">
        <v>226</v>
      </c>
      <c r="D35" s="133" t="s">
        <v>94</v>
      </c>
      <c r="E35" s="126" t="s">
        <v>227</v>
      </c>
      <c r="F35" s="126" t="s">
        <v>72</v>
      </c>
      <c r="G35" s="134">
        <v>504</v>
      </c>
      <c r="H35" s="134">
        <v>513</v>
      </c>
      <c r="I35" s="134">
        <v>531</v>
      </c>
      <c r="J35" s="134">
        <v>576</v>
      </c>
      <c r="K35" s="134">
        <v>635</v>
      </c>
      <c r="L35" s="134">
        <v>697.5</v>
      </c>
      <c r="M35" s="134">
        <v>738</v>
      </c>
      <c r="N35" s="134">
        <v>784.42</v>
      </c>
      <c r="O35" s="134">
        <v>848.43</v>
      </c>
      <c r="P35" s="134">
        <v>911.43</v>
      </c>
      <c r="Q35" s="134">
        <v>1048.1400000000001</v>
      </c>
      <c r="R35" s="134">
        <v>1110.01</v>
      </c>
      <c r="S35" s="134">
        <v>1153.3599999999999</v>
      </c>
      <c r="T35" s="134">
        <v>1218.76</v>
      </c>
      <c r="U35" s="135">
        <v>1278.24</v>
      </c>
      <c r="V35" s="135">
        <v>1326.22</v>
      </c>
      <c r="W35" s="135">
        <v>1326.22</v>
      </c>
      <c r="X35" s="135">
        <v>1326.22</v>
      </c>
      <c r="Y35" s="135">
        <v>1326.22</v>
      </c>
      <c r="Z35" s="135">
        <v>1323.12</v>
      </c>
      <c r="AA35" s="135">
        <v>1319.4</v>
      </c>
      <c r="AB35" s="135">
        <v>1315.4</v>
      </c>
      <c r="AC35" s="135">
        <v>1331.67</v>
      </c>
      <c r="AD35" s="135">
        <v>1354.03</v>
      </c>
      <c r="AE35" s="135">
        <v>1411.85</v>
      </c>
      <c r="AF35" s="135">
        <v>1493.8600000000001</v>
      </c>
      <c r="AG35" s="135">
        <v>1556.01</v>
      </c>
      <c r="AH35" s="134">
        <v>1616.87</v>
      </c>
      <c r="AI35" s="134">
        <v>1712.57</v>
      </c>
      <c r="AJ35" s="134">
        <v>1784.83</v>
      </c>
      <c r="AK35" s="134">
        <v>1892.71</v>
      </c>
      <c r="AL35" s="134">
        <v>2002.75</v>
      </c>
      <c r="AM35" s="121"/>
    </row>
    <row r="36" spans="1:39" ht="16" x14ac:dyDescent="0.15">
      <c r="A36" s="126" t="s">
        <v>228</v>
      </c>
      <c r="B36" s="126" t="s">
        <v>229</v>
      </c>
      <c r="C36" s="126" t="s">
        <v>230</v>
      </c>
      <c r="D36" s="133" t="s">
        <v>94</v>
      </c>
      <c r="E36" s="126" t="s">
        <v>227</v>
      </c>
      <c r="F36" s="126" t="s">
        <v>72</v>
      </c>
      <c r="G36" s="134">
        <v>549</v>
      </c>
      <c r="H36" s="134">
        <v>569.25</v>
      </c>
      <c r="I36" s="134">
        <v>596.25</v>
      </c>
      <c r="J36" s="134">
        <v>636.85</v>
      </c>
      <c r="K36" s="134">
        <v>665.14</v>
      </c>
      <c r="L36" s="134">
        <v>728.07</v>
      </c>
      <c r="M36" s="134">
        <v>760.85</v>
      </c>
      <c r="N36" s="134">
        <v>814.89</v>
      </c>
      <c r="O36" s="134">
        <v>874.29</v>
      </c>
      <c r="P36" s="134">
        <v>915.38</v>
      </c>
      <c r="Q36" s="134">
        <v>1134.6099999999999</v>
      </c>
      <c r="R36" s="134">
        <v>1213.76</v>
      </c>
      <c r="S36" s="134">
        <v>1245.9000000000001</v>
      </c>
      <c r="T36" s="134">
        <v>1299.43</v>
      </c>
      <c r="U36" s="135">
        <v>1350.12</v>
      </c>
      <c r="V36" s="135">
        <v>1392.57</v>
      </c>
      <c r="W36" s="135">
        <v>1423.02</v>
      </c>
      <c r="X36" s="135">
        <v>1423.02</v>
      </c>
      <c r="Y36" s="135">
        <v>1423.02</v>
      </c>
      <c r="Z36" s="135">
        <v>1419.92</v>
      </c>
      <c r="AA36" s="135">
        <v>1416.2</v>
      </c>
      <c r="AB36" s="135">
        <v>1401.07</v>
      </c>
      <c r="AC36" s="135">
        <v>1397.07</v>
      </c>
      <c r="AD36" s="135">
        <v>1397.07</v>
      </c>
      <c r="AE36" s="135">
        <v>1434.72</v>
      </c>
      <c r="AF36" s="135">
        <v>1483.57</v>
      </c>
      <c r="AG36" s="135">
        <v>1545.41</v>
      </c>
      <c r="AH36" s="134">
        <v>1605.84</v>
      </c>
      <c r="AI36" s="134">
        <v>1700.99</v>
      </c>
      <c r="AJ36" s="134">
        <v>1746.29</v>
      </c>
      <c r="AK36" s="134">
        <v>1836.17</v>
      </c>
      <c r="AL36" s="134">
        <v>1943.24</v>
      </c>
      <c r="AM36" s="121"/>
    </row>
    <row r="37" spans="1:39" ht="16" x14ac:dyDescent="0.15">
      <c r="A37" s="126" t="s">
        <v>231</v>
      </c>
      <c r="B37" s="126" t="s">
        <v>232</v>
      </c>
      <c r="C37" s="126" t="s">
        <v>233</v>
      </c>
      <c r="D37" s="133" t="s">
        <v>94</v>
      </c>
      <c r="E37" s="126" t="s">
        <v>74</v>
      </c>
      <c r="F37" s="126" t="s">
        <v>68</v>
      </c>
      <c r="G37" s="134">
        <v>600.75</v>
      </c>
      <c r="H37" s="134">
        <v>547.88</v>
      </c>
      <c r="I37" s="134">
        <v>614.25</v>
      </c>
      <c r="J37" s="134">
        <v>628.54</v>
      </c>
      <c r="K37" s="134">
        <v>673.93</v>
      </c>
      <c r="L37" s="134">
        <v>739.59</v>
      </c>
      <c r="M37" s="134">
        <v>800.63</v>
      </c>
      <c r="N37" s="134">
        <v>849.74</v>
      </c>
      <c r="O37" s="134">
        <v>904.59</v>
      </c>
      <c r="P37" s="134">
        <v>955.66</v>
      </c>
      <c r="Q37" s="134">
        <v>1045.1600000000001</v>
      </c>
      <c r="R37" s="134">
        <v>1104.49</v>
      </c>
      <c r="S37" s="134">
        <v>1162.3800000000001</v>
      </c>
      <c r="T37" s="134">
        <v>1219.1099999999999</v>
      </c>
      <c r="U37" s="135">
        <v>1278.01</v>
      </c>
      <c r="V37" s="135">
        <v>1329.5</v>
      </c>
      <c r="W37" s="135">
        <v>1364.41</v>
      </c>
      <c r="X37" s="135">
        <v>1399.86</v>
      </c>
      <c r="Y37" s="135">
        <v>1400.58</v>
      </c>
      <c r="Z37" s="135">
        <v>1408.64</v>
      </c>
      <c r="AA37" s="135">
        <v>1415.27</v>
      </c>
      <c r="AB37" s="135">
        <v>1442.5</v>
      </c>
      <c r="AC37" s="135">
        <v>1469.88</v>
      </c>
      <c r="AD37" s="135">
        <v>1522.37</v>
      </c>
      <c r="AE37" s="135">
        <v>1592.13</v>
      </c>
      <c r="AF37" s="135">
        <v>1667.27</v>
      </c>
      <c r="AG37" s="135">
        <v>1757.1</v>
      </c>
      <c r="AH37" s="134">
        <v>1820.29</v>
      </c>
      <c r="AI37" s="134">
        <v>1881.85</v>
      </c>
      <c r="AJ37" s="134">
        <v>1948.9</v>
      </c>
      <c r="AK37" s="134">
        <v>2033.15</v>
      </c>
      <c r="AL37" s="134">
        <v>2134.4699999999998</v>
      </c>
      <c r="AM37" s="121"/>
    </row>
    <row r="38" spans="1:39" ht="16" x14ac:dyDescent="0.15">
      <c r="A38" s="126" t="s">
        <v>234</v>
      </c>
      <c r="B38" s="126" t="s">
        <v>235</v>
      </c>
      <c r="C38" s="126" t="s">
        <v>236</v>
      </c>
      <c r="D38" s="133" t="s">
        <v>194</v>
      </c>
      <c r="E38" s="126" t="s">
        <v>76</v>
      </c>
      <c r="F38" s="126" t="s">
        <v>56</v>
      </c>
      <c r="G38" s="134">
        <v>697.5</v>
      </c>
      <c r="H38" s="134">
        <v>691.88</v>
      </c>
      <c r="I38" s="134">
        <v>725.63</v>
      </c>
      <c r="J38" s="134">
        <v>734.56</v>
      </c>
      <c r="K38" s="134">
        <v>789.86</v>
      </c>
      <c r="L38" s="134">
        <v>835.28</v>
      </c>
      <c r="M38" s="134">
        <v>893.13</v>
      </c>
      <c r="N38" s="134">
        <v>944.76</v>
      </c>
      <c r="O38" s="134">
        <v>988.37</v>
      </c>
      <c r="P38" s="134">
        <v>1065.57</v>
      </c>
      <c r="Q38" s="134">
        <v>1193.8</v>
      </c>
      <c r="R38" s="134">
        <v>1258.6199999999999</v>
      </c>
      <c r="S38" s="134">
        <v>1312.05</v>
      </c>
      <c r="T38" s="134">
        <v>1375.31</v>
      </c>
      <c r="U38" s="135">
        <v>1435.45</v>
      </c>
      <c r="V38" s="135">
        <v>1489.72</v>
      </c>
      <c r="W38" s="135">
        <v>1534.69</v>
      </c>
      <c r="X38" s="135">
        <v>1562.03</v>
      </c>
      <c r="Y38" s="135">
        <v>1562.01</v>
      </c>
      <c r="Z38" s="135">
        <v>1575.99</v>
      </c>
      <c r="AA38" s="135">
        <v>1584.23</v>
      </c>
      <c r="AB38" s="135">
        <v>1592.29</v>
      </c>
      <c r="AC38" s="135">
        <v>1619.34</v>
      </c>
      <c r="AD38" s="135">
        <v>1670.6100000000001</v>
      </c>
      <c r="AE38" s="135">
        <v>1729.1</v>
      </c>
      <c r="AF38" s="135">
        <v>1798.8500000000001</v>
      </c>
      <c r="AG38" s="135">
        <v>1883.71</v>
      </c>
      <c r="AH38" s="134">
        <v>1954.07</v>
      </c>
      <c r="AI38" s="134">
        <v>2022.8</v>
      </c>
      <c r="AJ38" s="134">
        <v>2068.0300000000002</v>
      </c>
      <c r="AK38" s="134" t="s">
        <v>52</v>
      </c>
      <c r="AL38" s="134" t="s">
        <v>52</v>
      </c>
      <c r="AM38" s="121"/>
    </row>
    <row r="39" spans="1:39" ht="16" x14ac:dyDescent="0.15">
      <c r="A39" s="126" t="s">
        <v>237</v>
      </c>
      <c r="B39" s="126" t="s">
        <v>238</v>
      </c>
      <c r="C39" s="126" t="s">
        <v>239</v>
      </c>
      <c r="D39" s="133" t="s">
        <v>94</v>
      </c>
      <c r="E39" s="126" t="s">
        <v>76</v>
      </c>
      <c r="F39" s="126" t="s">
        <v>1828</v>
      </c>
      <c r="G39" s="134">
        <v>657</v>
      </c>
      <c r="H39" s="134">
        <v>615.38</v>
      </c>
      <c r="I39" s="134">
        <v>624.38</v>
      </c>
      <c r="J39" s="134">
        <v>651.96</v>
      </c>
      <c r="K39" s="134">
        <v>678.18</v>
      </c>
      <c r="L39" s="134">
        <v>753.48</v>
      </c>
      <c r="M39" s="134">
        <v>806.06</v>
      </c>
      <c r="N39" s="134">
        <v>869.59</v>
      </c>
      <c r="O39" s="134">
        <v>935.75</v>
      </c>
      <c r="P39" s="134">
        <v>1026.54</v>
      </c>
      <c r="Q39" s="134">
        <v>1188.51</v>
      </c>
      <c r="R39" s="134">
        <v>1255.82</v>
      </c>
      <c r="S39" s="134">
        <v>1298.08</v>
      </c>
      <c r="T39" s="134">
        <v>1357.72</v>
      </c>
      <c r="U39" s="135">
        <v>1416.55</v>
      </c>
      <c r="V39" s="135">
        <v>1477.75</v>
      </c>
      <c r="W39" s="135">
        <v>1515.08</v>
      </c>
      <c r="X39" s="135">
        <v>1544.43</v>
      </c>
      <c r="Y39" s="135">
        <v>1543.72</v>
      </c>
      <c r="Z39" s="135">
        <v>1548.48</v>
      </c>
      <c r="AA39" s="135">
        <v>1554.27</v>
      </c>
      <c r="AB39" s="135">
        <v>1556.81</v>
      </c>
      <c r="AC39" s="135">
        <v>1559.68</v>
      </c>
      <c r="AD39" s="135">
        <v>1614.23</v>
      </c>
      <c r="AE39" s="135">
        <v>1659.19</v>
      </c>
      <c r="AF39" s="135">
        <v>1738.9899999999998</v>
      </c>
      <c r="AG39" s="135">
        <v>1822.3500000000001</v>
      </c>
      <c r="AH39" s="134">
        <v>1880.16</v>
      </c>
      <c r="AI39" s="134">
        <v>1910.08</v>
      </c>
      <c r="AJ39" s="134">
        <v>1985.73</v>
      </c>
      <c r="AK39" s="134">
        <v>2062.98</v>
      </c>
      <c r="AL39" s="134">
        <v>2159.44</v>
      </c>
      <c r="AM39" s="121"/>
    </row>
    <row r="40" spans="1:39" ht="16" x14ac:dyDescent="0.15">
      <c r="A40" s="126" t="s">
        <v>240</v>
      </c>
      <c r="B40" s="126" t="s">
        <v>241</v>
      </c>
      <c r="C40" s="126" t="s">
        <v>242</v>
      </c>
      <c r="D40" s="133" t="s">
        <v>94</v>
      </c>
      <c r="E40" s="126" t="s">
        <v>76</v>
      </c>
      <c r="F40" s="126" t="s">
        <v>66</v>
      </c>
      <c r="G40" s="134">
        <v>439.88</v>
      </c>
      <c r="H40" s="134">
        <v>491.63</v>
      </c>
      <c r="I40" s="134">
        <v>554.63</v>
      </c>
      <c r="J40" s="134">
        <v>577.99</v>
      </c>
      <c r="K40" s="134">
        <v>644.14</v>
      </c>
      <c r="L40" s="134">
        <v>699.31</v>
      </c>
      <c r="M40" s="134">
        <v>758.74</v>
      </c>
      <c r="N40" s="134">
        <v>796.35</v>
      </c>
      <c r="O40" s="134">
        <v>836.18</v>
      </c>
      <c r="P40" s="134">
        <v>906.86</v>
      </c>
      <c r="Q40" s="134">
        <v>1041.75</v>
      </c>
      <c r="R40" s="134">
        <v>1103</v>
      </c>
      <c r="S40" s="134">
        <v>1140.22</v>
      </c>
      <c r="T40" s="134">
        <v>1191.31</v>
      </c>
      <c r="U40" s="135">
        <v>1247.23</v>
      </c>
      <c r="V40" s="135">
        <v>1306.69</v>
      </c>
      <c r="W40" s="135">
        <v>1338.06</v>
      </c>
      <c r="X40" s="135">
        <v>1365.23</v>
      </c>
      <c r="Y40" s="135">
        <v>1366.47</v>
      </c>
      <c r="Z40" s="135">
        <v>1366.55</v>
      </c>
      <c r="AA40" s="135">
        <v>1372.67</v>
      </c>
      <c r="AB40" s="135">
        <v>1375.81</v>
      </c>
      <c r="AC40" s="135">
        <v>1379.33</v>
      </c>
      <c r="AD40" s="135">
        <v>1427.9099999999999</v>
      </c>
      <c r="AE40" s="135">
        <v>1493.59</v>
      </c>
      <c r="AF40" s="135">
        <v>1581.3200000000002</v>
      </c>
      <c r="AG40" s="135">
        <v>1648.45</v>
      </c>
      <c r="AH40" s="134">
        <v>1715.24</v>
      </c>
      <c r="AI40" s="134">
        <v>1802</v>
      </c>
      <c r="AJ40" s="134">
        <v>1862.69</v>
      </c>
      <c r="AK40" s="134">
        <v>1953.93</v>
      </c>
      <c r="AL40" s="134">
        <v>2045.9</v>
      </c>
      <c r="AM40" s="121"/>
    </row>
    <row r="41" spans="1:39" ht="16" x14ac:dyDescent="0.15">
      <c r="A41" s="126" t="s">
        <v>243</v>
      </c>
      <c r="B41" s="126" t="s">
        <v>244</v>
      </c>
      <c r="C41" s="126" t="s">
        <v>245</v>
      </c>
      <c r="D41" s="133" t="s">
        <v>94</v>
      </c>
      <c r="E41" s="126" t="s">
        <v>76</v>
      </c>
      <c r="F41" s="126" t="s">
        <v>60</v>
      </c>
      <c r="G41" s="134">
        <v>601.88</v>
      </c>
      <c r="H41" s="134">
        <v>664.88</v>
      </c>
      <c r="I41" s="134">
        <v>691.88</v>
      </c>
      <c r="J41" s="134">
        <v>722.03</v>
      </c>
      <c r="K41" s="134">
        <v>759.53</v>
      </c>
      <c r="L41" s="134">
        <v>829.06</v>
      </c>
      <c r="M41" s="134">
        <v>918.99</v>
      </c>
      <c r="N41" s="134">
        <v>970.04</v>
      </c>
      <c r="O41" s="134">
        <v>1026.8699999999999</v>
      </c>
      <c r="P41" s="134">
        <v>1116.3900000000001</v>
      </c>
      <c r="Q41" s="134">
        <v>1246.02</v>
      </c>
      <c r="R41" s="134">
        <v>1318.74</v>
      </c>
      <c r="S41" s="134">
        <v>1369.29</v>
      </c>
      <c r="T41" s="134">
        <v>1431.58</v>
      </c>
      <c r="U41" s="135">
        <v>1489.88</v>
      </c>
      <c r="V41" s="135">
        <v>1537.82</v>
      </c>
      <c r="W41" s="135">
        <v>1587.46</v>
      </c>
      <c r="X41" s="135">
        <v>1597.76</v>
      </c>
      <c r="Y41" s="135">
        <v>1598.17</v>
      </c>
      <c r="Z41" s="135">
        <v>1605.08</v>
      </c>
      <c r="AA41" s="135">
        <v>1610.73</v>
      </c>
      <c r="AB41" s="135">
        <v>1644.47</v>
      </c>
      <c r="AC41" s="135">
        <v>1676.2</v>
      </c>
      <c r="AD41" s="135">
        <v>1734.3600000000001</v>
      </c>
      <c r="AE41" s="135">
        <v>1804.77</v>
      </c>
      <c r="AF41" s="135">
        <v>1892.57</v>
      </c>
      <c r="AG41" s="135">
        <v>1981.59</v>
      </c>
      <c r="AH41" s="134">
        <v>2059.27</v>
      </c>
      <c r="AI41" s="134">
        <v>2128.86</v>
      </c>
      <c r="AJ41" s="134">
        <v>2210.09</v>
      </c>
      <c r="AK41" s="134">
        <v>2317.0100000000002</v>
      </c>
      <c r="AL41" s="134">
        <v>2423.75</v>
      </c>
      <c r="AM41" s="121"/>
    </row>
    <row r="42" spans="1:39" ht="17" x14ac:dyDescent="0.15">
      <c r="A42" s="129" t="s">
        <v>246</v>
      </c>
      <c r="B42" s="126" t="s">
        <v>52</v>
      </c>
      <c r="C42" s="126" t="s">
        <v>247</v>
      </c>
      <c r="D42" s="133" t="s">
        <v>194</v>
      </c>
      <c r="E42" s="126" t="s">
        <v>76</v>
      </c>
      <c r="F42" s="126" t="s">
        <v>64</v>
      </c>
      <c r="G42" s="134">
        <v>510.75</v>
      </c>
      <c r="H42" s="134">
        <v>550.13</v>
      </c>
      <c r="I42" s="134">
        <v>580.5</v>
      </c>
      <c r="J42" s="134" t="s">
        <v>52</v>
      </c>
      <c r="K42" s="134" t="s">
        <v>52</v>
      </c>
      <c r="L42" s="134" t="s">
        <v>52</v>
      </c>
      <c r="M42" s="134" t="s">
        <v>52</v>
      </c>
      <c r="N42" s="134" t="s">
        <v>52</v>
      </c>
      <c r="O42" s="134" t="s">
        <v>52</v>
      </c>
      <c r="P42" s="134" t="s">
        <v>52</v>
      </c>
      <c r="Q42" s="134" t="s">
        <v>52</v>
      </c>
      <c r="R42" s="134" t="s">
        <v>52</v>
      </c>
      <c r="S42" s="134" t="s">
        <v>52</v>
      </c>
      <c r="T42" s="134" t="s">
        <v>52</v>
      </c>
      <c r="U42" s="135" t="s">
        <v>52</v>
      </c>
      <c r="V42" s="135" t="s">
        <v>52</v>
      </c>
      <c r="W42" s="135" t="s">
        <v>52</v>
      </c>
      <c r="X42" s="135" t="s">
        <v>52</v>
      </c>
      <c r="Y42" s="135" t="s">
        <v>52</v>
      </c>
      <c r="Z42" s="135" t="s">
        <v>52</v>
      </c>
      <c r="AA42" s="135" t="s">
        <v>52</v>
      </c>
      <c r="AB42" s="135" t="s">
        <v>52</v>
      </c>
      <c r="AC42" s="135" t="s">
        <v>52</v>
      </c>
      <c r="AD42" s="135" t="s">
        <v>52</v>
      </c>
      <c r="AE42" s="135" t="s">
        <v>52</v>
      </c>
      <c r="AF42" s="135" t="s">
        <v>52</v>
      </c>
      <c r="AG42" s="135" t="s">
        <v>52</v>
      </c>
      <c r="AH42" s="134" t="s">
        <v>52</v>
      </c>
      <c r="AI42" s="134" t="s">
        <v>52</v>
      </c>
      <c r="AJ42" s="134" t="s">
        <v>52</v>
      </c>
      <c r="AK42" s="134" t="s">
        <v>52</v>
      </c>
      <c r="AL42" s="134" t="s">
        <v>52</v>
      </c>
      <c r="AM42" s="130"/>
    </row>
    <row r="43" spans="1:39" ht="16" x14ac:dyDescent="0.15">
      <c r="A43" s="126" t="s">
        <v>248</v>
      </c>
      <c r="B43" s="126" t="s">
        <v>249</v>
      </c>
      <c r="C43" s="126" t="s">
        <v>250</v>
      </c>
      <c r="D43" s="133" t="s">
        <v>94</v>
      </c>
      <c r="E43" s="126" t="s">
        <v>78</v>
      </c>
      <c r="F43" s="126" t="s">
        <v>64</v>
      </c>
      <c r="G43" s="134" t="s">
        <v>52</v>
      </c>
      <c r="H43" s="134" t="s">
        <v>52</v>
      </c>
      <c r="I43" s="134" t="s">
        <v>52</v>
      </c>
      <c r="J43" s="134">
        <v>672.97</v>
      </c>
      <c r="K43" s="134">
        <v>707.92</v>
      </c>
      <c r="L43" s="134">
        <v>762.92</v>
      </c>
      <c r="M43" s="134">
        <v>795.21</v>
      </c>
      <c r="N43" s="134">
        <v>870.53</v>
      </c>
      <c r="O43" s="134">
        <v>923.09</v>
      </c>
      <c r="P43" s="134">
        <v>992.71</v>
      </c>
      <c r="Q43" s="134">
        <v>1074.69</v>
      </c>
      <c r="R43" s="134">
        <v>1140.2</v>
      </c>
      <c r="S43" s="134">
        <v>1195.4100000000001</v>
      </c>
      <c r="T43" s="134">
        <v>1254.3499999999999</v>
      </c>
      <c r="U43" s="135">
        <v>1318.07</v>
      </c>
      <c r="V43" s="135">
        <v>1372.76</v>
      </c>
      <c r="W43" s="135">
        <v>1422.62</v>
      </c>
      <c r="X43" s="135">
        <v>1461.33</v>
      </c>
      <c r="Y43" s="135">
        <v>1461.63</v>
      </c>
      <c r="Z43" s="135">
        <v>1466.27</v>
      </c>
      <c r="AA43" s="135">
        <v>1468.35</v>
      </c>
      <c r="AB43" s="135">
        <v>1474.24</v>
      </c>
      <c r="AC43" s="135">
        <v>1479.22</v>
      </c>
      <c r="AD43" s="135">
        <v>1523.89</v>
      </c>
      <c r="AE43" s="135">
        <v>1572.98</v>
      </c>
      <c r="AF43" s="135">
        <v>1652.06</v>
      </c>
      <c r="AG43" s="135">
        <v>1733.93</v>
      </c>
      <c r="AH43" s="134">
        <v>1802.83</v>
      </c>
      <c r="AI43" s="134">
        <v>1891.36</v>
      </c>
      <c r="AJ43" s="134">
        <v>1949.75</v>
      </c>
      <c r="AK43" s="134">
        <v>2052.09</v>
      </c>
      <c r="AL43" s="134">
        <v>2155.39</v>
      </c>
      <c r="AM43" s="121"/>
    </row>
    <row r="44" spans="1:39" ht="17" x14ac:dyDescent="0.15">
      <c r="A44" s="126" t="s">
        <v>251</v>
      </c>
      <c r="B44" s="126" t="s">
        <v>252</v>
      </c>
      <c r="C44" s="126" t="s">
        <v>253</v>
      </c>
      <c r="D44" s="133" t="s">
        <v>194</v>
      </c>
      <c r="E44" s="126" t="s">
        <v>76</v>
      </c>
      <c r="F44" s="126" t="s">
        <v>1828</v>
      </c>
      <c r="G44" s="134">
        <v>504</v>
      </c>
      <c r="H44" s="134">
        <v>533.25</v>
      </c>
      <c r="I44" s="134">
        <v>597.38</v>
      </c>
      <c r="J44" s="134">
        <v>633.91</v>
      </c>
      <c r="K44" s="134">
        <v>761.79</v>
      </c>
      <c r="L44" s="134">
        <v>797.07</v>
      </c>
      <c r="M44" s="134">
        <v>864.22</v>
      </c>
      <c r="N44" s="134">
        <v>909.07</v>
      </c>
      <c r="O44" s="134">
        <v>959.98</v>
      </c>
      <c r="P44" s="134">
        <v>1049.56</v>
      </c>
      <c r="Q44" s="134">
        <v>1169.69</v>
      </c>
      <c r="R44" s="134">
        <v>1262.68</v>
      </c>
      <c r="S44" s="134">
        <v>1319.23</v>
      </c>
      <c r="T44" s="134">
        <v>1383.42</v>
      </c>
      <c r="U44" s="135">
        <v>1443.39</v>
      </c>
      <c r="V44" s="135">
        <v>1506.58</v>
      </c>
      <c r="W44" s="135" t="s">
        <v>52</v>
      </c>
      <c r="X44" s="135" t="s">
        <v>52</v>
      </c>
      <c r="Y44" s="135" t="s">
        <v>52</v>
      </c>
      <c r="Z44" s="135" t="s">
        <v>52</v>
      </c>
      <c r="AA44" s="135" t="s">
        <v>52</v>
      </c>
      <c r="AB44" s="135" t="s">
        <v>52</v>
      </c>
      <c r="AC44" s="135" t="s">
        <v>52</v>
      </c>
      <c r="AD44" s="135" t="s">
        <v>52</v>
      </c>
      <c r="AE44" s="135" t="s">
        <v>52</v>
      </c>
      <c r="AF44" s="135" t="s">
        <v>52</v>
      </c>
      <c r="AG44" s="135" t="s">
        <v>52</v>
      </c>
      <c r="AH44" s="134" t="s">
        <v>52</v>
      </c>
      <c r="AI44" s="134" t="s">
        <v>52</v>
      </c>
      <c r="AJ44" s="134" t="s">
        <v>52</v>
      </c>
      <c r="AK44" s="134" t="s">
        <v>52</v>
      </c>
      <c r="AL44" s="134" t="s">
        <v>52</v>
      </c>
      <c r="AM44" s="121"/>
    </row>
    <row r="45" spans="1:39" ht="16" x14ac:dyDescent="0.15">
      <c r="A45" s="126" t="s">
        <v>254</v>
      </c>
      <c r="B45" s="126" t="s">
        <v>255</v>
      </c>
      <c r="C45" s="126" t="s">
        <v>256</v>
      </c>
      <c r="D45" s="133" t="s">
        <v>94</v>
      </c>
      <c r="E45" s="126" t="s">
        <v>78</v>
      </c>
      <c r="F45" s="126" t="s">
        <v>1828</v>
      </c>
      <c r="G45" s="134">
        <v>504</v>
      </c>
      <c r="H45" s="134">
        <v>533.25</v>
      </c>
      <c r="I45" s="134">
        <v>597.38</v>
      </c>
      <c r="J45" s="134">
        <v>633.91</v>
      </c>
      <c r="K45" s="134">
        <v>761.79</v>
      </c>
      <c r="L45" s="134">
        <v>797.07</v>
      </c>
      <c r="M45" s="134">
        <v>864.22</v>
      </c>
      <c r="N45" s="134">
        <v>909.07</v>
      </c>
      <c r="O45" s="134">
        <v>959.98</v>
      </c>
      <c r="P45" s="134">
        <v>1049.56</v>
      </c>
      <c r="Q45" s="134">
        <v>1169.69</v>
      </c>
      <c r="R45" s="134">
        <v>1262.68</v>
      </c>
      <c r="S45" s="134">
        <v>1319.23</v>
      </c>
      <c r="T45" s="134">
        <v>1383.42</v>
      </c>
      <c r="U45" s="135">
        <v>1443.39</v>
      </c>
      <c r="V45" s="135">
        <v>1506.58</v>
      </c>
      <c r="W45" s="135">
        <v>1527.47</v>
      </c>
      <c r="X45" s="135">
        <v>1563.71</v>
      </c>
      <c r="Y45" s="135">
        <v>1555.92</v>
      </c>
      <c r="Z45" s="135">
        <v>1563.59</v>
      </c>
      <c r="AA45" s="135">
        <v>1570.56</v>
      </c>
      <c r="AB45" s="135">
        <v>1575.47</v>
      </c>
      <c r="AC45" s="135">
        <v>1577.11</v>
      </c>
      <c r="AD45" s="135">
        <v>1634.4399999999998</v>
      </c>
      <c r="AE45" s="135">
        <v>1704.11</v>
      </c>
      <c r="AF45" s="135">
        <v>1772.7999999999997</v>
      </c>
      <c r="AG45" s="135">
        <v>1837.04</v>
      </c>
      <c r="AH45" s="134">
        <v>1908.16</v>
      </c>
      <c r="AI45" s="134">
        <v>1985.33</v>
      </c>
      <c r="AJ45" s="134">
        <v>2062.73</v>
      </c>
      <c r="AK45" s="134">
        <v>2132.39</v>
      </c>
      <c r="AL45" s="134">
        <v>2237.2600000000002</v>
      </c>
      <c r="AM45" s="121"/>
    </row>
    <row r="46" spans="1:39" ht="17" x14ac:dyDescent="0.15">
      <c r="A46" s="126" t="s">
        <v>271</v>
      </c>
      <c r="B46" s="126" t="s">
        <v>272</v>
      </c>
      <c r="C46" s="126" t="s">
        <v>273</v>
      </c>
      <c r="D46" s="133" t="s">
        <v>194</v>
      </c>
      <c r="E46" s="126" t="s">
        <v>76</v>
      </c>
      <c r="F46" s="126" t="s">
        <v>58</v>
      </c>
      <c r="G46" s="134">
        <v>582.75</v>
      </c>
      <c r="H46" s="134">
        <v>522</v>
      </c>
      <c r="I46" s="134">
        <v>644.63</v>
      </c>
      <c r="J46" s="134">
        <v>687.39</v>
      </c>
      <c r="K46" s="134">
        <v>734.9</v>
      </c>
      <c r="L46" s="134">
        <v>823.88</v>
      </c>
      <c r="M46" s="134">
        <v>893.34</v>
      </c>
      <c r="N46" s="134">
        <v>947.76</v>
      </c>
      <c r="O46" s="134">
        <v>1002.21</v>
      </c>
      <c r="P46" s="134">
        <v>1066.73</v>
      </c>
      <c r="Q46" s="134">
        <v>1197.4000000000001</v>
      </c>
      <c r="R46" s="134">
        <v>1254.07</v>
      </c>
      <c r="S46" s="134">
        <v>1311.28</v>
      </c>
      <c r="T46" s="134">
        <v>1339.46</v>
      </c>
      <c r="U46" s="135">
        <v>1370.07</v>
      </c>
      <c r="V46" s="135">
        <v>1390.53</v>
      </c>
      <c r="W46" s="135" t="s">
        <v>52</v>
      </c>
      <c r="X46" s="135" t="s">
        <v>52</v>
      </c>
      <c r="Y46" s="135" t="s">
        <v>52</v>
      </c>
      <c r="Z46" s="135" t="s">
        <v>52</v>
      </c>
      <c r="AA46" s="135" t="s">
        <v>52</v>
      </c>
      <c r="AB46" s="135" t="s">
        <v>52</v>
      </c>
      <c r="AC46" s="135" t="s">
        <v>52</v>
      </c>
      <c r="AD46" s="135" t="s">
        <v>52</v>
      </c>
      <c r="AE46" s="135" t="s">
        <v>52</v>
      </c>
      <c r="AF46" s="135" t="s">
        <v>52</v>
      </c>
      <c r="AG46" s="135" t="s">
        <v>52</v>
      </c>
      <c r="AH46" s="134" t="s">
        <v>52</v>
      </c>
      <c r="AI46" s="134" t="s">
        <v>52</v>
      </c>
      <c r="AJ46" s="134" t="s">
        <v>52</v>
      </c>
      <c r="AK46" s="134" t="s">
        <v>52</v>
      </c>
      <c r="AL46" s="134" t="s">
        <v>52</v>
      </c>
      <c r="AM46" s="121"/>
    </row>
    <row r="47" spans="1:39" ht="17" x14ac:dyDescent="0.15">
      <c r="A47" s="126" t="s">
        <v>274</v>
      </c>
      <c r="B47" s="126" t="s">
        <v>52</v>
      </c>
      <c r="C47" s="126" t="s">
        <v>275</v>
      </c>
      <c r="D47" s="133" t="s">
        <v>194</v>
      </c>
      <c r="E47" s="126" t="s">
        <v>76</v>
      </c>
      <c r="F47" s="126" t="s">
        <v>68</v>
      </c>
      <c r="G47" s="134">
        <v>601.88</v>
      </c>
      <c r="H47" s="134">
        <v>639</v>
      </c>
      <c r="I47" s="134">
        <v>663.75</v>
      </c>
      <c r="J47" s="134" t="s">
        <v>52</v>
      </c>
      <c r="K47" s="134" t="s">
        <v>52</v>
      </c>
      <c r="L47" s="134" t="s">
        <v>52</v>
      </c>
      <c r="M47" s="134" t="s">
        <v>52</v>
      </c>
      <c r="N47" s="134" t="s">
        <v>52</v>
      </c>
      <c r="O47" s="134" t="s">
        <v>52</v>
      </c>
      <c r="P47" s="134" t="s">
        <v>52</v>
      </c>
      <c r="Q47" s="134" t="s">
        <v>52</v>
      </c>
      <c r="R47" s="134" t="s">
        <v>52</v>
      </c>
      <c r="S47" s="134" t="s">
        <v>52</v>
      </c>
      <c r="T47" s="134" t="s">
        <v>52</v>
      </c>
      <c r="U47" s="135" t="s">
        <v>52</v>
      </c>
      <c r="V47" s="135" t="s">
        <v>52</v>
      </c>
      <c r="W47" s="135" t="s">
        <v>52</v>
      </c>
      <c r="X47" s="135" t="s">
        <v>52</v>
      </c>
      <c r="Y47" s="135" t="s">
        <v>52</v>
      </c>
      <c r="Z47" s="135" t="s">
        <v>52</v>
      </c>
      <c r="AA47" s="135" t="s">
        <v>52</v>
      </c>
      <c r="AB47" s="135" t="s">
        <v>52</v>
      </c>
      <c r="AC47" s="135" t="s">
        <v>52</v>
      </c>
      <c r="AD47" s="135" t="s">
        <v>52</v>
      </c>
      <c r="AE47" s="135" t="s">
        <v>52</v>
      </c>
      <c r="AF47" s="135" t="s">
        <v>52</v>
      </c>
      <c r="AG47" s="135" t="s">
        <v>52</v>
      </c>
      <c r="AH47" s="134" t="s">
        <v>52</v>
      </c>
      <c r="AI47" s="134" t="s">
        <v>52</v>
      </c>
      <c r="AJ47" s="134" t="s">
        <v>52</v>
      </c>
      <c r="AK47" s="134" t="s">
        <v>52</v>
      </c>
      <c r="AL47" s="134" t="s">
        <v>52</v>
      </c>
      <c r="AM47" s="121"/>
    </row>
    <row r="48" spans="1:39" ht="16" x14ac:dyDescent="0.15">
      <c r="A48" s="126" t="s">
        <v>276</v>
      </c>
      <c r="B48" s="126" t="s">
        <v>277</v>
      </c>
      <c r="C48" s="126" t="s">
        <v>278</v>
      </c>
      <c r="D48" s="133" t="s">
        <v>94</v>
      </c>
      <c r="E48" s="126" t="s">
        <v>227</v>
      </c>
      <c r="F48" s="126" t="s">
        <v>72</v>
      </c>
      <c r="G48" s="134">
        <v>515.25</v>
      </c>
      <c r="H48" s="134">
        <v>509.63</v>
      </c>
      <c r="I48" s="134">
        <v>560.25</v>
      </c>
      <c r="J48" s="134">
        <v>583.91999999999996</v>
      </c>
      <c r="K48" s="134">
        <v>623.79999999999995</v>
      </c>
      <c r="L48" s="134">
        <v>695.2</v>
      </c>
      <c r="M48" s="134">
        <v>750.18</v>
      </c>
      <c r="N48" s="134">
        <v>802.29</v>
      </c>
      <c r="O48" s="134">
        <v>882</v>
      </c>
      <c r="P48" s="134">
        <v>937.96</v>
      </c>
      <c r="Q48" s="134">
        <v>1102.44</v>
      </c>
      <c r="R48" s="134">
        <v>1185.5999999999999</v>
      </c>
      <c r="S48" s="134">
        <v>1243.3699999999999</v>
      </c>
      <c r="T48" s="134">
        <v>1315.61</v>
      </c>
      <c r="U48" s="135">
        <v>1361.69</v>
      </c>
      <c r="V48" s="135">
        <v>1399.36</v>
      </c>
      <c r="W48" s="135">
        <v>1427</v>
      </c>
      <c r="X48" s="135">
        <v>1438.41</v>
      </c>
      <c r="Y48" s="135">
        <v>1438.41</v>
      </c>
      <c r="Z48" s="135">
        <v>1435.31</v>
      </c>
      <c r="AA48" s="135">
        <v>1431.59</v>
      </c>
      <c r="AB48" s="135">
        <v>1427.59</v>
      </c>
      <c r="AC48" s="135">
        <v>1445.53</v>
      </c>
      <c r="AD48" s="135">
        <v>1472.43</v>
      </c>
      <c r="AE48" s="135">
        <v>1524.19</v>
      </c>
      <c r="AF48" s="135">
        <v>1588.04</v>
      </c>
      <c r="AG48" s="135">
        <v>1678.8799999999999</v>
      </c>
      <c r="AH48" s="134">
        <v>1744.6399999999999</v>
      </c>
      <c r="AI48" s="134">
        <v>1846.72</v>
      </c>
      <c r="AJ48" s="134">
        <v>1922.99</v>
      </c>
      <c r="AK48" s="134">
        <v>2037.76</v>
      </c>
      <c r="AL48" s="134">
        <v>2155.04</v>
      </c>
      <c r="AM48" s="121"/>
    </row>
    <row r="49" spans="1:39" ht="16" x14ac:dyDescent="0.15">
      <c r="A49" s="126" t="s">
        <v>279</v>
      </c>
      <c r="B49" s="126" t="s">
        <v>280</v>
      </c>
      <c r="C49" s="126" t="s">
        <v>281</v>
      </c>
      <c r="D49" s="133" t="s">
        <v>94</v>
      </c>
      <c r="E49" s="126" t="s">
        <v>74</v>
      </c>
      <c r="F49" s="126" t="s">
        <v>70</v>
      </c>
      <c r="G49" s="134">
        <v>657</v>
      </c>
      <c r="H49" s="134">
        <v>632.25</v>
      </c>
      <c r="I49" s="134">
        <v>672.75</v>
      </c>
      <c r="J49" s="134">
        <v>749.43</v>
      </c>
      <c r="K49" s="134">
        <v>793.62</v>
      </c>
      <c r="L49" s="134">
        <v>846</v>
      </c>
      <c r="M49" s="134">
        <v>892.53</v>
      </c>
      <c r="N49" s="134">
        <v>937.53</v>
      </c>
      <c r="O49" s="134">
        <v>979.04</v>
      </c>
      <c r="P49" s="134">
        <v>1025.73</v>
      </c>
      <c r="Q49" s="134">
        <v>1079.3</v>
      </c>
      <c r="R49" s="134">
        <v>1105.54</v>
      </c>
      <c r="S49" s="134">
        <v>1138.73</v>
      </c>
      <c r="T49" s="134">
        <v>1163.8599999999999</v>
      </c>
      <c r="U49" s="135">
        <v>1188.68</v>
      </c>
      <c r="V49" s="135">
        <v>1213.21</v>
      </c>
      <c r="W49" s="135">
        <v>1238.08</v>
      </c>
      <c r="X49" s="135">
        <v>1261.25</v>
      </c>
      <c r="Y49" s="135">
        <v>1261.25</v>
      </c>
      <c r="Z49" s="135">
        <v>1261.23</v>
      </c>
      <c r="AA49" s="135">
        <v>1269.1199999999999</v>
      </c>
      <c r="AB49" s="135">
        <v>1294.3900000000001</v>
      </c>
      <c r="AC49" s="135">
        <v>1320.1</v>
      </c>
      <c r="AD49" s="135">
        <v>1380.05</v>
      </c>
      <c r="AE49" s="135">
        <v>1446.15</v>
      </c>
      <c r="AF49" s="135">
        <v>1510.2299999999998</v>
      </c>
      <c r="AG49" s="135">
        <v>1601.4799999999998</v>
      </c>
      <c r="AH49" s="134">
        <v>1667.75</v>
      </c>
      <c r="AI49" s="134">
        <v>1755.54</v>
      </c>
      <c r="AJ49" s="134">
        <v>1815.55</v>
      </c>
      <c r="AK49" s="134">
        <v>1913.02</v>
      </c>
      <c r="AL49" s="134">
        <v>2090.96</v>
      </c>
      <c r="AM49" s="121"/>
    </row>
    <row r="50" spans="1:39" ht="16" x14ac:dyDescent="0.15">
      <c r="A50" s="126" t="s">
        <v>282</v>
      </c>
      <c r="B50" s="126" t="s">
        <v>283</v>
      </c>
      <c r="C50" s="126" t="s">
        <v>284</v>
      </c>
      <c r="D50" s="133" t="s">
        <v>94</v>
      </c>
      <c r="E50" s="126" t="s">
        <v>76</v>
      </c>
      <c r="F50" s="126" t="s">
        <v>60</v>
      </c>
      <c r="G50" s="134">
        <v>490.5</v>
      </c>
      <c r="H50" s="134">
        <v>554.63</v>
      </c>
      <c r="I50" s="134">
        <v>587.25</v>
      </c>
      <c r="J50" s="134">
        <v>626.87</v>
      </c>
      <c r="K50" s="134">
        <v>718.62</v>
      </c>
      <c r="L50" s="134">
        <v>774.6</v>
      </c>
      <c r="M50" s="134">
        <v>814.36</v>
      </c>
      <c r="N50" s="134">
        <v>870.8</v>
      </c>
      <c r="O50" s="134">
        <v>926.02</v>
      </c>
      <c r="P50" s="134">
        <v>1017.37</v>
      </c>
      <c r="Q50" s="134">
        <v>1108.79</v>
      </c>
      <c r="R50" s="134">
        <v>1192.03</v>
      </c>
      <c r="S50" s="134">
        <v>1231.03</v>
      </c>
      <c r="T50" s="134">
        <v>1285.52</v>
      </c>
      <c r="U50" s="135">
        <v>1339.92</v>
      </c>
      <c r="V50" s="135">
        <v>1413.6</v>
      </c>
      <c r="W50" s="135">
        <v>1457.62</v>
      </c>
      <c r="X50" s="135">
        <v>1494.57</v>
      </c>
      <c r="Y50" s="135">
        <v>1496.5</v>
      </c>
      <c r="Z50" s="135">
        <v>1502.61</v>
      </c>
      <c r="AA50" s="135">
        <v>1508.15</v>
      </c>
      <c r="AB50" s="135">
        <v>1516.38</v>
      </c>
      <c r="AC50" s="135">
        <v>1548.24</v>
      </c>
      <c r="AD50" s="135">
        <v>1605.04</v>
      </c>
      <c r="AE50" s="135">
        <v>1662.59</v>
      </c>
      <c r="AF50" s="135">
        <v>1759.51</v>
      </c>
      <c r="AG50" s="135">
        <v>1847.3500000000001</v>
      </c>
      <c r="AH50" s="134">
        <v>1920.4</v>
      </c>
      <c r="AI50" s="134">
        <v>2013.54</v>
      </c>
      <c r="AJ50" s="134">
        <v>2079.37</v>
      </c>
      <c r="AK50" s="134">
        <v>2184.2399999999998</v>
      </c>
      <c r="AL50" s="134">
        <v>2292.5100000000002</v>
      </c>
      <c r="AM50" s="121"/>
    </row>
    <row r="51" spans="1:39" ht="17" x14ac:dyDescent="0.15">
      <c r="A51" s="126" t="s">
        <v>285</v>
      </c>
      <c r="B51" s="126" t="s">
        <v>52</v>
      </c>
      <c r="C51" s="126" t="s">
        <v>286</v>
      </c>
      <c r="D51" s="133" t="s">
        <v>194</v>
      </c>
      <c r="E51" s="126" t="s">
        <v>76</v>
      </c>
      <c r="F51" s="126" t="s">
        <v>56</v>
      </c>
      <c r="G51" s="134">
        <v>621</v>
      </c>
      <c r="H51" s="134">
        <v>681.75</v>
      </c>
      <c r="I51" s="134">
        <v>662.63</v>
      </c>
      <c r="J51" s="134">
        <v>775.99</v>
      </c>
      <c r="K51" s="134">
        <v>834.5</v>
      </c>
      <c r="L51" s="134" t="s">
        <v>52</v>
      </c>
      <c r="M51" s="134" t="s">
        <v>52</v>
      </c>
      <c r="N51" s="134" t="s">
        <v>52</v>
      </c>
      <c r="O51" s="134" t="s">
        <v>52</v>
      </c>
      <c r="P51" s="134" t="s">
        <v>52</v>
      </c>
      <c r="Q51" s="134" t="s">
        <v>52</v>
      </c>
      <c r="R51" s="134" t="s">
        <v>52</v>
      </c>
      <c r="S51" s="134" t="s">
        <v>52</v>
      </c>
      <c r="T51" s="134" t="s">
        <v>52</v>
      </c>
      <c r="U51" s="135" t="s">
        <v>52</v>
      </c>
      <c r="V51" s="135" t="s">
        <v>52</v>
      </c>
      <c r="W51" s="135" t="s">
        <v>52</v>
      </c>
      <c r="X51" s="135" t="s">
        <v>52</v>
      </c>
      <c r="Y51" s="135" t="s">
        <v>52</v>
      </c>
      <c r="Z51" s="135" t="s">
        <v>52</v>
      </c>
      <c r="AA51" s="135" t="s">
        <v>52</v>
      </c>
      <c r="AB51" s="135" t="s">
        <v>52</v>
      </c>
      <c r="AC51" s="135" t="s">
        <v>52</v>
      </c>
      <c r="AD51" s="135" t="s">
        <v>52</v>
      </c>
      <c r="AE51" s="135" t="s">
        <v>52</v>
      </c>
      <c r="AF51" s="135" t="s">
        <v>52</v>
      </c>
      <c r="AG51" s="135" t="s">
        <v>52</v>
      </c>
      <c r="AH51" s="134" t="s">
        <v>52</v>
      </c>
      <c r="AI51" s="134" t="s">
        <v>52</v>
      </c>
      <c r="AJ51" s="134" t="s">
        <v>52</v>
      </c>
      <c r="AK51" s="134" t="s">
        <v>52</v>
      </c>
      <c r="AL51" s="134" t="s">
        <v>52</v>
      </c>
      <c r="AM51" s="121"/>
    </row>
    <row r="52" spans="1:39" ht="16" x14ac:dyDescent="0.15">
      <c r="A52" s="126" t="s">
        <v>287</v>
      </c>
      <c r="B52" s="126" t="s">
        <v>288</v>
      </c>
      <c r="C52" s="126" t="s">
        <v>289</v>
      </c>
      <c r="D52" s="133" t="s">
        <v>94</v>
      </c>
      <c r="E52" s="126" t="s">
        <v>78</v>
      </c>
      <c r="F52" s="126" t="s">
        <v>56</v>
      </c>
      <c r="G52" s="134">
        <v>621</v>
      </c>
      <c r="H52" s="134">
        <v>681.75</v>
      </c>
      <c r="I52" s="134">
        <v>662.63</v>
      </c>
      <c r="J52" s="134">
        <v>775.99</v>
      </c>
      <c r="K52" s="134">
        <v>834.5</v>
      </c>
      <c r="L52" s="134">
        <v>871.3</v>
      </c>
      <c r="M52" s="134">
        <v>914.84</v>
      </c>
      <c r="N52" s="134">
        <v>965.56</v>
      </c>
      <c r="O52" s="134">
        <v>1011.52</v>
      </c>
      <c r="P52" s="134">
        <v>1059.95</v>
      </c>
      <c r="Q52" s="134">
        <v>1161.44</v>
      </c>
      <c r="R52" s="134">
        <v>1212.3399999999999</v>
      </c>
      <c r="S52" s="134">
        <v>1273.8499999999999</v>
      </c>
      <c r="T52" s="134">
        <v>1320.8</v>
      </c>
      <c r="U52" s="135">
        <v>1381.44</v>
      </c>
      <c r="V52" s="135">
        <v>1417.01</v>
      </c>
      <c r="W52" s="135">
        <v>1449.1</v>
      </c>
      <c r="X52" s="135">
        <v>1481.3</v>
      </c>
      <c r="Y52" s="135">
        <v>1481.31</v>
      </c>
      <c r="Z52" s="135">
        <v>1485.03</v>
      </c>
      <c r="AA52" s="135">
        <v>1488.45</v>
      </c>
      <c r="AB52" s="135">
        <v>1491.34</v>
      </c>
      <c r="AC52" s="135">
        <v>1495.41</v>
      </c>
      <c r="AD52" s="135">
        <v>1549.77</v>
      </c>
      <c r="AE52" s="135">
        <v>1618.64</v>
      </c>
      <c r="AF52" s="135">
        <v>1715.46</v>
      </c>
      <c r="AG52" s="135">
        <v>1785.24</v>
      </c>
      <c r="AH52" s="134">
        <v>1856.95</v>
      </c>
      <c r="AI52" s="134">
        <v>1936.09</v>
      </c>
      <c r="AJ52" s="134">
        <v>2016.21</v>
      </c>
      <c r="AK52" s="134">
        <v>2120.87</v>
      </c>
      <c r="AL52" s="134">
        <v>2224.6799999999998</v>
      </c>
      <c r="AM52" s="121"/>
    </row>
    <row r="53" spans="1:39" ht="17" x14ac:dyDescent="0.15">
      <c r="A53" s="126" t="s">
        <v>290</v>
      </c>
      <c r="B53" s="126" t="s">
        <v>52</v>
      </c>
      <c r="C53" s="126" t="s">
        <v>291</v>
      </c>
      <c r="D53" s="133" t="s">
        <v>194</v>
      </c>
      <c r="E53" s="126" t="s">
        <v>76</v>
      </c>
      <c r="F53" s="126" t="s">
        <v>56</v>
      </c>
      <c r="G53" s="134">
        <v>649.13</v>
      </c>
      <c r="H53" s="134">
        <v>681.75</v>
      </c>
      <c r="I53" s="134">
        <v>651.38</v>
      </c>
      <c r="J53" s="134">
        <v>665.93</v>
      </c>
      <c r="K53" s="134">
        <v>729.14</v>
      </c>
      <c r="L53" s="134" t="s">
        <v>52</v>
      </c>
      <c r="M53" s="134" t="s">
        <v>52</v>
      </c>
      <c r="N53" s="134" t="s">
        <v>52</v>
      </c>
      <c r="O53" s="134" t="s">
        <v>52</v>
      </c>
      <c r="P53" s="134" t="s">
        <v>52</v>
      </c>
      <c r="Q53" s="134" t="s">
        <v>52</v>
      </c>
      <c r="R53" s="134" t="s">
        <v>52</v>
      </c>
      <c r="S53" s="134" t="s">
        <v>52</v>
      </c>
      <c r="T53" s="134" t="s">
        <v>52</v>
      </c>
      <c r="U53" s="135" t="s">
        <v>52</v>
      </c>
      <c r="V53" s="135" t="s">
        <v>52</v>
      </c>
      <c r="W53" s="135" t="s">
        <v>52</v>
      </c>
      <c r="X53" s="135" t="s">
        <v>52</v>
      </c>
      <c r="Y53" s="135" t="s">
        <v>52</v>
      </c>
      <c r="Z53" s="135" t="s">
        <v>52</v>
      </c>
      <c r="AA53" s="135" t="s">
        <v>52</v>
      </c>
      <c r="AB53" s="135" t="s">
        <v>52</v>
      </c>
      <c r="AC53" s="135" t="s">
        <v>52</v>
      </c>
      <c r="AD53" s="135" t="s">
        <v>52</v>
      </c>
      <c r="AE53" s="135" t="s">
        <v>52</v>
      </c>
      <c r="AF53" s="135" t="s">
        <v>52</v>
      </c>
      <c r="AG53" s="135" t="s">
        <v>52</v>
      </c>
      <c r="AH53" s="134" t="s">
        <v>52</v>
      </c>
      <c r="AI53" s="134" t="s">
        <v>52</v>
      </c>
      <c r="AJ53" s="134" t="s">
        <v>52</v>
      </c>
      <c r="AK53" s="134" t="s">
        <v>52</v>
      </c>
      <c r="AL53" s="134" t="s">
        <v>52</v>
      </c>
      <c r="AM53" s="121"/>
    </row>
    <row r="54" spans="1:39" ht="16" x14ac:dyDescent="0.15">
      <c r="A54" s="126" t="s">
        <v>292</v>
      </c>
      <c r="B54" s="126" t="s">
        <v>293</v>
      </c>
      <c r="C54" s="126" t="s">
        <v>294</v>
      </c>
      <c r="D54" s="133" t="s">
        <v>94</v>
      </c>
      <c r="E54" s="126" t="s">
        <v>78</v>
      </c>
      <c r="F54" s="126" t="s">
        <v>56</v>
      </c>
      <c r="G54" s="134">
        <v>649.13</v>
      </c>
      <c r="H54" s="134">
        <v>681.75</v>
      </c>
      <c r="I54" s="134">
        <v>651.38</v>
      </c>
      <c r="J54" s="134">
        <v>665.93</v>
      </c>
      <c r="K54" s="134">
        <v>729.14</v>
      </c>
      <c r="L54" s="134">
        <v>632.92999999999995</v>
      </c>
      <c r="M54" s="134">
        <v>683.07</v>
      </c>
      <c r="N54" s="134">
        <v>725.25</v>
      </c>
      <c r="O54" s="134">
        <v>810.47</v>
      </c>
      <c r="P54" s="134">
        <v>950.89</v>
      </c>
      <c r="Q54" s="134">
        <v>1077.98</v>
      </c>
      <c r="R54" s="134">
        <v>1178.72</v>
      </c>
      <c r="S54" s="134">
        <v>1239.05</v>
      </c>
      <c r="T54" s="134">
        <v>1294.82</v>
      </c>
      <c r="U54" s="135">
        <v>1359.28</v>
      </c>
      <c r="V54" s="135">
        <v>1418.41</v>
      </c>
      <c r="W54" s="135">
        <v>1473.28</v>
      </c>
      <c r="X54" s="135">
        <v>1516.01</v>
      </c>
      <c r="Y54" s="135">
        <v>1516.01</v>
      </c>
      <c r="Z54" s="135">
        <v>1519.67</v>
      </c>
      <c r="AA54" s="135">
        <v>1522.57</v>
      </c>
      <c r="AB54" s="135">
        <v>1525.61</v>
      </c>
      <c r="AC54" s="135">
        <v>1529.92</v>
      </c>
      <c r="AD54" s="135">
        <v>1585.77</v>
      </c>
      <c r="AE54" s="135">
        <v>1656.7</v>
      </c>
      <c r="AF54" s="135">
        <v>1756.0500000000002</v>
      </c>
      <c r="AG54" s="135">
        <v>1827.24</v>
      </c>
      <c r="AH54" s="134">
        <v>1900.7</v>
      </c>
      <c r="AI54" s="134">
        <v>1997.85</v>
      </c>
      <c r="AJ54" s="134">
        <v>2063.64</v>
      </c>
      <c r="AK54" s="134">
        <v>2170.9499999999998</v>
      </c>
      <c r="AL54" s="134">
        <v>2277</v>
      </c>
      <c r="AM54" s="121"/>
    </row>
    <row r="55" spans="1:39" ht="17" x14ac:dyDescent="0.15">
      <c r="A55" s="126" t="s">
        <v>295</v>
      </c>
      <c r="B55" s="126" t="s">
        <v>296</v>
      </c>
      <c r="C55" s="126" t="s">
        <v>297</v>
      </c>
      <c r="D55" s="133" t="s">
        <v>194</v>
      </c>
      <c r="E55" s="126" t="s">
        <v>76</v>
      </c>
      <c r="F55" s="126" t="s">
        <v>58</v>
      </c>
      <c r="G55" s="134">
        <v>676.13</v>
      </c>
      <c r="H55" s="134">
        <v>603</v>
      </c>
      <c r="I55" s="134">
        <v>650.25</v>
      </c>
      <c r="J55" s="134">
        <v>663.5</v>
      </c>
      <c r="K55" s="134">
        <v>714.97</v>
      </c>
      <c r="L55" s="134">
        <v>812.49</v>
      </c>
      <c r="M55" s="134">
        <v>883.06</v>
      </c>
      <c r="N55" s="134">
        <v>939.57</v>
      </c>
      <c r="O55" s="134">
        <v>995.61</v>
      </c>
      <c r="P55" s="134">
        <v>1066.69</v>
      </c>
      <c r="Q55" s="134">
        <v>1183.22</v>
      </c>
      <c r="R55" s="134">
        <v>1234.49</v>
      </c>
      <c r="S55" s="134">
        <v>1291.3</v>
      </c>
      <c r="T55" s="134">
        <v>1314.59</v>
      </c>
      <c r="U55" s="135">
        <v>1337.07</v>
      </c>
      <c r="V55" s="135">
        <v>1351.83</v>
      </c>
      <c r="W55" s="135" t="s">
        <v>52</v>
      </c>
      <c r="X55" s="135" t="s">
        <v>52</v>
      </c>
      <c r="Y55" s="135" t="s">
        <v>52</v>
      </c>
      <c r="Z55" s="135" t="s">
        <v>52</v>
      </c>
      <c r="AA55" s="135" t="s">
        <v>52</v>
      </c>
      <c r="AB55" s="135" t="s">
        <v>52</v>
      </c>
      <c r="AC55" s="135" t="s">
        <v>52</v>
      </c>
      <c r="AD55" s="135" t="s">
        <v>52</v>
      </c>
      <c r="AE55" s="135" t="s">
        <v>52</v>
      </c>
      <c r="AF55" s="135" t="s">
        <v>52</v>
      </c>
      <c r="AG55" s="135" t="s">
        <v>52</v>
      </c>
      <c r="AH55" s="134" t="s">
        <v>52</v>
      </c>
      <c r="AI55" s="134" t="s">
        <v>52</v>
      </c>
      <c r="AJ55" s="134" t="s">
        <v>52</v>
      </c>
      <c r="AK55" s="134" t="s">
        <v>52</v>
      </c>
      <c r="AL55" s="134" t="s">
        <v>52</v>
      </c>
      <c r="AM55" s="121"/>
    </row>
    <row r="56" spans="1:39" ht="16" x14ac:dyDescent="0.15">
      <c r="A56" s="126" t="s">
        <v>298</v>
      </c>
      <c r="B56" s="126" t="s">
        <v>299</v>
      </c>
      <c r="C56" s="126" t="s">
        <v>300</v>
      </c>
      <c r="D56" s="133" t="s">
        <v>94</v>
      </c>
      <c r="E56" s="126" t="s">
        <v>76</v>
      </c>
      <c r="F56" s="126" t="s">
        <v>60</v>
      </c>
      <c r="G56" s="134">
        <v>612</v>
      </c>
      <c r="H56" s="134">
        <v>586.13</v>
      </c>
      <c r="I56" s="134">
        <v>668.25</v>
      </c>
      <c r="J56" s="134">
        <v>721.25</v>
      </c>
      <c r="K56" s="134">
        <v>766.73</v>
      </c>
      <c r="L56" s="134">
        <v>838.58</v>
      </c>
      <c r="M56" s="134">
        <v>904.5</v>
      </c>
      <c r="N56" s="134">
        <v>965.44</v>
      </c>
      <c r="O56" s="134">
        <v>1020.02</v>
      </c>
      <c r="P56" s="134">
        <v>1115.55</v>
      </c>
      <c r="Q56" s="134">
        <v>1212.03</v>
      </c>
      <c r="R56" s="134">
        <v>1272.1500000000001</v>
      </c>
      <c r="S56" s="134">
        <v>1311.42</v>
      </c>
      <c r="T56" s="134">
        <v>1375.07</v>
      </c>
      <c r="U56" s="135">
        <v>1431.2</v>
      </c>
      <c r="V56" s="135">
        <v>1485.99</v>
      </c>
      <c r="W56" s="135">
        <v>1539.28</v>
      </c>
      <c r="X56" s="135">
        <v>1565.49</v>
      </c>
      <c r="Y56" s="135">
        <v>1563.21</v>
      </c>
      <c r="Z56" s="135">
        <v>1577.49</v>
      </c>
      <c r="AA56" s="135">
        <v>1580.15</v>
      </c>
      <c r="AB56" s="135">
        <v>1607.73</v>
      </c>
      <c r="AC56" s="135">
        <v>1635.37</v>
      </c>
      <c r="AD56" s="135">
        <v>1690.45</v>
      </c>
      <c r="AE56" s="135">
        <v>1754.36</v>
      </c>
      <c r="AF56" s="135">
        <v>1839.4999999999998</v>
      </c>
      <c r="AG56" s="135">
        <v>1923.99</v>
      </c>
      <c r="AH56" s="134">
        <v>1981.1599999999999</v>
      </c>
      <c r="AI56" s="134">
        <v>2039.78</v>
      </c>
      <c r="AJ56" s="134">
        <v>2110.73</v>
      </c>
      <c r="AK56" s="134">
        <v>2200.71</v>
      </c>
      <c r="AL56" s="134">
        <v>2320.84</v>
      </c>
      <c r="AM56" s="121"/>
    </row>
    <row r="57" spans="1:39" ht="16" x14ac:dyDescent="0.15">
      <c r="A57" s="126" t="s">
        <v>301</v>
      </c>
      <c r="B57" s="126" t="s">
        <v>302</v>
      </c>
      <c r="C57" s="126" t="s">
        <v>303</v>
      </c>
      <c r="D57" s="133" t="s">
        <v>94</v>
      </c>
      <c r="E57" s="126" t="s">
        <v>74</v>
      </c>
      <c r="F57" s="126" t="s">
        <v>56</v>
      </c>
      <c r="G57" s="134">
        <v>596.25</v>
      </c>
      <c r="H57" s="134">
        <v>652.5</v>
      </c>
      <c r="I57" s="134">
        <v>684</v>
      </c>
      <c r="J57" s="134">
        <v>735.6</v>
      </c>
      <c r="K57" s="134">
        <v>786.56</v>
      </c>
      <c r="L57" s="134">
        <v>848.54</v>
      </c>
      <c r="M57" s="134">
        <v>888.53</v>
      </c>
      <c r="N57" s="134">
        <v>927.87</v>
      </c>
      <c r="O57" s="134">
        <v>981.68</v>
      </c>
      <c r="P57" s="134">
        <v>1030.68</v>
      </c>
      <c r="Q57" s="134">
        <v>1118.32</v>
      </c>
      <c r="R57" s="134">
        <v>1162.02</v>
      </c>
      <c r="S57" s="134">
        <v>1216.02</v>
      </c>
      <c r="T57" s="134">
        <v>1275.31</v>
      </c>
      <c r="U57" s="135">
        <v>1321.45</v>
      </c>
      <c r="V57" s="135">
        <v>1332.11</v>
      </c>
      <c r="W57" s="135">
        <v>1388.14</v>
      </c>
      <c r="X57" s="135">
        <v>1414.36</v>
      </c>
      <c r="Y57" s="135">
        <v>1414.21</v>
      </c>
      <c r="Z57" s="135">
        <v>1414.19</v>
      </c>
      <c r="AA57" s="135">
        <v>1464.49</v>
      </c>
      <c r="AB57" s="135">
        <v>1491.77</v>
      </c>
      <c r="AC57" s="135">
        <v>1491.78</v>
      </c>
      <c r="AD57" s="135">
        <v>1542.52</v>
      </c>
      <c r="AE57" s="135">
        <v>1612.15</v>
      </c>
      <c r="AF57" s="135">
        <v>1701.24</v>
      </c>
      <c r="AG57" s="135">
        <v>1767.03</v>
      </c>
      <c r="AH57" s="134">
        <v>1820.96</v>
      </c>
      <c r="AI57" s="134">
        <v>1888.62</v>
      </c>
      <c r="AJ57" s="134">
        <v>1959.66</v>
      </c>
      <c r="AK57" s="134">
        <v>2044.63</v>
      </c>
      <c r="AL57" s="134">
        <v>2147.4699999999998</v>
      </c>
      <c r="AM57" s="121"/>
    </row>
    <row r="58" spans="1:39" ht="17" x14ac:dyDescent="0.15">
      <c r="A58" s="126" t="s">
        <v>304</v>
      </c>
      <c r="B58" s="126" t="s">
        <v>52</v>
      </c>
      <c r="C58" s="126" t="s">
        <v>305</v>
      </c>
      <c r="D58" s="133" t="s">
        <v>194</v>
      </c>
      <c r="E58" s="126" t="s">
        <v>76</v>
      </c>
      <c r="F58" s="126" t="s">
        <v>68</v>
      </c>
      <c r="G58" s="134">
        <v>600.75</v>
      </c>
      <c r="H58" s="134">
        <v>669.38</v>
      </c>
      <c r="I58" s="134">
        <v>713.25</v>
      </c>
      <c r="J58" s="134" t="s">
        <v>52</v>
      </c>
      <c r="K58" s="134" t="s">
        <v>52</v>
      </c>
      <c r="L58" s="134" t="s">
        <v>52</v>
      </c>
      <c r="M58" s="134" t="s">
        <v>52</v>
      </c>
      <c r="N58" s="134" t="s">
        <v>52</v>
      </c>
      <c r="O58" s="134" t="s">
        <v>52</v>
      </c>
      <c r="P58" s="134" t="s">
        <v>52</v>
      </c>
      <c r="Q58" s="134" t="s">
        <v>52</v>
      </c>
      <c r="R58" s="134" t="s">
        <v>52</v>
      </c>
      <c r="S58" s="134" t="s">
        <v>52</v>
      </c>
      <c r="T58" s="134" t="s">
        <v>52</v>
      </c>
      <c r="U58" s="135" t="s">
        <v>52</v>
      </c>
      <c r="V58" s="135" t="s">
        <v>52</v>
      </c>
      <c r="W58" s="135" t="s">
        <v>52</v>
      </c>
      <c r="X58" s="135" t="s">
        <v>52</v>
      </c>
      <c r="Y58" s="135" t="s">
        <v>52</v>
      </c>
      <c r="Z58" s="135" t="s">
        <v>52</v>
      </c>
      <c r="AA58" s="135" t="s">
        <v>52</v>
      </c>
      <c r="AB58" s="135" t="s">
        <v>52</v>
      </c>
      <c r="AC58" s="135" t="s">
        <v>52</v>
      </c>
      <c r="AD58" s="135" t="s">
        <v>52</v>
      </c>
      <c r="AE58" s="135" t="s">
        <v>52</v>
      </c>
      <c r="AF58" s="135" t="s">
        <v>52</v>
      </c>
      <c r="AG58" s="135" t="s">
        <v>52</v>
      </c>
      <c r="AH58" s="134" t="s">
        <v>52</v>
      </c>
      <c r="AI58" s="134" t="s">
        <v>52</v>
      </c>
      <c r="AJ58" s="134" t="s">
        <v>52</v>
      </c>
      <c r="AK58" s="134" t="s">
        <v>52</v>
      </c>
      <c r="AL58" s="134" t="s">
        <v>52</v>
      </c>
      <c r="AM58" s="121"/>
    </row>
    <row r="59" spans="1:39" ht="16" x14ac:dyDescent="0.15">
      <c r="A59" s="126" t="s">
        <v>306</v>
      </c>
      <c r="B59" s="126" t="s">
        <v>307</v>
      </c>
      <c r="C59" s="126" t="s">
        <v>308</v>
      </c>
      <c r="D59" s="133" t="s">
        <v>94</v>
      </c>
      <c r="E59" s="126" t="s">
        <v>76</v>
      </c>
      <c r="F59" s="126" t="s">
        <v>60</v>
      </c>
      <c r="G59" s="134">
        <v>524.25</v>
      </c>
      <c r="H59" s="134">
        <v>563.63</v>
      </c>
      <c r="I59" s="134">
        <v>594</v>
      </c>
      <c r="J59" s="134">
        <v>628.91999999999996</v>
      </c>
      <c r="K59" s="134">
        <v>661.39</v>
      </c>
      <c r="L59" s="134">
        <v>740.96</v>
      </c>
      <c r="M59" s="134">
        <v>789.31</v>
      </c>
      <c r="N59" s="134">
        <v>831.55</v>
      </c>
      <c r="O59" s="134">
        <v>878.52</v>
      </c>
      <c r="P59" s="134">
        <v>964</v>
      </c>
      <c r="Q59" s="134">
        <v>1054.77</v>
      </c>
      <c r="R59" s="134">
        <v>1124.0999999999999</v>
      </c>
      <c r="S59" s="134">
        <v>1177.97</v>
      </c>
      <c r="T59" s="134">
        <v>1236.75</v>
      </c>
      <c r="U59" s="135">
        <v>1293.31</v>
      </c>
      <c r="V59" s="135">
        <v>1367.4</v>
      </c>
      <c r="W59" s="135">
        <v>1393.87</v>
      </c>
      <c r="X59" s="135">
        <v>1427.34</v>
      </c>
      <c r="Y59" s="135">
        <v>1427.46</v>
      </c>
      <c r="Z59" s="135">
        <v>1435.42</v>
      </c>
      <c r="AA59" s="135">
        <v>1441.74</v>
      </c>
      <c r="AB59" s="135">
        <v>1445.98</v>
      </c>
      <c r="AC59" s="135">
        <v>1470.75</v>
      </c>
      <c r="AD59" s="135">
        <v>1529.03</v>
      </c>
      <c r="AE59" s="135">
        <v>1610.23</v>
      </c>
      <c r="AF59" s="135">
        <v>1690.88</v>
      </c>
      <c r="AG59" s="135">
        <v>1779.5500000000002</v>
      </c>
      <c r="AH59" s="134">
        <v>1842</v>
      </c>
      <c r="AI59" s="134">
        <v>1888.73</v>
      </c>
      <c r="AJ59" s="134">
        <v>1973.29</v>
      </c>
      <c r="AK59" s="134">
        <v>2067.7399999999998</v>
      </c>
      <c r="AL59" s="134">
        <v>2165.35</v>
      </c>
      <c r="AM59" s="121"/>
    </row>
    <row r="60" spans="1:39" ht="17" x14ac:dyDescent="0.15">
      <c r="A60" s="126" t="s">
        <v>309</v>
      </c>
      <c r="B60" s="126" t="s">
        <v>52</v>
      </c>
      <c r="C60" s="126" t="s">
        <v>310</v>
      </c>
      <c r="D60" s="133" t="s">
        <v>194</v>
      </c>
      <c r="E60" s="126" t="s">
        <v>76</v>
      </c>
      <c r="F60" s="126" t="s">
        <v>64</v>
      </c>
      <c r="G60" s="134">
        <v>504</v>
      </c>
      <c r="H60" s="134">
        <v>535.5</v>
      </c>
      <c r="I60" s="134">
        <v>554.63</v>
      </c>
      <c r="J60" s="134">
        <v>579.96</v>
      </c>
      <c r="K60" s="134" t="s">
        <v>52</v>
      </c>
      <c r="L60" s="134" t="s">
        <v>52</v>
      </c>
      <c r="M60" s="134" t="s">
        <v>52</v>
      </c>
      <c r="N60" s="134" t="s">
        <v>52</v>
      </c>
      <c r="O60" s="134" t="s">
        <v>52</v>
      </c>
      <c r="P60" s="134" t="s">
        <v>52</v>
      </c>
      <c r="Q60" s="134" t="s">
        <v>52</v>
      </c>
      <c r="R60" s="134" t="s">
        <v>52</v>
      </c>
      <c r="S60" s="134" t="s">
        <v>52</v>
      </c>
      <c r="T60" s="134" t="s">
        <v>52</v>
      </c>
      <c r="U60" s="135" t="s">
        <v>52</v>
      </c>
      <c r="V60" s="135" t="s">
        <v>52</v>
      </c>
      <c r="W60" s="135" t="s">
        <v>52</v>
      </c>
      <c r="X60" s="135" t="s">
        <v>52</v>
      </c>
      <c r="Y60" s="135" t="s">
        <v>52</v>
      </c>
      <c r="Z60" s="135" t="s">
        <v>52</v>
      </c>
      <c r="AA60" s="135" t="s">
        <v>52</v>
      </c>
      <c r="AB60" s="135" t="s">
        <v>52</v>
      </c>
      <c r="AC60" s="135" t="s">
        <v>52</v>
      </c>
      <c r="AD60" s="135" t="s">
        <v>52</v>
      </c>
      <c r="AE60" s="135" t="s">
        <v>52</v>
      </c>
      <c r="AF60" s="135" t="s">
        <v>52</v>
      </c>
      <c r="AG60" s="135" t="s">
        <v>52</v>
      </c>
      <c r="AH60" s="134" t="s">
        <v>52</v>
      </c>
      <c r="AI60" s="134" t="s">
        <v>52</v>
      </c>
      <c r="AJ60" s="134" t="s">
        <v>52</v>
      </c>
      <c r="AK60" s="134" t="s">
        <v>52</v>
      </c>
      <c r="AL60" s="134" t="s">
        <v>52</v>
      </c>
      <c r="AM60" s="121"/>
    </row>
    <row r="61" spans="1:39" ht="17" x14ac:dyDescent="0.15">
      <c r="A61" s="126" t="s">
        <v>311</v>
      </c>
      <c r="B61" s="126" t="s">
        <v>312</v>
      </c>
      <c r="C61" s="126" t="s">
        <v>313</v>
      </c>
      <c r="D61" s="133" t="s">
        <v>194</v>
      </c>
      <c r="E61" s="126" t="s">
        <v>78</v>
      </c>
      <c r="F61" s="126" t="s">
        <v>64</v>
      </c>
      <c r="G61" s="134">
        <v>504</v>
      </c>
      <c r="H61" s="134">
        <v>535.5</v>
      </c>
      <c r="I61" s="134">
        <v>554.63</v>
      </c>
      <c r="J61" s="134">
        <v>579.96</v>
      </c>
      <c r="K61" s="134">
        <v>612.39</v>
      </c>
      <c r="L61" s="134">
        <v>702.6</v>
      </c>
      <c r="M61" s="134">
        <v>737.56</v>
      </c>
      <c r="N61" s="134">
        <v>764.33</v>
      </c>
      <c r="O61" s="134">
        <v>839.93</v>
      </c>
      <c r="P61" s="134">
        <v>962.55</v>
      </c>
      <c r="Q61" s="134">
        <v>1109.3</v>
      </c>
      <c r="R61" s="134">
        <v>1186.48</v>
      </c>
      <c r="S61" s="134">
        <v>1239.78</v>
      </c>
      <c r="T61" s="134">
        <v>1285.26</v>
      </c>
      <c r="U61" s="135">
        <v>1330.33</v>
      </c>
      <c r="V61" s="135">
        <v>1395.99</v>
      </c>
      <c r="W61" s="135">
        <v>1453.23</v>
      </c>
      <c r="X61" s="135">
        <v>1498.68</v>
      </c>
      <c r="Y61" s="135">
        <v>1498.68</v>
      </c>
      <c r="Z61" s="135">
        <v>1498.68</v>
      </c>
      <c r="AA61" s="135">
        <v>1498.68</v>
      </c>
      <c r="AB61" s="135">
        <v>1498.68</v>
      </c>
      <c r="AC61" s="135">
        <v>1498.68</v>
      </c>
      <c r="AD61" s="135">
        <v>1553.31</v>
      </c>
      <c r="AE61" s="135">
        <v>1622.82</v>
      </c>
      <c r="AF61" s="135">
        <v>1718.2</v>
      </c>
      <c r="AG61" s="135" t="s">
        <v>52</v>
      </c>
      <c r="AH61" s="134" t="s">
        <v>52</v>
      </c>
      <c r="AI61" s="134" t="s">
        <v>52</v>
      </c>
      <c r="AJ61" s="134" t="s">
        <v>52</v>
      </c>
      <c r="AK61" s="134" t="s">
        <v>52</v>
      </c>
      <c r="AL61" s="134" t="s">
        <v>52</v>
      </c>
      <c r="AM61" s="121"/>
    </row>
    <row r="62" spans="1:39" ht="17" x14ac:dyDescent="0.15">
      <c r="A62" s="126" t="s">
        <v>314</v>
      </c>
      <c r="B62" s="126" t="s">
        <v>315</v>
      </c>
      <c r="C62" s="126" t="s">
        <v>316</v>
      </c>
      <c r="D62" s="133" t="s">
        <v>94</v>
      </c>
      <c r="E62" s="126" t="s">
        <v>78</v>
      </c>
      <c r="F62" s="126" t="s">
        <v>64</v>
      </c>
      <c r="G62" s="134" t="s">
        <v>52</v>
      </c>
      <c r="H62" s="134" t="s">
        <v>52</v>
      </c>
      <c r="I62" s="134" t="s">
        <v>52</v>
      </c>
      <c r="J62" s="134" t="s">
        <v>52</v>
      </c>
      <c r="K62" s="134" t="s">
        <v>52</v>
      </c>
      <c r="L62" s="134" t="s">
        <v>52</v>
      </c>
      <c r="M62" s="134" t="s">
        <v>52</v>
      </c>
      <c r="N62" s="134" t="s">
        <v>52</v>
      </c>
      <c r="O62" s="134" t="s">
        <v>52</v>
      </c>
      <c r="P62" s="134" t="s">
        <v>52</v>
      </c>
      <c r="Q62" s="135" t="s">
        <v>52</v>
      </c>
      <c r="R62" s="135" t="s">
        <v>52</v>
      </c>
      <c r="S62" s="135" t="s">
        <v>52</v>
      </c>
      <c r="T62" s="135" t="s">
        <v>52</v>
      </c>
      <c r="U62" s="135" t="s">
        <v>52</v>
      </c>
      <c r="V62" s="135" t="s">
        <v>52</v>
      </c>
      <c r="W62" s="135" t="s">
        <v>52</v>
      </c>
      <c r="X62" s="135" t="s">
        <v>52</v>
      </c>
      <c r="Y62" s="135" t="s">
        <v>52</v>
      </c>
      <c r="Z62" s="135" t="s">
        <v>52</v>
      </c>
      <c r="AA62" s="135" t="s">
        <v>52</v>
      </c>
      <c r="AB62" s="135" t="s">
        <v>52</v>
      </c>
      <c r="AC62" s="135" t="s">
        <v>52</v>
      </c>
      <c r="AD62" s="135" t="s">
        <v>52</v>
      </c>
      <c r="AE62" s="135" t="s">
        <v>52</v>
      </c>
      <c r="AF62" s="135" t="s">
        <v>52</v>
      </c>
      <c r="AG62" s="135">
        <v>1787.81</v>
      </c>
      <c r="AH62" s="134">
        <v>1841.7699999999998</v>
      </c>
      <c r="AI62" s="134">
        <v>1882.11</v>
      </c>
      <c r="AJ62" s="134">
        <v>1955.24</v>
      </c>
      <c r="AK62" s="134">
        <v>2055.34</v>
      </c>
      <c r="AL62" s="134">
        <v>2157.1999999999998</v>
      </c>
      <c r="AM62" s="121"/>
    </row>
    <row r="63" spans="1:39" ht="17" x14ac:dyDescent="0.15">
      <c r="A63" s="126" t="s">
        <v>317</v>
      </c>
      <c r="B63" s="126" t="s">
        <v>52</v>
      </c>
      <c r="C63" s="126" t="s">
        <v>318</v>
      </c>
      <c r="D63" s="133" t="s">
        <v>194</v>
      </c>
      <c r="E63" s="126" t="s">
        <v>76</v>
      </c>
      <c r="F63" s="126" t="s">
        <v>66</v>
      </c>
      <c r="G63" s="134">
        <v>518.63</v>
      </c>
      <c r="H63" s="134">
        <v>534.38</v>
      </c>
      <c r="I63" s="134">
        <v>523.13</v>
      </c>
      <c r="J63" s="134">
        <v>551.08000000000004</v>
      </c>
      <c r="K63" s="134">
        <v>583.58000000000004</v>
      </c>
      <c r="L63" s="134" t="s">
        <v>52</v>
      </c>
      <c r="M63" s="134" t="s">
        <v>52</v>
      </c>
      <c r="N63" s="134" t="s">
        <v>52</v>
      </c>
      <c r="O63" s="134" t="s">
        <v>52</v>
      </c>
      <c r="P63" s="134" t="s">
        <v>52</v>
      </c>
      <c r="Q63" s="134" t="s">
        <v>52</v>
      </c>
      <c r="R63" s="134" t="s">
        <v>52</v>
      </c>
      <c r="S63" s="134" t="s">
        <v>52</v>
      </c>
      <c r="T63" s="134" t="s">
        <v>52</v>
      </c>
      <c r="U63" s="135" t="s">
        <v>52</v>
      </c>
      <c r="V63" s="135" t="s">
        <v>52</v>
      </c>
      <c r="W63" s="135" t="s">
        <v>52</v>
      </c>
      <c r="X63" s="135" t="s">
        <v>52</v>
      </c>
      <c r="Y63" s="135" t="s">
        <v>52</v>
      </c>
      <c r="Z63" s="135" t="s">
        <v>52</v>
      </c>
      <c r="AA63" s="135" t="s">
        <v>52</v>
      </c>
      <c r="AB63" s="135" t="s">
        <v>52</v>
      </c>
      <c r="AC63" s="135" t="s">
        <v>52</v>
      </c>
      <c r="AD63" s="135" t="s">
        <v>52</v>
      </c>
      <c r="AE63" s="135" t="s">
        <v>52</v>
      </c>
      <c r="AF63" s="135" t="s">
        <v>52</v>
      </c>
      <c r="AG63" s="135" t="s">
        <v>52</v>
      </c>
      <c r="AH63" s="134" t="s">
        <v>52</v>
      </c>
      <c r="AI63" s="134" t="s">
        <v>52</v>
      </c>
      <c r="AJ63" s="134" t="s">
        <v>52</v>
      </c>
      <c r="AK63" s="134" t="s">
        <v>52</v>
      </c>
      <c r="AL63" s="134" t="s">
        <v>52</v>
      </c>
      <c r="AM63" s="121"/>
    </row>
    <row r="64" spans="1:39" ht="16" x14ac:dyDescent="0.15">
      <c r="A64" s="126" t="s">
        <v>319</v>
      </c>
      <c r="B64" s="126" t="s">
        <v>320</v>
      </c>
      <c r="C64" s="126" t="s">
        <v>321</v>
      </c>
      <c r="D64" s="133" t="s">
        <v>94</v>
      </c>
      <c r="E64" s="126" t="s">
        <v>78</v>
      </c>
      <c r="F64" s="126" t="s">
        <v>66</v>
      </c>
      <c r="G64" s="134">
        <v>518.63</v>
      </c>
      <c r="H64" s="134">
        <v>534.38</v>
      </c>
      <c r="I64" s="134">
        <v>523.13</v>
      </c>
      <c r="J64" s="134">
        <v>551.08000000000004</v>
      </c>
      <c r="K64" s="134">
        <v>583.58000000000004</v>
      </c>
      <c r="L64" s="134">
        <v>670.3</v>
      </c>
      <c r="M64" s="134">
        <v>711.46</v>
      </c>
      <c r="N64" s="134">
        <v>736.49</v>
      </c>
      <c r="O64" s="134">
        <v>798.72</v>
      </c>
      <c r="P64" s="134">
        <v>869.91</v>
      </c>
      <c r="Q64" s="134">
        <v>963.39</v>
      </c>
      <c r="R64" s="134">
        <v>1047.75</v>
      </c>
      <c r="S64" s="134">
        <v>1099.2</v>
      </c>
      <c r="T64" s="134">
        <v>1153.9100000000001</v>
      </c>
      <c r="U64" s="135">
        <v>1209.55</v>
      </c>
      <c r="V64" s="135">
        <v>1268.0899999999999</v>
      </c>
      <c r="W64" s="135">
        <v>1328.99</v>
      </c>
      <c r="X64" s="135">
        <v>1365</v>
      </c>
      <c r="Y64" s="135">
        <v>1365.72</v>
      </c>
      <c r="Z64" s="135">
        <v>1367.61</v>
      </c>
      <c r="AA64" s="135">
        <v>1376.24</v>
      </c>
      <c r="AB64" s="135">
        <v>1379.85</v>
      </c>
      <c r="AC64" s="135">
        <v>1383.46</v>
      </c>
      <c r="AD64" s="135">
        <v>1433.3700000000001</v>
      </c>
      <c r="AE64" s="135">
        <v>1497.99</v>
      </c>
      <c r="AF64" s="135">
        <v>1584.4399999999998</v>
      </c>
      <c r="AG64" s="135">
        <v>1649.56</v>
      </c>
      <c r="AH64" s="134">
        <v>1716.03</v>
      </c>
      <c r="AI64" s="134">
        <v>1781.57</v>
      </c>
      <c r="AJ64" s="134">
        <v>1860.91</v>
      </c>
      <c r="AK64" s="134">
        <v>1956.79</v>
      </c>
      <c r="AL64" s="134">
        <v>2051.3000000000002</v>
      </c>
      <c r="AM64" s="121"/>
    </row>
    <row r="65" spans="1:39" ht="16" x14ac:dyDescent="0.15">
      <c r="A65" s="126" t="s">
        <v>322</v>
      </c>
      <c r="B65" s="126" t="s">
        <v>323</v>
      </c>
      <c r="C65" s="126" t="s">
        <v>324</v>
      </c>
      <c r="D65" s="133" t="s">
        <v>94</v>
      </c>
      <c r="E65" s="126" t="s">
        <v>74</v>
      </c>
      <c r="F65" s="126" t="s">
        <v>68</v>
      </c>
      <c r="G65" s="134">
        <v>517.5</v>
      </c>
      <c r="H65" s="134">
        <v>562.5</v>
      </c>
      <c r="I65" s="134">
        <v>592.88</v>
      </c>
      <c r="J65" s="134">
        <v>646.94000000000005</v>
      </c>
      <c r="K65" s="134">
        <v>714.46</v>
      </c>
      <c r="L65" s="134">
        <v>761.47</v>
      </c>
      <c r="M65" s="134">
        <v>808.17</v>
      </c>
      <c r="N65" s="134">
        <v>834.24</v>
      </c>
      <c r="O65" s="134">
        <v>882.25</v>
      </c>
      <c r="P65" s="134">
        <v>931.25</v>
      </c>
      <c r="Q65" s="134">
        <v>1016.42</v>
      </c>
      <c r="R65" s="134">
        <v>1061.08</v>
      </c>
      <c r="S65" s="134">
        <v>1104.72</v>
      </c>
      <c r="T65" s="134">
        <v>1150.7</v>
      </c>
      <c r="U65" s="135">
        <v>1206.33</v>
      </c>
      <c r="V65" s="135">
        <v>1236.97</v>
      </c>
      <c r="W65" s="135">
        <v>1268.7</v>
      </c>
      <c r="X65" s="135">
        <v>1282.9100000000001</v>
      </c>
      <c r="Y65" s="135">
        <v>1282.92</v>
      </c>
      <c r="Z65" s="135">
        <v>1283.19</v>
      </c>
      <c r="AA65" s="135">
        <v>1317.52</v>
      </c>
      <c r="AB65" s="135">
        <v>1339.03</v>
      </c>
      <c r="AC65" s="135">
        <v>1361.31</v>
      </c>
      <c r="AD65" s="135">
        <v>1414.28</v>
      </c>
      <c r="AE65" s="135">
        <v>1482.2700000000002</v>
      </c>
      <c r="AF65" s="135">
        <v>1572.92</v>
      </c>
      <c r="AG65" s="135">
        <v>1640.11</v>
      </c>
      <c r="AH65" s="134">
        <v>1707.63</v>
      </c>
      <c r="AI65" s="134">
        <v>1796.19</v>
      </c>
      <c r="AJ65" s="134">
        <v>1857.47</v>
      </c>
      <c r="AK65" s="134">
        <v>1955.79</v>
      </c>
      <c r="AL65" s="134">
        <v>2055.35</v>
      </c>
      <c r="AM65" s="121"/>
    </row>
    <row r="66" spans="1:39" ht="16" x14ac:dyDescent="0.15">
      <c r="A66" s="126" t="s">
        <v>325</v>
      </c>
      <c r="B66" s="126" t="s">
        <v>326</v>
      </c>
      <c r="C66" s="126" t="s">
        <v>327</v>
      </c>
      <c r="D66" s="133" t="s">
        <v>94</v>
      </c>
      <c r="E66" s="126" t="s">
        <v>76</v>
      </c>
      <c r="F66" s="126" t="s">
        <v>1828</v>
      </c>
      <c r="G66" s="134">
        <v>526.5</v>
      </c>
      <c r="H66" s="134">
        <v>546.75</v>
      </c>
      <c r="I66" s="134">
        <v>569.25</v>
      </c>
      <c r="J66" s="134">
        <v>604.24</v>
      </c>
      <c r="K66" s="134">
        <v>638.89</v>
      </c>
      <c r="L66" s="134">
        <v>731.26</v>
      </c>
      <c r="M66" s="134">
        <v>778.12</v>
      </c>
      <c r="N66" s="134">
        <v>838.42</v>
      </c>
      <c r="O66" s="134">
        <v>897.62</v>
      </c>
      <c r="P66" s="134">
        <v>982.94</v>
      </c>
      <c r="Q66" s="134">
        <v>1135.33</v>
      </c>
      <c r="R66" s="134">
        <v>1201.73</v>
      </c>
      <c r="S66" s="134">
        <v>1242.1600000000001</v>
      </c>
      <c r="T66" s="134">
        <v>1300.4000000000001</v>
      </c>
      <c r="U66" s="135">
        <v>1358.21</v>
      </c>
      <c r="V66" s="135">
        <v>1416.91</v>
      </c>
      <c r="W66" s="135">
        <v>1449.18</v>
      </c>
      <c r="X66" s="135">
        <v>1479.7</v>
      </c>
      <c r="Y66" s="135">
        <v>1480.06</v>
      </c>
      <c r="Z66" s="135">
        <v>1485.09</v>
      </c>
      <c r="AA66" s="135">
        <v>1489.27</v>
      </c>
      <c r="AB66" s="135">
        <v>1491.14</v>
      </c>
      <c r="AC66" s="135">
        <v>1494.24</v>
      </c>
      <c r="AD66" s="135">
        <v>1550.3600000000001</v>
      </c>
      <c r="AE66" s="135">
        <v>1597.12</v>
      </c>
      <c r="AF66" s="135">
        <v>1675.3200000000002</v>
      </c>
      <c r="AG66" s="135">
        <v>1757.7</v>
      </c>
      <c r="AH66" s="134">
        <v>1823.57</v>
      </c>
      <c r="AI66" s="134">
        <v>1854.9</v>
      </c>
      <c r="AJ66" s="134">
        <v>1933.05</v>
      </c>
      <c r="AK66" s="134">
        <v>2010.38</v>
      </c>
      <c r="AL66" s="134">
        <v>2109.5100000000002</v>
      </c>
      <c r="AM66" s="121"/>
    </row>
    <row r="67" spans="1:39" ht="16" x14ac:dyDescent="0.15">
      <c r="A67" s="126" t="s">
        <v>328</v>
      </c>
      <c r="B67" s="126" t="s">
        <v>329</v>
      </c>
      <c r="C67" s="126" t="s">
        <v>330</v>
      </c>
      <c r="D67" s="133" t="s">
        <v>94</v>
      </c>
      <c r="E67" s="126" t="s">
        <v>76</v>
      </c>
      <c r="F67" s="126" t="s">
        <v>1828</v>
      </c>
      <c r="G67" s="134">
        <v>502.88</v>
      </c>
      <c r="H67" s="134">
        <v>520.88</v>
      </c>
      <c r="I67" s="134">
        <v>559.13</v>
      </c>
      <c r="J67" s="134">
        <v>577.16</v>
      </c>
      <c r="K67" s="134">
        <v>601.79999999999995</v>
      </c>
      <c r="L67" s="134">
        <v>682.23</v>
      </c>
      <c r="M67" s="134">
        <v>750.21</v>
      </c>
      <c r="N67" s="134">
        <v>799.97</v>
      </c>
      <c r="O67" s="134">
        <v>855.32</v>
      </c>
      <c r="P67" s="134">
        <v>944.18</v>
      </c>
      <c r="Q67" s="134">
        <v>1090.26</v>
      </c>
      <c r="R67" s="134">
        <v>1165.0899999999999</v>
      </c>
      <c r="S67" s="134">
        <v>1202.42</v>
      </c>
      <c r="T67" s="134">
        <v>1264.08</v>
      </c>
      <c r="U67" s="135">
        <v>1326.55</v>
      </c>
      <c r="V67" s="135">
        <v>1384.21</v>
      </c>
      <c r="W67" s="135">
        <v>1429.36</v>
      </c>
      <c r="X67" s="135">
        <v>1457.65</v>
      </c>
      <c r="Y67" s="135">
        <v>1455.42</v>
      </c>
      <c r="Z67" s="135">
        <v>1463.72</v>
      </c>
      <c r="AA67" s="135">
        <v>1484.8</v>
      </c>
      <c r="AB67" s="135">
        <v>1495.17</v>
      </c>
      <c r="AC67" s="135">
        <v>1499.89</v>
      </c>
      <c r="AD67" s="135">
        <v>1558.8</v>
      </c>
      <c r="AE67" s="135">
        <v>1629.5</v>
      </c>
      <c r="AF67" s="135">
        <v>1725.88</v>
      </c>
      <c r="AG67" s="135">
        <v>1798.1599999999999</v>
      </c>
      <c r="AH67" s="134">
        <v>1871.8</v>
      </c>
      <c r="AI67" s="134">
        <v>1948.6</v>
      </c>
      <c r="AJ67" s="134">
        <v>2010.63</v>
      </c>
      <c r="AK67" s="134">
        <v>2114.41</v>
      </c>
      <c r="AL67" s="134">
        <v>2219.3200000000002</v>
      </c>
      <c r="AM67" s="121"/>
    </row>
    <row r="68" spans="1:39" ht="16" x14ac:dyDescent="0.15">
      <c r="A68" s="126" t="s">
        <v>331</v>
      </c>
      <c r="B68" s="126" t="s">
        <v>332</v>
      </c>
      <c r="C68" s="126" t="s">
        <v>333</v>
      </c>
      <c r="D68" s="133" t="s">
        <v>94</v>
      </c>
      <c r="E68" s="126" t="s">
        <v>227</v>
      </c>
      <c r="F68" s="126" t="s">
        <v>72</v>
      </c>
      <c r="G68" s="134">
        <v>597.38</v>
      </c>
      <c r="H68" s="134">
        <v>484.88</v>
      </c>
      <c r="I68" s="134">
        <v>465.75</v>
      </c>
      <c r="J68" s="134">
        <v>455.5</v>
      </c>
      <c r="K68" s="134">
        <v>553.70000000000005</v>
      </c>
      <c r="L68" s="134">
        <v>588.92999999999995</v>
      </c>
      <c r="M68" s="134">
        <v>678.46</v>
      </c>
      <c r="N68" s="134">
        <v>739.81</v>
      </c>
      <c r="O68" s="134">
        <v>799.49</v>
      </c>
      <c r="P68" s="134">
        <v>877.84</v>
      </c>
      <c r="Q68" s="134">
        <v>1075.05</v>
      </c>
      <c r="R68" s="134">
        <v>1141.1600000000001</v>
      </c>
      <c r="S68" s="134">
        <v>1184.1400000000001</v>
      </c>
      <c r="T68" s="134">
        <v>1238.74</v>
      </c>
      <c r="U68" s="135">
        <v>1299.46</v>
      </c>
      <c r="V68" s="135">
        <v>1342.93</v>
      </c>
      <c r="W68" s="135">
        <v>1368.76</v>
      </c>
      <c r="X68" s="135">
        <v>1368.76</v>
      </c>
      <c r="Y68" s="135">
        <v>1368.76</v>
      </c>
      <c r="Z68" s="135">
        <v>1365.66</v>
      </c>
      <c r="AA68" s="135">
        <v>1361.94</v>
      </c>
      <c r="AB68" s="135">
        <v>1357.94</v>
      </c>
      <c r="AC68" s="135">
        <v>1353.94</v>
      </c>
      <c r="AD68" s="135">
        <v>1377.24</v>
      </c>
      <c r="AE68" s="135">
        <v>1425.18</v>
      </c>
      <c r="AF68" s="135">
        <v>1496.54</v>
      </c>
      <c r="AG68" s="135">
        <v>1582.85</v>
      </c>
      <c r="AH68" s="134">
        <v>1644.81</v>
      </c>
      <c r="AI68" s="134">
        <v>1741.92</v>
      </c>
      <c r="AJ68" s="134">
        <v>1815.07</v>
      </c>
      <c r="AK68" s="134">
        <v>1924.45</v>
      </c>
      <c r="AL68" s="134">
        <v>2036.05</v>
      </c>
      <c r="AM68" s="121"/>
    </row>
    <row r="69" spans="1:39" ht="16" x14ac:dyDescent="0.15">
      <c r="A69" s="126" t="s">
        <v>334</v>
      </c>
      <c r="B69" s="126" t="s">
        <v>335</v>
      </c>
      <c r="C69" s="126" t="s">
        <v>336</v>
      </c>
      <c r="D69" s="133" t="s">
        <v>94</v>
      </c>
      <c r="E69" s="126" t="s">
        <v>76</v>
      </c>
      <c r="F69" s="126" t="s">
        <v>1828</v>
      </c>
      <c r="G69" s="134">
        <v>501.75</v>
      </c>
      <c r="H69" s="134">
        <v>522</v>
      </c>
      <c r="I69" s="134">
        <v>544.5</v>
      </c>
      <c r="J69" s="134">
        <v>584.54999999999995</v>
      </c>
      <c r="K69" s="134">
        <v>631.09</v>
      </c>
      <c r="L69" s="134">
        <v>716.05</v>
      </c>
      <c r="M69" s="134">
        <v>762.16</v>
      </c>
      <c r="N69" s="134">
        <v>819.78</v>
      </c>
      <c r="O69" s="134">
        <v>887.64</v>
      </c>
      <c r="P69" s="134">
        <v>974.05</v>
      </c>
      <c r="Q69" s="134">
        <v>1135.02</v>
      </c>
      <c r="R69" s="134">
        <v>1198.49</v>
      </c>
      <c r="S69" s="134">
        <v>1231.69</v>
      </c>
      <c r="T69" s="134">
        <v>1287.48</v>
      </c>
      <c r="U69" s="135">
        <v>1345.44</v>
      </c>
      <c r="V69" s="135">
        <v>1403.88</v>
      </c>
      <c r="W69" s="135">
        <v>1436.4</v>
      </c>
      <c r="X69" s="135">
        <v>1467.54</v>
      </c>
      <c r="Y69" s="135">
        <v>1467.14</v>
      </c>
      <c r="Z69" s="135">
        <v>1468.07</v>
      </c>
      <c r="AA69" s="135">
        <v>1474.48</v>
      </c>
      <c r="AB69" s="135">
        <v>1475.34</v>
      </c>
      <c r="AC69" s="135">
        <v>1480.06</v>
      </c>
      <c r="AD69" s="135">
        <v>1535.2700000000002</v>
      </c>
      <c r="AE69" s="135">
        <v>1582.28</v>
      </c>
      <c r="AF69" s="135">
        <v>1660.1399999999999</v>
      </c>
      <c r="AG69" s="135">
        <v>1741.18</v>
      </c>
      <c r="AH69" s="134">
        <v>1804.74</v>
      </c>
      <c r="AI69" s="134">
        <v>1835.12</v>
      </c>
      <c r="AJ69" s="134">
        <v>1912.28</v>
      </c>
      <c r="AK69" s="134">
        <v>1988.6</v>
      </c>
      <c r="AL69" s="134">
        <v>2083.46</v>
      </c>
      <c r="AM69" s="121"/>
    </row>
    <row r="70" spans="1:39" ht="17" x14ac:dyDescent="0.15">
      <c r="A70" s="126" t="s">
        <v>337</v>
      </c>
      <c r="B70" s="126" t="s">
        <v>338</v>
      </c>
      <c r="C70" s="126" t="s">
        <v>339</v>
      </c>
      <c r="D70" s="133" t="s">
        <v>194</v>
      </c>
      <c r="E70" s="126" t="s">
        <v>76</v>
      </c>
      <c r="F70" s="126" t="s">
        <v>70</v>
      </c>
      <c r="G70" s="134">
        <v>525.38</v>
      </c>
      <c r="H70" s="134">
        <v>555.75</v>
      </c>
      <c r="I70" s="134">
        <v>623.25</v>
      </c>
      <c r="J70" s="134">
        <v>611.29999999999995</v>
      </c>
      <c r="K70" s="134">
        <v>640.76</v>
      </c>
      <c r="L70" s="134">
        <v>715.91</v>
      </c>
      <c r="M70" s="134">
        <v>782.61</v>
      </c>
      <c r="N70" s="134">
        <v>824.65</v>
      </c>
      <c r="O70" s="134">
        <v>871.36</v>
      </c>
      <c r="P70" s="134">
        <v>978.35</v>
      </c>
      <c r="Q70" s="134">
        <v>1129.95</v>
      </c>
      <c r="R70" s="134">
        <v>1199.73</v>
      </c>
      <c r="S70" s="134">
        <v>1256.52</v>
      </c>
      <c r="T70" s="134">
        <v>1314.69</v>
      </c>
      <c r="U70" s="135">
        <v>1375.48</v>
      </c>
      <c r="V70" s="135">
        <v>1434.26</v>
      </c>
      <c r="W70" s="135" t="s">
        <v>52</v>
      </c>
      <c r="X70" s="135" t="s">
        <v>52</v>
      </c>
      <c r="Y70" s="135" t="s">
        <v>52</v>
      </c>
      <c r="Z70" s="135" t="s">
        <v>52</v>
      </c>
      <c r="AA70" s="135" t="s">
        <v>52</v>
      </c>
      <c r="AB70" s="135" t="s">
        <v>52</v>
      </c>
      <c r="AC70" s="135" t="s">
        <v>52</v>
      </c>
      <c r="AD70" s="135" t="s">
        <v>52</v>
      </c>
      <c r="AE70" s="135" t="s">
        <v>52</v>
      </c>
      <c r="AF70" s="135" t="s">
        <v>52</v>
      </c>
      <c r="AG70" s="135" t="s">
        <v>52</v>
      </c>
      <c r="AH70" s="134" t="s">
        <v>52</v>
      </c>
      <c r="AI70" s="134" t="s">
        <v>52</v>
      </c>
      <c r="AJ70" s="134" t="s">
        <v>52</v>
      </c>
      <c r="AK70" s="134" t="s">
        <v>52</v>
      </c>
      <c r="AL70" s="134" t="s">
        <v>52</v>
      </c>
      <c r="AM70" s="121"/>
    </row>
    <row r="71" spans="1:39" ht="17" x14ac:dyDescent="0.15">
      <c r="A71" s="126" t="s">
        <v>340</v>
      </c>
      <c r="B71" s="126" t="s">
        <v>52</v>
      </c>
      <c r="C71" s="126" t="s">
        <v>341</v>
      </c>
      <c r="D71" s="133" t="s">
        <v>194</v>
      </c>
      <c r="E71" s="126" t="s">
        <v>76</v>
      </c>
      <c r="F71" s="126" t="s">
        <v>66</v>
      </c>
      <c r="G71" s="134">
        <v>536.63</v>
      </c>
      <c r="H71" s="134">
        <v>564.75</v>
      </c>
      <c r="I71" s="134">
        <v>565.88</v>
      </c>
      <c r="J71" s="134">
        <v>580.45000000000005</v>
      </c>
      <c r="K71" s="134" t="s">
        <v>52</v>
      </c>
      <c r="L71" s="134" t="s">
        <v>52</v>
      </c>
      <c r="M71" s="134" t="s">
        <v>52</v>
      </c>
      <c r="N71" s="134" t="s">
        <v>52</v>
      </c>
      <c r="O71" s="134" t="s">
        <v>52</v>
      </c>
      <c r="P71" s="134" t="s">
        <v>52</v>
      </c>
      <c r="Q71" s="134" t="s">
        <v>52</v>
      </c>
      <c r="R71" s="134" t="s">
        <v>52</v>
      </c>
      <c r="S71" s="134" t="s">
        <v>52</v>
      </c>
      <c r="T71" s="134" t="s">
        <v>52</v>
      </c>
      <c r="U71" s="135" t="s">
        <v>52</v>
      </c>
      <c r="V71" s="135" t="s">
        <v>52</v>
      </c>
      <c r="W71" s="135" t="s">
        <v>52</v>
      </c>
      <c r="X71" s="135" t="s">
        <v>52</v>
      </c>
      <c r="Y71" s="135" t="s">
        <v>52</v>
      </c>
      <c r="Z71" s="135" t="s">
        <v>52</v>
      </c>
      <c r="AA71" s="135" t="s">
        <v>52</v>
      </c>
      <c r="AB71" s="135" t="s">
        <v>52</v>
      </c>
      <c r="AC71" s="135" t="s">
        <v>52</v>
      </c>
      <c r="AD71" s="135" t="s">
        <v>52</v>
      </c>
      <c r="AE71" s="135" t="s">
        <v>52</v>
      </c>
      <c r="AF71" s="135" t="s">
        <v>52</v>
      </c>
      <c r="AG71" s="135" t="s">
        <v>52</v>
      </c>
      <c r="AH71" s="134" t="s">
        <v>52</v>
      </c>
      <c r="AI71" s="134" t="s">
        <v>52</v>
      </c>
      <c r="AJ71" s="134" t="s">
        <v>52</v>
      </c>
      <c r="AK71" s="134" t="s">
        <v>52</v>
      </c>
      <c r="AL71" s="134" t="s">
        <v>52</v>
      </c>
      <c r="AM71" s="121"/>
    </row>
    <row r="72" spans="1:39" ht="16" x14ac:dyDescent="0.15">
      <c r="A72" s="126" t="s">
        <v>342</v>
      </c>
      <c r="B72" s="126" t="s">
        <v>343</v>
      </c>
      <c r="C72" s="126" t="s">
        <v>344</v>
      </c>
      <c r="D72" s="133" t="s">
        <v>94</v>
      </c>
      <c r="E72" s="126" t="s">
        <v>78</v>
      </c>
      <c r="F72" s="126" t="s">
        <v>66</v>
      </c>
      <c r="G72" s="134" t="s">
        <v>52</v>
      </c>
      <c r="H72" s="134" t="s">
        <v>52</v>
      </c>
      <c r="I72" s="134" t="s">
        <v>52</v>
      </c>
      <c r="J72" s="134" t="s">
        <v>52</v>
      </c>
      <c r="K72" s="134">
        <v>599.24</v>
      </c>
      <c r="L72" s="134">
        <v>652.34</v>
      </c>
      <c r="M72" s="134">
        <v>698</v>
      </c>
      <c r="N72" s="134">
        <v>780.96</v>
      </c>
      <c r="O72" s="134">
        <v>828.11</v>
      </c>
      <c r="P72" s="134">
        <v>922.63</v>
      </c>
      <c r="Q72" s="134">
        <v>1074.1600000000001</v>
      </c>
      <c r="R72" s="134">
        <v>1162.3</v>
      </c>
      <c r="S72" s="134">
        <v>1218.57</v>
      </c>
      <c r="T72" s="134">
        <v>1278.3900000000001</v>
      </c>
      <c r="U72" s="135">
        <v>1341.63</v>
      </c>
      <c r="V72" s="135">
        <v>1396.12</v>
      </c>
      <c r="W72" s="135">
        <v>1446.82</v>
      </c>
      <c r="X72" s="135">
        <v>1483.05</v>
      </c>
      <c r="Y72" s="135">
        <v>1483.05</v>
      </c>
      <c r="Z72" s="135">
        <v>1483.15</v>
      </c>
      <c r="AA72" s="135">
        <v>1508.09</v>
      </c>
      <c r="AB72" s="135">
        <v>1537.98</v>
      </c>
      <c r="AC72" s="135">
        <v>1568.52</v>
      </c>
      <c r="AD72" s="135">
        <v>1628.48</v>
      </c>
      <c r="AE72" s="135">
        <v>1704.63</v>
      </c>
      <c r="AF72" s="135">
        <v>1806.78</v>
      </c>
      <c r="AG72" s="135">
        <v>1879.8700000000001</v>
      </c>
      <c r="AH72" s="134">
        <v>1955.41</v>
      </c>
      <c r="AI72" s="134">
        <v>2055.1</v>
      </c>
      <c r="AJ72" s="134">
        <v>2119.1999999999998</v>
      </c>
      <c r="AK72" s="134">
        <v>2228.83</v>
      </c>
      <c r="AL72" s="134">
        <v>2339.02</v>
      </c>
      <c r="AM72" s="121"/>
    </row>
    <row r="73" spans="1:39" ht="16" x14ac:dyDescent="0.15">
      <c r="A73" s="126" t="s">
        <v>347</v>
      </c>
      <c r="B73" s="126" t="s">
        <v>348</v>
      </c>
      <c r="C73" s="126" t="s">
        <v>349</v>
      </c>
      <c r="D73" s="133" t="s">
        <v>94</v>
      </c>
      <c r="E73" s="126" t="s">
        <v>78</v>
      </c>
      <c r="F73" s="126" t="s">
        <v>64</v>
      </c>
      <c r="G73" s="134">
        <v>698.63</v>
      </c>
      <c r="H73" s="134">
        <v>733.5</v>
      </c>
      <c r="I73" s="134">
        <v>769.5</v>
      </c>
      <c r="J73" s="134">
        <v>871.46</v>
      </c>
      <c r="K73" s="134">
        <v>914.91</v>
      </c>
      <c r="L73" s="134">
        <v>986.39</v>
      </c>
      <c r="M73" s="134">
        <v>992.15</v>
      </c>
      <c r="N73" s="134">
        <v>999.12</v>
      </c>
      <c r="O73" s="134">
        <v>1004.19</v>
      </c>
      <c r="P73" s="134">
        <v>1070.82</v>
      </c>
      <c r="Q73" s="134">
        <v>1170.5999999999999</v>
      </c>
      <c r="R73" s="134">
        <v>1235.26</v>
      </c>
      <c r="S73" s="134">
        <v>1296.27</v>
      </c>
      <c r="T73" s="134">
        <v>1359.98</v>
      </c>
      <c r="U73" s="135">
        <v>1423.79</v>
      </c>
      <c r="V73" s="135">
        <v>1482.33</v>
      </c>
      <c r="W73" s="135">
        <v>1532.59</v>
      </c>
      <c r="X73" s="135">
        <v>1567.36</v>
      </c>
      <c r="Y73" s="135">
        <v>1567.36</v>
      </c>
      <c r="Z73" s="135">
        <v>1569.75</v>
      </c>
      <c r="AA73" s="135">
        <v>1597.3</v>
      </c>
      <c r="AB73" s="135">
        <v>1628.54</v>
      </c>
      <c r="AC73" s="135">
        <v>1660.39</v>
      </c>
      <c r="AD73" s="135">
        <v>1721.25</v>
      </c>
      <c r="AE73" s="135">
        <v>1799.75</v>
      </c>
      <c r="AF73" s="135">
        <v>1891.1</v>
      </c>
      <c r="AG73" s="135">
        <v>1982.11</v>
      </c>
      <c r="AH73" s="134">
        <v>2061.0299999999997</v>
      </c>
      <c r="AI73" s="134">
        <v>2163.65</v>
      </c>
      <c r="AJ73" s="134">
        <v>2230.37</v>
      </c>
      <c r="AK73" s="134">
        <v>2345.2399999999998</v>
      </c>
      <c r="AL73" s="134">
        <v>2460.3200000000002</v>
      </c>
      <c r="AM73" s="121"/>
    </row>
    <row r="74" spans="1:39" ht="16" x14ac:dyDescent="0.15">
      <c r="A74" s="126" t="s">
        <v>350</v>
      </c>
      <c r="B74" s="126" t="s">
        <v>351</v>
      </c>
      <c r="C74" s="126" t="s">
        <v>352</v>
      </c>
      <c r="D74" s="133" t="s">
        <v>94</v>
      </c>
      <c r="E74" s="126" t="s">
        <v>76</v>
      </c>
      <c r="F74" s="126" t="s">
        <v>1828</v>
      </c>
      <c r="G74" s="134">
        <v>506.25</v>
      </c>
      <c r="H74" s="134">
        <v>524.25</v>
      </c>
      <c r="I74" s="134">
        <v>562.5</v>
      </c>
      <c r="J74" s="134">
        <v>574.72</v>
      </c>
      <c r="K74" s="134">
        <v>601.91999999999996</v>
      </c>
      <c r="L74" s="134">
        <v>699.44</v>
      </c>
      <c r="M74" s="134">
        <v>771.16</v>
      </c>
      <c r="N74" s="134">
        <v>822.84</v>
      </c>
      <c r="O74" s="134">
        <v>882.47</v>
      </c>
      <c r="P74" s="134">
        <v>977.01</v>
      </c>
      <c r="Q74" s="134">
        <v>1128.99</v>
      </c>
      <c r="R74" s="134">
        <v>1205.9000000000001</v>
      </c>
      <c r="S74" s="134">
        <v>1245.69</v>
      </c>
      <c r="T74" s="134">
        <v>1308.1400000000001</v>
      </c>
      <c r="U74" s="135">
        <v>1371.91</v>
      </c>
      <c r="V74" s="135">
        <v>1431.45</v>
      </c>
      <c r="W74" s="135">
        <v>1474.6</v>
      </c>
      <c r="X74" s="135">
        <v>1505.62</v>
      </c>
      <c r="Y74" s="135">
        <v>1506.67</v>
      </c>
      <c r="Z74" s="135">
        <v>1513.95</v>
      </c>
      <c r="AA74" s="135">
        <v>1518.5</v>
      </c>
      <c r="AB74" s="135">
        <v>1526.65</v>
      </c>
      <c r="AC74" s="135">
        <v>1533.03</v>
      </c>
      <c r="AD74" s="135">
        <v>1585.68</v>
      </c>
      <c r="AE74" s="135">
        <v>1656.21</v>
      </c>
      <c r="AF74" s="135">
        <v>1750.7199999999998</v>
      </c>
      <c r="AG74" s="135">
        <v>1817.05</v>
      </c>
      <c r="AH74" s="134">
        <v>1890.53</v>
      </c>
      <c r="AI74" s="134">
        <v>1969.03</v>
      </c>
      <c r="AJ74" s="134">
        <v>2027.1</v>
      </c>
      <c r="AK74" s="134">
        <v>2120.75</v>
      </c>
      <c r="AL74" s="134">
        <v>2224.9699999999998</v>
      </c>
      <c r="AM74" s="121"/>
    </row>
    <row r="75" spans="1:39" ht="16" x14ac:dyDescent="0.15">
      <c r="A75" s="126" t="s">
        <v>353</v>
      </c>
      <c r="B75" s="126" t="s">
        <v>354</v>
      </c>
      <c r="C75" s="126" t="s">
        <v>355</v>
      </c>
      <c r="D75" s="133" t="s">
        <v>94</v>
      </c>
      <c r="E75" s="126" t="s">
        <v>227</v>
      </c>
      <c r="F75" s="126" t="s">
        <v>72</v>
      </c>
      <c r="G75" s="134">
        <v>509.63</v>
      </c>
      <c r="H75" s="134">
        <v>472.5</v>
      </c>
      <c r="I75" s="134">
        <v>496.13</v>
      </c>
      <c r="J75" s="134">
        <v>540</v>
      </c>
      <c r="K75" s="134">
        <v>580.5</v>
      </c>
      <c r="L75" s="134">
        <v>609.57000000000005</v>
      </c>
      <c r="M75" s="134">
        <v>669.96</v>
      </c>
      <c r="N75" s="134">
        <v>735.66</v>
      </c>
      <c r="O75" s="134">
        <v>826.38</v>
      </c>
      <c r="P75" s="134">
        <v>880.11</v>
      </c>
      <c r="Q75" s="134">
        <v>972.99</v>
      </c>
      <c r="R75" s="134">
        <v>1040.49</v>
      </c>
      <c r="S75" s="134">
        <v>1092.96</v>
      </c>
      <c r="T75" s="134">
        <v>1160.28</v>
      </c>
      <c r="U75" s="135">
        <v>1217.6099999999999</v>
      </c>
      <c r="V75" s="135">
        <v>1263.1500000000001</v>
      </c>
      <c r="W75" s="135">
        <v>1288.98</v>
      </c>
      <c r="X75" s="135">
        <v>1301.1300000000001</v>
      </c>
      <c r="Y75" s="135">
        <v>1301.1300000000001</v>
      </c>
      <c r="Z75" s="135">
        <v>1298.03</v>
      </c>
      <c r="AA75" s="135">
        <v>1313.07</v>
      </c>
      <c r="AB75" s="135">
        <v>1309.07</v>
      </c>
      <c r="AC75" s="135">
        <v>1325.14</v>
      </c>
      <c r="AD75" s="135">
        <v>1347.27</v>
      </c>
      <c r="AE75" s="135">
        <v>1394.04</v>
      </c>
      <c r="AF75" s="135">
        <v>1452.71</v>
      </c>
      <c r="AG75" s="135">
        <v>1536.77</v>
      </c>
      <c r="AH75" s="134">
        <v>1596.84</v>
      </c>
      <c r="AI75" s="134">
        <v>1691.52</v>
      </c>
      <c r="AJ75" s="134">
        <v>1736.72</v>
      </c>
      <c r="AK75" s="134">
        <v>1842.19</v>
      </c>
      <c r="AL75" s="134">
        <v>1949.71</v>
      </c>
      <c r="AM75" s="121"/>
    </row>
    <row r="76" spans="1:39" ht="16" x14ac:dyDescent="0.15">
      <c r="A76" s="126" t="s">
        <v>356</v>
      </c>
      <c r="B76" s="126" t="s">
        <v>357</v>
      </c>
      <c r="C76" s="126" t="s">
        <v>358</v>
      </c>
      <c r="D76" s="133" t="s">
        <v>94</v>
      </c>
      <c r="E76" s="126" t="s">
        <v>76</v>
      </c>
      <c r="F76" s="126" t="s">
        <v>70</v>
      </c>
      <c r="G76" s="134">
        <v>509.63</v>
      </c>
      <c r="H76" s="134">
        <v>535.5</v>
      </c>
      <c r="I76" s="134">
        <v>543.38</v>
      </c>
      <c r="J76" s="134">
        <v>574.29</v>
      </c>
      <c r="K76" s="134">
        <v>603.53</v>
      </c>
      <c r="L76" s="134">
        <v>660.78</v>
      </c>
      <c r="M76" s="134">
        <v>721.4</v>
      </c>
      <c r="N76" s="134">
        <v>791.13</v>
      </c>
      <c r="O76" s="134">
        <v>867.77</v>
      </c>
      <c r="P76" s="134">
        <v>977.57</v>
      </c>
      <c r="Q76" s="134">
        <v>1095.1600000000001</v>
      </c>
      <c r="R76" s="134">
        <v>1179.32</v>
      </c>
      <c r="S76" s="134">
        <v>1228.46</v>
      </c>
      <c r="T76" s="134">
        <v>1289.3699999999999</v>
      </c>
      <c r="U76" s="135">
        <v>1354.56</v>
      </c>
      <c r="V76" s="135">
        <v>1415.82</v>
      </c>
      <c r="W76" s="135">
        <v>1464.37</v>
      </c>
      <c r="X76" s="135">
        <v>1502.04</v>
      </c>
      <c r="Y76" s="135">
        <v>1502.44</v>
      </c>
      <c r="Z76" s="135">
        <v>1502.57</v>
      </c>
      <c r="AA76" s="135">
        <v>1508.66</v>
      </c>
      <c r="AB76" s="135">
        <v>1538.06</v>
      </c>
      <c r="AC76" s="135">
        <v>1563.65</v>
      </c>
      <c r="AD76" s="135">
        <v>1617.87</v>
      </c>
      <c r="AE76" s="135">
        <v>1658.2699999999998</v>
      </c>
      <c r="AF76" s="135">
        <v>1732.0100000000002</v>
      </c>
      <c r="AG76" s="135">
        <v>1809.57</v>
      </c>
      <c r="AH76" s="134">
        <v>1875.82</v>
      </c>
      <c r="AI76" s="134">
        <v>1933</v>
      </c>
      <c r="AJ76" s="134">
        <v>2002.42</v>
      </c>
      <c r="AK76" s="134">
        <v>2097.25</v>
      </c>
      <c r="AL76" s="134">
        <v>2195.85</v>
      </c>
      <c r="AM76" s="121"/>
    </row>
    <row r="77" spans="1:39" ht="16" x14ac:dyDescent="0.15">
      <c r="A77" s="126" t="s">
        <v>359</v>
      </c>
      <c r="B77" s="126" t="s">
        <v>360</v>
      </c>
      <c r="C77" s="126" t="s">
        <v>361</v>
      </c>
      <c r="D77" s="133" t="s">
        <v>94</v>
      </c>
      <c r="E77" s="126" t="s">
        <v>76</v>
      </c>
      <c r="F77" s="126" t="s">
        <v>1828</v>
      </c>
      <c r="G77" s="134">
        <v>527.63</v>
      </c>
      <c r="H77" s="134">
        <v>529.88</v>
      </c>
      <c r="I77" s="134">
        <v>538.88</v>
      </c>
      <c r="J77" s="134">
        <v>558.73</v>
      </c>
      <c r="K77" s="134">
        <v>591.26</v>
      </c>
      <c r="L77" s="134">
        <v>663.61</v>
      </c>
      <c r="M77" s="134">
        <v>722.99</v>
      </c>
      <c r="N77" s="134">
        <v>759.42</v>
      </c>
      <c r="O77" s="134">
        <v>804.22</v>
      </c>
      <c r="P77" s="134">
        <v>879</v>
      </c>
      <c r="Q77" s="134">
        <v>1034.4100000000001</v>
      </c>
      <c r="R77" s="134">
        <v>1097.81</v>
      </c>
      <c r="S77" s="134">
        <v>1151.71</v>
      </c>
      <c r="T77" s="134">
        <v>1208.74</v>
      </c>
      <c r="U77" s="135">
        <v>1269</v>
      </c>
      <c r="V77" s="135">
        <v>1327.2</v>
      </c>
      <c r="W77" s="135">
        <v>1374.89</v>
      </c>
      <c r="X77" s="135">
        <v>1379.89</v>
      </c>
      <c r="Y77" s="135">
        <v>1379.89</v>
      </c>
      <c r="Z77" s="135">
        <v>1379.89</v>
      </c>
      <c r="AA77" s="135">
        <v>1379.89</v>
      </c>
      <c r="AB77" s="135">
        <v>1379.89</v>
      </c>
      <c r="AC77" s="135">
        <v>1402.15</v>
      </c>
      <c r="AD77" s="135">
        <v>1451.86</v>
      </c>
      <c r="AE77" s="135">
        <v>1521.07</v>
      </c>
      <c r="AF77" s="135">
        <v>1612.7</v>
      </c>
      <c r="AG77" s="135">
        <v>1681.18</v>
      </c>
      <c r="AH77" s="134">
        <v>1750.44</v>
      </c>
      <c r="AI77" s="134">
        <v>1826.87</v>
      </c>
      <c r="AJ77" s="134">
        <v>1900.55</v>
      </c>
      <c r="AK77" s="134">
        <v>1996.87</v>
      </c>
      <c r="AL77" s="134">
        <v>2094.9899999999998</v>
      </c>
      <c r="AM77" s="121"/>
    </row>
    <row r="78" spans="1:39" ht="16" x14ac:dyDescent="0.15">
      <c r="A78" s="126" t="s">
        <v>362</v>
      </c>
      <c r="B78" s="126" t="s">
        <v>363</v>
      </c>
      <c r="C78" s="126" t="s">
        <v>364</v>
      </c>
      <c r="D78" s="133" t="s">
        <v>94</v>
      </c>
      <c r="E78" s="126" t="s">
        <v>76</v>
      </c>
      <c r="F78" s="126" t="s">
        <v>60</v>
      </c>
      <c r="G78" s="134">
        <v>576</v>
      </c>
      <c r="H78" s="134">
        <v>657</v>
      </c>
      <c r="I78" s="134">
        <v>695.25</v>
      </c>
      <c r="J78" s="134">
        <v>716.29</v>
      </c>
      <c r="K78" s="134">
        <v>752.45</v>
      </c>
      <c r="L78" s="134">
        <v>836.86</v>
      </c>
      <c r="M78" s="134">
        <v>918.14</v>
      </c>
      <c r="N78" s="134">
        <v>975.45</v>
      </c>
      <c r="O78" s="134">
        <v>1033.79</v>
      </c>
      <c r="P78" s="134">
        <v>1134.3499999999999</v>
      </c>
      <c r="Q78" s="134">
        <v>1247.3</v>
      </c>
      <c r="R78" s="134">
        <v>1320.58</v>
      </c>
      <c r="S78" s="134">
        <v>1370.03</v>
      </c>
      <c r="T78" s="134">
        <v>1432.83</v>
      </c>
      <c r="U78" s="135">
        <v>1491.18</v>
      </c>
      <c r="V78" s="135">
        <v>1540.76</v>
      </c>
      <c r="W78" s="135">
        <v>1591.96</v>
      </c>
      <c r="X78" s="135">
        <v>1607.32</v>
      </c>
      <c r="Y78" s="135">
        <v>1607.39</v>
      </c>
      <c r="Z78" s="135">
        <v>1613.97</v>
      </c>
      <c r="AA78" s="135">
        <v>1617.06</v>
      </c>
      <c r="AB78" s="135">
        <v>1645.29</v>
      </c>
      <c r="AC78" s="135">
        <v>1674.46</v>
      </c>
      <c r="AD78" s="135">
        <v>1729.43</v>
      </c>
      <c r="AE78" s="135">
        <v>1796.5700000000002</v>
      </c>
      <c r="AF78" s="135">
        <v>1879.09</v>
      </c>
      <c r="AG78" s="135">
        <v>1963.0599999999997</v>
      </c>
      <c r="AH78" s="134">
        <v>2038.9899999999998</v>
      </c>
      <c r="AI78" s="134">
        <v>2107.34</v>
      </c>
      <c r="AJ78" s="134">
        <v>2187.64</v>
      </c>
      <c r="AK78" s="134">
        <v>2292.75</v>
      </c>
      <c r="AL78" s="134">
        <v>2401.09</v>
      </c>
      <c r="AM78" s="121"/>
    </row>
    <row r="79" spans="1:39" ht="16" x14ac:dyDescent="0.15">
      <c r="A79" s="126" t="s">
        <v>368</v>
      </c>
      <c r="B79" s="126" t="s">
        <v>369</v>
      </c>
      <c r="C79" s="126" t="s">
        <v>370</v>
      </c>
      <c r="D79" s="133" t="s">
        <v>94</v>
      </c>
      <c r="E79" s="126" t="s">
        <v>78</v>
      </c>
      <c r="F79" s="126" t="s">
        <v>66</v>
      </c>
      <c r="G79" s="134" t="s">
        <v>52</v>
      </c>
      <c r="H79" s="134" t="s">
        <v>52</v>
      </c>
      <c r="I79" s="134" t="s">
        <v>52</v>
      </c>
      <c r="J79" s="134" t="s">
        <v>52</v>
      </c>
      <c r="K79" s="134" t="s">
        <v>52</v>
      </c>
      <c r="L79" s="134" t="s">
        <v>52</v>
      </c>
      <c r="M79" s="134" t="s">
        <v>52</v>
      </c>
      <c r="N79" s="134" t="s">
        <v>52</v>
      </c>
      <c r="O79" s="134" t="s">
        <v>52</v>
      </c>
      <c r="P79" s="134" t="s">
        <v>52</v>
      </c>
      <c r="Q79" s="134" t="s">
        <v>52</v>
      </c>
      <c r="R79" s="134" t="s">
        <v>52</v>
      </c>
      <c r="S79" s="134" t="s">
        <v>52</v>
      </c>
      <c r="T79" s="134" t="s">
        <v>52</v>
      </c>
      <c r="U79" s="134" t="s">
        <v>52</v>
      </c>
      <c r="V79" s="134" t="s">
        <v>52</v>
      </c>
      <c r="W79" s="134" t="s">
        <v>52</v>
      </c>
      <c r="X79" s="134" t="s">
        <v>52</v>
      </c>
      <c r="Y79" s="134" t="s">
        <v>52</v>
      </c>
      <c r="Z79" s="134" t="s">
        <v>52</v>
      </c>
      <c r="AA79" s="134" t="s">
        <v>52</v>
      </c>
      <c r="AB79" s="134" t="s">
        <v>52</v>
      </c>
      <c r="AC79" s="134" t="s">
        <v>52</v>
      </c>
      <c r="AD79" s="134" t="s">
        <v>52</v>
      </c>
      <c r="AE79" s="134" t="s">
        <v>52</v>
      </c>
      <c r="AF79" s="134" t="s">
        <v>52</v>
      </c>
      <c r="AG79" s="134" t="s">
        <v>52</v>
      </c>
      <c r="AH79" s="134">
        <v>1902.84</v>
      </c>
      <c r="AI79" s="134">
        <v>1982.36</v>
      </c>
      <c r="AJ79" s="134">
        <v>2068.31</v>
      </c>
      <c r="AK79" s="134">
        <v>2176.85</v>
      </c>
      <c r="AL79" s="134">
        <v>2286.13</v>
      </c>
      <c r="AM79" s="121"/>
    </row>
    <row r="80" spans="1:39" ht="16" x14ac:dyDescent="0.15">
      <c r="A80" s="126" t="s">
        <v>374</v>
      </c>
      <c r="B80" s="126" t="s">
        <v>375</v>
      </c>
      <c r="C80" s="126" t="s">
        <v>376</v>
      </c>
      <c r="D80" s="133" t="s">
        <v>94</v>
      </c>
      <c r="E80" s="126" t="s">
        <v>76</v>
      </c>
      <c r="F80" s="126" t="s">
        <v>56</v>
      </c>
      <c r="G80" s="134">
        <v>627.75</v>
      </c>
      <c r="H80" s="134">
        <v>679.5</v>
      </c>
      <c r="I80" s="134">
        <v>700.88</v>
      </c>
      <c r="J80" s="134">
        <v>747.19</v>
      </c>
      <c r="K80" s="134">
        <v>791.17</v>
      </c>
      <c r="L80" s="134">
        <v>879.79</v>
      </c>
      <c r="M80" s="134">
        <v>948.24</v>
      </c>
      <c r="N80" s="134">
        <v>998.05</v>
      </c>
      <c r="O80" s="134">
        <v>1043.42</v>
      </c>
      <c r="P80" s="134">
        <v>1122.52</v>
      </c>
      <c r="Q80" s="134">
        <v>1227.6099999999999</v>
      </c>
      <c r="R80" s="134">
        <v>1290.23</v>
      </c>
      <c r="S80" s="134">
        <v>1329.4</v>
      </c>
      <c r="T80" s="134">
        <v>1389.61</v>
      </c>
      <c r="U80" s="135">
        <v>1462.61</v>
      </c>
      <c r="V80" s="135">
        <v>1515.5</v>
      </c>
      <c r="W80" s="135">
        <v>1566.72</v>
      </c>
      <c r="X80" s="135">
        <v>1577.21</v>
      </c>
      <c r="Y80" s="135">
        <v>1577.49</v>
      </c>
      <c r="Z80" s="135">
        <v>1581.2</v>
      </c>
      <c r="AA80" s="135">
        <v>1567.2</v>
      </c>
      <c r="AB80" s="135">
        <v>1597.1</v>
      </c>
      <c r="AC80" s="135">
        <v>1629.5</v>
      </c>
      <c r="AD80" s="135">
        <v>1683.7</v>
      </c>
      <c r="AE80" s="135">
        <v>1739.8300000000002</v>
      </c>
      <c r="AF80" s="135">
        <v>1836.0800000000002</v>
      </c>
      <c r="AG80" s="135">
        <v>1924.36</v>
      </c>
      <c r="AH80" s="134">
        <v>1995.9099999999999</v>
      </c>
      <c r="AI80" s="134">
        <v>2074.4299999999998</v>
      </c>
      <c r="AJ80" s="134">
        <v>2153.71</v>
      </c>
      <c r="AK80" s="134">
        <v>2243.8000000000002</v>
      </c>
      <c r="AL80" s="134">
        <v>2347.12</v>
      </c>
      <c r="AM80" s="121"/>
    </row>
    <row r="81" spans="1:39" ht="16" x14ac:dyDescent="0.15">
      <c r="A81" s="126" t="s">
        <v>377</v>
      </c>
      <c r="B81" s="126" t="s">
        <v>378</v>
      </c>
      <c r="C81" s="126" t="s">
        <v>379</v>
      </c>
      <c r="D81" s="133" t="s">
        <v>94</v>
      </c>
      <c r="E81" s="126" t="s">
        <v>74</v>
      </c>
      <c r="F81" s="126" t="s">
        <v>56</v>
      </c>
      <c r="G81" s="134">
        <v>607.5</v>
      </c>
      <c r="H81" s="134">
        <v>568.13</v>
      </c>
      <c r="I81" s="134">
        <v>622.13</v>
      </c>
      <c r="J81" s="134">
        <v>651.71</v>
      </c>
      <c r="K81" s="134">
        <v>710.78</v>
      </c>
      <c r="L81" s="134">
        <v>752.71</v>
      </c>
      <c r="M81" s="134">
        <v>811.2</v>
      </c>
      <c r="N81" s="134">
        <v>851.3</v>
      </c>
      <c r="O81" s="134">
        <v>910.89</v>
      </c>
      <c r="P81" s="134">
        <v>970.09</v>
      </c>
      <c r="Q81" s="134">
        <v>1083.5899999999999</v>
      </c>
      <c r="R81" s="134">
        <v>1116.96</v>
      </c>
      <c r="S81" s="134">
        <v>1172.27</v>
      </c>
      <c r="T81" s="134">
        <v>1228.54</v>
      </c>
      <c r="U81" s="135">
        <v>1288.71</v>
      </c>
      <c r="V81" s="135">
        <v>1337.33</v>
      </c>
      <c r="W81" s="135">
        <v>1404.08</v>
      </c>
      <c r="X81" s="135">
        <v>1456.73</v>
      </c>
      <c r="Y81" s="135">
        <v>1456.73</v>
      </c>
      <c r="Z81" s="135">
        <v>1456.73</v>
      </c>
      <c r="AA81" s="135">
        <v>1510.81</v>
      </c>
      <c r="AB81" s="135">
        <v>1513.78</v>
      </c>
      <c r="AC81" s="135">
        <v>1513.78</v>
      </c>
      <c r="AD81" s="135">
        <v>1571.29</v>
      </c>
      <c r="AE81" s="135">
        <v>1644.41</v>
      </c>
      <c r="AF81" s="135">
        <v>1748.89</v>
      </c>
      <c r="AG81" s="135">
        <v>1826.19</v>
      </c>
      <c r="AH81" s="134">
        <v>1911.3</v>
      </c>
      <c r="AI81" s="134">
        <v>2000.92</v>
      </c>
      <c r="AJ81" s="134">
        <v>2072.66</v>
      </c>
      <c r="AK81" s="134">
        <v>2179.56</v>
      </c>
      <c r="AL81" s="134">
        <v>2288.8000000000002</v>
      </c>
      <c r="AM81" s="121"/>
    </row>
    <row r="82" spans="1:39" ht="16" x14ac:dyDescent="0.15">
      <c r="A82" s="126" t="s">
        <v>380</v>
      </c>
      <c r="B82" s="126" t="s">
        <v>381</v>
      </c>
      <c r="C82" s="126" t="s">
        <v>382</v>
      </c>
      <c r="D82" s="133" t="s">
        <v>94</v>
      </c>
      <c r="E82" s="126" t="s">
        <v>74</v>
      </c>
      <c r="F82" s="126" t="s">
        <v>68</v>
      </c>
      <c r="G82" s="134">
        <v>614.25</v>
      </c>
      <c r="H82" s="134">
        <v>675</v>
      </c>
      <c r="I82" s="134">
        <v>694.13</v>
      </c>
      <c r="J82" s="134">
        <v>733.42</v>
      </c>
      <c r="K82" s="134">
        <v>778.38</v>
      </c>
      <c r="L82" s="134">
        <v>839.12</v>
      </c>
      <c r="M82" s="134">
        <v>876.19</v>
      </c>
      <c r="N82" s="134">
        <v>911.33</v>
      </c>
      <c r="O82" s="134">
        <v>958.5</v>
      </c>
      <c r="P82" s="134">
        <v>1018.46</v>
      </c>
      <c r="Q82" s="134">
        <v>1130.77</v>
      </c>
      <c r="R82" s="134">
        <v>1181.46</v>
      </c>
      <c r="S82" s="134">
        <v>1236.73</v>
      </c>
      <c r="T82" s="134">
        <v>1296.81</v>
      </c>
      <c r="U82" s="135">
        <v>1359.64</v>
      </c>
      <c r="V82" s="135">
        <v>1397.87</v>
      </c>
      <c r="W82" s="135">
        <v>1424.75</v>
      </c>
      <c r="X82" s="135">
        <v>1416.68</v>
      </c>
      <c r="Y82" s="135">
        <v>1416.68</v>
      </c>
      <c r="Z82" s="135">
        <v>1417.42</v>
      </c>
      <c r="AA82" s="135">
        <v>1452.2</v>
      </c>
      <c r="AB82" s="135">
        <v>1454.91</v>
      </c>
      <c r="AC82" s="135">
        <v>1458.8</v>
      </c>
      <c r="AD82" s="135">
        <v>1514.72</v>
      </c>
      <c r="AE82" s="135">
        <v>1584.18</v>
      </c>
      <c r="AF82" s="135">
        <v>1680.52</v>
      </c>
      <c r="AG82" s="135">
        <v>1750.1499999999999</v>
      </c>
      <c r="AH82" s="134">
        <v>1822.54</v>
      </c>
      <c r="AI82" s="134">
        <v>1916.45</v>
      </c>
      <c r="AJ82" s="134">
        <v>1980.83</v>
      </c>
      <c r="AK82" s="134">
        <v>2085.92</v>
      </c>
      <c r="AL82" s="134">
        <v>2190.39</v>
      </c>
      <c r="AM82" s="121"/>
    </row>
    <row r="83" spans="1:39" ht="16" x14ac:dyDescent="0.15">
      <c r="A83" s="126" t="s">
        <v>383</v>
      </c>
      <c r="B83" s="126" t="s">
        <v>384</v>
      </c>
      <c r="C83" s="126" t="s">
        <v>385</v>
      </c>
      <c r="D83" s="133" t="s">
        <v>94</v>
      </c>
      <c r="E83" s="126" t="s">
        <v>76</v>
      </c>
      <c r="F83" s="126" t="s">
        <v>1828</v>
      </c>
      <c r="G83" s="134">
        <v>574.88</v>
      </c>
      <c r="H83" s="134">
        <v>552.38</v>
      </c>
      <c r="I83" s="134">
        <v>587.25</v>
      </c>
      <c r="J83" s="134">
        <v>604.36</v>
      </c>
      <c r="K83" s="134">
        <v>634.33000000000004</v>
      </c>
      <c r="L83" s="134">
        <v>682.32</v>
      </c>
      <c r="M83" s="134">
        <v>737.49</v>
      </c>
      <c r="N83" s="134">
        <v>796.26</v>
      </c>
      <c r="O83" s="134">
        <v>850.11</v>
      </c>
      <c r="P83" s="134">
        <v>941.74</v>
      </c>
      <c r="Q83" s="134">
        <v>1037.3</v>
      </c>
      <c r="R83" s="134">
        <v>1120.21</v>
      </c>
      <c r="S83" s="134">
        <v>1166.52</v>
      </c>
      <c r="T83" s="134">
        <v>1223.21</v>
      </c>
      <c r="U83" s="135">
        <v>1283.08</v>
      </c>
      <c r="V83" s="135">
        <v>1345.94</v>
      </c>
      <c r="W83" s="135">
        <v>1400.82</v>
      </c>
      <c r="X83" s="135">
        <v>1441.78</v>
      </c>
      <c r="Y83" s="135">
        <v>1441.78</v>
      </c>
      <c r="Z83" s="135">
        <v>1479.04</v>
      </c>
      <c r="AA83" s="135">
        <v>1512.16</v>
      </c>
      <c r="AB83" s="135">
        <v>1540.84</v>
      </c>
      <c r="AC83" s="135">
        <v>1566.62</v>
      </c>
      <c r="AD83" s="135">
        <v>1597.54</v>
      </c>
      <c r="AE83" s="135">
        <v>1630.71</v>
      </c>
      <c r="AF83" s="135">
        <v>1709.06</v>
      </c>
      <c r="AG83" s="135">
        <v>1803.01</v>
      </c>
      <c r="AH83" s="134">
        <v>1866.42</v>
      </c>
      <c r="AI83" s="134">
        <v>1928.39</v>
      </c>
      <c r="AJ83" s="134">
        <v>2014.66</v>
      </c>
      <c r="AK83" s="134">
        <v>2126.16</v>
      </c>
      <c r="AL83" s="134">
        <v>2248.9499999999998</v>
      </c>
      <c r="AM83" s="121"/>
    </row>
    <row r="84" spans="1:39" ht="16" x14ac:dyDescent="0.15">
      <c r="A84" s="126" t="s">
        <v>398</v>
      </c>
      <c r="B84" s="126" t="s">
        <v>399</v>
      </c>
      <c r="C84" s="126" t="s">
        <v>400</v>
      </c>
      <c r="D84" s="133" t="s">
        <v>94</v>
      </c>
      <c r="E84" s="126" t="s">
        <v>401</v>
      </c>
      <c r="F84" s="126" t="s">
        <v>72</v>
      </c>
      <c r="G84" s="134">
        <v>717.75</v>
      </c>
      <c r="H84" s="134">
        <v>659.25</v>
      </c>
      <c r="I84" s="134">
        <v>687.38</v>
      </c>
      <c r="J84" s="134">
        <v>778.72</v>
      </c>
      <c r="K84" s="134">
        <v>800.07</v>
      </c>
      <c r="L84" s="134">
        <v>879.11</v>
      </c>
      <c r="M84" s="134">
        <v>896.71</v>
      </c>
      <c r="N84" s="134">
        <v>906.35</v>
      </c>
      <c r="O84" s="134">
        <v>950.04</v>
      </c>
      <c r="P84" s="134">
        <v>1006.17</v>
      </c>
      <c r="Q84" s="134">
        <v>1157.54</v>
      </c>
      <c r="R84" s="134">
        <v>1200.46</v>
      </c>
      <c r="S84" s="134">
        <v>1232.68</v>
      </c>
      <c r="T84" s="134">
        <v>1285.46</v>
      </c>
      <c r="U84" s="135">
        <v>1300.74</v>
      </c>
      <c r="V84" s="135">
        <v>1331.58</v>
      </c>
      <c r="W84" s="135">
        <v>1331.58</v>
      </c>
      <c r="X84" s="135">
        <v>1331.59</v>
      </c>
      <c r="Y84" s="135">
        <v>1331.59</v>
      </c>
      <c r="Z84" s="135">
        <v>1328.49</v>
      </c>
      <c r="AA84" s="135">
        <v>1324.77</v>
      </c>
      <c r="AB84" s="135">
        <v>1320.77</v>
      </c>
      <c r="AC84" s="135">
        <v>1337.1</v>
      </c>
      <c r="AD84" s="135">
        <v>1359.66</v>
      </c>
      <c r="AE84" s="135">
        <v>1417.75</v>
      </c>
      <c r="AF84" s="135">
        <v>1488.72</v>
      </c>
      <c r="AG84" s="135">
        <v>1562.6299999999999</v>
      </c>
      <c r="AH84" s="134">
        <v>1623.73</v>
      </c>
      <c r="AI84" s="134">
        <v>1719.77</v>
      </c>
      <c r="AJ84" s="134">
        <v>1792.22</v>
      </c>
      <c r="AK84" s="134">
        <v>1900.46</v>
      </c>
      <c r="AL84" s="134">
        <v>2010.87</v>
      </c>
      <c r="AM84" s="121"/>
    </row>
    <row r="85" spans="1:39" ht="16" x14ac:dyDescent="0.15">
      <c r="A85" s="126" t="s">
        <v>402</v>
      </c>
      <c r="B85" s="126" t="s">
        <v>403</v>
      </c>
      <c r="C85" s="126" t="s">
        <v>404</v>
      </c>
      <c r="D85" s="133" t="s">
        <v>94</v>
      </c>
      <c r="E85" s="126" t="s">
        <v>76</v>
      </c>
      <c r="F85" s="126" t="s">
        <v>70</v>
      </c>
      <c r="G85" s="134">
        <v>573.75</v>
      </c>
      <c r="H85" s="134">
        <v>595.13</v>
      </c>
      <c r="I85" s="134">
        <v>592.88</v>
      </c>
      <c r="J85" s="134">
        <v>633.45000000000005</v>
      </c>
      <c r="K85" s="134">
        <v>671.81</v>
      </c>
      <c r="L85" s="134">
        <v>722.5</v>
      </c>
      <c r="M85" s="134">
        <v>783.11</v>
      </c>
      <c r="N85" s="134">
        <v>830.02</v>
      </c>
      <c r="O85" s="134">
        <v>908.12</v>
      </c>
      <c r="P85" s="134">
        <v>962.72</v>
      </c>
      <c r="Q85" s="134">
        <v>1108.4100000000001</v>
      </c>
      <c r="R85" s="134">
        <v>1186.1600000000001</v>
      </c>
      <c r="S85" s="134">
        <v>1241.49</v>
      </c>
      <c r="T85" s="134">
        <v>1299.68</v>
      </c>
      <c r="U85" s="135">
        <v>1362.18</v>
      </c>
      <c r="V85" s="135">
        <v>1415.07</v>
      </c>
      <c r="W85" s="135">
        <v>1458.43</v>
      </c>
      <c r="X85" s="135">
        <v>1490.19</v>
      </c>
      <c r="Y85" s="135">
        <v>1490.34</v>
      </c>
      <c r="Z85" s="135">
        <v>1490.29</v>
      </c>
      <c r="AA85" s="135">
        <v>1494.92</v>
      </c>
      <c r="AB85" s="135">
        <v>1494.75</v>
      </c>
      <c r="AC85" s="135">
        <v>1515.94</v>
      </c>
      <c r="AD85" s="135">
        <v>1563.52</v>
      </c>
      <c r="AE85" s="135">
        <v>1627.6</v>
      </c>
      <c r="AF85" s="135">
        <v>1713.55</v>
      </c>
      <c r="AG85" s="135">
        <v>1779.42</v>
      </c>
      <c r="AH85" s="134">
        <v>1845.27</v>
      </c>
      <c r="AI85" s="134">
        <v>1930.81</v>
      </c>
      <c r="AJ85" s="134">
        <v>1988.07</v>
      </c>
      <c r="AK85" s="134">
        <v>2081.42</v>
      </c>
      <c r="AL85" s="134">
        <v>2178.08</v>
      </c>
      <c r="AM85" s="121"/>
    </row>
    <row r="86" spans="1:39" ht="16" x14ac:dyDescent="0.15">
      <c r="A86" s="126" t="s">
        <v>405</v>
      </c>
      <c r="B86" s="126" t="s">
        <v>406</v>
      </c>
      <c r="C86" s="126" t="s">
        <v>407</v>
      </c>
      <c r="D86" s="133" t="s">
        <v>94</v>
      </c>
      <c r="E86" s="126" t="s">
        <v>76</v>
      </c>
      <c r="F86" s="126" t="s">
        <v>66</v>
      </c>
      <c r="G86" s="134">
        <v>544.5</v>
      </c>
      <c r="H86" s="134">
        <v>576</v>
      </c>
      <c r="I86" s="134">
        <v>588.38</v>
      </c>
      <c r="J86" s="134">
        <v>610.79</v>
      </c>
      <c r="K86" s="134">
        <v>636.75</v>
      </c>
      <c r="L86" s="134">
        <v>700.02</v>
      </c>
      <c r="M86" s="134">
        <v>756.37</v>
      </c>
      <c r="N86" s="134">
        <v>816.26</v>
      </c>
      <c r="O86" s="134">
        <v>868.52</v>
      </c>
      <c r="P86" s="134">
        <v>955.56</v>
      </c>
      <c r="Q86" s="134">
        <v>1082.79</v>
      </c>
      <c r="R86" s="134">
        <v>1157.79</v>
      </c>
      <c r="S86" s="134">
        <v>1202.01</v>
      </c>
      <c r="T86" s="134">
        <v>1258.3399999999999</v>
      </c>
      <c r="U86" s="135">
        <v>1316.86</v>
      </c>
      <c r="V86" s="135">
        <v>1371.81</v>
      </c>
      <c r="W86" s="135">
        <v>1412.37</v>
      </c>
      <c r="X86" s="135">
        <v>1443.99</v>
      </c>
      <c r="Y86" s="135">
        <v>1444.31</v>
      </c>
      <c r="Z86" s="135">
        <v>1444.61</v>
      </c>
      <c r="AA86" s="135">
        <v>1451.88</v>
      </c>
      <c r="AB86" s="135">
        <v>1479.87</v>
      </c>
      <c r="AC86" s="135">
        <v>1509.21</v>
      </c>
      <c r="AD86" s="135">
        <v>1565.67</v>
      </c>
      <c r="AE86" s="135">
        <v>1622.8799999999999</v>
      </c>
      <c r="AF86" s="135">
        <v>1702.0800000000002</v>
      </c>
      <c r="AG86" s="135">
        <v>1797.3300000000002</v>
      </c>
      <c r="AH86" s="134">
        <v>1866.22</v>
      </c>
      <c r="AI86" s="134">
        <v>1955.91</v>
      </c>
      <c r="AJ86" s="134">
        <v>2014.71</v>
      </c>
      <c r="AK86" s="134">
        <v>2114.65</v>
      </c>
      <c r="AL86" s="134">
        <v>2214.9699999999998</v>
      </c>
      <c r="AM86" s="121"/>
    </row>
    <row r="87" spans="1:39" ht="17" x14ac:dyDescent="0.15">
      <c r="A87" s="126" t="s">
        <v>408</v>
      </c>
      <c r="B87" s="126" t="s">
        <v>409</v>
      </c>
      <c r="C87" s="126" t="s">
        <v>410</v>
      </c>
      <c r="D87" s="133" t="s">
        <v>194</v>
      </c>
      <c r="E87" s="126" t="s">
        <v>76</v>
      </c>
      <c r="F87" s="126" t="s">
        <v>64</v>
      </c>
      <c r="G87" s="134">
        <v>556.88</v>
      </c>
      <c r="H87" s="134">
        <v>577.13</v>
      </c>
      <c r="I87" s="134">
        <v>580.5</v>
      </c>
      <c r="J87" s="134">
        <v>608.28</v>
      </c>
      <c r="K87" s="134">
        <v>643.95000000000005</v>
      </c>
      <c r="L87" s="134">
        <v>702.97</v>
      </c>
      <c r="M87" s="134">
        <v>744.89</v>
      </c>
      <c r="N87" s="134">
        <v>817.32</v>
      </c>
      <c r="O87" s="134">
        <v>861.24</v>
      </c>
      <c r="P87" s="134">
        <v>941.25</v>
      </c>
      <c r="Q87" s="134">
        <v>1058.27</v>
      </c>
      <c r="R87" s="134">
        <v>1134.82</v>
      </c>
      <c r="S87" s="134">
        <v>1191.95</v>
      </c>
      <c r="T87" s="134">
        <v>1251.72</v>
      </c>
      <c r="U87" s="135">
        <v>1314.89</v>
      </c>
      <c r="V87" s="135">
        <v>1380.79</v>
      </c>
      <c r="W87" s="135" t="s">
        <v>52</v>
      </c>
      <c r="X87" s="135" t="s">
        <v>52</v>
      </c>
      <c r="Y87" s="135" t="s">
        <v>52</v>
      </c>
      <c r="Z87" s="135" t="s">
        <v>52</v>
      </c>
      <c r="AA87" s="135" t="s">
        <v>52</v>
      </c>
      <c r="AB87" s="135" t="s">
        <v>52</v>
      </c>
      <c r="AC87" s="135" t="s">
        <v>52</v>
      </c>
      <c r="AD87" s="135" t="s">
        <v>52</v>
      </c>
      <c r="AE87" s="135" t="s">
        <v>52</v>
      </c>
      <c r="AF87" s="135" t="s">
        <v>52</v>
      </c>
      <c r="AG87" s="135" t="s">
        <v>52</v>
      </c>
      <c r="AH87" s="134" t="s">
        <v>52</v>
      </c>
      <c r="AI87" s="134" t="s">
        <v>52</v>
      </c>
      <c r="AJ87" s="134" t="s">
        <v>52</v>
      </c>
      <c r="AK87" s="134" t="s">
        <v>52</v>
      </c>
      <c r="AL87" s="134" t="s">
        <v>52</v>
      </c>
      <c r="AM87" s="121"/>
    </row>
    <row r="88" spans="1:39" ht="16" x14ac:dyDescent="0.15">
      <c r="A88" s="126" t="s">
        <v>411</v>
      </c>
      <c r="B88" s="126" t="s">
        <v>412</v>
      </c>
      <c r="C88" s="126" t="s">
        <v>413</v>
      </c>
      <c r="D88" s="133" t="s">
        <v>194</v>
      </c>
      <c r="E88" s="126" t="s">
        <v>76</v>
      </c>
      <c r="F88" s="126" t="s">
        <v>56</v>
      </c>
      <c r="G88" s="134">
        <v>622.13</v>
      </c>
      <c r="H88" s="134">
        <v>649.13</v>
      </c>
      <c r="I88" s="134">
        <v>695.25</v>
      </c>
      <c r="J88" s="134">
        <v>733.49</v>
      </c>
      <c r="K88" s="134">
        <v>782.39</v>
      </c>
      <c r="L88" s="134">
        <v>843.6</v>
      </c>
      <c r="M88" s="134">
        <v>883.39</v>
      </c>
      <c r="N88" s="134">
        <v>927.84</v>
      </c>
      <c r="O88" s="134">
        <v>974.84</v>
      </c>
      <c r="P88" s="134">
        <v>1054.55</v>
      </c>
      <c r="Q88" s="134">
        <v>1185.1600000000001</v>
      </c>
      <c r="R88" s="134">
        <v>1247.6199999999999</v>
      </c>
      <c r="S88" s="134">
        <v>1301.55</v>
      </c>
      <c r="T88" s="134">
        <v>1363.54</v>
      </c>
      <c r="U88" s="135">
        <v>1429.94</v>
      </c>
      <c r="V88" s="135">
        <v>1486.54</v>
      </c>
      <c r="W88" s="135">
        <v>1530.1</v>
      </c>
      <c r="X88" s="135">
        <v>1561.42</v>
      </c>
      <c r="Y88" s="135">
        <v>1561.44</v>
      </c>
      <c r="Z88" s="135">
        <v>1568.49</v>
      </c>
      <c r="AA88" s="135">
        <v>1572.55</v>
      </c>
      <c r="AB88" s="135">
        <v>1577.23</v>
      </c>
      <c r="AC88" s="135">
        <v>1604.56</v>
      </c>
      <c r="AD88" s="135">
        <v>1661.3399999999997</v>
      </c>
      <c r="AE88" s="135">
        <v>1720.77</v>
      </c>
      <c r="AF88" s="135">
        <v>1790.0200000000002</v>
      </c>
      <c r="AG88" s="135">
        <v>1873</v>
      </c>
      <c r="AH88" s="134">
        <v>1943.32</v>
      </c>
      <c r="AI88" s="134">
        <v>2012.83</v>
      </c>
      <c r="AJ88" s="134">
        <v>2053.16</v>
      </c>
      <c r="AK88" s="134" t="s">
        <v>52</v>
      </c>
      <c r="AL88" s="134" t="s">
        <v>52</v>
      </c>
      <c r="AM88" s="121"/>
    </row>
    <row r="89" spans="1:39" ht="17" x14ac:dyDescent="0.15">
      <c r="A89" s="126" t="s">
        <v>414</v>
      </c>
      <c r="B89" s="126" t="s">
        <v>415</v>
      </c>
      <c r="C89" s="126" t="s">
        <v>416</v>
      </c>
      <c r="D89" s="133" t="s">
        <v>194</v>
      </c>
      <c r="E89" s="126" t="s">
        <v>76</v>
      </c>
      <c r="F89" s="126" t="s">
        <v>64</v>
      </c>
      <c r="G89" s="134">
        <v>573.75</v>
      </c>
      <c r="H89" s="134">
        <v>596.25</v>
      </c>
      <c r="I89" s="134">
        <v>600.75</v>
      </c>
      <c r="J89" s="134">
        <v>628.98</v>
      </c>
      <c r="K89" s="134">
        <v>652.54999999999995</v>
      </c>
      <c r="L89" s="134">
        <v>711.54</v>
      </c>
      <c r="M89" s="134">
        <v>755.78</v>
      </c>
      <c r="N89" s="134">
        <v>828.78</v>
      </c>
      <c r="O89" s="134">
        <v>872.35</v>
      </c>
      <c r="P89" s="134">
        <v>951.79</v>
      </c>
      <c r="Q89" s="134">
        <v>1055.07</v>
      </c>
      <c r="R89" s="134">
        <v>1136.3699999999999</v>
      </c>
      <c r="S89" s="134">
        <v>1193.44</v>
      </c>
      <c r="T89" s="134">
        <v>1252.67</v>
      </c>
      <c r="U89" s="135">
        <v>1313.91</v>
      </c>
      <c r="V89" s="135">
        <v>1379.27</v>
      </c>
      <c r="W89" s="135" t="s">
        <v>52</v>
      </c>
      <c r="X89" s="135" t="s">
        <v>52</v>
      </c>
      <c r="Y89" s="135" t="s">
        <v>52</v>
      </c>
      <c r="Z89" s="135" t="s">
        <v>52</v>
      </c>
      <c r="AA89" s="135" t="s">
        <v>52</v>
      </c>
      <c r="AB89" s="135" t="s">
        <v>52</v>
      </c>
      <c r="AC89" s="135" t="s">
        <v>52</v>
      </c>
      <c r="AD89" s="135" t="s">
        <v>52</v>
      </c>
      <c r="AE89" s="135" t="s">
        <v>52</v>
      </c>
      <c r="AF89" s="135" t="s">
        <v>52</v>
      </c>
      <c r="AG89" s="135" t="s">
        <v>52</v>
      </c>
      <c r="AH89" s="134" t="s">
        <v>52</v>
      </c>
      <c r="AI89" s="134" t="s">
        <v>52</v>
      </c>
      <c r="AJ89" s="134" t="s">
        <v>52</v>
      </c>
      <c r="AK89" s="134" t="s">
        <v>52</v>
      </c>
      <c r="AL89" s="134" t="s">
        <v>52</v>
      </c>
      <c r="AM89" s="121"/>
    </row>
    <row r="90" spans="1:39" ht="17" x14ac:dyDescent="0.15">
      <c r="A90" s="126" t="s">
        <v>417</v>
      </c>
      <c r="B90" s="126" t="s">
        <v>418</v>
      </c>
      <c r="C90" s="126" t="s">
        <v>419</v>
      </c>
      <c r="D90" s="133" t="s">
        <v>194</v>
      </c>
      <c r="E90" s="126" t="s">
        <v>76</v>
      </c>
      <c r="F90" s="126" t="s">
        <v>58</v>
      </c>
      <c r="G90" s="134">
        <v>641.25</v>
      </c>
      <c r="H90" s="134">
        <v>607.5</v>
      </c>
      <c r="I90" s="134">
        <v>651.38</v>
      </c>
      <c r="J90" s="134">
        <v>680.05</v>
      </c>
      <c r="K90" s="134">
        <v>738.42</v>
      </c>
      <c r="L90" s="134">
        <v>833.74</v>
      </c>
      <c r="M90" s="134">
        <v>908.15</v>
      </c>
      <c r="N90" s="134">
        <v>963.44</v>
      </c>
      <c r="O90" s="134">
        <v>1021.27</v>
      </c>
      <c r="P90" s="134">
        <v>1099.3</v>
      </c>
      <c r="Q90" s="134">
        <v>1234.44</v>
      </c>
      <c r="R90" s="134">
        <v>1291.8499999999999</v>
      </c>
      <c r="S90" s="134">
        <v>1351.53</v>
      </c>
      <c r="T90" s="134">
        <v>1378.88</v>
      </c>
      <c r="U90" s="135">
        <v>1406.28</v>
      </c>
      <c r="V90" s="135">
        <v>1425.84</v>
      </c>
      <c r="W90" s="135" t="s">
        <v>52</v>
      </c>
      <c r="X90" s="135" t="s">
        <v>52</v>
      </c>
      <c r="Y90" s="135" t="s">
        <v>52</v>
      </c>
      <c r="Z90" s="135" t="s">
        <v>52</v>
      </c>
      <c r="AA90" s="135" t="s">
        <v>52</v>
      </c>
      <c r="AB90" s="135" t="s">
        <v>52</v>
      </c>
      <c r="AC90" s="135" t="s">
        <v>52</v>
      </c>
      <c r="AD90" s="135" t="s">
        <v>52</v>
      </c>
      <c r="AE90" s="135" t="s">
        <v>52</v>
      </c>
      <c r="AF90" s="135" t="s">
        <v>52</v>
      </c>
      <c r="AG90" s="135" t="s">
        <v>52</v>
      </c>
      <c r="AH90" s="134" t="s">
        <v>52</v>
      </c>
      <c r="AI90" s="134" t="s">
        <v>52</v>
      </c>
      <c r="AJ90" s="134" t="s">
        <v>52</v>
      </c>
      <c r="AK90" s="134" t="s">
        <v>52</v>
      </c>
      <c r="AL90" s="134" t="s">
        <v>52</v>
      </c>
      <c r="AM90" s="121"/>
    </row>
    <row r="91" spans="1:39" ht="16" x14ac:dyDescent="0.15">
      <c r="A91" s="126" t="s">
        <v>420</v>
      </c>
      <c r="B91" s="126" t="s">
        <v>421</v>
      </c>
      <c r="C91" s="126" t="s">
        <v>422</v>
      </c>
      <c r="D91" s="133" t="s">
        <v>94</v>
      </c>
      <c r="E91" s="126" t="s">
        <v>76</v>
      </c>
      <c r="F91" s="126" t="s">
        <v>1828</v>
      </c>
      <c r="G91" s="134">
        <v>606.38</v>
      </c>
      <c r="H91" s="134">
        <v>590.63</v>
      </c>
      <c r="I91" s="134">
        <v>606.38</v>
      </c>
      <c r="J91" s="134">
        <v>636.84</v>
      </c>
      <c r="K91" s="134">
        <v>667.71</v>
      </c>
      <c r="L91" s="134">
        <v>747.36</v>
      </c>
      <c r="M91" s="134">
        <v>797.13</v>
      </c>
      <c r="N91" s="134">
        <v>863.91</v>
      </c>
      <c r="O91" s="134">
        <v>931.05</v>
      </c>
      <c r="P91" s="134">
        <v>1019.61</v>
      </c>
      <c r="Q91" s="134">
        <v>1173.8699999999999</v>
      </c>
      <c r="R91" s="134">
        <v>1237.23</v>
      </c>
      <c r="S91" s="134">
        <v>1279.08</v>
      </c>
      <c r="T91" s="134">
        <v>1329.03</v>
      </c>
      <c r="U91" s="135">
        <v>1393.1</v>
      </c>
      <c r="V91" s="135">
        <v>1451.9</v>
      </c>
      <c r="W91" s="135">
        <v>1490.7</v>
      </c>
      <c r="X91" s="135">
        <v>1523.28</v>
      </c>
      <c r="Y91" s="135">
        <v>1523.17</v>
      </c>
      <c r="Z91" s="135">
        <v>1527.77</v>
      </c>
      <c r="AA91" s="135">
        <v>1536.59</v>
      </c>
      <c r="AB91" s="135">
        <v>1539.4</v>
      </c>
      <c r="AC91" s="135">
        <v>1542.31</v>
      </c>
      <c r="AD91" s="135">
        <v>1596.53</v>
      </c>
      <c r="AE91" s="135">
        <v>1641.12</v>
      </c>
      <c r="AF91" s="135">
        <v>1719.6799999999998</v>
      </c>
      <c r="AG91" s="135">
        <v>1801.8300000000002</v>
      </c>
      <c r="AH91" s="134">
        <v>1864.9199999999998</v>
      </c>
      <c r="AI91" s="134">
        <v>1899.85</v>
      </c>
      <c r="AJ91" s="134">
        <v>1977.1</v>
      </c>
      <c r="AK91" s="134">
        <v>2054.48</v>
      </c>
      <c r="AL91" s="134">
        <v>2142.54</v>
      </c>
      <c r="AM91" s="121"/>
    </row>
    <row r="92" spans="1:39" ht="16" x14ac:dyDescent="0.15">
      <c r="A92" s="126" t="s">
        <v>423</v>
      </c>
      <c r="B92" s="126" t="s">
        <v>424</v>
      </c>
      <c r="C92" s="126" t="s">
        <v>425</v>
      </c>
      <c r="D92" s="133" t="s">
        <v>94</v>
      </c>
      <c r="E92" s="126" t="s">
        <v>78</v>
      </c>
      <c r="F92" s="126" t="s">
        <v>1828</v>
      </c>
      <c r="G92" s="134" t="s">
        <v>52</v>
      </c>
      <c r="H92" s="134" t="s">
        <v>52</v>
      </c>
      <c r="I92" s="134" t="s">
        <v>52</v>
      </c>
      <c r="J92" s="134" t="s">
        <v>52</v>
      </c>
      <c r="K92" s="134" t="s">
        <v>52</v>
      </c>
      <c r="L92" s="134" t="s">
        <v>52</v>
      </c>
      <c r="M92" s="134" t="s">
        <v>52</v>
      </c>
      <c r="N92" s="134" t="s">
        <v>52</v>
      </c>
      <c r="O92" s="134" t="s">
        <v>52</v>
      </c>
      <c r="P92" s="134" t="s">
        <v>52</v>
      </c>
      <c r="Q92" s="134" t="s">
        <v>52</v>
      </c>
      <c r="R92" s="134" t="s">
        <v>52</v>
      </c>
      <c r="S92" s="134" t="s">
        <v>52</v>
      </c>
      <c r="T92" s="134" t="s">
        <v>52</v>
      </c>
      <c r="U92" s="134" t="s">
        <v>52</v>
      </c>
      <c r="V92" s="134" t="s">
        <v>52</v>
      </c>
      <c r="W92" s="135">
        <v>1595.64</v>
      </c>
      <c r="X92" s="135">
        <v>1641.49</v>
      </c>
      <c r="Y92" s="135">
        <v>1641.18</v>
      </c>
      <c r="Z92" s="135">
        <v>1646.58</v>
      </c>
      <c r="AA92" s="135">
        <v>1652.21</v>
      </c>
      <c r="AB92" s="135">
        <v>1659.64</v>
      </c>
      <c r="AC92" s="135">
        <v>1665.95</v>
      </c>
      <c r="AD92" s="135">
        <v>1725.4399999999998</v>
      </c>
      <c r="AE92" s="135">
        <v>1795.33</v>
      </c>
      <c r="AF92" s="135">
        <v>1876.2199999999998</v>
      </c>
      <c r="AG92" s="135">
        <v>1921.2</v>
      </c>
      <c r="AH92" s="134">
        <v>1996.19</v>
      </c>
      <c r="AI92" s="134">
        <v>2093.0500000000002</v>
      </c>
      <c r="AJ92" s="134">
        <v>2142.09</v>
      </c>
      <c r="AK92" s="134">
        <v>2169.7600000000002</v>
      </c>
      <c r="AL92" s="134">
        <v>2275.5500000000002</v>
      </c>
      <c r="AM92" s="121"/>
    </row>
    <row r="93" spans="1:39" ht="16" x14ac:dyDescent="0.15">
      <c r="A93" s="126" t="s">
        <v>426</v>
      </c>
      <c r="B93" s="126" t="s">
        <v>427</v>
      </c>
      <c r="C93" s="126" t="s">
        <v>428</v>
      </c>
      <c r="D93" s="133" t="s">
        <v>94</v>
      </c>
      <c r="E93" s="126" t="s">
        <v>76</v>
      </c>
      <c r="F93" s="126" t="s">
        <v>60</v>
      </c>
      <c r="G93" s="134">
        <v>546.75</v>
      </c>
      <c r="H93" s="134">
        <v>583.88</v>
      </c>
      <c r="I93" s="134">
        <v>565.88</v>
      </c>
      <c r="J93" s="134">
        <v>616.88</v>
      </c>
      <c r="K93" s="134">
        <v>713.91</v>
      </c>
      <c r="L93" s="134">
        <v>761.1</v>
      </c>
      <c r="M93" s="134">
        <v>803.96</v>
      </c>
      <c r="N93" s="134">
        <v>858.89</v>
      </c>
      <c r="O93" s="134">
        <v>910.67</v>
      </c>
      <c r="P93" s="134">
        <v>1001.22</v>
      </c>
      <c r="Q93" s="134">
        <v>1089.78</v>
      </c>
      <c r="R93" s="134">
        <v>1175.04</v>
      </c>
      <c r="S93" s="134">
        <v>1208.98</v>
      </c>
      <c r="T93" s="134">
        <v>1257.57</v>
      </c>
      <c r="U93" s="135">
        <v>1312.76</v>
      </c>
      <c r="V93" s="135">
        <v>1382.05</v>
      </c>
      <c r="W93" s="135">
        <v>1424.15</v>
      </c>
      <c r="X93" s="135">
        <v>1459.27</v>
      </c>
      <c r="Y93" s="135">
        <v>1459.48</v>
      </c>
      <c r="Z93" s="135">
        <v>1464.91</v>
      </c>
      <c r="AA93" s="135">
        <v>1471.04</v>
      </c>
      <c r="AB93" s="135">
        <v>1475.5</v>
      </c>
      <c r="AC93" s="135">
        <v>1501.82</v>
      </c>
      <c r="AD93" s="135">
        <v>1556.31</v>
      </c>
      <c r="AE93" s="135">
        <v>1612.57</v>
      </c>
      <c r="AF93" s="135">
        <v>1709.02</v>
      </c>
      <c r="AG93" s="135">
        <v>1790.7700000000002</v>
      </c>
      <c r="AH93" s="134">
        <v>1859.8300000000002</v>
      </c>
      <c r="AI93" s="134">
        <v>1951.39</v>
      </c>
      <c r="AJ93" s="134">
        <v>2016.31</v>
      </c>
      <c r="AK93" s="134">
        <v>2118.69</v>
      </c>
      <c r="AL93" s="134">
        <v>2219.31</v>
      </c>
      <c r="AM93" s="121"/>
    </row>
    <row r="94" spans="1:39" ht="16" x14ac:dyDescent="0.15">
      <c r="A94" s="126" t="s">
        <v>429</v>
      </c>
      <c r="B94" s="126" t="s">
        <v>430</v>
      </c>
      <c r="C94" s="126" t="s">
        <v>431</v>
      </c>
      <c r="D94" s="133" t="s">
        <v>94</v>
      </c>
      <c r="E94" s="126" t="s">
        <v>76</v>
      </c>
      <c r="F94" s="126" t="s">
        <v>1828</v>
      </c>
      <c r="G94" s="134">
        <v>538.88</v>
      </c>
      <c r="H94" s="134">
        <v>544.5</v>
      </c>
      <c r="I94" s="134">
        <v>570.38</v>
      </c>
      <c r="J94" s="134">
        <v>606.38</v>
      </c>
      <c r="K94" s="134">
        <v>645.37</v>
      </c>
      <c r="L94" s="134">
        <v>731.02</v>
      </c>
      <c r="M94" s="134">
        <v>780.71</v>
      </c>
      <c r="N94" s="134">
        <v>842.32</v>
      </c>
      <c r="O94" s="134">
        <v>905.03</v>
      </c>
      <c r="P94" s="134">
        <v>987.07</v>
      </c>
      <c r="Q94" s="134">
        <v>1135.6300000000001</v>
      </c>
      <c r="R94" s="134">
        <v>1200.54</v>
      </c>
      <c r="S94" s="134">
        <v>1238.56</v>
      </c>
      <c r="T94" s="134">
        <v>1294.74</v>
      </c>
      <c r="U94" s="135">
        <v>1352.08</v>
      </c>
      <c r="V94" s="135">
        <v>1410.15</v>
      </c>
      <c r="W94" s="135">
        <v>1448.69</v>
      </c>
      <c r="X94" s="135">
        <v>1481.14</v>
      </c>
      <c r="Y94" s="135">
        <v>1481.04</v>
      </c>
      <c r="Z94" s="135">
        <v>1489.8</v>
      </c>
      <c r="AA94" s="135">
        <v>1498.35</v>
      </c>
      <c r="AB94" s="135">
        <v>1505.23</v>
      </c>
      <c r="AC94" s="135">
        <v>1508.17</v>
      </c>
      <c r="AD94" s="135">
        <v>1563.0700000000002</v>
      </c>
      <c r="AE94" s="135">
        <v>1610.68</v>
      </c>
      <c r="AF94" s="135">
        <v>1687.81</v>
      </c>
      <c r="AG94" s="135">
        <v>1767.9600000000003</v>
      </c>
      <c r="AH94" s="134">
        <v>1831.1899999999998</v>
      </c>
      <c r="AI94" s="134">
        <v>1867.21</v>
      </c>
      <c r="AJ94" s="134">
        <v>1945.76</v>
      </c>
      <c r="AK94" s="134">
        <v>2024.84</v>
      </c>
      <c r="AL94" s="134">
        <v>2122.14</v>
      </c>
      <c r="AM94" s="121"/>
    </row>
    <row r="95" spans="1:39" ht="16" x14ac:dyDescent="0.15">
      <c r="A95" s="126" t="s">
        <v>432</v>
      </c>
      <c r="B95" s="126" t="s">
        <v>433</v>
      </c>
      <c r="C95" s="126" t="s">
        <v>434</v>
      </c>
      <c r="D95" s="133" t="s">
        <v>94</v>
      </c>
      <c r="E95" s="126" t="s">
        <v>76</v>
      </c>
      <c r="F95" s="126" t="s">
        <v>64</v>
      </c>
      <c r="G95" s="134">
        <v>534.38</v>
      </c>
      <c r="H95" s="134">
        <v>586.13</v>
      </c>
      <c r="I95" s="134">
        <v>586.13</v>
      </c>
      <c r="J95" s="134">
        <v>597.9</v>
      </c>
      <c r="K95" s="134">
        <v>637.42999999999995</v>
      </c>
      <c r="L95" s="134">
        <v>705.47</v>
      </c>
      <c r="M95" s="134">
        <v>762.19</v>
      </c>
      <c r="N95" s="134">
        <v>833.25</v>
      </c>
      <c r="O95" s="134">
        <v>891.05</v>
      </c>
      <c r="P95" s="134">
        <v>973.23</v>
      </c>
      <c r="Q95" s="134">
        <v>1137.8599999999999</v>
      </c>
      <c r="R95" s="134">
        <v>1204.54</v>
      </c>
      <c r="S95" s="134">
        <v>1251.25</v>
      </c>
      <c r="T95" s="134">
        <v>1296.53</v>
      </c>
      <c r="U95" s="135">
        <v>1342.32</v>
      </c>
      <c r="V95" s="135">
        <v>1405.67</v>
      </c>
      <c r="W95" s="135">
        <v>1446.14</v>
      </c>
      <c r="X95" s="135">
        <v>1481.07</v>
      </c>
      <c r="Y95" s="135">
        <v>1481.2</v>
      </c>
      <c r="Z95" s="135">
        <v>1481.31</v>
      </c>
      <c r="AA95" s="135">
        <v>1485.56</v>
      </c>
      <c r="AB95" s="135">
        <v>1489.89</v>
      </c>
      <c r="AC95" s="135">
        <v>1490.04</v>
      </c>
      <c r="AD95" s="135">
        <v>1541.24</v>
      </c>
      <c r="AE95" s="135">
        <v>1595.72</v>
      </c>
      <c r="AF95" s="135">
        <v>1667.7</v>
      </c>
      <c r="AG95" s="135">
        <v>1759.78</v>
      </c>
      <c r="AH95" s="134">
        <v>1823.49</v>
      </c>
      <c r="AI95" s="134">
        <v>1906.22</v>
      </c>
      <c r="AJ95" s="134">
        <v>1964.26</v>
      </c>
      <c r="AK95" s="134">
        <v>2059.4299999999998</v>
      </c>
      <c r="AL95" s="134">
        <v>2156.86</v>
      </c>
      <c r="AM95" s="121"/>
    </row>
    <row r="96" spans="1:39" ht="16" x14ac:dyDescent="0.15">
      <c r="A96" s="126" t="s">
        <v>435</v>
      </c>
      <c r="B96" s="126" t="s">
        <v>436</v>
      </c>
      <c r="C96" s="126" t="s">
        <v>437</v>
      </c>
      <c r="D96" s="133" t="s">
        <v>94</v>
      </c>
      <c r="E96" s="126" t="s">
        <v>76</v>
      </c>
      <c r="F96" s="126" t="s">
        <v>66</v>
      </c>
      <c r="G96" s="134">
        <v>500.63</v>
      </c>
      <c r="H96" s="134">
        <v>499.5</v>
      </c>
      <c r="I96" s="134">
        <v>535.5</v>
      </c>
      <c r="J96" s="134">
        <v>586.69000000000005</v>
      </c>
      <c r="K96" s="134">
        <v>616.51</v>
      </c>
      <c r="L96" s="134">
        <v>686.03</v>
      </c>
      <c r="M96" s="134">
        <v>759.24</v>
      </c>
      <c r="N96" s="134">
        <v>830.34</v>
      </c>
      <c r="O96" s="134">
        <v>896.68</v>
      </c>
      <c r="P96" s="134">
        <v>977.87</v>
      </c>
      <c r="Q96" s="134">
        <v>1138.83</v>
      </c>
      <c r="R96" s="134">
        <v>1215.19</v>
      </c>
      <c r="S96" s="134">
        <v>1268.71</v>
      </c>
      <c r="T96" s="134">
        <v>1325.23</v>
      </c>
      <c r="U96" s="135">
        <v>1378.62</v>
      </c>
      <c r="V96" s="135">
        <v>1430.11</v>
      </c>
      <c r="W96" s="135">
        <v>1483.23</v>
      </c>
      <c r="X96" s="135">
        <v>1519.19</v>
      </c>
      <c r="Y96" s="135">
        <v>1519.23</v>
      </c>
      <c r="Z96" s="135">
        <v>1520.29</v>
      </c>
      <c r="AA96" s="135">
        <v>1546.9</v>
      </c>
      <c r="AB96" s="135">
        <v>1574.96</v>
      </c>
      <c r="AC96" s="135">
        <v>1604.3</v>
      </c>
      <c r="AD96" s="135">
        <v>1660.5700000000002</v>
      </c>
      <c r="AE96" s="135">
        <v>1730.3899999999999</v>
      </c>
      <c r="AF96" s="135">
        <v>1825.17</v>
      </c>
      <c r="AG96" s="135">
        <v>1898.84</v>
      </c>
      <c r="AH96" s="134">
        <v>1974.06</v>
      </c>
      <c r="AI96" s="134">
        <v>2040.9</v>
      </c>
      <c r="AJ96" s="134">
        <v>2137.84</v>
      </c>
      <c r="AK96" s="134">
        <v>2242.65</v>
      </c>
      <c r="AL96" s="134">
        <v>2351.0100000000002</v>
      </c>
      <c r="AM96" s="121"/>
    </row>
    <row r="97" spans="1:39" ht="16" x14ac:dyDescent="0.15">
      <c r="A97" s="126" t="s">
        <v>444</v>
      </c>
      <c r="B97" s="126" t="s">
        <v>445</v>
      </c>
      <c r="C97" s="126" t="s">
        <v>446</v>
      </c>
      <c r="D97" s="133" t="s">
        <v>94</v>
      </c>
      <c r="E97" s="126" t="s">
        <v>78</v>
      </c>
      <c r="F97" s="126" t="s">
        <v>56</v>
      </c>
      <c r="G97" s="134" t="s">
        <v>52</v>
      </c>
      <c r="H97" s="134" t="s">
        <v>52</v>
      </c>
      <c r="I97" s="134" t="s">
        <v>52</v>
      </c>
      <c r="J97" s="134" t="s">
        <v>52</v>
      </c>
      <c r="K97" s="134" t="s">
        <v>52</v>
      </c>
      <c r="L97" s="134" t="s">
        <v>52</v>
      </c>
      <c r="M97" s="134" t="s">
        <v>52</v>
      </c>
      <c r="N97" s="134" t="s">
        <v>52</v>
      </c>
      <c r="O97" s="134" t="s">
        <v>52</v>
      </c>
      <c r="P97" s="134" t="s">
        <v>52</v>
      </c>
      <c r="Q97" s="134" t="s">
        <v>52</v>
      </c>
      <c r="R97" s="134" t="s">
        <v>52</v>
      </c>
      <c r="S97" s="134" t="s">
        <v>52</v>
      </c>
      <c r="T97" s="134" t="s">
        <v>52</v>
      </c>
      <c r="U97" s="134" t="s">
        <v>52</v>
      </c>
      <c r="V97" s="134" t="s">
        <v>52</v>
      </c>
      <c r="W97" s="135">
        <v>1420.01</v>
      </c>
      <c r="X97" s="135">
        <v>1448.24</v>
      </c>
      <c r="Y97" s="135">
        <v>1450.74</v>
      </c>
      <c r="Z97" s="135">
        <v>1463.15</v>
      </c>
      <c r="AA97" s="135">
        <v>1470.29</v>
      </c>
      <c r="AB97" s="135">
        <v>1473.29</v>
      </c>
      <c r="AC97" s="135">
        <v>1482.72</v>
      </c>
      <c r="AD97" s="135">
        <v>1539.99</v>
      </c>
      <c r="AE97" s="135">
        <v>1610.44</v>
      </c>
      <c r="AF97" s="135">
        <v>1706.28</v>
      </c>
      <c r="AG97" s="135">
        <v>1777.26</v>
      </c>
      <c r="AH97" s="134">
        <v>1851.05</v>
      </c>
      <c r="AI97" s="134">
        <v>1944.45</v>
      </c>
      <c r="AJ97" s="134">
        <v>2003.6</v>
      </c>
      <c r="AK97" s="134">
        <v>2109.02</v>
      </c>
      <c r="AL97" s="134">
        <v>2217.19</v>
      </c>
      <c r="AM97" s="121"/>
    </row>
    <row r="98" spans="1:39" ht="16" x14ac:dyDescent="0.15">
      <c r="A98" s="126" t="s">
        <v>450</v>
      </c>
      <c r="B98" s="126" t="s">
        <v>451</v>
      </c>
      <c r="C98" s="126" t="s">
        <v>452</v>
      </c>
      <c r="D98" s="133" t="s">
        <v>94</v>
      </c>
      <c r="E98" s="126" t="s">
        <v>78</v>
      </c>
      <c r="F98" s="126" t="s">
        <v>56</v>
      </c>
      <c r="G98" s="134" t="s">
        <v>52</v>
      </c>
      <c r="H98" s="134" t="s">
        <v>52</v>
      </c>
      <c r="I98" s="134" t="s">
        <v>52</v>
      </c>
      <c r="J98" s="134" t="s">
        <v>52</v>
      </c>
      <c r="K98" s="134" t="s">
        <v>52</v>
      </c>
      <c r="L98" s="134" t="s">
        <v>52</v>
      </c>
      <c r="M98" s="134" t="s">
        <v>52</v>
      </c>
      <c r="N98" s="134" t="s">
        <v>52</v>
      </c>
      <c r="O98" s="134" t="s">
        <v>52</v>
      </c>
      <c r="P98" s="134" t="s">
        <v>52</v>
      </c>
      <c r="Q98" s="134" t="s">
        <v>52</v>
      </c>
      <c r="R98" s="134" t="s">
        <v>52</v>
      </c>
      <c r="S98" s="134" t="s">
        <v>52</v>
      </c>
      <c r="T98" s="134" t="s">
        <v>52</v>
      </c>
      <c r="U98" s="134" t="s">
        <v>52</v>
      </c>
      <c r="V98" s="134" t="s">
        <v>52</v>
      </c>
      <c r="W98" s="135">
        <v>1448.23</v>
      </c>
      <c r="X98" s="135">
        <v>1485.81</v>
      </c>
      <c r="Y98" s="135">
        <v>1485.9</v>
      </c>
      <c r="Z98" s="135">
        <v>1489.66</v>
      </c>
      <c r="AA98" s="135">
        <v>1518.33</v>
      </c>
      <c r="AB98" s="135">
        <v>1519.91</v>
      </c>
      <c r="AC98" s="135">
        <v>1525.07</v>
      </c>
      <c r="AD98" s="135">
        <v>1583.78</v>
      </c>
      <c r="AE98" s="135">
        <v>1644.71</v>
      </c>
      <c r="AF98" s="135">
        <v>1729.22</v>
      </c>
      <c r="AG98" s="135">
        <v>1829.19</v>
      </c>
      <c r="AH98" s="134">
        <v>1902.42</v>
      </c>
      <c r="AI98" s="134">
        <v>1998.41</v>
      </c>
      <c r="AJ98" s="134">
        <v>2061.04</v>
      </c>
      <c r="AK98" s="134">
        <v>2169.4499999999998</v>
      </c>
      <c r="AL98" s="134">
        <v>2277.08</v>
      </c>
      <c r="AM98" s="121"/>
    </row>
    <row r="99" spans="1:39" ht="17" x14ac:dyDescent="0.15">
      <c r="A99" s="126" t="s">
        <v>453</v>
      </c>
      <c r="B99" s="126" t="s">
        <v>454</v>
      </c>
      <c r="C99" s="126" t="s">
        <v>455</v>
      </c>
      <c r="D99" s="133" t="s">
        <v>194</v>
      </c>
      <c r="E99" s="126" t="s">
        <v>76</v>
      </c>
      <c r="F99" s="126" t="s">
        <v>56</v>
      </c>
      <c r="G99" s="134">
        <v>610.88</v>
      </c>
      <c r="H99" s="134">
        <v>609.75</v>
      </c>
      <c r="I99" s="134">
        <v>637.88</v>
      </c>
      <c r="J99" s="134">
        <v>671.73</v>
      </c>
      <c r="K99" s="134">
        <v>704.34</v>
      </c>
      <c r="L99" s="134">
        <v>825.78</v>
      </c>
      <c r="M99" s="134">
        <v>866.06</v>
      </c>
      <c r="N99" s="134">
        <v>923.65</v>
      </c>
      <c r="O99" s="134">
        <v>981.32</v>
      </c>
      <c r="P99" s="134">
        <v>1036.56</v>
      </c>
      <c r="Q99" s="134">
        <v>1138.27</v>
      </c>
      <c r="R99" s="134">
        <v>1198.3499999999999</v>
      </c>
      <c r="S99" s="134">
        <v>1238.1400000000001</v>
      </c>
      <c r="T99" s="134">
        <v>1298.74</v>
      </c>
      <c r="U99" s="135">
        <v>1360.59</v>
      </c>
      <c r="V99" s="135">
        <v>1422.03</v>
      </c>
      <c r="W99" s="135" t="s">
        <v>52</v>
      </c>
      <c r="X99" s="135" t="s">
        <v>52</v>
      </c>
      <c r="Y99" s="135" t="s">
        <v>52</v>
      </c>
      <c r="Z99" s="135" t="s">
        <v>52</v>
      </c>
      <c r="AA99" s="135" t="s">
        <v>52</v>
      </c>
      <c r="AB99" s="135" t="s">
        <v>52</v>
      </c>
      <c r="AC99" s="135" t="s">
        <v>52</v>
      </c>
      <c r="AD99" s="135" t="s">
        <v>52</v>
      </c>
      <c r="AE99" s="135" t="s">
        <v>52</v>
      </c>
      <c r="AF99" s="135" t="s">
        <v>52</v>
      </c>
      <c r="AG99" s="135" t="s">
        <v>52</v>
      </c>
      <c r="AH99" s="134" t="s">
        <v>52</v>
      </c>
      <c r="AI99" s="134" t="s">
        <v>52</v>
      </c>
      <c r="AJ99" s="134" t="s">
        <v>52</v>
      </c>
      <c r="AK99" s="134" t="s">
        <v>52</v>
      </c>
      <c r="AL99" s="134" t="s">
        <v>52</v>
      </c>
      <c r="AM99" s="121"/>
    </row>
    <row r="100" spans="1:39" ht="16" x14ac:dyDescent="0.15">
      <c r="A100" s="126" t="s">
        <v>456</v>
      </c>
      <c r="B100" s="126" t="s">
        <v>457</v>
      </c>
      <c r="C100" s="126" t="s">
        <v>458</v>
      </c>
      <c r="D100" s="133" t="s">
        <v>94</v>
      </c>
      <c r="E100" s="126" t="s">
        <v>76</v>
      </c>
      <c r="F100" s="126" t="s">
        <v>60</v>
      </c>
      <c r="G100" s="134">
        <v>630</v>
      </c>
      <c r="H100" s="134">
        <v>616.5</v>
      </c>
      <c r="I100" s="134">
        <v>642.38</v>
      </c>
      <c r="J100" s="134">
        <v>666.86</v>
      </c>
      <c r="K100" s="134">
        <v>715.73</v>
      </c>
      <c r="L100" s="134">
        <v>791.05</v>
      </c>
      <c r="M100" s="134">
        <v>854.82</v>
      </c>
      <c r="N100" s="134">
        <v>907.23</v>
      </c>
      <c r="O100" s="134">
        <v>960.02</v>
      </c>
      <c r="P100" s="134">
        <v>1050.96</v>
      </c>
      <c r="Q100" s="134">
        <v>1142.23</v>
      </c>
      <c r="R100" s="134">
        <v>1192.2</v>
      </c>
      <c r="S100" s="134">
        <v>1224.77</v>
      </c>
      <c r="T100" s="134">
        <v>1280.93</v>
      </c>
      <c r="U100" s="135">
        <v>1333.39</v>
      </c>
      <c r="V100" s="135">
        <v>1383.78</v>
      </c>
      <c r="W100" s="135">
        <v>1435.27</v>
      </c>
      <c r="X100" s="135">
        <v>1459.45</v>
      </c>
      <c r="Y100" s="135">
        <v>1459.7</v>
      </c>
      <c r="Z100" s="135">
        <v>1459.74</v>
      </c>
      <c r="AA100" s="135">
        <v>1467.5</v>
      </c>
      <c r="AB100" s="135">
        <v>1494.67</v>
      </c>
      <c r="AC100" s="135">
        <v>1521.6</v>
      </c>
      <c r="AD100" s="135">
        <v>1577.6000000000001</v>
      </c>
      <c r="AE100" s="135">
        <v>1634.3899999999999</v>
      </c>
      <c r="AF100" s="135">
        <v>1714.4399999999998</v>
      </c>
      <c r="AG100" s="135">
        <v>1796.02</v>
      </c>
      <c r="AH100" s="134">
        <v>1839.4399999999998</v>
      </c>
      <c r="AI100" s="134">
        <v>1895.04</v>
      </c>
      <c r="AJ100" s="134">
        <v>1953.62</v>
      </c>
      <c r="AK100" s="134">
        <v>2034.06</v>
      </c>
      <c r="AL100" s="134">
        <v>2129.91</v>
      </c>
      <c r="AM100" s="121"/>
    </row>
    <row r="101" spans="1:39" ht="17" x14ac:dyDescent="0.15">
      <c r="A101" s="126" t="s">
        <v>459</v>
      </c>
      <c r="B101" s="126" t="s">
        <v>460</v>
      </c>
      <c r="C101" s="126" t="s">
        <v>461</v>
      </c>
      <c r="D101" s="133" t="s">
        <v>194</v>
      </c>
      <c r="E101" s="126" t="s">
        <v>76</v>
      </c>
      <c r="F101" s="126" t="s">
        <v>58</v>
      </c>
      <c r="G101" s="134">
        <v>577.13</v>
      </c>
      <c r="H101" s="134">
        <v>541.13</v>
      </c>
      <c r="I101" s="134">
        <v>592.88</v>
      </c>
      <c r="J101" s="134">
        <v>623.34</v>
      </c>
      <c r="K101" s="134">
        <v>706.07</v>
      </c>
      <c r="L101" s="134">
        <v>794.97</v>
      </c>
      <c r="M101" s="134">
        <v>830.27</v>
      </c>
      <c r="N101" s="134">
        <v>867.69</v>
      </c>
      <c r="O101" s="134">
        <v>907.2</v>
      </c>
      <c r="P101" s="134">
        <v>1032.5999999999999</v>
      </c>
      <c r="Q101" s="134">
        <v>1137.8399999999999</v>
      </c>
      <c r="R101" s="134">
        <v>1212.42</v>
      </c>
      <c r="S101" s="134">
        <v>1264.75</v>
      </c>
      <c r="T101" s="134">
        <v>1323.94</v>
      </c>
      <c r="U101" s="135">
        <v>1398.59</v>
      </c>
      <c r="V101" s="135">
        <v>1443.22</v>
      </c>
      <c r="W101" s="135" t="s">
        <v>52</v>
      </c>
      <c r="X101" s="135" t="s">
        <v>52</v>
      </c>
      <c r="Y101" s="135" t="s">
        <v>52</v>
      </c>
      <c r="Z101" s="135" t="s">
        <v>52</v>
      </c>
      <c r="AA101" s="135" t="s">
        <v>52</v>
      </c>
      <c r="AB101" s="135" t="s">
        <v>52</v>
      </c>
      <c r="AC101" s="135" t="s">
        <v>52</v>
      </c>
      <c r="AD101" s="135" t="s">
        <v>52</v>
      </c>
      <c r="AE101" s="135" t="s">
        <v>52</v>
      </c>
      <c r="AF101" s="135" t="s">
        <v>52</v>
      </c>
      <c r="AG101" s="135" t="s">
        <v>52</v>
      </c>
      <c r="AH101" s="134" t="s">
        <v>52</v>
      </c>
      <c r="AI101" s="134" t="s">
        <v>52</v>
      </c>
      <c r="AJ101" s="134" t="s">
        <v>52</v>
      </c>
      <c r="AK101" s="134" t="s">
        <v>52</v>
      </c>
      <c r="AL101" s="134" t="s">
        <v>52</v>
      </c>
      <c r="AM101" s="121"/>
    </row>
    <row r="102" spans="1:39" ht="16" x14ac:dyDescent="0.15">
      <c r="A102" s="126" t="s">
        <v>462</v>
      </c>
      <c r="B102" s="126" t="s">
        <v>463</v>
      </c>
      <c r="C102" s="126" t="s">
        <v>464</v>
      </c>
      <c r="D102" s="133" t="s">
        <v>94</v>
      </c>
      <c r="E102" s="126" t="s">
        <v>76</v>
      </c>
      <c r="F102" s="126" t="s">
        <v>66</v>
      </c>
      <c r="G102" s="134">
        <v>464.63</v>
      </c>
      <c r="H102" s="134">
        <v>509.63</v>
      </c>
      <c r="I102" s="134">
        <v>570.38</v>
      </c>
      <c r="J102" s="134">
        <v>602.76</v>
      </c>
      <c r="K102" s="134">
        <v>639.19000000000005</v>
      </c>
      <c r="L102" s="134">
        <v>701.39</v>
      </c>
      <c r="M102" s="134">
        <v>749.12</v>
      </c>
      <c r="N102" s="134">
        <v>792.57</v>
      </c>
      <c r="O102" s="134">
        <v>841.5</v>
      </c>
      <c r="P102" s="134">
        <v>927.11</v>
      </c>
      <c r="Q102" s="134">
        <v>1096.8900000000001</v>
      </c>
      <c r="R102" s="134">
        <v>1158.67</v>
      </c>
      <c r="S102" s="134">
        <v>1212.46</v>
      </c>
      <c r="T102" s="134">
        <v>1269.06</v>
      </c>
      <c r="U102" s="135">
        <v>1331.95</v>
      </c>
      <c r="V102" s="135">
        <v>1391.43</v>
      </c>
      <c r="W102" s="135">
        <v>1438.24</v>
      </c>
      <c r="X102" s="135">
        <v>1474.3</v>
      </c>
      <c r="Y102" s="135">
        <v>1475.24</v>
      </c>
      <c r="Z102" s="135">
        <v>1476.26</v>
      </c>
      <c r="AA102" s="135">
        <v>1482.81</v>
      </c>
      <c r="AB102" s="135">
        <v>1489.93</v>
      </c>
      <c r="AC102" s="135">
        <v>1495.47</v>
      </c>
      <c r="AD102" s="135">
        <v>1555.7200000000003</v>
      </c>
      <c r="AE102" s="135">
        <v>1617.02</v>
      </c>
      <c r="AF102" s="135">
        <v>1697.65</v>
      </c>
      <c r="AG102" s="135">
        <v>1793.8</v>
      </c>
      <c r="AH102" s="134">
        <v>1867.97</v>
      </c>
      <c r="AI102" s="134">
        <v>1965.46</v>
      </c>
      <c r="AJ102" s="134">
        <v>2028.33</v>
      </c>
      <c r="AK102" s="134">
        <v>2130.2800000000002</v>
      </c>
      <c r="AL102" s="134">
        <v>2237.64</v>
      </c>
      <c r="AM102" s="121"/>
    </row>
    <row r="103" spans="1:39" ht="16" x14ac:dyDescent="0.15">
      <c r="A103" s="126" t="s">
        <v>465</v>
      </c>
      <c r="B103" s="126" t="s">
        <v>466</v>
      </c>
      <c r="C103" s="126" t="s">
        <v>467</v>
      </c>
      <c r="D103" s="133" t="s">
        <v>194</v>
      </c>
      <c r="E103" s="126" t="s">
        <v>76</v>
      </c>
      <c r="F103" s="126" t="s">
        <v>66</v>
      </c>
      <c r="G103" s="134">
        <v>532.13</v>
      </c>
      <c r="H103" s="134">
        <v>532.13</v>
      </c>
      <c r="I103" s="134">
        <v>569.25</v>
      </c>
      <c r="J103" s="134">
        <v>613.35</v>
      </c>
      <c r="K103" s="134">
        <v>650.35</v>
      </c>
      <c r="L103" s="134">
        <v>711.43</v>
      </c>
      <c r="M103" s="134">
        <v>774.38</v>
      </c>
      <c r="N103" s="134">
        <v>832.16</v>
      </c>
      <c r="O103" s="134">
        <v>878.17</v>
      </c>
      <c r="P103" s="134">
        <v>959.31</v>
      </c>
      <c r="Q103" s="134">
        <v>1114.95</v>
      </c>
      <c r="R103" s="134">
        <v>1193.5</v>
      </c>
      <c r="S103" s="134">
        <v>1241.95</v>
      </c>
      <c r="T103" s="134">
        <v>1300.67</v>
      </c>
      <c r="U103" s="135">
        <v>1358.9</v>
      </c>
      <c r="V103" s="135">
        <v>1419.68</v>
      </c>
      <c r="W103" s="135">
        <v>1474.02</v>
      </c>
      <c r="X103" s="135">
        <v>1505.6</v>
      </c>
      <c r="Y103" s="135">
        <v>1505.66</v>
      </c>
      <c r="Z103" s="135">
        <v>1506.05</v>
      </c>
      <c r="AA103" s="135">
        <v>1511.51</v>
      </c>
      <c r="AB103" s="135">
        <v>1532.77</v>
      </c>
      <c r="AC103" s="135">
        <v>1561.47</v>
      </c>
      <c r="AD103" s="135">
        <v>1617.72</v>
      </c>
      <c r="AE103" s="135">
        <v>1688.92</v>
      </c>
      <c r="AF103" s="135">
        <v>1784.57</v>
      </c>
      <c r="AG103" s="135">
        <v>1857.93</v>
      </c>
      <c r="AH103" s="134" t="s">
        <v>52</v>
      </c>
      <c r="AI103" s="134" t="s">
        <v>52</v>
      </c>
      <c r="AJ103" s="134" t="s">
        <v>52</v>
      </c>
      <c r="AK103" s="134" t="s">
        <v>52</v>
      </c>
      <c r="AL103" s="134" t="s">
        <v>52</v>
      </c>
      <c r="AM103" s="121"/>
    </row>
    <row r="104" spans="1:39" ht="16" x14ac:dyDescent="0.15">
      <c r="A104" s="126" t="s">
        <v>468</v>
      </c>
      <c r="B104" s="126" t="s">
        <v>469</v>
      </c>
      <c r="C104" s="126" t="s">
        <v>470</v>
      </c>
      <c r="D104" s="133" t="s">
        <v>94</v>
      </c>
      <c r="E104" s="126" t="s">
        <v>76</v>
      </c>
      <c r="F104" s="126" t="s">
        <v>56</v>
      </c>
      <c r="G104" s="134">
        <v>613.13</v>
      </c>
      <c r="H104" s="134">
        <v>650.25</v>
      </c>
      <c r="I104" s="134">
        <v>650.25</v>
      </c>
      <c r="J104" s="134">
        <v>685.68</v>
      </c>
      <c r="K104" s="134">
        <v>730</v>
      </c>
      <c r="L104" s="134">
        <v>831.33</v>
      </c>
      <c r="M104" s="134">
        <v>897.02</v>
      </c>
      <c r="N104" s="134">
        <v>946.32</v>
      </c>
      <c r="O104" s="134">
        <v>987.23</v>
      </c>
      <c r="P104" s="134">
        <v>1065.23</v>
      </c>
      <c r="Q104" s="134">
        <v>1180.25</v>
      </c>
      <c r="R104" s="134">
        <v>1244.05</v>
      </c>
      <c r="S104" s="134">
        <v>1285.7</v>
      </c>
      <c r="T104" s="134">
        <v>1351.59</v>
      </c>
      <c r="U104" s="135">
        <v>1416.85</v>
      </c>
      <c r="V104" s="135">
        <v>1464.36</v>
      </c>
      <c r="W104" s="135">
        <v>1509.37</v>
      </c>
      <c r="X104" s="135">
        <v>1514.7</v>
      </c>
      <c r="Y104" s="135">
        <v>1514.37</v>
      </c>
      <c r="Z104" s="135">
        <v>1515.4</v>
      </c>
      <c r="AA104" s="135">
        <v>1496.29</v>
      </c>
      <c r="AB104" s="135">
        <v>1521.75</v>
      </c>
      <c r="AC104" s="135">
        <v>1546.56</v>
      </c>
      <c r="AD104" s="135">
        <v>1595.1399999999999</v>
      </c>
      <c r="AE104" s="135">
        <v>1651.54</v>
      </c>
      <c r="AF104" s="135">
        <v>1744.5400000000002</v>
      </c>
      <c r="AG104" s="135">
        <v>1827.93</v>
      </c>
      <c r="AH104" s="134">
        <v>1893.2599999999998</v>
      </c>
      <c r="AI104" s="134">
        <v>1969.43</v>
      </c>
      <c r="AJ104" s="134">
        <v>2048.35</v>
      </c>
      <c r="AK104" s="134">
        <v>2133.12</v>
      </c>
      <c r="AL104" s="134">
        <v>2233.81</v>
      </c>
      <c r="AM104" s="121"/>
    </row>
    <row r="105" spans="1:39" ht="17" x14ac:dyDescent="0.15">
      <c r="A105" s="126" t="s">
        <v>471</v>
      </c>
      <c r="B105" s="126" t="s">
        <v>472</v>
      </c>
      <c r="C105" s="126" t="s">
        <v>473</v>
      </c>
      <c r="D105" s="133" t="s">
        <v>194</v>
      </c>
      <c r="E105" s="126" t="s">
        <v>76</v>
      </c>
      <c r="F105" s="126" t="s">
        <v>64</v>
      </c>
      <c r="G105" s="134">
        <v>491.63</v>
      </c>
      <c r="H105" s="134">
        <v>524.25</v>
      </c>
      <c r="I105" s="134">
        <v>538.88</v>
      </c>
      <c r="J105" s="134">
        <v>569.13</v>
      </c>
      <c r="K105" s="134">
        <v>691.94</v>
      </c>
      <c r="L105" s="134">
        <v>759.13</v>
      </c>
      <c r="M105" s="134">
        <v>816.02</v>
      </c>
      <c r="N105" s="134">
        <v>859.29</v>
      </c>
      <c r="O105" s="134">
        <v>904.56</v>
      </c>
      <c r="P105" s="134">
        <v>1012.45</v>
      </c>
      <c r="Q105" s="134">
        <v>1157.4100000000001</v>
      </c>
      <c r="R105" s="134">
        <v>1235.8699999999999</v>
      </c>
      <c r="S105" s="134">
        <v>1285.8599999999999</v>
      </c>
      <c r="T105" s="134">
        <v>1349.25</v>
      </c>
      <c r="U105" s="135">
        <v>1415.55</v>
      </c>
      <c r="V105" s="135">
        <v>1482.86</v>
      </c>
      <c r="W105" s="135">
        <v>1536.06</v>
      </c>
      <c r="X105" s="135">
        <v>1584.32</v>
      </c>
      <c r="Y105" s="135">
        <v>1584.37</v>
      </c>
      <c r="Z105" s="135">
        <v>1584.41</v>
      </c>
      <c r="AA105" s="135">
        <v>1596.33</v>
      </c>
      <c r="AB105" s="135">
        <v>1627.89</v>
      </c>
      <c r="AC105" s="135">
        <v>1656.57</v>
      </c>
      <c r="AD105" s="135">
        <v>1715.12</v>
      </c>
      <c r="AE105" s="135">
        <v>1788.3899999999996</v>
      </c>
      <c r="AF105" s="135">
        <v>1887.8</v>
      </c>
      <c r="AG105" s="135" t="s">
        <v>52</v>
      </c>
      <c r="AH105" s="134" t="s">
        <v>52</v>
      </c>
      <c r="AI105" s="134" t="s">
        <v>52</v>
      </c>
      <c r="AJ105" s="134" t="s">
        <v>52</v>
      </c>
      <c r="AK105" s="134" t="s">
        <v>52</v>
      </c>
      <c r="AL105" s="134" t="s">
        <v>52</v>
      </c>
      <c r="AM105" s="121"/>
    </row>
    <row r="106" spans="1:39" ht="16" x14ac:dyDescent="0.15">
      <c r="A106" s="126" t="s">
        <v>474</v>
      </c>
      <c r="B106" s="126" t="s">
        <v>475</v>
      </c>
      <c r="C106" s="126" t="s">
        <v>476</v>
      </c>
      <c r="D106" s="133" t="s">
        <v>94</v>
      </c>
      <c r="E106" s="126" t="s">
        <v>401</v>
      </c>
      <c r="F106" s="126" t="s">
        <v>72</v>
      </c>
      <c r="G106" s="134">
        <v>414</v>
      </c>
      <c r="H106" s="134">
        <v>414</v>
      </c>
      <c r="I106" s="134">
        <v>432</v>
      </c>
      <c r="J106" s="134">
        <v>450</v>
      </c>
      <c r="K106" s="134">
        <v>475</v>
      </c>
      <c r="L106" s="134">
        <v>513</v>
      </c>
      <c r="M106" s="134">
        <v>536</v>
      </c>
      <c r="N106" s="134">
        <v>556.77</v>
      </c>
      <c r="O106" s="134">
        <v>579.76</v>
      </c>
      <c r="P106" s="134">
        <v>620.11</v>
      </c>
      <c r="Q106" s="134">
        <v>741.61</v>
      </c>
      <c r="R106" s="134">
        <v>773.18</v>
      </c>
      <c r="S106" s="134">
        <v>806.49</v>
      </c>
      <c r="T106" s="134">
        <v>860.53</v>
      </c>
      <c r="U106" s="135">
        <v>900.28</v>
      </c>
      <c r="V106" s="135">
        <v>923.3</v>
      </c>
      <c r="W106" s="135">
        <v>942.79</v>
      </c>
      <c r="X106" s="135">
        <v>950.3</v>
      </c>
      <c r="Y106" s="135">
        <v>939.18</v>
      </c>
      <c r="Z106" s="135">
        <v>935.93</v>
      </c>
      <c r="AA106" s="135">
        <v>943.39</v>
      </c>
      <c r="AB106" s="135">
        <v>941.79</v>
      </c>
      <c r="AC106" s="135">
        <v>943.44</v>
      </c>
      <c r="AD106" s="135">
        <v>931.19999999999993</v>
      </c>
      <c r="AE106" s="135">
        <v>931.19999999999993</v>
      </c>
      <c r="AF106" s="135">
        <v>933.41</v>
      </c>
      <c r="AG106" s="135">
        <v>972.66</v>
      </c>
      <c r="AH106" s="134">
        <v>1007.19</v>
      </c>
      <c r="AI106" s="134">
        <v>1049.44</v>
      </c>
      <c r="AJ106" s="134">
        <v>1074.57</v>
      </c>
      <c r="AK106" s="134">
        <v>1145.6400000000001</v>
      </c>
      <c r="AL106" s="134">
        <v>1217.8900000000001</v>
      </c>
      <c r="AM106" s="121"/>
    </row>
    <row r="107" spans="1:39" ht="16" x14ac:dyDescent="0.15">
      <c r="A107" s="126" t="s">
        <v>477</v>
      </c>
      <c r="B107" s="126" t="s">
        <v>478</v>
      </c>
      <c r="C107" s="126" t="s">
        <v>479</v>
      </c>
      <c r="D107" s="133" t="s">
        <v>94</v>
      </c>
      <c r="E107" s="126" t="s">
        <v>78</v>
      </c>
      <c r="F107" s="126" t="s">
        <v>60</v>
      </c>
      <c r="G107" s="134">
        <v>630</v>
      </c>
      <c r="H107" s="134">
        <v>694.13</v>
      </c>
      <c r="I107" s="134">
        <v>740.25</v>
      </c>
      <c r="J107" s="134">
        <v>769.23</v>
      </c>
      <c r="K107" s="134">
        <v>808.72</v>
      </c>
      <c r="L107" s="134">
        <v>832.19</v>
      </c>
      <c r="M107" s="134">
        <v>886.08</v>
      </c>
      <c r="N107" s="134">
        <v>921.86</v>
      </c>
      <c r="O107" s="134">
        <v>982.54</v>
      </c>
      <c r="P107" s="134">
        <v>1056.8399999999999</v>
      </c>
      <c r="Q107" s="134">
        <v>1144.1300000000001</v>
      </c>
      <c r="R107" s="134">
        <v>1256.68</v>
      </c>
      <c r="S107" s="134">
        <v>1315.3</v>
      </c>
      <c r="T107" s="134">
        <v>1374.65</v>
      </c>
      <c r="U107" s="135">
        <v>1417.97</v>
      </c>
      <c r="V107" s="135">
        <v>1463.21</v>
      </c>
      <c r="W107" s="135">
        <v>1515.28</v>
      </c>
      <c r="X107" s="135">
        <v>1562.08</v>
      </c>
      <c r="Y107" s="135">
        <v>1562.08</v>
      </c>
      <c r="Z107" s="135">
        <v>1613.68</v>
      </c>
      <c r="AA107" s="135">
        <v>1643.76</v>
      </c>
      <c r="AB107" s="135">
        <v>1675.83</v>
      </c>
      <c r="AC107" s="135">
        <v>1708.51</v>
      </c>
      <c r="AD107" s="135">
        <v>1771.08</v>
      </c>
      <c r="AE107" s="135">
        <v>1851.74</v>
      </c>
      <c r="AF107" s="135">
        <v>1961.3500000000001</v>
      </c>
      <c r="AG107" s="135">
        <v>2038.06</v>
      </c>
      <c r="AH107" s="134">
        <v>2118.9899999999998</v>
      </c>
      <c r="AI107" s="134">
        <v>2225.7600000000002</v>
      </c>
      <c r="AJ107" s="134">
        <v>2294.14</v>
      </c>
      <c r="AK107" s="134">
        <v>2411.65</v>
      </c>
      <c r="AL107" s="134">
        <v>2529.69</v>
      </c>
      <c r="AM107" s="121"/>
    </row>
    <row r="108" spans="1:39" ht="17" x14ac:dyDescent="0.15">
      <c r="A108" s="126" t="s">
        <v>480</v>
      </c>
      <c r="B108" s="126" t="s">
        <v>52</v>
      </c>
      <c r="C108" s="126" t="s">
        <v>481</v>
      </c>
      <c r="D108" s="133" t="s">
        <v>194</v>
      </c>
      <c r="E108" s="126" t="s">
        <v>76</v>
      </c>
      <c r="F108" s="126" t="s">
        <v>60</v>
      </c>
      <c r="G108" s="134">
        <v>672.75</v>
      </c>
      <c r="H108" s="134">
        <v>727.88</v>
      </c>
      <c r="I108" s="134">
        <v>750.38</v>
      </c>
      <c r="J108" s="134" t="s">
        <v>52</v>
      </c>
      <c r="K108" s="134" t="s">
        <v>52</v>
      </c>
      <c r="L108" s="134" t="s">
        <v>52</v>
      </c>
      <c r="M108" s="134" t="s">
        <v>52</v>
      </c>
      <c r="N108" s="134" t="s">
        <v>52</v>
      </c>
      <c r="O108" s="134" t="s">
        <v>52</v>
      </c>
      <c r="P108" s="134" t="s">
        <v>52</v>
      </c>
      <c r="Q108" s="134" t="s">
        <v>52</v>
      </c>
      <c r="R108" s="134" t="s">
        <v>52</v>
      </c>
      <c r="S108" s="134" t="s">
        <v>52</v>
      </c>
      <c r="T108" s="134" t="s">
        <v>52</v>
      </c>
      <c r="U108" s="135" t="s">
        <v>52</v>
      </c>
      <c r="V108" s="135" t="s">
        <v>52</v>
      </c>
      <c r="W108" s="135" t="s">
        <v>52</v>
      </c>
      <c r="X108" s="135" t="s">
        <v>52</v>
      </c>
      <c r="Y108" s="135" t="s">
        <v>52</v>
      </c>
      <c r="Z108" s="135" t="s">
        <v>52</v>
      </c>
      <c r="AA108" s="135" t="s">
        <v>52</v>
      </c>
      <c r="AB108" s="135" t="s">
        <v>52</v>
      </c>
      <c r="AC108" s="135" t="s">
        <v>52</v>
      </c>
      <c r="AD108" s="135" t="s">
        <v>52</v>
      </c>
      <c r="AE108" s="135" t="s">
        <v>52</v>
      </c>
      <c r="AF108" s="135" t="s">
        <v>52</v>
      </c>
      <c r="AG108" s="135" t="s">
        <v>52</v>
      </c>
      <c r="AH108" s="134" t="s">
        <v>52</v>
      </c>
      <c r="AI108" s="134" t="s">
        <v>52</v>
      </c>
      <c r="AJ108" s="134" t="s">
        <v>52</v>
      </c>
      <c r="AK108" s="134" t="s">
        <v>52</v>
      </c>
      <c r="AL108" s="134" t="s">
        <v>52</v>
      </c>
      <c r="AM108" s="121"/>
    </row>
    <row r="109" spans="1:39" ht="16" x14ac:dyDescent="0.15">
      <c r="A109" s="126" t="s">
        <v>490</v>
      </c>
      <c r="B109" s="126" t="s">
        <v>491</v>
      </c>
      <c r="C109" s="126" t="s">
        <v>492</v>
      </c>
      <c r="D109" s="133" t="s">
        <v>94</v>
      </c>
      <c r="E109" s="126" t="s">
        <v>76</v>
      </c>
      <c r="F109" s="126" t="s">
        <v>1828</v>
      </c>
      <c r="G109" s="134">
        <v>536.63</v>
      </c>
      <c r="H109" s="134">
        <v>540</v>
      </c>
      <c r="I109" s="134">
        <v>574.88</v>
      </c>
      <c r="J109" s="134">
        <v>613.49</v>
      </c>
      <c r="K109" s="134">
        <v>635.66</v>
      </c>
      <c r="L109" s="134">
        <v>719.85</v>
      </c>
      <c r="M109" s="134">
        <v>767.24</v>
      </c>
      <c r="N109" s="134">
        <v>828.07</v>
      </c>
      <c r="O109" s="134">
        <v>891</v>
      </c>
      <c r="P109" s="134">
        <v>975.56</v>
      </c>
      <c r="Q109" s="134">
        <v>1135.4100000000001</v>
      </c>
      <c r="R109" s="134">
        <v>1203.6600000000001</v>
      </c>
      <c r="S109" s="134">
        <v>1242.46</v>
      </c>
      <c r="T109" s="134">
        <v>1296.73</v>
      </c>
      <c r="U109" s="135">
        <v>1354.93</v>
      </c>
      <c r="V109" s="135">
        <v>1411.11</v>
      </c>
      <c r="W109" s="135">
        <v>1444.52</v>
      </c>
      <c r="X109" s="135">
        <v>1475.91</v>
      </c>
      <c r="Y109" s="135">
        <v>1477.48</v>
      </c>
      <c r="Z109" s="135">
        <v>1483.04</v>
      </c>
      <c r="AA109" s="135">
        <v>1490</v>
      </c>
      <c r="AB109" s="135">
        <v>1493.08</v>
      </c>
      <c r="AC109" s="135">
        <v>1497.05</v>
      </c>
      <c r="AD109" s="135">
        <v>1548.23</v>
      </c>
      <c r="AE109" s="135">
        <v>1595.25</v>
      </c>
      <c r="AF109" s="135">
        <v>1674.4899999999998</v>
      </c>
      <c r="AG109" s="135">
        <v>1756.41</v>
      </c>
      <c r="AH109" s="134">
        <v>1821.95</v>
      </c>
      <c r="AI109" s="134">
        <v>1857.31</v>
      </c>
      <c r="AJ109" s="134">
        <v>1934.23</v>
      </c>
      <c r="AK109" s="134">
        <v>2011.41</v>
      </c>
      <c r="AL109" s="134">
        <v>2107.3000000000002</v>
      </c>
      <c r="AM109" s="121"/>
    </row>
    <row r="110" spans="1:39" ht="17" x14ac:dyDescent="0.15">
      <c r="A110" s="126" t="s">
        <v>493</v>
      </c>
      <c r="B110" s="126" t="s">
        <v>494</v>
      </c>
      <c r="C110" s="126" t="s">
        <v>495</v>
      </c>
      <c r="D110" s="133" t="s">
        <v>194</v>
      </c>
      <c r="E110" s="126" t="s">
        <v>76</v>
      </c>
      <c r="F110" s="126" t="s">
        <v>56</v>
      </c>
      <c r="G110" s="134">
        <v>580.5</v>
      </c>
      <c r="H110" s="134">
        <v>622.13</v>
      </c>
      <c r="I110" s="134">
        <v>634.5</v>
      </c>
      <c r="J110" s="134">
        <v>664.72</v>
      </c>
      <c r="K110" s="134">
        <v>709.23</v>
      </c>
      <c r="L110" s="134">
        <v>823.59</v>
      </c>
      <c r="M110" s="134">
        <v>859.79</v>
      </c>
      <c r="N110" s="134">
        <v>910.89</v>
      </c>
      <c r="O110" s="134">
        <v>975.51</v>
      </c>
      <c r="P110" s="134">
        <v>1035.8599999999999</v>
      </c>
      <c r="Q110" s="134">
        <v>1142.8599999999999</v>
      </c>
      <c r="R110" s="134">
        <v>1200.32</v>
      </c>
      <c r="S110" s="134">
        <v>1241.8599999999999</v>
      </c>
      <c r="T110" s="134">
        <v>1305.04</v>
      </c>
      <c r="U110" s="135">
        <v>1370.97</v>
      </c>
      <c r="V110" s="135">
        <v>1445.16</v>
      </c>
      <c r="W110" s="135" t="s">
        <v>52</v>
      </c>
      <c r="X110" s="135" t="s">
        <v>52</v>
      </c>
      <c r="Y110" s="135" t="s">
        <v>52</v>
      </c>
      <c r="Z110" s="135" t="s">
        <v>52</v>
      </c>
      <c r="AA110" s="135" t="s">
        <v>52</v>
      </c>
      <c r="AB110" s="135" t="s">
        <v>52</v>
      </c>
      <c r="AC110" s="135" t="s">
        <v>52</v>
      </c>
      <c r="AD110" s="135" t="s">
        <v>52</v>
      </c>
      <c r="AE110" s="135" t="s">
        <v>52</v>
      </c>
      <c r="AF110" s="135" t="s">
        <v>52</v>
      </c>
      <c r="AG110" s="135" t="s">
        <v>52</v>
      </c>
      <c r="AH110" s="134" t="s">
        <v>52</v>
      </c>
      <c r="AI110" s="134" t="s">
        <v>52</v>
      </c>
      <c r="AJ110" s="134" t="s">
        <v>52</v>
      </c>
      <c r="AK110" s="134" t="s">
        <v>52</v>
      </c>
      <c r="AL110" s="134" t="s">
        <v>52</v>
      </c>
      <c r="AM110" s="121"/>
    </row>
    <row r="111" spans="1:39" ht="16" x14ac:dyDescent="0.15">
      <c r="A111" s="126" t="s">
        <v>496</v>
      </c>
      <c r="B111" s="126" t="s">
        <v>497</v>
      </c>
      <c r="C111" s="126" t="s">
        <v>498</v>
      </c>
      <c r="D111" s="133" t="s">
        <v>194</v>
      </c>
      <c r="E111" s="126" t="s">
        <v>76</v>
      </c>
      <c r="F111" s="126" t="s">
        <v>56</v>
      </c>
      <c r="G111" s="134">
        <v>607.5</v>
      </c>
      <c r="H111" s="134">
        <v>633.38</v>
      </c>
      <c r="I111" s="134">
        <v>662.63</v>
      </c>
      <c r="J111" s="134">
        <v>692.01</v>
      </c>
      <c r="K111" s="134">
        <v>752.65</v>
      </c>
      <c r="L111" s="134">
        <v>821.87</v>
      </c>
      <c r="M111" s="134">
        <v>864.84</v>
      </c>
      <c r="N111" s="134">
        <v>918.93</v>
      </c>
      <c r="O111" s="134">
        <v>964.68</v>
      </c>
      <c r="P111" s="134">
        <v>1044.1099999999999</v>
      </c>
      <c r="Q111" s="134">
        <v>1175.74</v>
      </c>
      <c r="R111" s="134">
        <v>1240.82</v>
      </c>
      <c r="S111" s="134">
        <v>1295.3900000000001</v>
      </c>
      <c r="T111" s="134">
        <v>1356.02</v>
      </c>
      <c r="U111" s="135">
        <v>1418.93</v>
      </c>
      <c r="V111" s="135">
        <v>1475.88</v>
      </c>
      <c r="W111" s="135">
        <v>1520.8</v>
      </c>
      <c r="X111" s="135">
        <v>1553.63</v>
      </c>
      <c r="Y111" s="135">
        <v>1555.15</v>
      </c>
      <c r="Z111" s="135">
        <v>1563.37</v>
      </c>
      <c r="AA111" s="135">
        <v>1573.07</v>
      </c>
      <c r="AB111" s="135">
        <v>1581.6</v>
      </c>
      <c r="AC111" s="135">
        <v>1629.81</v>
      </c>
      <c r="AD111" s="135">
        <v>1686.73</v>
      </c>
      <c r="AE111" s="135">
        <v>1745.6299999999999</v>
      </c>
      <c r="AF111" s="135">
        <v>1816.17</v>
      </c>
      <c r="AG111" s="135">
        <v>1900.79</v>
      </c>
      <c r="AH111" s="134">
        <v>1970.0199999999998</v>
      </c>
      <c r="AI111" s="134">
        <v>2038.99</v>
      </c>
      <c r="AJ111" s="134">
        <v>2085.84</v>
      </c>
      <c r="AK111" s="134" t="s">
        <v>52</v>
      </c>
      <c r="AL111" s="134" t="s">
        <v>52</v>
      </c>
      <c r="AM111" s="121"/>
    </row>
    <row r="112" spans="1:39" ht="16" x14ac:dyDescent="0.15">
      <c r="A112" s="126" t="s">
        <v>499</v>
      </c>
      <c r="B112" s="126" t="s">
        <v>500</v>
      </c>
      <c r="C112" s="126" t="s">
        <v>501</v>
      </c>
      <c r="D112" s="133" t="s">
        <v>194</v>
      </c>
      <c r="E112" s="126" t="s">
        <v>76</v>
      </c>
      <c r="F112" s="126" t="s">
        <v>60</v>
      </c>
      <c r="G112" s="134">
        <v>523.13</v>
      </c>
      <c r="H112" s="134">
        <v>570.38</v>
      </c>
      <c r="I112" s="134">
        <v>565.88</v>
      </c>
      <c r="J112" s="134">
        <v>616.67999999999995</v>
      </c>
      <c r="K112" s="134">
        <v>661.47</v>
      </c>
      <c r="L112" s="134">
        <v>710.02</v>
      </c>
      <c r="M112" s="134">
        <v>768.23</v>
      </c>
      <c r="N112" s="134">
        <v>817.05</v>
      </c>
      <c r="O112" s="134">
        <v>856.12</v>
      </c>
      <c r="P112" s="134">
        <v>973.55</v>
      </c>
      <c r="Q112" s="134">
        <v>1063.25</v>
      </c>
      <c r="R112" s="134">
        <v>1128.53</v>
      </c>
      <c r="S112" s="134">
        <v>1164.1300000000001</v>
      </c>
      <c r="T112" s="134">
        <v>1202.25</v>
      </c>
      <c r="U112" s="135">
        <v>1249.98</v>
      </c>
      <c r="V112" s="135">
        <v>1303.1199999999999</v>
      </c>
      <c r="W112" s="135">
        <v>1354.85</v>
      </c>
      <c r="X112" s="135">
        <v>1401.61</v>
      </c>
      <c r="Y112" s="135">
        <v>1401.6</v>
      </c>
      <c r="Z112" s="135">
        <v>1401.78</v>
      </c>
      <c r="AA112" s="135">
        <v>1402.66</v>
      </c>
      <c r="AB112" s="135">
        <v>1427.44</v>
      </c>
      <c r="AC112" s="135">
        <v>1451.71</v>
      </c>
      <c r="AD112" s="135">
        <v>1501.22</v>
      </c>
      <c r="AE112" s="135">
        <v>1570.4199999999998</v>
      </c>
      <c r="AF112" s="135">
        <v>1654.9399999999998</v>
      </c>
      <c r="AG112" s="135">
        <v>1740.34</v>
      </c>
      <c r="AH112" s="134">
        <v>1801.44</v>
      </c>
      <c r="AI112" s="134" t="s">
        <v>52</v>
      </c>
      <c r="AJ112" s="134" t="s">
        <v>52</v>
      </c>
      <c r="AK112" s="134" t="s">
        <v>52</v>
      </c>
      <c r="AL112" s="134" t="s">
        <v>52</v>
      </c>
      <c r="AM112" s="121"/>
    </row>
    <row r="113" spans="1:39" ht="16" x14ac:dyDescent="0.15">
      <c r="A113" s="126" t="s">
        <v>505</v>
      </c>
      <c r="B113" s="126" t="s">
        <v>506</v>
      </c>
      <c r="C113" s="126" t="s">
        <v>507</v>
      </c>
      <c r="D113" s="133" t="s">
        <v>94</v>
      </c>
      <c r="E113" s="126" t="s">
        <v>78</v>
      </c>
      <c r="F113" s="126" t="s">
        <v>64</v>
      </c>
      <c r="G113" s="134" t="s">
        <v>52</v>
      </c>
      <c r="H113" s="134" t="s">
        <v>52</v>
      </c>
      <c r="I113" s="134" t="s">
        <v>52</v>
      </c>
      <c r="J113" s="134" t="s">
        <v>52</v>
      </c>
      <c r="K113" s="134" t="s">
        <v>52</v>
      </c>
      <c r="L113" s="134" t="s">
        <v>52</v>
      </c>
      <c r="M113" s="134" t="s">
        <v>52</v>
      </c>
      <c r="N113" s="134" t="s">
        <v>52</v>
      </c>
      <c r="O113" s="134" t="s">
        <v>52</v>
      </c>
      <c r="P113" s="134" t="s">
        <v>52</v>
      </c>
      <c r="Q113" s="134" t="s">
        <v>52</v>
      </c>
      <c r="R113" s="134" t="s">
        <v>52</v>
      </c>
      <c r="S113" s="134" t="s">
        <v>52</v>
      </c>
      <c r="T113" s="134" t="s">
        <v>52</v>
      </c>
      <c r="U113" s="134" t="s">
        <v>52</v>
      </c>
      <c r="V113" s="134" t="s">
        <v>52</v>
      </c>
      <c r="W113" s="135">
        <v>1411.32</v>
      </c>
      <c r="X113" s="135">
        <v>1457.51</v>
      </c>
      <c r="Y113" s="135">
        <v>1459.64</v>
      </c>
      <c r="Z113" s="135">
        <v>1467.79</v>
      </c>
      <c r="AA113" s="135">
        <v>1477.05</v>
      </c>
      <c r="AB113" s="135">
        <v>1512.38</v>
      </c>
      <c r="AC113" s="135">
        <v>1549.57</v>
      </c>
      <c r="AD113" s="135">
        <v>1619.75</v>
      </c>
      <c r="AE113" s="135">
        <v>1685.51</v>
      </c>
      <c r="AF113" s="135">
        <v>1772.29</v>
      </c>
      <c r="AG113" s="135">
        <v>1864.02</v>
      </c>
      <c r="AH113" s="134">
        <v>1943.2599999999998</v>
      </c>
      <c r="AI113" s="134">
        <v>2041.95</v>
      </c>
      <c r="AJ113" s="134">
        <v>2108.89</v>
      </c>
      <c r="AK113" s="134">
        <v>2221.39</v>
      </c>
      <c r="AL113" s="134">
        <v>2342.54</v>
      </c>
      <c r="AM113" s="121"/>
    </row>
    <row r="114" spans="1:39" ht="16" x14ac:dyDescent="0.15">
      <c r="A114" s="126" t="s">
        <v>508</v>
      </c>
      <c r="B114" s="126" t="s">
        <v>509</v>
      </c>
      <c r="C114" s="126" t="s">
        <v>510</v>
      </c>
      <c r="D114" s="133" t="s">
        <v>94</v>
      </c>
      <c r="E114" s="126" t="s">
        <v>76</v>
      </c>
      <c r="F114" s="126" t="s">
        <v>64</v>
      </c>
      <c r="G114" s="134">
        <v>547.88</v>
      </c>
      <c r="H114" s="134">
        <v>523.13</v>
      </c>
      <c r="I114" s="134">
        <v>571.5</v>
      </c>
      <c r="J114" s="134">
        <v>595.78</v>
      </c>
      <c r="K114" s="134">
        <v>637.63</v>
      </c>
      <c r="L114" s="134">
        <v>703.46</v>
      </c>
      <c r="M114" s="134">
        <v>759.58</v>
      </c>
      <c r="N114" s="134">
        <v>832.27</v>
      </c>
      <c r="O114" s="134">
        <v>892.65</v>
      </c>
      <c r="P114" s="134">
        <v>983.12</v>
      </c>
      <c r="Q114" s="134">
        <v>1141.0899999999999</v>
      </c>
      <c r="R114" s="134">
        <v>1205.54</v>
      </c>
      <c r="S114" s="134">
        <v>1252.6400000000001</v>
      </c>
      <c r="T114" s="134">
        <v>1299.04</v>
      </c>
      <c r="U114" s="135">
        <v>1344.86</v>
      </c>
      <c r="V114" s="135">
        <v>1409.28</v>
      </c>
      <c r="W114" s="135">
        <v>1451.59</v>
      </c>
      <c r="X114" s="135">
        <v>1486.44</v>
      </c>
      <c r="Y114" s="135">
        <v>1488.04</v>
      </c>
      <c r="Z114" s="135">
        <v>1490.96</v>
      </c>
      <c r="AA114" s="135">
        <v>1489.61</v>
      </c>
      <c r="AB114" s="135">
        <v>1490.63</v>
      </c>
      <c r="AC114" s="135">
        <v>1486.1</v>
      </c>
      <c r="AD114" s="135">
        <v>1536.05</v>
      </c>
      <c r="AE114" s="135">
        <v>1589.7</v>
      </c>
      <c r="AF114" s="135">
        <v>1657.79</v>
      </c>
      <c r="AG114" s="135">
        <v>1749.25</v>
      </c>
      <c r="AH114" s="134">
        <v>1817.1999999999998</v>
      </c>
      <c r="AI114" s="134">
        <v>1902.36</v>
      </c>
      <c r="AJ114" s="134">
        <v>1966.88</v>
      </c>
      <c r="AK114" s="134">
        <v>2063.63</v>
      </c>
      <c r="AL114" s="134">
        <v>2169.77</v>
      </c>
      <c r="AM114" s="121"/>
    </row>
    <row r="115" spans="1:39" ht="16" x14ac:dyDescent="0.15">
      <c r="A115" s="126" t="s">
        <v>511</v>
      </c>
      <c r="B115" s="126" t="s">
        <v>512</v>
      </c>
      <c r="C115" s="126" t="s">
        <v>513</v>
      </c>
      <c r="D115" s="133" t="s">
        <v>94</v>
      </c>
      <c r="E115" s="126" t="s">
        <v>74</v>
      </c>
      <c r="F115" s="126" t="s">
        <v>70</v>
      </c>
      <c r="G115" s="134">
        <v>686.25</v>
      </c>
      <c r="H115" s="134">
        <v>752.63</v>
      </c>
      <c r="I115" s="134">
        <v>793.13</v>
      </c>
      <c r="J115" s="134">
        <v>808.71</v>
      </c>
      <c r="K115" s="134">
        <v>838.55</v>
      </c>
      <c r="L115" s="134">
        <v>897.24</v>
      </c>
      <c r="M115" s="134">
        <v>968.16</v>
      </c>
      <c r="N115" s="134">
        <v>1019.85</v>
      </c>
      <c r="O115" s="134">
        <v>1064.6400000000001</v>
      </c>
      <c r="P115" s="134">
        <v>1114.27</v>
      </c>
      <c r="Q115" s="134">
        <v>1171.73</v>
      </c>
      <c r="R115" s="134">
        <v>1210.08</v>
      </c>
      <c r="S115" s="134">
        <v>1258.1199999999999</v>
      </c>
      <c r="T115" s="134">
        <v>1303.5999999999999</v>
      </c>
      <c r="U115" s="135">
        <v>1348.65</v>
      </c>
      <c r="V115" s="135">
        <v>1385.91</v>
      </c>
      <c r="W115" s="135">
        <v>1437.7</v>
      </c>
      <c r="X115" s="135">
        <v>1471.14</v>
      </c>
      <c r="Y115" s="135">
        <v>1471.14</v>
      </c>
      <c r="Z115" s="135">
        <v>1471.14</v>
      </c>
      <c r="AA115" s="135">
        <v>1479.11</v>
      </c>
      <c r="AB115" s="135">
        <v>1507.89</v>
      </c>
      <c r="AC115" s="135">
        <v>1536.68</v>
      </c>
      <c r="AD115" s="135">
        <v>1597.34</v>
      </c>
      <c r="AE115" s="135">
        <v>1674.1200000000001</v>
      </c>
      <c r="AF115" s="135">
        <v>1761.9999999999998</v>
      </c>
      <c r="AG115" s="135">
        <v>1834.1599999999999</v>
      </c>
      <c r="AH115" s="134">
        <v>1909.36</v>
      </c>
      <c r="AI115" s="134">
        <v>2008.97</v>
      </c>
      <c r="AJ115" s="134">
        <v>2075.98</v>
      </c>
      <c r="AK115" s="134">
        <v>2185.9899999999998</v>
      </c>
      <c r="AL115" s="134">
        <v>2295.65</v>
      </c>
      <c r="AM115" s="121"/>
    </row>
    <row r="116" spans="1:39" ht="16" x14ac:dyDescent="0.15">
      <c r="A116" s="126" t="s">
        <v>514</v>
      </c>
      <c r="B116" s="126" t="s">
        <v>515</v>
      </c>
      <c r="C116" s="126" t="s">
        <v>516</v>
      </c>
      <c r="D116" s="133" t="s">
        <v>194</v>
      </c>
      <c r="E116" s="126" t="s">
        <v>76</v>
      </c>
      <c r="F116" s="126" t="s">
        <v>68</v>
      </c>
      <c r="G116" s="134">
        <v>513</v>
      </c>
      <c r="H116" s="134">
        <v>547.88</v>
      </c>
      <c r="I116" s="134">
        <v>571.5</v>
      </c>
      <c r="J116" s="134">
        <v>597.88</v>
      </c>
      <c r="K116" s="134">
        <v>635.39</v>
      </c>
      <c r="L116" s="134">
        <v>698.8</v>
      </c>
      <c r="M116" s="134">
        <v>760.08</v>
      </c>
      <c r="N116" s="134">
        <v>800.93</v>
      </c>
      <c r="O116" s="134">
        <v>862.07</v>
      </c>
      <c r="P116" s="134">
        <v>963.62</v>
      </c>
      <c r="Q116" s="134">
        <v>1126.6300000000001</v>
      </c>
      <c r="R116" s="134">
        <v>1198.93</v>
      </c>
      <c r="S116" s="134">
        <v>1254.29</v>
      </c>
      <c r="T116" s="134">
        <v>1309.1500000000001</v>
      </c>
      <c r="U116" s="135">
        <v>1368.09</v>
      </c>
      <c r="V116" s="135">
        <v>1424.07</v>
      </c>
      <c r="W116" s="135">
        <v>1479.76</v>
      </c>
      <c r="X116" s="135">
        <v>1522.99</v>
      </c>
      <c r="Y116" s="135">
        <v>1524.62</v>
      </c>
      <c r="Z116" s="135">
        <v>1526</v>
      </c>
      <c r="AA116" s="135">
        <v>1528.78</v>
      </c>
      <c r="AB116" s="135">
        <v>1556.09</v>
      </c>
      <c r="AC116" s="135">
        <v>1584.92</v>
      </c>
      <c r="AD116" s="135">
        <v>1641.6100000000001</v>
      </c>
      <c r="AE116" s="135">
        <v>1699.35</v>
      </c>
      <c r="AF116" s="135">
        <v>1778.6399999999999</v>
      </c>
      <c r="AG116" s="135">
        <v>1872.79</v>
      </c>
      <c r="AH116" s="134">
        <v>1942.76</v>
      </c>
      <c r="AI116" s="134">
        <v>2002.84</v>
      </c>
      <c r="AJ116" s="134">
        <v>2075.13</v>
      </c>
      <c r="AK116" s="134" t="s">
        <v>52</v>
      </c>
      <c r="AL116" s="134" t="s">
        <v>52</v>
      </c>
      <c r="AM116" s="121"/>
    </row>
    <row r="117" spans="1:39" ht="16" x14ac:dyDescent="0.15">
      <c r="A117" s="126" t="s">
        <v>517</v>
      </c>
      <c r="B117" s="126" t="s">
        <v>518</v>
      </c>
      <c r="C117" s="126" t="s">
        <v>519</v>
      </c>
      <c r="D117" s="133" t="s">
        <v>94</v>
      </c>
      <c r="E117" s="126" t="s">
        <v>76</v>
      </c>
      <c r="F117" s="126" t="s">
        <v>66</v>
      </c>
      <c r="G117" s="134">
        <v>544.5</v>
      </c>
      <c r="H117" s="134">
        <v>540</v>
      </c>
      <c r="I117" s="134">
        <v>577.13</v>
      </c>
      <c r="J117" s="134">
        <v>614.79</v>
      </c>
      <c r="K117" s="134">
        <v>651.87</v>
      </c>
      <c r="L117" s="134">
        <v>709.56</v>
      </c>
      <c r="M117" s="134">
        <v>754.83</v>
      </c>
      <c r="N117" s="134">
        <v>796.59</v>
      </c>
      <c r="O117" s="134">
        <v>845.91</v>
      </c>
      <c r="P117" s="134">
        <v>935.91</v>
      </c>
      <c r="Q117" s="134">
        <v>1110.96</v>
      </c>
      <c r="R117" s="134">
        <v>1177.74</v>
      </c>
      <c r="S117" s="134">
        <v>1234.8</v>
      </c>
      <c r="T117" s="134">
        <v>1292.4000000000001</v>
      </c>
      <c r="U117" s="135">
        <v>1352.34</v>
      </c>
      <c r="V117" s="135">
        <v>1409.13</v>
      </c>
      <c r="W117" s="135">
        <v>1454.4</v>
      </c>
      <c r="X117" s="135">
        <v>1488.24</v>
      </c>
      <c r="Y117" s="135">
        <v>1488.24</v>
      </c>
      <c r="Z117" s="135">
        <v>1488.24</v>
      </c>
      <c r="AA117" s="135">
        <v>1488.24</v>
      </c>
      <c r="AB117" s="135">
        <v>1490.94</v>
      </c>
      <c r="AC117" s="135">
        <v>1493.73</v>
      </c>
      <c r="AD117" s="135">
        <v>1546.0700000000002</v>
      </c>
      <c r="AE117" s="135">
        <v>1603.54</v>
      </c>
      <c r="AF117" s="135">
        <v>1682.68</v>
      </c>
      <c r="AG117" s="135">
        <v>1777.42</v>
      </c>
      <c r="AH117" s="134">
        <v>1847.5400000000002</v>
      </c>
      <c r="AI117" s="134">
        <v>1939.31</v>
      </c>
      <c r="AJ117" s="134">
        <v>1999.44</v>
      </c>
      <c r="AK117" s="134">
        <v>2098.66</v>
      </c>
      <c r="AL117" s="134">
        <v>2199.96</v>
      </c>
      <c r="AM117" s="121"/>
    </row>
    <row r="118" spans="1:39" ht="17" x14ac:dyDescent="0.15">
      <c r="A118" s="126" t="s">
        <v>520</v>
      </c>
      <c r="B118" s="126" t="s">
        <v>52</v>
      </c>
      <c r="C118" s="126" t="s">
        <v>521</v>
      </c>
      <c r="D118" s="133" t="s">
        <v>194</v>
      </c>
      <c r="E118" s="126" t="s">
        <v>76</v>
      </c>
      <c r="F118" s="126" t="s">
        <v>56</v>
      </c>
      <c r="G118" s="134">
        <v>606.38</v>
      </c>
      <c r="H118" s="134">
        <v>621</v>
      </c>
      <c r="I118" s="134">
        <v>652.5</v>
      </c>
      <c r="J118" s="134">
        <v>674.68</v>
      </c>
      <c r="K118" s="134">
        <v>703.66</v>
      </c>
      <c r="L118" s="134">
        <v>827</v>
      </c>
      <c r="M118" s="134">
        <v>865.43</v>
      </c>
      <c r="N118" s="134">
        <v>922.19</v>
      </c>
      <c r="O118" s="134">
        <v>973.17</v>
      </c>
      <c r="P118" s="134">
        <v>1027.95</v>
      </c>
      <c r="Q118" s="134">
        <v>1123.79</v>
      </c>
      <c r="R118" s="134">
        <v>1181.8900000000001</v>
      </c>
      <c r="S118" s="134">
        <v>1220.1300000000001</v>
      </c>
      <c r="T118" s="134">
        <v>1277.23</v>
      </c>
      <c r="U118" s="135">
        <v>1330.64</v>
      </c>
      <c r="V118" s="135">
        <v>1391.39</v>
      </c>
      <c r="W118" s="135" t="s">
        <v>52</v>
      </c>
      <c r="X118" s="135" t="s">
        <v>52</v>
      </c>
      <c r="Y118" s="135" t="s">
        <v>52</v>
      </c>
      <c r="Z118" s="135" t="s">
        <v>52</v>
      </c>
      <c r="AA118" s="135" t="s">
        <v>52</v>
      </c>
      <c r="AB118" s="135" t="s">
        <v>52</v>
      </c>
      <c r="AC118" s="135" t="s">
        <v>52</v>
      </c>
      <c r="AD118" s="135" t="s">
        <v>52</v>
      </c>
      <c r="AE118" s="135" t="s">
        <v>52</v>
      </c>
      <c r="AF118" s="135" t="s">
        <v>52</v>
      </c>
      <c r="AG118" s="135" t="s">
        <v>52</v>
      </c>
      <c r="AH118" s="134" t="s">
        <v>52</v>
      </c>
      <c r="AI118" s="134" t="s">
        <v>52</v>
      </c>
      <c r="AJ118" s="134" t="s">
        <v>52</v>
      </c>
      <c r="AK118" s="134" t="s">
        <v>52</v>
      </c>
      <c r="AL118" s="134" t="s">
        <v>52</v>
      </c>
      <c r="AM118" s="121"/>
    </row>
    <row r="119" spans="1:39" ht="16" x14ac:dyDescent="0.15">
      <c r="A119" s="126" t="s">
        <v>522</v>
      </c>
      <c r="B119" s="126" t="s">
        <v>523</v>
      </c>
      <c r="C119" s="126" t="s">
        <v>524</v>
      </c>
      <c r="D119" s="133" t="s">
        <v>94</v>
      </c>
      <c r="E119" s="126" t="s">
        <v>227</v>
      </c>
      <c r="F119" s="126" t="s">
        <v>72</v>
      </c>
      <c r="G119" s="134">
        <v>515.25</v>
      </c>
      <c r="H119" s="134">
        <v>526.5</v>
      </c>
      <c r="I119" s="134">
        <v>574.88</v>
      </c>
      <c r="J119" s="134">
        <v>593</v>
      </c>
      <c r="K119" s="134">
        <v>624.70000000000005</v>
      </c>
      <c r="L119" s="134">
        <v>691.93</v>
      </c>
      <c r="M119" s="134">
        <v>758.39</v>
      </c>
      <c r="N119" s="134">
        <v>807.72</v>
      </c>
      <c r="O119" s="134">
        <v>823.87</v>
      </c>
      <c r="P119" s="134">
        <v>853.53</v>
      </c>
      <c r="Q119" s="134">
        <v>1086.47</v>
      </c>
      <c r="R119" s="134">
        <v>1165.47</v>
      </c>
      <c r="S119" s="134">
        <v>1224.8699999999999</v>
      </c>
      <c r="T119" s="134">
        <v>1301.94</v>
      </c>
      <c r="U119" s="135">
        <v>1357.64</v>
      </c>
      <c r="V119" s="135">
        <v>1405.63</v>
      </c>
      <c r="W119" s="135">
        <v>1447.71</v>
      </c>
      <c r="X119" s="135">
        <v>1459.93</v>
      </c>
      <c r="Y119" s="135">
        <v>1459.93</v>
      </c>
      <c r="Z119" s="135">
        <v>1456.83</v>
      </c>
      <c r="AA119" s="135">
        <v>1474.39</v>
      </c>
      <c r="AB119" s="135">
        <v>1470.39</v>
      </c>
      <c r="AC119" s="135">
        <v>1466.39</v>
      </c>
      <c r="AD119" s="135">
        <v>1494.13</v>
      </c>
      <c r="AE119" s="135">
        <v>1558.93</v>
      </c>
      <c r="AF119" s="135">
        <v>1636.96</v>
      </c>
      <c r="AG119" s="135">
        <v>1716.82</v>
      </c>
      <c r="AH119" s="134">
        <v>1784.1</v>
      </c>
      <c r="AI119" s="134">
        <v>1888.15</v>
      </c>
      <c r="AJ119" s="134">
        <v>1965.66</v>
      </c>
      <c r="AK119" s="134">
        <v>2239.56</v>
      </c>
      <c r="AL119" s="134">
        <v>2366.91</v>
      </c>
      <c r="AM119" s="121"/>
    </row>
    <row r="120" spans="1:39" ht="16" x14ac:dyDescent="0.15">
      <c r="A120" s="133" t="s">
        <v>525</v>
      </c>
      <c r="B120" s="133" t="s">
        <v>526</v>
      </c>
      <c r="C120" s="133" t="s">
        <v>527</v>
      </c>
      <c r="D120" s="133" t="s">
        <v>94</v>
      </c>
      <c r="E120" s="133" t="s">
        <v>78</v>
      </c>
      <c r="F120" s="126" t="s">
        <v>56</v>
      </c>
      <c r="G120" s="134" t="s">
        <v>52</v>
      </c>
      <c r="H120" s="134" t="s">
        <v>52</v>
      </c>
      <c r="I120" s="134" t="s">
        <v>52</v>
      </c>
      <c r="J120" s="134" t="s">
        <v>52</v>
      </c>
      <c r="K120" s="134" t="s">
        <v>52</v>
      </c>
      <c r="L120" s="134" t="s">
        <v>52</v>
      </c>
      <c r="M120" s="134" t="s">
        <v>52</v>
      </c>
      <c r="N120" s="134" t="s">
        <v>52</v>
      </c>
      <c r="O120" s="134" t="s">
        <v>52</v>
      </c>
      <c r="P120" s="134" t="s">
        <v>52</v>
      </c>
      <c r="Q120" s="134" t="s">
        <v>52</v>
      </c>
      <c r="R120" s="134" t="s">
        <v>52</v>
      </c>
      <c r="S120" s="134" t="s">
        <v>52</v>
      </c>
      <c r="T120" s="134" t="s">
        <v>52</v>
      </c>
      <c r="U120" s="134" t="s">
        <v>52</v>
      </c>
      <c r="V120" s="134" t="s">
        <v>52</v>
      </c>
      <c r="W120" s="134" t="s">
        <v>52</v>
      </c>
      <c r="X120" s="134" t="s">
        <v>52</v>
      </c>
      <c r="Y120" s="134" t="s">
        <v>52</v>
      </c>
      <c r="Z120" s="134" t="s">
        <v>52</v>
      </c>
      <c r="AA120" s="134" t="s">
        <v>52</v>
      </c>
      <c r="AB120" s="134" t="s">
        <v>52</v>
      </c>
      <c r="AC120" s="134" t="s">
        <v>52</v>
      </c>
      <c r="AD120" s="134" t="s">
        <v>52</v>
      </c>
      <c r="AE120" s="134" t="s">
        <v>52</v>
      </c>
      <c r="AF120" s="134" t="s">
        <v>52</v>
      </c>
      <c r="AG120" s="134" t="s">
        <v>52</v>
      </c>
      <c r="AH120" s="134" t="s">
        <v>52</v>
      </c>
      <c r="AI120" s="134" t="s">
        <v>52</v>
      </c>
      <c r="AJ120" s="134" t="s">
        <v>52</v>
      </c>
      <c r="AK120" s="134">
        <v>2174.56</v>
      </c>
      <c r="AL120" s="134">
        <v>2283.83</v>
      </c>
      <c r="AM120" s="121"/>
    </row>
    <row r="121" spans="1:39" ht="16" x14ac:dyDescent="0.15">
      <c r="A121" s="126" t="s">
        <v>537</v>
      </c>
      <c r="B121" s="126" t="s">
        <v>538</v>
      </c>
      <c r="C121" s="126" t="s">
        <v>539</v>
      </c>
      <c r="D121" s="133" t="s">
        <v>94</v>
      </c>
      <c r="E121" s="126" t="s">
        <v>76</v>
      </c>
      <c r="F121" s="126" t="s">
        <v>1828</v>
      </c>
      <c r="G121" s="134">
        <v>514.13</v>
      </c>
      <c r="H121" s="134">
        <v>526.5</v>
      </c>
      <c r="I121" s="134">
        <v>542.25</v>
      </c>
      <c r="J121" s="134">
        <v>574.88</v>
      </c>
      <c r="K121" s="134">
        <v>599.01</v>
      </c>
      <c r="L121" s="134">
        <v>681.81</v>
      </c>
      <c r="M121" s="134">
        <v>742.53</v>
      </c>
      <c r="N121" s="134">
        <v>791.06</v>
      </c>
      <c r="O121" s="134">
        <v>838.79</v>
      </c>
      <c r="P121" s="134">
        <v>920.45</v>
      </c>
      <c r="Q121" s="134">
        <v>1077.44</v>
      </c>
      <c r="R121" s="134">
        <v>1148.6300000000001</v>
      </c>
      <c r="S121" s="134">
        <v>1204.58</v>
      </c>
      <c r="T121" s="134">
        <v>1263.32</v>
      </c>
      <c r="U121" s="135">
        <v>1324.84</v>
      </c>
      <c r="V121" s="135">
        <v>1385.49</v>
      </c>
      <c r="W121" s="135">
        <v>1437.35</v>
      </c>
      <c r="X121" s="135">
        <v>1447.31</v>
      </c>
      <c r="Y121" s="135">
        <v>1447.18</v>
      </c>
      <c r="Z121" s="135">
        <v>1446.5</v>
      </c>
      <c r="AA121" s="135">
        <v>1451.53</v>
      </c>
      <c r="AB121" s="135">
        <v>1454.97</v>
      </c>
      <c r="AC121" s="135">
        <v>1480.48</v>
      </c>
      <c r="AD121" s="135">
        <v>1530.9299999999998</v>
      </c>
      <c r="AE121" s="135">
        <v>1600.76</v>
      </c>
      <c r="AF121" s="135">
        <v>1693.68</v>
      </c>
      <c r="AG121" s="135">
        <v>1763.5500000000002</v>
      </c>
      <c r="AH121" s="134">
        <v>1835.15</v>
      </c>
      <c r="AI121" s="134">
        <v>1912.03</v>
      </c>
      <c r="AJ121" s="134">
        <v>1985.78</v>
      </c>
      <c r="AK121" s="134">
        <v>2086.85</v>
      </c>
      <c r="AL121" s="134">
        <v>2187.9899999999998</v>
      </c>
      <c r="AM121" s="121"/>
    </row>
    <row r="122" spans="1:39" ht="17" x14ac:dyDescent="0.15">
      <c r="A122" s="126" t="s">
        <v>540</v>
      </c>
      <c r="B122" s="126" t="s">
        <v>52</v>
      </c>
      <c r="C122" s="126" t="s">
        <v>541</v>
      </c>
      <c r="D122" s="133" t="s">
        <v>194</v>
      </c>
      <c r="E122" s="126" t="s">
        <v>76</v>
      </c>
      <c r="F122" s="126" t="s">
        <v>58</v>
      </c>
      <c r="G122" s="134">
        <v>588.38</v>
      </c>
      <c r="H122" s="134">
        <v>591.75</v>
      </c>
      <c r="I122" s="134">
        <v>630</v>
      </c>
      <c r="J122" s="134">
        <v>660.24</v>
      </c>
      <c r="K122" s="134" t="s">
        <v>52</v>
      </c>
      <c r="L122" s="134" t="s">
        <v>52</v>
      </c>
      <c r="M122" s="134" t="s">
        <v>52</v>
      </c>
      <c r="N122" s="134" t="s">
        <v>52</v>
      </c>
      <c r="O122" s="134" t="s">
        <v>52</v>
      </c>
      <c r="P122" s="134" t="s">
        <v>52</v>
      </c>
      <c r="Q122" s="134" t="s">
        <v>52</v>
      </c>
      <c r="R122" s="134" t="s">
        <v>52</v>
      </c>
      <c r="S122" s="134" t="s">
        <v>52</v>
      </c>
      <c r="T122" s="134" t="s">
        <v>52</v>
      </c>
      <c r="U122" s="135" t="s">
        <v>52</v>
      </c>
      <c r="V122" s="135" t="s">
        <v>52</v>
      </c>
      <c r="W122" s="135" t="s">
        <v>52</v>
      </c>
      <c r="X122" s="135" t="s">
        <v>52</v>
      </c>
      <c r="Y122" s="135" t="s">
        <v>52</v>
      </c>
      <c r="Z122" s="135" t="s">
        <v>52</v>
      </c>
      <c r="AA122" s="135" t="s">
        <v>52</v>
      </c>
      <c r="AB122" s="135" t="s">
        <v>52</v>
      </c>
      <c r="AC122" s="135" t="s">
        <v>52</v>
      </c>
      <c r="AD122" s="135" t="s">
        <v>52</v>
      </c>
      <c r="AE122" s="135" t="s">
        <v>52</v>
      </c>
      <c r="AF122" s="135" t="s">
        <v>52</v>
      </c>
      <c r="AG122" s="135" t="s">
        <v>52</v>
      </c>
      <c r="AH122" s="134" t="s">
        <v>52</v>
      </c>
      <c r="AI122" s="134" t="s">
        <v>52</v>
      </c>
      <c r="AJ122" s="134" t="s">
        <v>52</v>
      </c>
      <c r="AK122" s="134" t="s">
        <v>52</v>
      </c>
      <c r="AL122" s="134" t="s">
        <v>52</v>
      </c>
      <c r="AM122" s="121"/>
    </row>
    <row r="123" spans="1:39" ht="16" x14ac:dyDescent="0.15">
      <c r="A123" s="126" t="s">
        <v>542</v>
      </c>
      <c r="B123" s="126" t="s">
        <v>543</v>
      </c>
      <c r="C123" s="126" t="s">
        <v>544</v>
      </c>
      <c r="D123" s="133" t="s">
        <v>94</v>
      </c>
      <c r="E123" s="126" t="s">
        <v>78</v>
      </c>
      <c r="F123" s="126" t="s">
        <v>58</v>
      </c>
      <c r="G123" s="134">
        <v>588.38</v>
      </c>
      <c r="H123" s="134">
        <v>591.75</v>
      </c>
      <c r="I123" s="134">
        <v>630</v>
      </c>
      <c r="J123" s="134">
        <v>660.24</v>
      </c>
      <c r="K123" s="134">
        <v>597.57000000000005</v>
      </c>
      <c r="L123" s="134">
        <v>658.87</v>
      </c>
      <c r="M123" s="134">
        <v>688.11</v>
      </c>
      <c r="N123" s="134">
        <v>740.84</v>
      </c>
      <c r="O123" s="134">
        <v>830.43</v>
      </c>
      <c r="P123" s="134">
        <v>935.26</v>
      </c>
      <c r="Q123" s="134">
        <v>1002.66</v>
      </c>
      <c r="R123" s="134">
        <v>1099.44</v>
      </c>
      <c r="S123" s="134">
        <v>1148.1199999999999</v>
      </c>
      <c r="T123" s="134">
        <v>1199.49</v>
      </c>
      <c r="U123" s="135">
        <v>1277.56</v>
      </c>
      <c r="V123" s="135">
        <v>1338.99</v>
      </c>
      <c r="W123" s="135">
        <v>1385.72</v>
      </c>
      <c r="X123" s="135">
        <v>1394.4</v>
      </c>
      <c r="Y123" s="135">
        <v>1394.49</v>
      </c>
      <c r="Z123" s="135">
        <v>1437.44</v>
      </c>
      <c r="AA123" s="135">
        <v>1465.47</v>
      </c>
      <c r="AB123" s="135">
        <v>1494.43</v>
      </c>
      <c r="AC123" s="135">
        <v>1524.05</v>
      </c>
      <c r="AD123" s="135">
        <v>1579.21</v>
      </c>
      <c r="AE123" s="135">
        <v>1651.0700000000002</v>
      </c>
      <c r="AF123" s="135">
        <v>1748.7</v>
      </c>
      <c r="AG123" s="135">
        <v>1819.69</v>
      </c>
      <c r="AH123" s="134">
        <v>1891.65</v>
      </c>
      <c r="AI123" s="134">
        <v>1986.95</v>
      </c>
      <c r="AJ123" s="134">
        <v>2048.31</v>
      </c>
      <c r="AK123" s="134">
        <v>2152.96</v>
      </c>
      <c r="AL123" s="134">
        <v>2258.86</v>
      </c>
      <c r="AM123" s="121"/>
    </row>
    <row r="124" spans="1:39" ht="16" x14ac:dyDescent="0.15">
      <c r="A124" s="126" t="s">
        <v>545</v>
      </c>
      <c r="B124" s="126" t="s">
        <v>546</v>
      </c>
      <c r="C124" s="126" t="s">
        <v>547</v>
      </c>
      <c r="D124" s="133" t="s">
        <v>94</v>
      </c>
      <c r="E124" s="126" t="s">
        <v>76</v>
      </c>
      <c r="F124" s="126" t="s">
        <v>66</v>
      </c>
      <c r="G124" s="134">
        <v>540</v>
      </c>
      <c r="H124" s="134">
        <v>556.88</v>
      </c>
      <c r="I124" s="134">
        <v>574.88</v>
      </c>
      <c r="J124" s="134">
        <v>611.64</v>
      </c>
      <c r="K124" s="134">
        <v>642.85</v>
      </c>
      <c r="L124" s="134">
        <v>709.13</v>
      </c>
      <c r="M124" s="134">
        <v>765.57</v>
      </c>
      <c r="N124" s="134">
        <v>824.67</v>
      </c>
      <c r="O124" s="134">
        <v>876.76</v>
      </c>
      <c r="P124" s="134">
        <v>965.21</v>
      </c>
      <c r="Q124" s="134">
        <v>1087.92</v>
      </c>
      <c r="R124" s="134">
        <v>1149.6199999999999</v>
      </c>
      <c r="S124" s="134">
        <v>1194.53</v>
      </c>
      <c r="T124" s="134">
        <v>1251.51</v>
      </c>
      <c r="U124" s="135">
        <v>1312.6</v>
      </c>
      <c r="V124" s="135">
        <v>1367.1</v>
      </c>
      <c r="W124" s="135">
        <v>1408.85</v>
      </c>
      <c r="X124" s="135">
        <v>1441.93</v>
      </c>
      <c r="Y124" s="135">
        <v>1443.06</v>
      </c>
      <c r="Z124" s="135">
        <v>1444.88</v>
      </c>
      <c r="AA124" s="135">
        <v>1451.91</v>
      </c>
      <c r="AB124" s="135">
        <v>1478.18</v>
      </c>
      <c r="AC124" s="135">
        <v>1504.13</v>
      </c>
      <c r="AD124" s="135">
        <v>1553.9</v>
      </c>
      <c r="AE124" s="135">
        <v>1610.57</v>
      </c>
      <c r="AF124" s="135">
        <v>1688.5700000000002</v>
      </c>
      <c r="AG124" s="135">
        <v>1779.0100000000002</v>
      </c>
      <c r="AH124" s="134">
        <v>1846.8500000000001</v>
      </c>
      <c r="AI124" s="134">
        <v>1930.75</v>
      </c>
      <c r="AJ124" s="134">
        <v>1985.14</v>
      </c>
      <c r="AK124" s="134">
        <v>2077.98</v>
      </c>
      <c r="AL124" s="134">
        <v>2174.67</v>
      </c>
      <c r="AM124" s="121"/>
    </row>
    <row r="125" spans="1:39" ht="16" x14ac:dyDescent="0.15">
      <c r="A125" s="126" t="s">
        <v>548</v>
      </c>
      <c r="B125" s="126" t="s">
        <v>549</v>
      </c>
      <c r="C125" s="126" t="s">
        <v>550</v>
      </c>
      <c r="D125" s="133" t="s">
        <v>194</v>
      </c>
      <c r="E125" s="126" t="s">
        <v>76</v>
      </c>
      <c r="F125" s="126" t="s">
        <v>60</v>
      </c>
      <c r="G125" s="134">
        <v>514.13</v>
      </c>
      <c r="H125" s="134">
        <v>547.88</v>
      </c>
      <c r="I125" s="134">
        <v>563.63</v>
      </c>
      <c r="J125" s="134">
        <v>609.29</v>
      </c>
      <c r="K125" s="134">
        <v>637.67999999999995</v>
      </c>
      <c r="L125" s="134">
        <v>677.95</v>
      </c>
      <c r="M125" s="134">
        <v>719.64</v>
      </c>
      <c r="N125" s="134">
        <v>765.18</v>
      </c>
      <c r="O125" s="134">
        <v>820.08</v>
      </c>
      <c r="P125" s="134">
        <v>950.14</v>
      </c>
      <c r="Q125" s="134">
        <v>1053.3399999999999</v>
      </c>
      <c r="R125" s="134">
        <v>1129.56</v>
      </c>
      <c r="S125" s="134">
        <v>1170.43</v>
      </c>
      <c r="T125" s="134">
        <v>1209.3399999999999</v>
      </c>
      <c r="U125" s="135">
        <v>1259.4000000000001</v>
      </c>
      <c r="V125" s="135">
        <v>1312.66</v>
      </c>
      <c r="W125" s="135">
        <v>1363.47</v>
      </c>
      <c r="X125" s="135">
        <v>1409.54</v>
      </c>
      <c r="Y125" s="135">
        <v>1407.13</v>
      </c>
      <c r="Z125" s="135">
        <v>1408.32</v>
      </c>
      <c r="AA125" s="135">
        <v>1415.35</v>
      </c>
      <c r="AB125" s="135">
        <v>1445.74</v>
      </c>
      <c r="AC125" s="135">
        <v>1474.82</v>
      </c>
      <c r="AD125" s="135">
        <v>1531.25</v>
      </c>
      <c r="AE125" s="135">
        <v>1601.82</v>
      </c>
      <c r="AF125" s="135">
        <v>1690.86</v>
      </c>
      <c r="AG125" s="135">
        <v>1789.1999999999998</v>
      </c>
      <c r="AH125" s="134">
        <v>1858.13</v>
      </c>
      <c r="AI125" s="134" t="s">
        <v>52</v>
      </c>
      <c r="AJ125" s="134" t="s">
        <v>52</v>
      </c>
      <c r="AK125" s="134" t="s">
        <v>52</v>
      </c>
      <c r="AL125" s="134" t="s">
        <v>52</v>
      </c>
      <c r="AM125" s="121"/>
    </row>
    <row r="126" spans="1:39" ht="16" x14ac:dyDescent="0.15">
      <c r="A126" s="126" t="s">
        <v>553</v>
      </c>
      <c r="B126" s="126" t="s">
        <v>554</v>
      </c>
      <c r="C126" s="126" t="s">
        <v>555</v>
      </c>
      <c r="D126" s="133" t="s">
        <v>94</v>
      </c>
      <c r="E126" s="126" t="s">
        <v>78</v>
      </c>
      <c r="F126" s="126" t="s">
        <v>60</v>
      </c>
      <c r="G126" s="134">
        <v>582.75</v>
      </c>
      <c r="H126" s="134">
        <v>582.75</v>
      </c>
      <c r="I126" s="134">
        <v>632.25</v>
      </c>
      <c r="J126" s="134" t="s">
        <v>52</v>
      </c>
      <c r="K126" s="134">
        <v>671.76</v>
      </c>
      <c r="L126" s="134">
        <v>728.67</v>
      </c>
      <c r="M126" s="134">
        <v>786.75</v>
      </c>
      <c r="N126" s="134">
        <v>827.3</v>
      </c>
      <c r="O126" s="134">
        <v>873.16</v>
      </c>
      <c r="P126" s="134">
        <v>928.84</v>
      </c>
      <c r="Q126" s="134">
        <v>1015.59</v>
      </c>
      <c r="R126" s="134">
        <v>1079.04</v>
      </c>
      <c r="S126" s="134">
        <v>1127.96</v>
      </c>
      <c r="T126" s="134">
        <v>1159.45</v>
      </c>
      <c r="U126" s="135">
        <v>1216.8399999999999</v>
      </c>
      <c r="V126" s="135">
        <v>1276.54</v>
      </c>
      <c r="W126" s="135">
        <v>1326.59</v>
      </c>
      <c r="X126" s="135">
        <v>1358.12</v>
      </c>
      <c r="Y126" s="135">
        <v>1358.12</v>
      </c>
      <c r="Z126" s="135">
        <v>1358.12</v>
      </c>
      <c r="AA126" s="135">
        <v>1378.75</v>
      </c>
      <c r="AB126" s="135">
        <v>1404.5</v>
      </c>
      <c r="AC126" s="135">
        <v>1432.44</v>
      </c>
      <c r="AD126" s="135">
        <v>1484.72</v>
      </c>
      <c r="AE126" s="135">
        <v>1551.35</v>
      </c>
      <c r="AF126" s="135">
        <v>1643.27</v>
      </c>
      <c r="AG126" s="135">
        <v>1709.8899999999999</v>
      </c>
      <c r="AH126" s="134">
        <v>1777.9399999999998</v>
      </c>
      <c r="AI126" s="134">
        <v>1868.01</v>
      </c>
      <c r="AJ126" s="134">
        <v>1910.37</v>
      </c>
      <c r="AK126" s="134">
        <v>2009.11</v>
      </c>
      <c r="AL126" s="134">
        <v>2107.35</v>
      </c>
      <c r="AM126" s="121"/>
    </row>
    <row r="127" spans="1:39" ht="16" x14ac:dyDescent="0.15">
      <c r="A127" s="126" t="s">
        <v>562</v>
      </c>
      <c r="B127" s="126" t="s">
        <v>563</v>
      </c>
      <c r="C127" s="126" t="s">
        <v>564</v>
      </c>
      <c r="D127" s="133" t="s">
        <v>94</v>
      </c>
      <c r="E127" s="126" t="s">
        <v>76</v>
      </c>
      <c r="F127" s="126" t="s">
        <v>60</v>
      </c>
      <c r="G127" s="134">
        <v>601.88</v>
      </c>
      <c r="H127" s="134">
        <v>627.75</v>
      </c>
      <c r="I127" s="134">
        <v>657</v>
      </c>
      <c r="J127" s="134">
        <v>686.58</v>
      </c>
      <c r="K127" s="134">
        <v>734.14</v>
      </c>
      <c r="L127" s="134">
        <v>812.86</v>
      </c>
      <c r="M127" s="134">
        <v>877.56</v>
      </c>
      <c r="N127" s="134">
        <v>934.08</v>
      </c>
      <c r="O127" s="134">
        <v>989.17</v>
      </c>
      <c r="P127" s="134">
        <v>1082.75</v>
      </c>
      <c r="Q127" s="134">
        <v>1196.05</v>
      </c>
      <c r="R127" s="134">
        <v>1251.48</v>
      </c>
      <c r="S127" s="134">
        <v>1287.33</v>
      </c>
      <c r="T127" s="134">
        <v>1346.98</v>
      </c>
      <c r="U127" s="135">
        <v>1402.88</v>
      </c>
      <c r="V127" s="135">
        <v>1457.06</v>
      </c>
      <c r="W127" s="135">
        <v>1509.89</v>
      </c>
      <c r="X127" s="135">
        <v>1536.91</v>
      </c>
      <c r="Y127" s="135">
        <v>1538.14</v>
      </c>
      <c r="Z127" s="135">
        <v>1539.06</v>
      </c>
      <c r="AA127" s="135">
        <v>1545.32</v>
      </c>
      <c r="AB127" s="135">
        <v>1572.62</v>
      </c>
      <c r="AC127" s="135">
        <v>1600.39</v>
      </c>
      <c r="AD127" s="135">
        <v>1655.68</v>
      </c>
      <c r="AE127" s="135">
        <v>1713.6499999999999</v>
      </c>
      <c r="AF127" s="135">
        <v>1796.4399999999998</v>
      </c>
      <c r="AG127" s="135">
        <v>1880.65</v>
      </c>
      <c r="AH127" s="134">
        <v>1926.31</v>
      </c>
      <c r="AI127" s="134">
        <v>1984.14</v>
      </c>
      <c r="AJ127" s="134">
        <v>2042.49</v>
      </c>
      <c r="AK127" s="134">
        <v>2124.71</v>
      </c>
      <c r="AL127" s="134">
        <v>2224.06</v>
      </c>
      <c r="AM127" s="121"/>
    </row>
    <row r="128" spans="1:39" ht="17" x14ac:dyDescent="0.15">
      <c r="A128" s="126" t="s">
        <v>568</v>
      </c>
      <c r="B128" s="126" t="s">
        <v>569</v>
      </c>
      <c r="C128" s="126" t="s">
        <v>570</v>
      </c>
      <c r="D128" s="133" t="s">
        <v>194</v>
      </c>
      <c r="E128" s="126" t="s">
        <v>76</v>
      </c>
      <c r="F128" s="126" t="s">
        <v>58</v>
      </c>
      <c r="G128" s="134">
        <v>704.25</v>
      </c>
      <c r="H128" s="134">
        <v>585</v>
      </c>
      <c r="I128" s="134">
        <v>659.25</v>
      </c>
      <c r="J128" s="134">
        <v>706.16</v>
      </c>
      <c r="K128" s="134">
        <v>796.08</v>
      </c>
      <c r="L128" s="134">
        <v>861.77</v>
      </c>
      <c r="M128" s="134">
        <v>900.05</v>
      </c>
      <c r="N128" s="134">
        <v>940.65</v>
      </c>
      <c r="O128" s="134">
        <v>984.14</v>
      </c>
      <c r="P128" s="134">
        <v>1124.46</v>
      </c>
      <c r="Q128" s="134">
        <v>1221.1600000000001</v>
      </c>
      <c r="R128" s="134">
        <v>1294.06</v>
      </c>
      <c r="S128" s="134">
        <v>1344.5</v>
      </c>
      <c r="T128" s="134">
        <v>1395.59</v>
      </c>
      <c r="U128" s="135">
        <v>1462.09</v>
      </c>
      <c r="V128" s="135">
        <v>1500.3</v>
      </c>
      <c r="W128" s="135" t="s">
        <v>52</v>
      </c>
      <c r="X128" s="135" t="s">
        <v>52</v>
      </c>
      <c r="Y128" s="135" t="s">
        <v>52</v>
      </c>
      <c r="Z128" s="135" t="s">
        <v>52</v>
      </c>
      <c r="AA128" s="135" t="s">
        <v>52</v>
      </c>
      <c r="AB128" s="135" t="s">
        <v>52</v>
      </c>
      <c r="AC128" s="135" t="s">
        <v>52</v>
      </c>
      <c r="AD128" s="135" t="s">
        <v>52</v>
      </c>
      <c r="AE128" s="135" t="s">
        <v>52</v>
      </c>
      <c r="AF128" s="135" t="s">
        <v>52</v>
      </c>
      <c r="AG128" s="135" t="s">
        <v>52</v>
      </c>
      <c r="AH128" s="134" t="s">
        <v>52</v>
      </c>
      <c r="AI128" s="134" t="s">
        <v>52</v>
      </c>
      <c r="AJ128" s="134" t="s">
        <v>52</v>
      </c>
      <c r="AK128" s="134" t="s">
        <v>52</v>
      </c>
      <c r="AL128" s="134" t="s">
        <v>52</v>
      </c>
      <c r="AM128" s="121"/>
    </row>
    <row r="129" spans="1:39" ht="16" x14ac:dyDescent="0.15">
      <c r="A129" s="126" t="s">
        <v>582</v>
      </c>
      <c r="B129" s="126" t="s">
        <v>583</v>
      </c>
      <c r="C129" s="126" t="s">
        <v>584</v>
      </c>
      <c r="D129" s="133" t="s">
        <v>94</v>
      </c>
      <c r="E129" s="126" t="s">
        <v>74</v>
      </c>
      <c r="F129" s="126" t="s">
        <v>68</v>
      </c>
      <c r="G129" s="134">
        <v>587.25</v>
      </c>
      <c r="H129" s="134">
        <v>564.75</v>
      </c>
      <c r="I129" s="134">
        <v>586.13</v>
      </c>
      <c r="J129" s="134">
        <v>604.16</v>
      </c>
      <c r="K129" s="134">
        <v>654.88</v>
      </c>
      <c r="L129" s="134">
        <v>711.59</v>
      </c>
      <c r="M129" s="134">
        <v>760.86</v>
      </c>
      <c r="N129" s="134">
        <v>798.09</v>
      </c>
      <c r="O129" s="134">
        <v>856.13</v>
      </c>
      <c r="P129" s="134">
        <v>917.31</v>
      </c>
      <c r="Q129" s="134">
        <v>1039.6600000000001</v>
      </c>
      <c r="R129" s="134">
        <v>1093.67</v>
      </c>
      <c r="S129" s="134">
        <v>1101.74</v>
      </c>
      <c r="T129" s="134">
        <v>1135.6600000000001</v>
      </c>
      <c r="U129" s="135">
        <v>1178.98</v>
      </c>
      <c r="V129" s="135">
        <v>1227.05</v>
      </c>
      <c r="W129" s="135">
        <v>1277.7</v>
      </c>
      <c r="X129" s="135">
        <v>1315.33</v>
      </c>
      <c r="Y129" s="135">
        <v>1316.16</v>
      </c>
      <c r="Z129" s="135">
        <v>1324.53</v>
      </c>
      <c r="AA129" s="135">
        <v>1331.66</v>
      </c>
      <c r="AB129" s="135">
        <v>1357.78</v>
      </c>
      <c r="AC129" s="135">
        <v>1384.47</v>
      </c>
      <c r="AD129" s="135">
        <v>1436.44</v>
      </c>
      <c r="AE129" s="135">
        <v>1490.43</v>
      </c>
      <c r="AF129" s="135">
        <v>1555.67</v>
      </c>
      <c r="AG129" s="135">
        <v>1647.04</v>
      </c>
      <c r="AH129" s="134">
        <v>1707.1799999999998</v>
      </c>
      <c r="AI129" s="134">
        <v>1765.42</v>
      </c>
      <c r="AJ129" s="134">
        <v>1842.12</v>
      </c>
      <c r="AK129" s="134">
        <v>1925.95</v>
      </c>
      <c r="AL129" s="134">
        <v>2024.11</v>
      </c>
      <c r="AM129" s="121"/>
    </row>
    <row r="130" spans="1:39" ht="17" x14ac:dyDescent="0.15">
      <c r="A130" s="126" t="s">
        <v>594</v>
      </c>
      <c r="B130" s="126" t="s">
        <v>595</v>
      </c>
      <c r="C130" s="126" t="s">
        <v>596</v>
      </c>
      <c r="D130" s="133" t="s">
        <v>94</v>
      </c>
      <c r="E130" s="126" t="s">
        <v>78</v>
      </c>
      <c r="F130" s="126" t="s">
        <v>64</v>
      </c>
      <c r="G130" s="135" t="s">
        <v>52</v>
      </c>
      <c r="H130" s="135" t="s">
        <v>52</v>
      </c>
      <c r="I130" s="135" t="s">
        <v>52</v>
      </c>
      <c r="J130" s="135" t="s">
        <v>52</v>
      </c>
      <c r="K130" s="135" t="s">
        <v>52</v>
      </c>
      <c r="L130" s="135" t="s">
        <v>52</v>
      </c>
      <c r="M130" s="135" t="s">
        <v>52</v>
      </c>
      <c r="N130" s="135" t="s">
        <v>52</v>
      </c>
      <c r="O130" s="135" t="s">
        <v>52</v>
      </c>
      <c r="P130" s="135" t="s">
        <v>52</v>
      </c>
      <c r="Q130" s="135" t="s">
        <v>52</v>
      </c>
      <c r="R130" s="135" t="s">
        <v>52</v>
      </c>
      <c r="S130" s="135" t="s">
        <v>52</v>
      </c>
      <c r="T130" s="135" t="s">
        <v>52</v>
      </c>
      <c r="U130" s="135" t="s">
        <v>52</v>
      </c>
      <c r="V130" s="135" t="s">
        <v>52</v>
      </c>
      <c r="W130" s="135" t="s">
        <v>52</v>
      </c>
      <c r="X130" s="135" t="s">
        <v>52</v>
      </c>
      <c r="Y130" s="135" t="s">
        <v>52</v>
      </c>
      <c r="Z130" s="135" t="s">
        <v>52</v>
      </c>
      <c r="AA130" s="135" t="s">
        <v>52</v>
      </c>
      <c r="AB130" s="135" t="s">
        <v>52</v>
      </c>
      <c r="AC130" s="135" t="s">
        <v>52</v>
      </c>
      <c r="AD130" s="135" t="s">
        <v>52</v>
      </c>
      <c r="AE130" s="135" t="s">
        <v>52</v>
      </c>
      <c r="AF130" s="135" t="s">
        <v>52</v>
      </c>
      <c r="AG130" s="135">
        <v>2037.5900000000001</v>
      </c>
      <c r="AH130" s="134">
        <v>2118.86</v>
      </c>
      <c r="AI130" s="134">
        <v>2223.0100000000002</v>
      </c>
      <c r="AJ130" s="134">
        <v>2290.1999999999998</v>
      </c>
      <c r="AK130" s="134">
        <v>2387.81</v>
      </c>
      <c r="AL130" s="134">
        <v>2503.63</v>
      </c>
      <c r="AM130" s="121"/>
    </row>
    <row r="131" spans="1:39" ht="16" x14ac:dyDescent="0.15">
      <c r="A131" s="126" t="s">
        <v>600</v>
      </c>
      <c r="B131" s="126" t="s">
        <v>601</v>
      </c>
      <c r="C131" s="126" t="s">
        <v>602</v>
      </c>
      <c r="D131" s="133" t="s">
        <v>94</v>
      </c>
      <c r="E131" s="126" t="s">
        <v>76</v>
      </c>
      <c r="F131" s="126" t="s">
        <v>66</v>
      </c>
      <c r="G131" s="134">
        <v>538.88</v>
      </c>
      <c r="H131" s="134">
        <v>565.88</v>
      </c>
      <c r="I131" s="134">
        <v>590.63</v>
      </c>
      <c r="J131" s="134">
        <v>611.24</v>
      </c>
      <c r="K131" s="134">
        <v>640.99</v>
      </c>
      <c r="L131" s="134">
        <v>708.21</v>
      </c>
      <c r="M131" s="134">
        <v>768.24</v>
      </c>
      <c r="N131" s="134">
        <v>828.06</v>
      </c>
      <c r="O131" s="134">
        <v>879.5</v>
      </c>
      <c r="P131" s="134">
        <v>967.61</v>
      </c>
      <c r="Q131" s="134">
        <v>1090.6199999999999</v>
      </c>
      <c r="R131" s="134">
        <v>1158.76</v>
      </c>
      <c r="S131" s="134">
        <v>1204.48</v>
      </c>
      <c r="T131" s="134">
        <v>1263.44</v>
      </c>
      <c r="U131" s="135">
        <v>1326.44</v>
      </c>
      <c r="V131" s="135">
        <v>1383.74</v>
      </c>
      <c r="W131" s="135">
        <v>1425.53</v>
      </c>
      <c r="X131" s="135">
        <v>1458.93</v>
      </c>
      <c r="Y131" s="135">
        <v>1461.06</v>
      </c>
      <c r="Z131" s="135">
        <v>1468.95</v>
      </c>
      <c r="AA131" s="135">
        <v>1484.49</v>
      </c>
      <c r="AB131" s="135">
        <v>1510.36</v>
      </c>
      <c r="AC131" s="135">
        <v>1536.56</v>
      </c>
      <c r="AD131" s="135">
        <v>1592</v>
      </c>
      <c r="AE131" s="135">
        <v>1649.27</v>
      </c>
      <c r="AF131" s="135">
        <v>1727.47</v>
      </c>
      <c r="AG131" s="135">
        <v>1822.8200000000002</v>
      </c>
      <c r="AH131" s="134">
        <v>1894.39</v>
      </c>
      <c r="AI131" s="134">
        <v>1986</v>
      </c>
      <c r="AJ131" s="134">
        <v>2049.81</v>
      </c>
      <c r="AK131" s="134">
        <v>2150.91</v>
      </c>
      <c r="AL131" s="134">
        <v>2253.4899999999998</v>
      </c>
      <c r="AM131" s="121"/>
    </row>
    <row r="132" spans="1:39" ht="16" x14ac:dyDescent="0.15">
      <c r="A132" s="126" t="s">
        <v>603</v>
      </c>
      <c r="B132" s="126" t="s">
        <v>604</v>
      </c>
      <c r="C132" s="126" t="s">
        <v>605</v>
      </c>
      <c r="D132" s="133" t="s">
        <v>94</v>
      </c>
      <c r="E132" s="126" t="s">
        <v>74</v>
      </c>
      <c r="F132" s="126" t="s">
        <v>70</v>
      </c>
      <c r="G132" s="134">
        <v>582.75</v>
      </c>
      <c r="H132" s="134">
        <v>582.75</v>
      </c>
      <c r="I132" s="134">
        <v>610.88</v>
      </c>
      <c r="J132" s="134">
        <v>637.29</v>
      </c>
      <c r="K132" s="134">
        <v>696.76</v>
      </c>
      <c r="L132" s="134">
        <v>744.3</v>
      </c>
      <c r="M132" s="134">
        <v>779.19</v>
      </c>
      <c r="N132" s="134">
        <v>836.06</v>
      </c>
      <c r="O132" s="134">
        <v>896.36</v>
      </c>
      <c r="P132" s="134">
        <v>946.76</v>
      </c>
      <c r="Q132" s="134">
        <v>1008.46</v>
      </c>
      <c r="R132" s="134">
        <v>1033.8599999999999</v>
      </c>
      <c r="S132" s="134">
        <v>1064.1400000000001</v>
      </c>
      <c r="T132" s="134">
        <v>1093.26</v>
      </c>
      <c r="U132" s="135">
        <v>1145.1300000000001</v>
      </c>
      <c r="V132" s="135">
        <v>1198.3800000000001</v>
      </c>
      <c r="W132" s="135">
        <v>1253.53</v>
      </c>
      <c r="X132" s="135">
        <v>1272.67</v>
      </c>
      <c r="Y132" s="135">
        <v>1272.67</v>
      </c>
      <c r="Z132" s="135">
        <v>1272.6600000000001</v>
      </c>
      <c r="AA132" s="135">
        <v>1280.6199999999999</v>
      </c>
      <c r="AB132" s="135">
        <v>1283.7</v>
      </c>
      <c r="AC132" s="135">
        <v>1286.8399999999999</v>
      </c>
      <c r="AD132" s="135">
        <v>1337.82</v>
      </c>
      <c r="AE132" s="135">
        <v>1390.6100000000001</v>
      </c>
      <c r="AF132" s="135">
        <v>1458.9199999999998</v>
      </c>
      <c r="AG132" s="135">
        <v>1541.7499999999998</v>
      </c>
      <c r="AH132" s="134">
        <v>1605.9599999999998</v>
      </c>
      <c r="AI132" s="134">
        <v>1691.1</v>
      </c>
      <c r="AJ132" s="134">
        <v>1749.45</v>
      </c>
      <c r="AK132" s="134">
        <v>1843.97</v>
      </c>
      <c r="AL132" s="134">
        <v>1937.46</v>
      </c>
      <c r="AM132" s="121"/>
    </row>
    <row r="133" spans="1:39" ht="17" x14ac:dyDescent="0.15">
      <c r="A133" s="126" t="s">
        <v>612</v>
      </c>
      <c r="B133" s="126" t="s">
        <v>52</v>
      </c>
      <c r="C133" s="126" t="s">
        <v>613</v>
      </c>
      <c r="D133" s="133" t="s">
        <v>194</v>
      </c>
      <c r="E133" s="126" t="s">
        <v>76</v>
      </c>
      <c r="F133" s="126" t="s">
        <v>58</v>
      </c>
      <c r="G133" s="134">
        <v>561.38</v>
      </c>
      <c r="H133" s="134">
        <v>518.63</v>
      </c>
      <c r="I133" s="134">
        <v>588.38</v>
      </c>
      <c r="J133" s="134">
        <v>642.39</v>
      </c>
      <c r="K133" s="134">
        <v>726.34</v>
      </c>
      <c r="L133" s="134">
        <v>811.75</v>
      </c>
      <c r="M133" s="134">
        <v>847.81</v>
      </c>
      <c r="N133" s="134">
        <v>886.02</v>
      </c>
      <c r="O133" s="134">
        <v>927.16</v>
      </c>
      <c r="P133" s="134">
        <v>1060.53</v>
      </c>
      <c r="Q133" s="134">
        <v>1157</v>
      </c>
      <c r="R133" s="134">
        <v>1235.48</v>
      </c>
      <c r="S133" s="134">
        <v>1285.75</v>
      </c>
      <c r="T133" s="134">
        <v>1341.43</v>
      </c>
      <c r="U133" s="135">
        <v>1409.42</v>
      </c>
      <c r="V133" s="135">
        <v>1452.47</v>
      </c>
      <c r="W133" s="135" t="s">
        <v>52</v>
      </c>
      <c r="X133" s="135" t="s">
        <v>52</v>
      </c>
      <c r="Y133" s="135" t="s">
        <v>52</v>
      </c>
      <c r="Z133" s="135" t="s">
        <v>52</v>
      </c>
      <c r="AA133" s="135" t="s">
        <v>52</v>
      </c>
      <c r="AB133" s="135" t="s">
        <v>52</v>
      </c>
      <c r="AC133" s="135" t="s">
        <v>52</v>
      </c>
      <c r="AD133" s="135" t="s">
        <v>52</v>
      </c>
      <c r="AE133" s="135" t="s">
        <v>52</v>
      </c>
      <c r="AF133" s="135" t="s">
        <v>52</v>
      </c>
      <c r="AG133" s="135" t="s">
        <v>52</v>
      </c>
      <c r="AH133" s="134" t="s">
        <v>52</v>
      </c>
      <c r="AI133" s="134" t="s">
        <v>52</v>
      </c>
      <c r="AJ133" s="134" t="s">
        <v>52</v>
      </c>
      <c r="AK133" s="134" t="s">
        <v>52</v>
      </c>
      <c r="AL133" s="134" t="s">
        <v>52</v>
      </c>
      <c r="AM133" s="121"/>
    </row>
    <row r="134" spans="1:39" ht="16" x14ac:dyDescent="0.15">
      <c r="A134" s="126" t="s">
        <v>609</v>
      </c>
      <c r="B134" s="126" t="s">
        <v>610</v>
      </c>
      <c r="C134" s="126" t="s">
        <v>611</v>
      </c>
      <c r="D134" s="133" t="s">
        <v>94</v>
      </c>
      <c r="E134" s="126" t="s">
        <v>78</v>
      </c>
      <c r="F134" s="126" t="s">
        <v>58</v>
      </c>
      <c r="G134" s="134" t="s">
        <v>52</v>
      </c>
      <c r="H134" s="134" t="s">
        <v>52</v>
      </c>
      <c r="I134" s="134" t="s">
        <v>52</v>
      </c>
      <c r="J134" s="134" t="s">
        <v>52</v>
      </c>
      <c r="K134" s="134" t="s">
        <v>52</v>
      </c>
      <c r="L134" s="134" t="s">
        <v>52</v>
      </c>
      <c r="M134" s="134" t="s">
        <v>52</v>
      </c>
      <c r="N134" s="134" t="s">
        <v>52</v>
      </c>
      <c r="O134" s="134" t="s">
        <v>52</v>
      </c>
      <c r="P134" s="134" t="s">
        <v>52</v>
      </c>
      <c r="Q134" s="134" t="s">
        <v>52</v>
      </c>
      <c r="R134" s="134" t="s">
        <v>52</v>
      </c>
      <c r="S134" s="134" t="s">
        <v>52</v>
      </c>
      <c r="T134" s="134" t="s">
        <v>52</v>
      </c>
      <c r="U134" s="134" t="s">
        <v>52</v>
      </c>
      <c r="V134" s="134" t="s">
        <v>52</v>
      </c>
      <c r="W134" s="135">
        <v>1567.12</v>
      </c>
      <c r="X134" s="135">
        <v>1601.81</v>
      </c>
      <c r="Y134" s="135">
        <v>1602.29</v>
      </c>
      <c r="Z134" s="135">
        <v>1605.61</v>
      </c>
      <c r="AA134" s="135">
        <v>1607.64</v>
      </c>
      <c r="AB134" s="135">
        <v>1641.1</v>
      </c>
      <c r="AC134" s="135">
        <v>1674.81</v>
      </c>
      <c r="AD134" s="135">
        <v>1735.3700000000001</v>
      </c>
      <c r="AE134" s="135">
        <v>1797.3200000000002</v>
      </c>
      <c r="AF134" s="135">
        <v>1887.45</v>
      </c>
      <c r="AG134" s="135">
        <v>1993.48</v>
      </c>
      <c r="AH134" s="134">
        <v>2071.0499999999997</v>
      </c>
      <c r="AI134" s="134">
        <v>2138.35</v>
      </c>
      <c r="AJ134" s="134">
        <v>2203.42</v>
      </c>
      <c r="AK134" s="134">
        <v>2316.13</v>
      </c>
      <c r="AL134" s="134">
        <v>2431.19</v>
      </c>
      <c r="AM134" s="121"/>
    </row>
    <row r="135" spans="1:39" ht="16" x14ac:dyDescent="0.15">
      <c r="A135" s="126" t="s">
        <v>620</v>
      </c>
      <c r="B135" s="126" t="s">
        <v>621</v>
      </c>
      <c r="C135" s="126" t="s">
        <v>622</v>
      </c>
      <c r="D135" s="133" t="s">
        <v>94</v>
      </c>
      <c r="E135" s="126" t="s">
        <v>227</v>
      </c>
      <c r="F135" s="126" t="s">
        <v>72</v>
      </c>
      <c r="G135" s="134">
        <v>570.38</v>
      </c>
      <c r="H135" s="134">
        <v>470.25</v>
      </c>
      <c r="I135" s="134">
        <v>517.5</v>
      </c>
      <c r="J135" s="134">
        <v>532</v>
      </c>
      <c r="K135" s="134">
        <v>585</v>
      </c>
      <c r="L135" s="134">
        <v>643</v>
      </c>
      <c r="M135" s="134">
        <v>703.4</v>
      </c>
      <c r="N135" s="134">
        <v>756.15</v>
      </c>
      <c r="O135" s="134">
        <v>823.45</v>
      </c>
      <c r="P135" s="134">
        <v>885</v>
      </c>
      <c r="Q135" s="134">
        <v>1114</v>
      </c>
      <c r="R135" s="134">
        <v>1191.6400000000001</v>
      </c>
      <c r="S135" s="134">
        <v>1250.6199999999999</v>
      </c>
      <c r="T135" s="134">
        <v>1309.42</v>
      </c>
      <c r="U135" s="135">
        <v>1344.1</v>
      </c>
      <c r="V135" s="135">
        <v>1369.75</v>
      </c>
      <c r="W135" s="135">
        <v>1369.75</v>
      </c>
      <c r="X135" s="135">
        <v>1369.75</v>
      </c>
      <c r="Y135" s="135">
        <v>1369.75</v>
      </c>
      <c r="Z135" s="135">
        <v>1366.65</v>
      </c>
      <c r="AA135" s="135">
        <v>1362.93</v>
      </c>
      <c r="AB135" s="135">
        <v>1358.93</v>
      </c>
      <c r="AC135" s="135">
        <v>1354.93</v>
      </c>
      <c r="AD135" s="135">
        <v>1335.93</v>
      </c>
      <c r="AE135" s="135">
        <v>1361.15</v>
      </c>
      <c r="AF135" s="135">
        <v>1440.1200000000001</v>
      </c>
      <c r="AG135" s="135">
        <v>1512.12</v>
      </c>
      <c r="AH135" s="134">
        <v>1571.22</v>
      </c>
      <c r="AI135" s="134">
        <v>1664.65</v>
      </c>
      <c r="AJ135" s="134">
        <v>1735.48</v>
      </c>
      <c r="AK135" s="134">
        <v>1840.89</v>
      </c>
      <c r="AL135" s="134">
        <v>1948.34</v>
      </c>
      <c r="AM135" s="121"/>
    </row>
    <row r="136" spans="1:39" ht="17" x14ac:dyDescent="0.15">
      <c r="A136" s="126" t="s">
        <v>623</v>
      </c>
      <c r="B136" s="126" t="s">
        <v>624</v>
      </c>
      <c r="C136" s="126" t="s">
        <v>625</v>
      </c>
      <c r="D136" s="133" t="s">
        <v>194</v>
      </c>
      <c r="E136" s="126" t="s">
        <v>76</v>
      </c>
      <c r="F136" s="126" t="s">
        <v>58</v>
      </c>
      <c r="G136" s="134">
        <v>633.38</v>
      </c>
      <c r="H136" s="134">
        <v>625.5</v>
      </c>
      <c r="I136" s="134">
        <v>695.25</v>
      </c>
      <c r="J136" s="134">
        <v>747.07</v>
      </c>
      <c r="K136" s="134">
        <v>813.29</v>
      </c>
      <c r="L136" s="134">
        <v>914.45</v>
      </c>
      <c r="M136" s="134">
        <v>950.61</v>
      </c>
      <c r="N136" s="134">
        <v>996.77</v>
      </c>
      <c r="O136" s="134">
        <v>1041.0899999999999</v>
      </c>
      <c r="P136" s="134">
        <v>1171.26</v>
      </c>
      <c r="Q136" s="134">
        <v>1271.96</v>
      </c>
      <c r="R136" s="134">
        <v>1349.34</v>
      </c>
      <c r="S136" s="134">
        <v>1403.52</v>
      </c>
      <c r="T136" s="134">
        <v>1463.04</v>
      </c>
      <c r="U136" s="135">
        <v>1538.64</v>
      </c>
      <c r="V136" s="135">
        <v>1586.71</v>
      </c>
      <c r="W136" s="135" t="s">
        <v>52</v>
      </c>
      <c r="X136" s="135" t="s">
        <v>52</v>
      </c>
      <c r="Y136" s="135" t="s">
        <v>52</v>
      </c>
      <c r="Z136" s="135" t="s">
        <v>52</v>
      </c>
      <c r="AA136" s="135" t="s">
        <v>52</v>
      </c>
      <c r="AB136" s="135" t="s">
        <v>52</v>
      </c>
      <c r="AC136" s="135" t="s">
        <v>52</v>
      </c>
      <c r="AD136" s="135" t="s">
        <v>52</v>
      </c>
      <c r="AE136" s="135" t="s">
        <v>52</v>
      </c>
      <c r="AF136" s="135" t="s">
        <v>52</v>
      </c>
      <c r="AG136" s="135" t="s">
        <v>52</v>
      </c>
      <c r="AH136" s="134" t="s">
        <v>52</v>
      </c>
      <c r="AI136" s="134" t="s">
        <v>52</v>
      </c>
      <c r="AJ136" s="134" t="s">
        <v>52</v>
      </c>
      <c r="AK136" s="134" t="s">
        <v>52</v>
      </c>
      <c r="AL136" s="134" t="s">
        <v>52</v>
      </c>
      <c r="AM136" s="121"/>
    </row>
    <row r="137" spans="1:39" ht="16" x14ac:dyDescent="0.15">
      <c r="A137" s="126" t="s">
        <v>626</v>
      </c>
      <c r="B137" s="126" t="s">
        <v>627</v>
      </c>
      <c r="C137" s="126" t="s">
        <v>628</v>
      </c>
      <c r="D137" s="133" t="s">
        <v>94</v>
      </c>
      <c r="E137" s="126" t="s">
        <v>76</v>
      </c>
      <c r="F137" s="126" t="s">
        <v>1828</v>
      </c>
      <c r="G137" s="134">
        <v>459</v>
      </c>
      <c r="H137" s="134">
        <v>474.75</v>
      </c>
      <c r="I137" s="134">
        <v>526.5</v>
      </c>
      <c r="J137" s="134">
        <v>539.96</v>
      </c>
      <c r="K137" s="134">
        <v>569.65</v>
      </c>
      <c r="L137" s="134">
        <v>645.82000000000005</v>
      </c>
      <c r="M137" s="134">
        <v>703.25</v>
      </c>
      <c r="N137" s="134">
        <v>768.12</v>
      </c>
      <c r="O137" s="134">
        <v>828.06</v>
      </c>
      <c r="P137" s="134">
        <v>957.67</v>
      </c>
      <c r="Q137" s="134">
        <v>1052.9100000000001</v>
      </c>
      <c r="R137" s="134">
        <v>1137.56</v>
      </c>
      <c r="S137" s="134">
        <v>1183.49</v>
      </c>
      <c r="T137" s="134">
        <v>1240.83</v>
      </c>
      <c r="U137" s="135">
        <v>1299.8900000000001</v>
      </c>
      <c r="V137" s="135">
        <v>1362.03</v>
      </c>
      <c r="W137" s="135">
        <v>1418.33</v>
      </c>
      <c r="X137" s="135">
        <v>1460.8</v>
      </c>
      <c r="Y137" s="135">
        <v>1463.49</v>
      </c>
      <c r="Z137" s="135">
        <v>1503.74</v>
      </c>
      <c r="AA137" s="135">
        <v>1541.58</v>
      </c>
      <c r="AB137" s="135">
        <v>1567.58</v>
      </c>
      <c r="AC137" s="135">
        <v>1590.68</v>
      </c>
      <c r="AD137" s="135">
        <v>1623.9099999999999</v>
      </c>
      <c r="AE137" s="135">
        <v>1653.04</v>
      </c>
      <c r="AF137" s="135">
        <v>1731.6799999999998</v>
      </c>
      <c r="AG137" s="135">
        <v>1823.53</v>
      </c>
      <c r="AH137" s="134">
        <v>1887.88</v>
      </c>
      <c r="AI137" s="134">
        <v>1947.27</v>
      </c>
      <c r="AJ137" s="134">
        <v>2032.35</v>
      </c>
      <c r="AK137" s="134">
        <v>2143.3200000000002</v>
      </c>
      <c r="AL137" s="134">
        <v>2264.91</v>
      </c>
      <c r="AM137" s="121"/>
    </row>
    <row r="138" spans="1:39" ht="16" x14ac:dyDescent="0.15">
      <c r="A138" s="126" t="s">
        <v>629</v>
      </c>
      <c r="B138" s="126" t="s">
        <v>630</v>
      </c>
      <c r="C138" s="126" t="s">
        <v>631</v>
      </c>
      <c r="D138" s="133" t="s">
        <v>94</v>
      </c>
      <c r="E138" s="126" t="s">
        <v>76</v>
      </c>
      <c r="F138" s="126" t="s">
        <v>64</v>
      </c>
      <c r="G138" s="134">
        <v>497.25</v>
      </c>
      <c r="H138" s="134">
        <v>556.88</v>
      </c>
      <c r="I138" s="134">
        <v>564.75</v>
      </c>
      <c r="J138" s="134">
        <v>572.07000000000005</v>
      </c>
      <c r="K138" s="134">
        <v>607.08000000000004</v>
      </c>
      <c r="L138" s="134">
        <v>708.99</v>
      </c>
      <c r="M138" s="134">
        <v>761.07</v>
      </c>
      <c r="N138" s="134">
        <v>805</v>
      </c>
      <c r="O138" s="134">
        <v>861.09</v>
      </c>
      <c r="P138" s="134">
        <v>946.68</v>
      </c>
      <c r="Q138" s="134">
        <v>1120.4000000000001</v>
      </c>
      <c r="R138" s="134">
        <v>1189.02</v>
      </c>
      <c r="S138" s="134">
        <v>1237.3699999999999</v>
      </c>
      <c r="T138" s="134">
        <v>1296.08</v>
      </c>
      <c r="U138" s="135">
        <v>1356.91</v>
      </c>
      <c r="V138" s="135">
        <v>1417.68</v>
      </c>
      <c r="W138" s="135">
        <v>1459.66</v>
      </c>
      <c r="X138" s="135">
        <v>1498.61</v>
      </c>
      <c r="Y138" s="135">
        <v>1500.5</v>
      </c>
      <c r="Z138" s="135">
        <v>1507.18</v>
      </c>
      <c r="AA138" s="135">
        <v>1513.56</v>
      </c>
      <c r="AB138" s="135">
        <v>1542.32</v>
      </c>
      <c r="AC138" s="135">
        <v>1573.02</v>
      </c>
      <c r="AD138" s="135">
        <v>1635.7899999999997</v>
      </c>
      <c r="AE138" s="135">
        <v>1714.87</v>
      </c>
      <c r="AF138" s="135">
        <v>1805.27</v>
      </c>
      <c r="AG138" s="135">
        <v>1893.05</v>
      </c>
      <c r="AH138" s="134">
        <v>1966.93</v>
      </c>
      <c r="AI138" s="134">
        <v>2062.11</v>
      </c>
      <c r="AJ138" s="134">
        <v>2129.5</v>
      </c>
      <c r="AK138" s="134">
        <v>2235.71</v>
      </c>
      <c r="AL138" s="134">
        <v>2348.19</v>
      </c>
      <c r="AM138" s="121"/>
    </row>
    <row r="139" spans="1:39" ht="17" x14ac:dyDescent="0.15">
      <c r="A139" s="126" t="s">
        <v>632</v>
      </c>
      <c r="B139" s="126" t="s">
        <v>633</v>
      </c>
      <c r="C139" s="126" t="s">
        <v>634</v>
      </c>
      <c r="D139" s="133" t="s">
        <v>194</v>
      </c>
      <c r="E139" s="126" t="s">
        <v>76</v>
      </c>
      <c r="F139" s="126" t="s">
        <v>64</v>
      </c>
      <c r="G139" s="134">
        <v>515.25</v>
      </c>
      <c r="H139" s="134">
        <v>549</v>
      </c>
      <c r="I139" s="134">
        <v>569.25</v>
      </c>
      <c r="J139" s="134">
        <v>602.59</v>
      </c>
      <c r="K139" s="134">
        <v>716.36</v>
      </c>
      <c r="L139" s="134">
        <v>783.72</v>
      </c>
      <c r="M139" s="134">
        <v>844.01</v>
      </c>
      <c r="N139" s="134">
        <v>888.14</v>
      </c>
      <c r="O139" s="134">
        <v>944.16</v>
      </c>
      <c r="P139" s="134">
        <v>1045.46</v>
      </c>
      <c r="Q139" s="134">
        <v>1194.46</v>
      </c>
      <c r="R139" s="134">
        <v>1272.46</v>
      </c>
      <c r="S139" s="134">
        <v>1324.46</v>
      </c>
      <c r="T139" s="134">
        <v>1389.71</v>
      </c>
      <c r="U139" s="135">
        <v>1459.14</v>
      </c>
      <c r="V139" s="135">
        <v>1528.71</v>
      </c>
      <c r="W139" s="135">
        <v>1588.16</v>
      </c>
      <c r="X139" s="135">
        <v>1637.55</v>
      </c>
      <c r="Y139" s="135">
        <v>1638.5</v>
      </c>
      <c r="Z139" s="135">
        <v>1638.89</v>
      </c>
      <c r="AA139" s="135">
        <v>1652.5</v>
      </c>
      <c r="AB139" s="135">
        <v>1687.8</v>
      </c>
      <c r="AC139" s="135">
        <v>1720.28</v>
      </c>
      <c r="AD139" s="135">
        <v>1782.34</v>
      </c>
      <c r="AE139" s="135">
        <v>1860.7899999999997</v>
      </c>
      <c r="AF139" s="135">
        <v>1962.59</v>
      </c>
      <c r="AG139" s="135" t="s">
        <v>52</v>
      </c>
      <c r="AH139" s="134" t="s">
        <v>52</v>
      </c>
      <c r="AI139" s="134" t="s">
        <v>52</v>
      </c>
      <c r="AJ139" s="134" t="s">
        <v>52</v>
      </c>
      <c r="AK139" s="134" t="s">
        <v>52</v>
      </c>
      <c r="AL139" s="134" t="s">
        <v>52</v>
      </c>
      <c r="AM139" s="121"/>
    </row>
    <row r="140" spans="1:39" ht="18" x14ac:dyDescent="0.15">
      <c r="A140" s="126" t="s">
        <v>635</v>
      </c>
      <c r="B140" s="126" t="s">
        <v>636</v>
      </c>
      <c r="C140" s="126" t="s">
        <v>637</v>
      </c>
      <c r="D140" s="133" t="s">
        <v>94</v>
      </c>
      <c r="E140" s="126" t="s">
        <v>76</v>
      </c>
      <c r="F140" s="126" t="s">
        <v>66</v>
      </c>
      <c r="G140" s="134">
        <v>479.25</v>
      </c>
      <c r="H140" s="134">
        <v>520.88</v>
      </c>
      <c r="I140" s="134">
        <v>578.25</v>
      </c>
      <c r="J140" s="134">
        <v>603.38</v>
      </c>
      <c r="K140" s="134">
        <v>669.18</v>
      </c>
      <c r="L140" s="134">
        <v>735.36</v>
      </c>
      <c r="M140" s="134">
        <v>800.06</v>
      </c>
      <c r="N140" s="134">
        <v>839.68</v>
      </c>
      <c r="O140" s="134">
        <v>883.14</v>
      </c>
      <c r="P140" s="134">
        <v>957.81</v>
      </c>
      <c r="Q140" s="134">
        <v>1096.6300000000001</v>
      </c>
      <c r="R140" s="134">
        <v>1161.02</v>
      </c>
      <c r="S140" s="134">
        <v>1203.76</v>
      </c>
      <c r="T140" s="134">
        <v>1257.4100000000001</v>
      </c>
      <c r="U140" s="135">
        <v>1313.55</v>
      </c>
      <c r="V140" s="135">
        <v>1372.46</v>
      </c>
      <c r="W140" s="135">
        <v>1402.03</v>
      </c>
      <c r="X140" s="135">
        <v>1431.62</v>
      </c>
      <c r="Y140" s="135">
        <v>1432.66</v>
      </c>
      <c r="Z140" s="135">
        <v>1439.4</v>
      </c>
      <c r="AA140" s="135">
        <v>1450.32</v>
      </c>
      <c r="AB140" s="135">
        <v>1455.6</v>
      </c>
      <c r="AC140" s="135">
        <v>1458.49</v>
      </c>
      <c r="AD140" s="135">
        <v>1502.56</v>
      </c>
      <c r="AE140" s="135">
        <v>1564.0199999999998</v>
      </c>
      <c r="AF140" s="135">
        <v>1649.53</v>
      </c>
      <c r="AG140" s="135">
        <v>1713.85</v>
      </c>
      <c r="AH140" s="134">
        <v>1784.36</v>
      </c>
      <c r="AI140" s="134">
        <v>1870.05</v>
      </c>
      <c r="AJ140" s="134">
        <v>1931.56</v>
      </c>
      <c r="AK140" s="134">
        <v>2028.25</v>
      </c>
      <c r="AL140" s="134">
        <v>2123.67</v>
      </c>
      <c r="AM140" s="147"/>
    </row>
    <row r="141" spans="1:39" ht="16" x14ac:dyDescent="0.15">
      <c r="A141" s="126" t="s">
        <v>638</v>
      </c>
      <c r="B141" s="126" t="s">
        <v>639</v>
      </c>
      <c r="C141" s="126" t="s">
        <v>640</v>
      </c>
      <c r="D141" s="133" t="s">
        <v>94</v>
      </c>
      <c r="E141" s="126" t="s">
        <v>76</v>
      </c>
      <c r="F141" s="126" t="s">
        <v>1828</v>
      </c>
      <c r="G141" s="134">
        <v>534.38</v>
      </c>
      <c r="H141" s="134">
        <v>516.38</v>
      </c>
      <c r="I141" s="134">
        <v>536.63</v>
      </c>
      <c r="J141" s="134">
        <v>575.54</v>
      </c>
      <c r="K141" s="134">
        <v>605.53</v>
      </c>
      <c r="L141" s="134">
        <v>684.03</v>
      </c>
      <c r="M141" s="134">
        <v>745.01</v>
      </c>
      <c r="N141" s="134">
        <v>798.45</v>
      </c>
      <c r="O141" s="134">
        <v>852.68</v>
      </c>
      <c r="P141" s="134">
        <v>938.66</v>
      </c>
      <c r="Q141" s="134">
        <v>1103.8599999999999</v>
      </c>
      <c r="R141" s="134">
        <v>1173.75</v>
      </c>
      <c r="S141" s="134">
        <v>1234.54</v>
      </c>
      <c r="T141" s="134">
        <v>1298.71</v>
      </c>
      <c r="U141" s="135">
        <v>1365.33</v>
      </c>
      <c r="V141" s="135">
        <v>1426.61</v>
      </c>
      <c r="W141" s="135">
        <v>1476.88</v>
      </c>
      <c r="X141" s="135">
        <v>1486.59</v>
      </c>
      <c r="Y141" s="135">
        <v>1486.44</v>
      </c>
      <c r="Z141" s="135">
        <v>1486.17</v>
      </c>
      <c r="AA141" s="135">
        <v>1486.11</v>
      </c>
      <c r="AB141" s="135">
        <v>1487.14</v>
      </c>
      <c r="AC141" s="135">
        <v>1508.04</v>
      </c>
      <c r="AD141" s="135">
        <v>1553.6799999999998</v>
      </c>
      <c r="AE141" s="135">
        <v>1621.96</v>
      </c>
      <c r="AF141" s="135">
        <v>1715.3200000000002</v>
      </c>
      <c r="AG141" s="135">
        <v>1785.9</v>
      </c>
      <c r="AH141" s="134">
        <v>1864.33</v>
      </c>
      <c r="AI141" s="134">
        <v>1941.97</v>
      </c>
      <c r="AJ141" s="134">
        <v>2017.22</v>
      </c>
      <c r="AK141" s="134">
        <v>2116.96</v>
      </c>
      <c r="AL141" s="134">
        <v>2225.25</v>
      </c>
      <c r="AM141" s="121"/>
    </row>
    <row r="142" spans="1:39" ht="16" x14ac:dyDescent="0.15">
      <c r="A142" s="126" t="s">
        <v>641</v>
      </c>
      <c r="B142" s="126" t="s">
        <v>642</v>
      </c>
      <c r="C142" s="126" t="s">
        <v>643</v>
      </c>
      <c r="D142" s="133" t="s">
        <v>94</v>
      </c>
      <c r="E142" s="126" t="s">
        <v>76</v>
      </c>
      <c r="F142" s="126" t="s">
        <v>60</v>
      </c>
      <c r="G142" s="134">
        <v>483.75</v>
      </c>
      <c r="H142" s="134">
        <v>549</v>
      </c>
      <c r="I142" s="134">
        <v>578.25</v>
      </c>
      <c r="J142" s="134">
        <v>611.69000000000005</v>
      </c>
      <c r="K142" s="134">
        <v>647.58000000000004</v>
      </c>
      <c r="L142" s="134">
        <v>727.77</v>
      </c>
      <c r="M142" s="134">
        <v>773.99</v>
      </c>
      <c r="N142" s="134">
        <v>816.85</v>
      </c>
      <c r="O142" s="134">
        <v>862.17</v>
      </c>
      <c r="P142" s="134">
        <v>941.82</v>
      </c>
      <c r="Q142" s="134">
        <v>1026</v>
      </c>
      <c r="R142" s="134">
        <v>1084.6500000000001</v>
      </c>
      <c r="S142" s="134">
        <v>1137.79</v>
      </c>
      <c r="T142" s="134">
        <v>1191.56</v>
      </c>
      <c r="U142" s="135">
        <v>1245.42</v>
      </c>
      <c r="V142" s="135">
        <v>1321.13</v>
      </c>
      <c r="W142" s="135">
        <v>1351.64</v>
      </c>
      <c r="X142" s="135">
        <v>1387.55</v>
      </c>
      <c r="Y142" s="135">
        <v>1387.93</v>
      </c>
      <c r="Z142" s="135">
        <v>1396.16</v>
      </c>
      <c r="AA142" s="135">
        <v>1406.56</v>
      </c>
      <c r="AB142" s="135">
        <v>1414.96</v>
      </c>
      <c r="AC142" s="135">
        <v>1442.96</v>
      </c>
      <c r="AD142" s="135">
        <v>1501.1699999999998</v>
      </c>
      <c r="AE142" s="135">
        <v>1563.1100000000001</v>
      </c>
      <c r="AF142" s="135">
        <v>1641.45</v>
      </c>
      <c r="AG142" s="135">
        <v>1735.5300000000002</v>
      </c>
      <c r="AH142" s="134">
        <v>1800.5699999999997</v>
      </c>
      <c r="AI142" s="134">
        <v>1849.68</v>
      </c>
      <c r="AJ142" s="134">
        <v>1935.17</v>
      </c>
      <c r="AK142" s="134">
        <v>2030.68</v>
      </c>
      <c r="AL142" s="134">
        <v>2128.67</v>
      </c>
      <c r="AM142" s="121"/>
    </row>
    <row r="143" spans="1:39" ht="16" x14ac:dyDescent="0.15">
      <c r="A143" s="126" t="s">
        <v>644</v>
      </c>
      <c r="B143" s="126" t="s">
        <v>645</v>
      </c>
      <c r="C143" s="126" t="s">
        <v>646</v>
      </c>
      <c r="D143" s="133" t="s">
        <v>194</v>
      </c>
      <c r="E143" s="126" t="s">
        <v>76</v>
      </c>
      <c r="F143" s="126" t="s">
        <v>60</v>
      </c>
      <c r="G143" s="134">
        <v>498.38</v>
      </c>
      <c r="H143" s="134">
        <v>583.88</v>
      </c>
      <c r="I143" s="134">
        <v>606.38</v>
      </c>
      <c r="J143" s="134">
        <v>639.79</v>
      </c>
      <c r="K143" s="134">
        <v>666</v>
      </c>
      <c r="L143" s="134">
        <v>717.02</v>
      </c>
      <c r="M143" s="134">
        <v>772.26</v>
      </c>
      <c r="N143" s="134">
        <v>826.04</v>
      </c>
      <c r="O143" s="134">
        <v>864.15</v>
      </c>
      <c r="P143" s="134">
        <v>970.38</v>
      </c>
      <c r="Q143" s="134">
        <v>1063.95</v>
      </c>
      <c r="R143" s="134">
        <v>1131.58</v>
      </c>
      <c r="S143" s="134">
        <v>1166.0899999999999</v>
      </c>
      <c r="T143" s="134">
        <v>1205.32</v>
      </c>
      <c r="U143" s="135">
        <v>1252.79</v>
      </c>
      <c r="V143" s="135">
        <v>1308.3699999999999</v>
      </c>
      <c r="W143" s="135">
        <v>1361.95</v>
      </c>
      <c r="X143" s="135">
        <v>1409.4</v>
      </c>
      <c r="Y143" s="135">
        <v>1410.85</v>
      </c>
      <c r="Z143" s="135">
        <v>1417.57</v>
      </c>
      <c r="AA143" s="135">
        <v>1427.62</v>
      </c>
      <c r="AB143" s="135">
        <v>1456.23</v>
      </c>
      <c r="AC143" s="135">
        <v>1481.81</v>
      </c>
      <c r="AD143" s="135">
        <v>1537.13</v>
      </c>
      <c r="AE143" s="135">
        <v>1606.08</v>
      </c>
      <c r="AF143" s="135">
        <v>1704.9199999999998</v>
      </c>
      <c r="AG143" s="135">
        <v>1802.3999999999999</v>
      </c>
      <c r="AH143" s="134">
        <v>1875.72</v>
      </c>
      <c r="AI143" s="134" t="s">
        <v>52</v>
      </c>
      <c r="AJ143" s="134" t="s">
        <v>52</v>
      </c>
      <c r="AK143" s="134" t="s">
        <v>52</v>
      </c>
      <c r="AL143" s="134" t="s">
        <v>52</v>
      </c>
      <c r="AM143" s="121"/>
    </row>
    <row r="144" spans="1:39" ht="16" x14ac:dyDescent="0.15">
      <c r="A144" s="126" t="s">
        <v>647</v>
      </c>
      <c r="B144" s="126" t="s">
        <v>648</v>
      </c>
      <c r="C144" s="126" t="s">
        <v>649</v>
      </c>
      <c r="D144" s="133" t="s">
        <v>94</v>
      </c>
      <c r="E144" s="126" t="s">
        <v>78</v>
      </c>
      <c r="F144" s="126" t="s">
        <v>68</v>
      </c>
      <c r="G144" s="134" t="s">
        <v>52</v>
      </c>
      <c r="H144" s="134" t="s">
        <v>52</v>
      </c>
      <c r="I144" s="134" t="s">
        <v>52</v>
      </c>
      <c r="J144" s="134">
        <v>741.77</v>
      </c>
      <c r="K144" s="134">
        <v>782.17</v>
      </c>
      <c r="L144" s="134">
        <v>823.38</v>
      </c>
      <c r="M144" s="134">
        <v>857.37</v>
      </c>
      <c r="N144" s="134">
        <v>923.84</v>
      </c>
      <c r="O144" s="134">
        <v>991.96</v>
      </c>
      <c r="P144" s="134">
        <v>1053.32</v>
      </c>
      <c r="Q144" s="134">
        <v>1108.92</v>
      </c>
      <c r="R144" s="134">
        <v>1183.43</v>
      </c>
      <c r="S144" s="134">
        <v>1240.9100000000001</v>
      </c>
      <c r="T144" s="134">
        <v>1302.1099999999999</v>
      </c>
      <c r="U144" s="135">
        <v>1355.59</v>
      </c>
      <c r="V144" s="135">
        <v>1422.06</v>
      </c>
      <c r="W144" s="135">
        <v>1476.87</v>
      </c>
      <c r="X144" s="135">
        <v>1499.91</v>
      </c>
      <c r="Y144" s="135">
        <v>1500.39</v>
      </c>
      <c r="Z144" s="135">
        <v>1508.1</v>
      </c>
      <c r="AA144" s="135">
        <v>1509.74</v>
      </c>
      <c r="AB144" s="135">
        <v>1513.87</v>
      </c>
      <c r="AC144" s="135">
        <v>1518.36</v>
      </c>
      <c r="AD144" s="135">
        <v>1572.7300000000002</v>
      </c>
      <c r="AE144" s="135">
        <v>1642.82</v>
      </c>
      <c r="AF144" s="135">
        <v>1737.06</v>
      </c>
      <c r="AG144" s="135">
        <v>1807.55</v>
      </c>
      <c r="AH144" s="134">
        <v>1874.86</v>
      </c>
      <c r="AI144" s="134">
        <v>1944.97</v>
      </c>
      <c r="AJ144" s="134">
        <v>2020.9</v>
      </c>
      <c r="AK144" s="134">
        <v>2124</v>
      </c>
      <c r="AL144" s="134">
        <v>2230.39</v>
      </c>
      <c r="AM144" s="121"/>
    </row>
    <row r="145" spans="1:39" ht="16" x14ac:dyDescent="0.15">
      <c r="A145" s="126" t="s">
        <v>650</v>
      </c>
      <c r="B145" s="126" t="s">
        <v>651</v>
      </c>
      <c r="C145" s="126" t="s">
        <v>652</v>
      </c>
      <c r="D145" s="133" t="s">
        <v>94</v>
      </c>
      <c r="E145" s="126" t="s">
        <v>76</v>
      </c>
      <c r="F145" s="126" t="s">
        <v>70</v>
      </c>
      <c r="G145" s="134">
        <v>520.88</v>
      </c>
      <c r="H145" s="134">
        <v>558</v>
      </c>
      <c r="I145" s="134">
        <v>572.63</v>
      </c>
      <c r="J145" s="134">
        <v>611.34</v>
      </c>
      <c r="K145" s="134">
        <v>654.5</v>
      </c>
      <c r="L145" s="134">
        <v>726.68</v>
      </c>
      <c r="M145" s="134">
        <v>786.14</v>
      </c>
      <c r="N145" s="134">
        <v>833.79</v>
      </c>
      <c r="O145" s="134">
        <v>908.61</v>
      </c>
      <c r="P145" s="134">
        <v>970.21</v>
      </c>
      <c r="Q145" s="134">
        <v>1111.45</v>
      </c>
      <c r="R145" s="134">
        <v>1192.28</v>
      </c>
      <c r="S145" s="134">
        <v>1247.8800000000001</v>
      </c>
      <c r="T145" s="134">
        <v>1306.27</v>
      </c>
      <c r="U145" s="135">
        <v>1366.77</v>
      </c>
      <c r="V145" s="135">
        <v>1420.14</v>
      </c>
      <c r="W145" s="135">
        <v>1458.77</v>
      </c>
      <c r="X145" s="135">
        <v>1491.24</v>
      </c>
      <c r="Y145" s="135">
        <v>1484.57</v>
      </c>
      <c r="Z145" s="135">
        <v>1488.03</v>
      </c>
      <c r="AA145" s="135">
        <v>1485.87</v>
      </c>
      <c r="AB145" s="135">
        <v>1483.26</v>
      </c>
      <c r="AC145" s="135">
        <v>1503.69</v>
      </c>
      <c r="AD145" s="135">
        <v>1546.1599999999999</v>
      </c>
      <c r="AE145" s="135">
        <v>1604.84</v>
      </c>
      <c r="AF145" s="135">
        <v>1686.6699999999998</v>
      </c>
      <c r="AG145" s="135">
        <v>1754.44</v>
      </c>
      <c r="AH145" s="134">
        <v>1819.73</v>
      </c>
      <c r="AI145" s="134">
        <v>1904.18</v>
      </c>
      <c r="AJ145" s="134">
        <v>1962.3</v>
      </c>
      <c r="AK145" s="134">
        <v>2054.0500000000002</v>
      </c>
      <c r="AL145" s="134">
        <v>2151.39</v>
      </c>
      <c r="AM145" s="121"/>
    </row>
    <row r="146" spans="1:39" ht="17" x14ac:dyDescent="0.15">
      <c r="A146" s="126" t="s">
        <v>653</v>
      </c>
      <c r="B146" s="126" t="s">
        <v>654</v>
      </c>
      <c r="C146" s="126" t="s">
        <v>655</v>
      </c>
      <c r="D146" s="133" t="s">
        <v>94</v>
      </c>
      <c r="E146" s="126" t="s">
        <v>76</v>
      </c>
      <c r="F146" s="126" t="s">
        <v>1828</v>
      </c>
      <c r="G146" s="135" t="s">
        <v>52</v>
      </c>
      <c r="H146" s="135" t="s">
        <v>52</v>
      </c>
      <c r="I146" s="135" t="s">
        <v>52</v>
      </c>
      <c r="J146" s="135" t="s">
        <v>52</v>
      </c>
      <c r="K146" s="135" t="s">
        <v>52</v>
      </c>
      <c r="L146" s="135" t="s">
        <v>52</v>
      </c>
      <c r="M146" s="135" t="s">
        <v>52</v>
      </c>
      <c r="N146" s="135" t="s">
        <v>52</v>
      </c>
      <c r="O146" s="135" t="s">
        <v>52</v>
      </c>
      <c r="P146" s="135" t="s">
        <v>52</v>
      </c>
      <c r="Q146" s="135" t="s">
        <v>52</v>
      </c>
      <c r="R146" s="134" t="s">
        <v>52</v>
      </c>
      <c r="S146" s="134" t="s">
        <v>52</v>
      </c>
      <c r="T146" s="135" t="s">
        <v>52</v>
      </c>
      <c r="U146" s="135" t="s">
        <v>52</v>
      </c>
      <c r="V146" s="135" t="s">
        <v>52</v>
      </c>
      <c r="W146" s="135" t="s">
        <v>52</v>
      </c>
      <c r="X146" s="135" t="s">
        <v>52</v>
      </c>
      <c r="Y146" s="135" t="s">
        <v>52</v>
      </c>
      <c r="Z146" s="135" t="s">
        <v>52</v>
      </c>
      <c r="AA146" s="135" t="s">
        <v>52</v>
      </c>
      <c r="AB146" s="135" t="s">
        <v>52</v>
      </c>
      <c r="AC146" s="135" t="s">
        <v>52</v>
      </c>
      <c r="AD146" s="135" t="s">
        <v>52</v>
      </c>
      <c r="AE146" s="135" t="s">
        <v>52</v>
      </c>
      <c r="AF146" s="135" t="s">
        <v>52</v>
      </c>
      <c r="AG146" s="135">
        <v>1741.14</v>
      </c>
      <c r="AH146" s="134">
        <v>1810.23</v>
      </c>
      <c r="AI146" s="134">
        <v>1879.37</v>
      </c>
      <c r="AJ146" s="134">
        <v>1938.63</v>
      </c>
      <c r="AK146" s="134">
        <v>2018.75</v>
      </c>
      <c r="AL146" s="134">
        <v>2117.61</v>
      </c>
      <c r="AM146" s="121"/>
    </row>
    <row r="147" spans="1:39" ht="17" x14ac:dyDescent="0.15">
      <c r="A147" s="126" t="s">
        <v>662</v>
      </c>
      <c r="B147" s="126" t="s">
        <v>52</v>
      </c>
      <c r="C147" s="126" t="s">
        <v>663</v>
      </c>
      <c r="D147" s="133" t="s">
        <v>194</v>
      </c>
      <c r="E147" s="126" t="s">
        <v>76</v>
      </c>
      <c r="F147" s="126" t="s">
        <v>68</v>
      </c>
      <c r="G147" s="134">
        <v>558</v>
      </c>
      <c r="H147" s="134">
        <v>621</v>
      </c>
      <c r="I147" s="134">
        <v>670.5</v>
      </c>
      <c r="J147" s="134" t="s">
        <v>52</v>
      </c>
      <c r="K147" s="134" t="s">
        <v>52</v>
      </c>
      <c r="L147" s="134" t="s">
        <v>52</v>
      </c>
      <c r="M147" s="134" t="s">
        <v>52</v>
      </c>
      <c r="N147" s="134" t="s">
        <v>52</v>
      </c>
      <c r="O147" s="134" t="s">
        <v>52</v>
      </c>
      <c r="P147" s="134" t="s">
        <v>52</v>
      </c>
      <c r="Q147" s="134" t="s">
        <v>52</v>
      </c>
      <c r="R147" s="134" t="s">
        <v>52</v>
      </c>
      <c r="S147" s="134" t="s">
        <v>52</v>
      </c>
      <c r="T147" s="134" t="s">
        <v>52</v>
      </c>
      <c r="U147" s="135" t="s">
        <v>52</v>
      </c>
      <c r="V147" s="135" t="s">
        <v>52</v>
      </c>
      <c r="W147" s="135" t="s">
        <v>52</v>
      </c>
      <c r="X147" s="135" t="s">
        <v>52</v>
      </c>
      <c r="Y147" s="135" t="s">
        <v>52</v>
      </c>
      <c r="Z147" s="135" t="s">
        <v>52</v>
      </c>
      <c r="AA147" s="135" t="s">
        <v>52</v>
      </c>
      <c r="AB147" s="135" t="s">
        <v>52</v>
      </c>
      <c r="AC147" s="135" t="s">
        <v>52</v>
      </c>
      <c r="AD147" s="135" t="s">
        <v>52</v>
      </c>
      <c r="AE147" s="135" t="s">
        <v>52</v>
      </c>
      <c r="AF147" s="135" t="s">
        <v>52</v>
      </c>
      <c r="AG147" s="135" t="s">
        <v>52</v>
      </c>
      <c r="AH147" s="134" t="s">
        <v>52</v>
      </c>
      <c r="AI147" s="134" t="s">
        <v>52</v>
      </c>
      <c r="AJ147" s="134" t="s">
        <v>52</v>
      </c>
      <c r="AK147" s="134" t="s">
        <v>52</v>
      </c>
      <c r="AL147" s="134" t="s">
        <v>52</v>
      </c>
      <c r="AM147" s="121"/>
    </row>
    <row r="148" spans="1:39" ht="16" x14ac:dyDescent="0.15">
      <c r="A148" s="126" t="s">
        <v>664</v>
      </c>
      <c r="B148" s="126" t="s">
        <v>665</v>
      </c>
      <c r="C148" s="126" t="s">
        <v>666</v>
      </c>
      <c r="D148" s="133" t="s">
        <v>94</v>
      </c>
      <c r="E148" s="126" t="s">
        <v>76</v>
      </c>
      <c r="F148" s="126" t="s">
        <v>66</v>
      </c>
      <c r="G148" s="134">
        <v>591.75</v>
      </c>
      <c r="H148" s="134">
        <v>607.5</v>
      </c>
      <c r="I148" s="134">
        <v>607.5</v>
      </c>
      <c r="J148" s="134">
        <v>639.07000000000005</v>
      </c>
      <c r="K148" s="134">
        <v>685.2</v>
      </c>
      <c r="L148" s="134">
        <v>734.18</v>
      </c>
      <c r="M148" s="134">
        <v>789.34</v>
      </c>
      <c r="N148" s="134">
        <v>851.52</v>
      </c>
      <c r="O148" s="134">
        <v>926.02</v>
      </c>
      <c r="P148" s="134">
        <v>978.67</v>
      </c>
      <c r="Q148" s="134">
        <v>1209.49</v>
      </c>
      <c r="R148" s="134">
        <v>1279.04</v>
      </c>
      <c r="S148" s="134">
        <v>1330.15</v>
      </c>
      <c r="T148" s="134">
        <v>1388.95</v>
      </c>
      <c r="U148" s="135">
        <v>1447.88</v>
      </c>
      <c r="V148" s="135">
        <v>1506.33</v>
      </c>
      <c r="W148" s="135">
        <v>1561.15</v>
      </c>
      <c r="X148" s="135">
        <v>1602.77</v>
      </c>
      <c r="Y148" s="135">
        <v>1602.77</v>
      </c>
      <c r="Z148" s="135">
        <v>1602.77</v>
      </c>
      <c r="AA148" s="135">
        <v>1602.77</v>
      </c>
      <c r="AB148" s="135">
        <v>1629.65</v>
      </c>
      <c r="AC148" s="135">
        <v>1657.1</v>
      </c>
      <c r="AD148" s="135">
        <v>1716.0400000000002</v>
      </c>
      <c r="AE148" s="135">
        <v>1789.5900000000001</v>
      </c>
      <c r="AF148" s="135">
        <v>1889.69</v>
      </c>
      <c r="AG148" s="135">
        <v>1965.13</v>
      </c>
      <c r="AH148" s="134">
        <v>2039.17</v>
      </c>
      <c r="AI148" s="134">
        <v>2113.12</v>
      </c>
      <c r="AJ148" s="134">
        <v>2199.4699999999998</v>
      </c>
      <c r="AK148" s="134">
        <v>2307.7600000000002</v>
      </c>
      <c r="AL148" s="134">
        <v>2416.4499999999998</v>
      </c>
      <c r="AM148" s="121"/>
    </row>
    <row r="149" spans="1:39" ht="16" x14ac:dyDescent="0.15">
      <c r="A149" s="126" t="s">
        <v>667</v>
      </c>
      <c r="B149" s="126" t="s">
        <v>668</v>
      </c>
      <c r="C149" s="126" t="s">
        <v>669</v>
      </c>
      <c r="D149" s="133" t="s">
        <v>94</v>
      </c>
      <c r="E149" s="126" t="s">
        <v>76</v>
      </c>
      <c r="F149" s="126" t="s">
        <v>66</v>
      </c>
      <c r="G149" s="134">
        <v>490.5</v>
      </c>
      <c r="H149" s="134">
        <v>482.63</v>
      </c>
      <c r="I149" s="134">
        <v>549</v>
      </c>
      <c r="J149" s="134">
        <v>592.76</v>
      </c>
      <c r="K149" s="134">
        <v>675.17</v>
      </c>
      <c r="L149" s="134">
        <v>732.2</v>
      </c>
      <c r="M149" s="134">
        <v>794.13</v>
      </c>
      <c r="N149" s="134">
        <v>831.44</v>
      </c>
      <c r="O149" s="134">
        <v>881.93</v>
      </c>
      <c r="P149" s="134">
        <v>961.26</v>
      </c>
      <c r="Q149" s="134">
        <v>1100.17</v>
      </c>
      <c r="R149" s="134">
        <v>1162.9100000000001</v>
      </c>
      <c r="S149" s="134">
        <v>1201.08</v>
      </c>
      <c r="T149" s="134">
        <v>1252.74</v>
      </c>
      <c r="U149" s="135">
        <v>1311</v>
      </c>
      <c r="V149" s="135">
        <v>1371.37</v>
      </c>
      <c r="W149" s="135">
        <v>1402.98</v>
      </c>
      <c r="X149" s="135">
        <v>1433.85</v>
      </c>
      <c r="Y149" s="135">
        <v>1433.81</v>
      </c>
      <c r="Z149" s="135">
        <v>1433.62</v>
      </c>
      <c r="AA149" s="135">
        <v>1438.93</v>
      </c>
      <c r="AB149" s="135">
        <v>1442.27</v>
      </c>
      <c r="AC149" s="135">
        <v>1449.83</v>
      </c>
      <c r="AD149" s="135">
        <v>1495.77</v>
      </c>
      <c r="AE149" s="135">
        <v>1557.1699999999998</v>
      </c>
      <c r="AF149" s="135">
        <v>1640.21</v>
      </c>
      <c r="AG149" s="135">
        <v>1705.2</v>
      </c>
      <c r="AH149" s="134">
        <v>1767.82</v>
      </c>
      <c r="AI149" s="134">
        <v>1849.5</v>
      </c>
      <c r="AJ149" s="134">
        <v>1911.08</v>
      </c>
      <c r="AK149" s="134">
        <v>2021.13</v>
      </c>
      <c r="AL149" s="134">
        <v>2117.9499999999998</v>
      </c>
      <c r="AM149" s="121"/>
    </row>
    <row r="150" spans="1:39" ht="16" x14ac:dyDescent="0.15">
      <c r="A150" s="126" t="s">
        <v>670</v>
      </c>
      <c r="B150" s="126" t="s">
        <v>671</v>
      </c>
      <c r="C150" s="126" t="s">
        <v>672</v>
      </c>
      <c r="D150" s="133" t="s">
        <v>194</v>
      </c>
      <c r="E150" s="126" t="s">
        <v>76</v>
      </c>
      <c r="F150" s="126" t="s">
        <v>56</v>
      </c>
      <c r="G150" s="134">
        <v>596.25</v>
      </c>
      <c r="H150" s="134">
        <v>618.75</v>
      </c>
      <c r="I150" s="134">
        <v>670.5</v>
      </c>
      <c r="J150" s="134">
        <v>704.33</v>
      </c>
      <c r="K150" s="134">
        <v>746.71</v>
      </c>
      <c r="L150" s="134">
        <v>822.17</v>
      </c>
      <c r="M150" s="134">
        <v>859.5</v>
      </c>
      <c r="N150" s="134">
        <v>913.86</v>
      </c>
      <c r="O150" s="134">
        <v>957.56</v>
      </c>
      <c r="P150" s="134">
        <v>1033.28</v>
      </c>
      <c r="Q150" s="134">
        <v>1165</v>
      </c>
      <c r="R150" s="134">
        <v>1227.19</v>
      </c>
      <c r="S150" s="134">
        <v>1281.0899999999999</v>
      </c>
      <c r="T150" s="134">
        <v>1344.58</v>
      </c>
      <c r="U150" s="135">
        <v>1412.81</v>
      </c>
      <c r="V150" s="135">
        <v>1471.66</v>
      </c>
      <c r="W150" s="135">
        <v>1516.7</v>
      </c>
      <c r="X150" s="135">
        <v>1550.12</v>
      </c>
      <c r="Y150" s="135">
        <v>1551.27</v>
      </c>
      <c r="Z150" s="135">
        <v>1559.25</v>
      </c>
      <c r="AA150" s="135">
        <v>1567.96</v>
      </c>
      <c r="AB150" s="135">
        <v>1576.19</v>
      </c>
      <c r="AC150" s="135">
        <v>1613.64</v>
      </c>
      <c r="AD150" s="135">
        <v>1673.77</v>
      </c>
      <c r="AE150" s="135">
        <v>1738.1</v>
      </c>
      <c r="AF150" s="135">
        <v>1806.1000000000001</v>
      </c>
      <c r="AG150" s="135">
        <v>1885.91</v>
      </c>
      <c r="AH150" s="134">
        <v>1957.85</v>
      </c>
      <c r="AI150" s="134">
        <v>2028.19</v>
      </c>
      <c r="AJ150" s="134">
        <v>2068.73</v>
      </c>
      <c r="AK150" s="134" t="s">
        <v>52</v>
      </c>
      <c r="AL150" s="134" t="s">
        <v>52</v>
      </c>
      <c r="AM150" s="121"/>
    </row>
    <row r="151" spans="1:39" ht="17" x14ac:dyDescent="0.15">
      <c r="A151" s="126" t="s">
        <v>673</v>
      </c>
      <c r="B151" s="126" t="s">
        <v>674</v>
      </c>
      <c r="C151" s="126" t="s">
        <v>675</v>
      </c>
      <c r="D151" s="133" t="s">
        <v>194</v>
      </c>
      <c r="E151" s="126" t="s">
        <v>76</v>
      </c>
      <c r="F151" s="126" t="s">
        <v>56</v>
      </c>
      <c r="G151" s="134">
        <v>616.5</v>
      </c>
      <c r="H151" s="134">
        <v>628.88</v>
      </c>
      <c r="I151" s="134">
        <v>655.88</v>
      </c>
      <c r="J151" s="134">
        <v>689.91</v>
      </c>
      <c r="K151" s="134">
        <v>733.91</v>
      </c>
      <c r="L151" s="134">
        <v>836.93</v>
      </c>
      <c r="M151" s="134">
        <v>875.61</v>
      </c>
      <c r="N151" s="134">
        <v>927.72</v>
      </c>
      <c r="O151" s="134">
        <v>979.99</v>
      </c>
      <c r="P151" s="134">
        <v>1037.23</v>
      </c>
      <c r="Q151" s="134">
        <v>1138.4100000000001</v>
      </c>
      <c r="R151" s="134">
        <v>1196.5999999999999</v>
      </c>
      <c r="S151" s="134">
        <v>1234.45</v>
      </c>
      <c r="T151" s="134">
        <v>1293.43</v>
      </c>
      <c r="U151" s="135">
        <v>1353.38</v>
      </c>
      <c r="V151" s="135">
        <v>1413.33</v>
      </c>
      <c r="W151" s="135" t="s">
        <v>52</v>
      </c>
      <c r="X151" s="135" t="s">
        <v>52</v>
      </c>
      <c r="Y151" s="135" t="s">
        <v>52</v>
      </c>
      <c r="Z151" s="135" t="s">
        <v>52</v>
      </c>
      <c r="AA151" s="135" t="s">
        <v>52</v>
      </c>
      <c r="AB151" s="135" t="s">
        <v>52</v>
      </c>
      <c r="AC151" s="135" t="s">
        <v>52</v>
      </c>
      <c r="AD151" s="135" t="s">
        <v>52</v>
      </c>
      <c r="AE151" s="135" t="s">
        <v>52</v>
      </c>
      <c r="AF151" s="135" t="s">
        <v>52</v>
      </c>
      <c r="AG151" s="135" t="s">
        <v>52</v>
      </c>
      <c r="AH151" s="134" t="s">
        <v>52</v>
      </c>
      <c r="AI151" s="134" t="s">
        <v>52</v>
      </c>
      <c r="AJ151" s="134" t="s">
        <v>52</v>
      </c>
      <c r="AK151" s="134" t="s">
        <v>52</v>
      </c>
      <c r="AL151" s="134" t="s">
        <v>52</v>
      </c>
      <c r="AM151" s="121"/>
    </row>
    <row r="152" spans="1:39" ht="16" x14ac:dyDescent="0.15">
      <c r="A152" s="126" t="s">
        <v>676</v>
      </c>
      <c r="B152" s="126" t="s">
        <v>677</v>
      </c>
      <c r="C152" s="126" t="s">
        <v>678</v>
      </c>
      <c r="D152" s="133" t="s">
        <v>94</v>
      </c>
      <c r="E152" s="126" t="s">
        <v>76</v>
      </c>
      <c r="F152" s="126" t="s">
        <v>66</v>
      </c>
      <c r="G152" s="134">
        <v>606.38</v>
      </c>
      <c r="H152" s="134">
        <v>582.75</v>
      </c>
      <c r="I152" s="134">
        <v>581.63</v>
      </c>
      <c r="J152" s="134">
        <v>616.92999999999995</v>
      </c>
      <c r="K152" s="134">
        <v>653.46</v>
      </c>
      <c r="L152" s="134">
        <v>724.17</v>
      </c>
      <c r="M152" s="134">
        <v>779.69</v>
      </c>
      <c r="N152" s="134">
        <v>817.64</v>
      </c>
      <c r="O152" s="134">
        <v>855.68</v>
      </c>
      <c r="P152" s="134">
        <v>954.84</v>
      </c>
      <c r="Q152" s="134">
        <v>1150.23</v>
      </c>
      <c r="R152" s="134">
        <v>1211.43</v>
      </c>
      <c r="S152" s="134">
        <v>1257.97</v>
      </c>
      <c r="T152" s="134">
        <v>1320.63</v>
      </c>
      <c r="U152" s="135">
        <v>1371.56</v>
      </c>
      <c r="V152" s="135">
        <v>1436.62</v>
      </c>
      <c r="W152" s="135">
        <v>1483</v>
      </c>
      <c r="X152" s="135">
        <v>1514.87</v>
      </c>
      <c r="Y152" s="135">
        <v>1514.86</v>
      </c>
      <c r="Z152" s="135">
        <v>1553.09</v>
      </c>
      <c r="AA152" s="135">
        <v>1583.91</v>
      </c>
      <c r="AB152" s="135">
        <v>1611.35</v>
      </c>
      <c r="AC152" s="135">
        <v>1639.41</v>
      </c>
      <c r="AD152" s="135">
        <v>1696.24</v>
      </c>
      <c r="AE152" s="135">
        <v>1767.8899999999999</v>
      </c>
      <c r="AF152" s="135">
        <v>1863.62</v>
      </c>
      <c r="AG152" s="135">
        <v>1936.1299999999999</v>
      </c>
      <c r="AH152" s="134">
        <v>2009.09</v>
      </c>
      <c r="AI152" s="134">
        <v>2066.71</v>
      </c>
      <c r="AJ152" s="134">
        <v>2159.0300000000002</v>
      </c>
      <c r="AK152" s="134">
        <v>2229.7600000000002</v>
      </c>
      <c r="AL152" s="134">
        <v>2333.65</v>
      </c>
      <c r="AM152" s="121"/>
    </row>
    <row r="153" spans="1:39" ht="16" x14ac:dyDescent="0.15">
      <c r="A153" s="126" t="s">
        <v>679</v>
      </c>
      <c r="B153" s="126" t="s">
        <v>680</v>
      </c>
      <c r="C153" s="126" t="s">
        <v>681</v>
      </c>
      <c r="D153" s="133" t="s">
        <v>94</v>
      </c>
      <c r="E153" s="126" t="s">
        <v>227</v>
      </c>
      <c r="F153" s="126" t="s">
        <v>72</v>
      </c>
      <c r="G153" s="134">
        <v>587.25</v>
      </c>
      <c r="H153" s="134">
        <v>580.5</v>
      </c>
      <c r="I153" s="134">
        <v>585</v>
      </c>
      <c r="J153" s="134">
        <v>616.88</v>
      </c>
      <c r="K153" s="134">
        <v>637.88</v>
      </c>
      <c r="L153" s="134">
        <v>680</v>
      </c>
      <c r="M153" s="134">
        <v>732.61</v>
      </c>
      <c r="N153" s="134">
        <v>797.3</v>
      </c>
      <c r="O153" s="134">
        <v>884.73</v>
      </c>
      <c r="P153" s="134">
        <v>954.98</v>
      </c>
      <c r="Q153" s="134">
        <v>1122.68</v>
      </c>
      <c r="R153" s="134">
        <v>1192.99</v>
      </c>
      <c r="S153" s="134">
        <v>1228.8699999999999</v>
      </c>
      <c r="T153" s="134">
        <v>1287.1600000000001</v>
      </c>
      <c r="U153" s="135">
        <v>1336.9</v>
      </c>
      <c r="V153" s="135">
        <v>1383.52</v>
      </c>
      <c r="W153" s="135">
        <v>1410.16</v>
      </c>
      <c r="X153" s="135">
        <v>1410.16</v>
      </c>
      <c r="Y153" s="135">
        <v>1410.16</v>
      </c>
      <c r="Z153" s="135">
        <v>1407.06</v>
      </c>
      <c r="AA153" s="135">
        <v>1403.34</v>
      </c>
      <c r="AB153" s="135">
        <v>1399.34</v>
      </c>
      <c r="AC153" s="135">
        <v>1395.34</v>
      </c>
      <c r="AD153" s="135">
        <v>1420.17</v>
      </c>
      <c r="AE153" s="135">
        <v>1481.25</v>
      </c>
      <c r="AF153" s="135">
        <v>1555.4</v>
      </c>
      <c r="AG153" s="135">
        <v>1631.99</v>
      </c>
      <c r="AH153" s="134">
        <v>1695.84</v>
      </c>
      <c r="AI153" s="134">
        <v>1795.47</v>
      </c>
      <c r="AJ153" s="134">
        <v>1841.71</v>
      </c>
      <c r="AK153" s="134">
        <v>1952.44</v>
      </c>
      <c r="AL153" s="134">
        <v>2065.48</v>
      </c>
      <c r="AM153" s="121"/>
    </row>
    <row r="154" spans="1:39" ht="16" x14ac:dyDescent="0.15">
      <c r="A154" s="126" t="s">
        <v>682</v>
      </c>
      <c r="B154" s="126" t="s">
        <v>683</v>
      </c>
      <c r="C154" s="126" t="s">
        <v>684</v>
      </c>
      <c r="D154" s="133" t="s">
        <v>94</v>
      </c>
      <c r="E154" s="126" t="s">
        <v>76</v>
      </c>
      <c r="F154" s="126" t="s">
        <v>1828</v>
      </c>
      <c r="G154" s="134">
        <v>531</v>
      </c>
      <c r="H154" s="134">
        <v>495</v>
      </c>
      <c r="I154" s="134">
        <v>564.75</v>
      </c>
      <c r="J154" s="134">
        <v>597.66999999999996</v>
      </c>
      <c r="K154" s="134">
        <v>639.5</v>
      </c>
      <c r="L154" s="134">
        <v>733.5</v>
      </c>
      <c r="M154" s="134">
        <v>783.59</v>
      </c>
      <c r="N154" s="134">
        <v>835.08</v>
      </c>
      <c r="O154" s="134">
        <v>903.5</v>
      </c>
      <c r="P154" s="134">
        <v>991.33</v>
      </c>
      <c r="Q154" s="134">
        <v>1152.27</v>
      </c>
      <c r="R154" s="134">
        <v>1216.57</v>
      </c>
      <c r="S154" s="134">
        <v>1255.9100000000001</v>
      </c>
      <c r="T154" s="134">
        <v>1312.91</v>
      </c>
      <c r="U154" s="135">
        <v>1371.7</v>
      </c>
      <c r="V154" s="135">
        <v>1426.51</v>
      </c>
      <c r="W154" s="135">
        <v>1460.29</v>
      </c>
      <c r="X154" s="135">
        <v>1490.49</v>
      </c>
      <c r="Y154" s="135">
        <v>1490.95</v>
      </c>
      <c r="Z154" s="135">
        <v>1496.33</v>
      </c>
      <c r="AA154" s="135">
        <v>1503.01</v>
      </c>
      <c r="AB154" s="135">
        <v>1506.93</v>
      </c>
      <c r="AC154" s="135">
        <v>1510.81</v>
      </c>
      <c r="AD154" s="135">
        <v>1561.3300000000002</v>
      </c>
      <c r="AE154" s="135">
        <v>1601.93</v>
      </c>
      <c r="AF154" s="135">
        <v>1678.6</v>
      </c>
      <c r="AG154" s="135">
        <v>1755.72</v>
      </c>
      <c r="AH154" s="134">
        <v>1815.7099999999998</v>
      </c>
      <c r="AI154" s="134">
        <v>1845.47</v>
      </c>
      <c r="AJ154" s="134">
        <v>1923.28</v>
      </c>
      <c r="AK154" s="134">
        <v>2002.25</v>
      </c>
      <c r="AL154" s="134">
        <v>2100.67</v>
      </c>
      <c r="AM154" s="121"/>
    </row>
    <row r="155" spans="1:39" ht="16" x14ac:dyDescent="0.15">
      <c r="A155" s="126" t="s">
        <v>685</v>
      </c>
      <c r="B155" s="126" t="s">
        <v>686</v>
      </c>
      <c r="C155" s="126" t="s">
        <v>687</v>
      </c>
      <c r="D155" s="133" t="s">
        <v>94</v>
      </c>
      <c r="E155" s="126" t="s">
        <v>76</v>
      </c>
      <c r="F155" s="126" t="s">
        <v>66</v>
      </c>
      <c r="G155" s="134">
        <v>525.38</v>
      </c>
      <c r="H155" s="134">
        <v>520.88</v>
      </c>
      <c r="I155" s="134">
        <v>536.63</v>
      </c>
      <c r="J155" s="134">
        <v>582.16</v>
      </c>
      <c r="K155" s="134">
        <v>621.14</v>
      </c>
      <c r="L155" s="134">
        <v>692.44</v>
      </c>
      <c r="M155" s="134">
        <v>748.95</v>
      </c>
      <c r="N155" s="134">
        <v>801.64</v>
      </c>
      <c r="O155" s="134">
        <v>841.16</v>
      </c>
      <c r="P155" s="134">
        <v>935.1</v>
      </c>
      <c r="Q155" s="134">
        <v>1107.93</v>
      </c>
      <c r="R155" s="134">
        <v>1163.55</v>
      </c>
      <c r="S155" s="134">
        <v>1208.3</v>
      </c>
      <c r="T155" s="134">
        <v>1269.82</v>
      </c>
      <c r="U155" s="135">
        <v>1327.4</v>
      </c>
      <c r="V155" s="135">
        <v>1399.06</v>
      </c>
      <c r="W155" s="135">
        <v>1442.11</v>
      </c>
      <c r="X155" s="135">
        <v>1477.95</v>
      </c>
      <c r="Y155" s="135">
        <v>1477.95</v>
      </c>
      <c r="Z155" s="135">
        <v>1520.28</v>
      </c>
      <c r="AA155" s="135">
        <v>1550.53</v>
      </c>
      <c r="AB155" s="135">
        <v>1581.21</v>
      </c>
      <c r="AC155" s="135">
        <v>1612.69</v>
      </c>
      <c r="AD155" s="135">
        <v>1670.54</v>
      </c>
      <c r="AE155" s="135">
        <v>1743.1399999999999</v>
      </c>
      <c r="AF155" s="135">
        <v>1840.4599999999998</v>
      </c>
      <c r="AG155" s="135">
        <v>1912.43</v>
      </c>
      <c r="AH155" s="134">
        <v>1985.34</v>
      </c>
      <c r="AI155" s="134">
        <v>2042.91</v>
      </c>
      <c r="AJ155" s="134">
        <v>2135.17</v>
      </c>
      <c r="AK155" s="134">
        <v>2205.25</v>
      </c>
      <c r="AL155" s="134">
        <v>2308.34</v>
      </c>
      <c r="AM155" s="121"/>
    </row>
    <row r="156" spans="1:39" ht="16" x14ac:dyDescent="0.15">
      <c r="A156" s="126" t="s">
        <v>688</v>
      </c>
      <c r="B156" s="126" t="s">
        <v>689</v>
      </c>
      <c r="C156" s="126" t="s">
        <v>690</v>
      </c>
      <c r="D156" s="133" t="s">
        <v>94</v>
      </c>
      <c r="E156" s="126" t="s">
        <v>76</v>
      </c>
      <c r="F156" s="126" t="s">
        <v>60</v>
      </c>
      <c r="G156" s="134">
        <v>595.13</v>
      </c>
      <c r="H156" s="134">
        <v>617.63</v>
      </c>
      <c r="I156" s="134">
        <v>657</v>
      </c>
      <c r="J156" s="134">
        <v>666.8</v>
      </c>
      <c r="K156" s="134">
        <v>723.84</v>
      </c>
      <c r="L156" s="134">
        <v>792.94</v>
      </c>
      <c r="M156" s="134">
        <v>857.29</v>
      </c>
      <c r="N156" s="134">
        <v>916.12</v>
      </c>
      <c r="O156" s="134">
        <v>973.85</v>
      </c>
      <c r="P156" s="134">
        <v>1066.8</v>
      </c>
      <c r="Q156" s="134">
        <v>1157.82</v>
      </c>
      <c r="R156" s="134">
        <v>1214.67</v>
      </c>
      <c r="S156" s="134">
        <v>1250.49</v>
      </c>
      <c r="T156" s="134">
        <v>1308.1300000000001</v>
      </c>
      <c r="U156" s="135">
        <v>1359.42</v>
      </c>
      <c r="V156" s="135">
        <v>1409.4</v>
      </c>
      <c r="W156" s="135">
        <v>1459.54</v>
      </c>
      <c r="X156" s="135">
        <v>1479.66</v>
      </c>
      <c r="Y156" s="135">
        <v>1479.68</v>
      </c>
      <c r="Z156" s="135">
        <v>1480.29</v>
      </c>
      <c r="AA156" s="135">
        <v>1484.6</v>
      </c>
      <c r="AB156" s="135">
        <v>1510.84</v>
      </c>
      <c r="AC156" s="135">
        <v>1537.43</v>
      </c>
      <c r="AD156" s="135">
        <v>1592.73</v>
      </c>
      <c r="AE156" s="135">
        <v>1649.58</v>
      </c>
      <c r="AF156" s="135">
        <v>1730.86</v>
      </c>
      <c r="AG156" s="135">
        <v>1812.97</v>
      </c>
      <c r="AH156" s="134">
        <v>1857.1999999999998</v>
      </c>
      <c r="AI156" s="134">
        <v>1912.81</v>
      </c>
      <c r="AJ156" s="134">
        <v>1972.29</v>
      </c>
      <c r="AK156" s="134">
        <v>2054.1999999999998</v>
      </c>
      <c r="AL156" s="134">
        <v>2155.12</v>
      </c>
      <c r="AM156" s="121"/>
    </row>
    <row r="157" spans="1:39" ht="16" x14ac:dyDescent="0.15">
      <c r="A157" s="126" t="s">
        <v>700</v>
      </c>
      <c r="B157" s="126" t="s">
        <v>701</v>
      </c>
      <c r="C157" s="126" t="s">
        <v>702</v>
      </c>
      <c r="D157" s="133" t="s">
        <v>94</v>
      </c>
      <c r="E157" s="126" t="s">
        <v>76</v>
      </c>
      <c r="F157" s="126" t="s">
        <v>64</v>
      </c>
      <c r="G157" s="134">
        <v>543.38</v>
      </c>
      <c r="H157" s="134">
        <v>562.5</v>
      </c>
      <c r="I157" s="134">
        <v>570.38</v>
      </c>
      <c r="J157" s="134">
        <v>562.37</v>
      </c>
      <c r="K157" s="134">
        <v>595.41</v>
      </c>
      <c r="L157" s="134">
        <v>684.78</v>
      </c>
      <c r="M157" s="134">
        <v>749.17</v>
      </c>
      <c r="N157" s="134">
        <v>792.72</v>
      </c>
      <c r="O157" s="134">
        <v>847.96</v>
      </c>
      <c r="P157" s="134">
        <v>932.93</v>
      </c>
      <c r="Q157" s="134">
        <v>1105.26</v>
      </c>
      <c r="R157" s="134">
        <v>1172.08</v>
      </c>
      <c r="S157" s="134">
        <v>1214.1500000000001</v>
      </c>
      <c r="T157" s="134">
        <v>1271.21</v>
      </c>
      <c r="U157" s="135">
        <v>1329.14</v>
      </c>
      <c r="V157" s="135">
        <v>1387.64</v>
      </c>
      <c r="W157" s="135">
        <v>1432.53</v>
      </c>
      <c r="X157" s="135">
        <v>1469.57</v>
      </c>
      <c r="Y157" s="135">
        <v>1469.57</v>
      </c>
      <c r="Z157" s="135">
        <v>1474.85</v>
      </c>
      <c r="AA157" s="135">
        <v>1484.51</v>
      </c>
      <c r="AB157" s="135">
        <v>1514.06</v>
      </c>
      <c r="AC157" s="135">
        <v>1544.21</v>
      </c>
      <c r="AD157" s="135">
        <v>1600.4899999999998</v>
      </c>
      <c r="AE157" s="135">
        <v>1670.82</v>
      </c>
      <c r="AF157" s="135">
        <v>1753.53</v>
      </c>
      <c r="AG157" s="135">
        <v>1838.1399999999999</v>
      </c>
      <c r="AH157" s="134">
        <v>1909.39</v>
      </c>
      <c r="AI157" s="134">
        <v>2002.89</v>
      </c>
      <c r="AJ157" s="134">
        <v>2064.86</v>
      </c>
      <c r="AK157" s="134">
        <v>2167.61</v>
      </c>
      <c r="AL157" s="134">
        <v>2270.2199999999998</v>
      </c>
      <c r="AM157" s="121"/>
    </row>
    <row r="158" spans="1:39" ht="16" x14ac:dyDescent="0.15">
      <c r="A158" s="126" t="s">
        <v>703</v>
      </c>
      <c r="B158" s="126" t="s">
        <v>704</v>
      </c>
      <c r="C158" s="126" t="s">
        <v>705</v>
      </c>
      <c r="D158" s="133" t="s">
        <v>94</v>
      </c>
      <c r="E158" s="126" t="s">
        <v>76</v>
      </c>
      <c r="F158" s="126" t="s">
        <v>66</v>
      </c>
      <c r="G158" s="134">
        <v>444.38</v>
      </c>
      <c r="H158" s="134">
        <v>495</v>
      </c>
      <c r="I158" s="134">
        <v>561.38</v>
      </c>
      <c r="J158" s="134">
        <v>586.98</v>
      </c>
      <c r="K158" s="134">
        <v>645.92999999999995</v>
      </c>
      <c r="L158" s="134">
        <v>702.54</v>
      </c>
      <c r="M158" s="134">
        <v>762.84</v>
      </c>
      <c r="N158" s="134">
        <v>802.35</v>
      </c>
      <c r="O158" s="134">
        <v>845.01</v>
      </c>
      <c r="P158" s="134">
        <v>920.43</v>
      </c>
      <c r="Q158" s="134">
        <v>1062.0899999999999</v>
      </c>
      <c r="R158" s="134">
        <v>1123.1099999999999</v>
      </c>
      <c r="S158" s="134">
        <v>1161.54</v>
      </c>
      <c r="T158" s="134">
        <v>1212.3900000000001</v>
      </c>
      <c r="U158" s="135">
        <v>1269.6300000000001</v>
      </c>
      <c r="V158" s="135">
        <v>1329.3</v>
      </c>
      <c r="W158" s="135">
        <v>1360.8</v>
      </c>
      <c r="X158" s="135">
        <v>1385.73</v>
      </c>
      <c r="Y158" s="135">
        <v>1385.73</v>
      </c>
      <c r="Z158" s="135">
        <v>1385.73</v>
      </c>
      <c r="AA158" s="135">
        <v>1390.73</v>
      </c>
      <c r="AB158" s="135">
        <v>1393.74</v>
      </c>
      <c r="AC158" s="135">
        <v>1396.81</v>
      </c>
      <c r="AD158" s="135">
        <v>1447.56</v>
      </c>
      <c r="AE158" s="135">
        <v>1512.62</v>
      </c>
      <c r="AF158" s="135">
        <v>1599.38</v>
      </c>
      <c r="AG158" s="135">
        <v>1666.26</v>
      </c>
      <c r="AH158" s="134">
        <v>1732.02</v>
      </c>
      <c r="AI158" s="134">
        <v>1817.56</v>
      </c>
      <c r="AJ158" s="134">
        <v>1877.97</v>
      </c>
      <c r="AK158" s="134">
        <v>1972.6</v>
      </c>
      <c r="AL158" s="134">
        <v>2063.4</v>
      </c>
      <c r="AM158" s="121"/>
    </row>
    <row r="159" spans="1:39" ht="16" x14ac:dyDescent="0.15">
      <c r="A159" s="126" t="s">
        <v>706</v>
      </c>
      <c r="B159" s="126" t="s">
        <v>707</v>
      </c>
      <c r="C159" s="126" t="s">
        <v>708</v>
      </c>
      <c r="D159" s="133" t="s">
        <v>94</v>
      </c>
      <c r="E159" s="126" t="s">
        <v>76</v>
      </c>
      <c r="F159" s="126" t="s">
        <v>1828</v>
      </c>
      <c r="G159" s="134">
        <v>511.88</v>
      </c>
      <c r="H159" s="134">
        <v>505.13</v>
      </c>
      <c r="I159" s="134">
        <v>553.5</v>
      </c>
      <c r="J159" s="134">
        <v>577.65</v>
      </c>
      <c r="K159" s="134">
        <v>614.24</v>
      </c>
      <c r="L159" s="134">
        <v>667.02</v>
      </c>
      <c r="M159" s="134">
        <v>726.62</v>
      </c>
      <c r="N159" s="134">
        <v>792.65</v>
      </c>
      <c r="O159" s="134">
        <v>854.49</v>
      </c>
      <c r="P159" s="134">
        <v>971.1</v>
      </c>
      <c r="Q159" s="134">
        <v>1106.04</v>
      </c>
      <c r="R159" s="134">
        <v>1199.73</v>
      </c>
      <c r="S159" s="134">
        <v>1248.5</v>
      </c>
      <c r="T159" s="134">
        <v>1306.8499999999999</v>
      </c>
      <c r="U159" s="135">
        <v>1370.25</v>
      </c>
      <c r="V159" s="135">
        <v>1436.28</v>
      </c>
      <c r="W159" s="135">
        <v>1495.17</v>
      </c>
      <c r="X159" s="135">
        <v>1539.54</v>
      </c>
      <c r="Y159" s="135">
        <v>1540.59</v>
      </c>
      <c r="Z159" s="135">
        <v>1580.19</v>
      </c>
      <c r="AA159" s="135">
        <v>1617.09</v>
      </c>
      <c r="AB159" s="135">
        <v>1645.46</v>
      </c>
      <c r="AC159" s="135">
        <v>1671.24</v>
      </c>
      <c r="AD159" s="135">
        <v>1708.98</v>
      </c>
      <c r="AE159" s="135">
        <v>1743.76</v>
      </c>
      <c r="AF159" s="135">
        <v>1824.74</v>
      </c>
      <c r="AG159" s="135">
        <v>1912.38</v>
      </c>
      <c r="AH159" s="134">
        <v>1972.8400000000001</v>
      </c>
      <c r="AI159" s="134">
        <v>2029.4</v>
      </c>
      <c r="AJ159" s="134">
        <v>2111.1</v>
      </c>
      <c r="AK159" s="134">
        <v>2213.7199999999998</v>
      </c>
      <c r="AL159" s="134">
        <v>2331.1</v>
      </c>
      <c r="AM159" s="121"/>
    </row>
    <row r="160" spans="1:39" ht="16" x14ac:dyDescent="0.15">
      <c r="A160" s="126" t="s">
        <v>709</v>
      </c>
      <c r="B160" s="126" t="s">
        <v>710</v>
      </c>
      <c r="C160" s="126" t="s">
        <v>711</v>
      </c>
      <c r="D160" s="133" t="s">
        <v>94</v>
      </c>
      <c r="E160" s="126" t="s">
        <v>76</v>
      </c>
      <c r="F160" s="126" t="s">
        <v>66</v>
      </c>
      <c r="G160" s="134">
        <v>556.88</v>
      </c>
      <c r="H160" s="134">
        <v>581.63</v>
      </c>
      <c r="I160" s="134">
        <v>612</v>
      </c>
      <c r="J160" s="134">
        <v>631.34</v>
      </c>
      <c r="K160" s="134">
        <v>658.61</v>
      </c>
      <c r="L160" s="134">
        <v>726.91</v>
      </c>
      <c r="M160" s="134">
        <v>780.47</v>
      </c>
      <c r="N160" s="134">
        <v>845.47</v>
      </c>
      <c r="O160" s="134">
        <v>899.44</v>
      </c>
      <c r="P160" s="134">
        <v>989.61</v>
      </c>
      <c r="Q160" s="134">
        <v>1120.69</v>
      </c>
      <c r="R160" s="134">
        <v>1214.0899999999999</v>
      </c>
      <c r="S160" s="134">
        <v>1272.47</v>
      </c>
      <c r="T160" s="134">
        <v>1333.46</v>
      </c>
      <c r="U160" s="135">
        <v>1396.37</v>
      </c>
      <c r="V160" s="135">
        <v>1454.03</v>
      </c>
      <c r="W160" s="135">
        <v>1499.58</v>
      </c>
      <c r="X160" s="135">
        <v>1535.26</v>
      </c>
      <c r="Y160" s="135">
        <v>1535.14</v>
      </c>
      <c r="Z160" s="135">
        <v>1537.74</v>
      </c>
      <c r="AA160" s="135">
        <v>1546.62</v>
      </c>
      <c r="AB160" s="135">
        <v>1569.97</v>
      </c>
      <c r="AC160" s="135">
        <v>1592.91</v>
      </c>
      <c r="AD160" s="135">
        <v>1653.6</v>
      </c>
      <c r="AE160" s="135">
        <v>1715.08</v>
      </c>
      <c r="AF160" s="135">
        <v>1800.3400000000001</v>
      </c>
      <c r="AG160" s="135">
        <v>1892.89</v>
      </c>
      <c r="AH160" s="134">
        <v>1967.24</v>
      </c>
      <c r="AI160" s="134">
        <v>2058.86</v>
      </c>
      <c r="AJ160" s="134">
        <v>2118.71</v>
      </c>
      <c r="AK160" s="134">
        <v>2222.12</v>
      </c>
      <c r="AL160" s="134">
        <v>2326.8200000000002</v>
      </c>
      <c r="AM160" s="121"/>
    </row>
    <row r="161" spans="1:39" ht="17" x14ac:dyDescent="0.15">
      <c r="A161" s="126" t="s">
        <v>712</v>
      </c>
      <c r="B161" s="126" t="s">
        <v>713</v>
      </c>
      <c r="C161" s="126" t="s">
        <v>714</v>
      </c>
      <c r="D161" s="133" t="s">
        <v>194</v>
      </c>
      <c r="E161" s="126" t="s">
        <v>76</v>
      </c>
      <c r="F161" s="126" t="s">
        <v>1828</v>
      </c>
      <c r="G161" s="134">
        <v>460.13</v>
      </c>
      <c r="H161" s="134">
        <v>509.63</v>
      </c>
      <c r="I161" s="134">
        <v>517.5</v>
      </c>
      <c r="J161" s="134">
        <v>566.07000000000005</v>
      </c>
      <c r="K161" s="134">
        <v>612.15</v>
      </c>
      <c r="L161" s="134">
        <v>681.47</v>
      </c>
      <c r="M161" s="134">
        <v>730.24</v>
      </c>
      <c r="N161" s="134">
        <v>803.06</v>
      </c>
      <c r="O161" s="134">
        <v>869.72</v>
      </c>
      <c r="P161" s="134">
        <v>976.78</v>
      </c>
      <c r="Q161" s="134">
        <v>1155.3800000000001</v>
      </c>
      <c r="R161" s="134">
        <v>1212.45</v>
      </c>
      <c r="S161" s="134">
        <v>1249.56</v>
      </c>
      <c r="T161" s="134">
        <v>1302.71</v>
      </c>
      <c r="U161" s="135">
        <v>1359.16</v>
      </c>
      <c r="V161" s="135">
        <v>1416.14</v>
      </c>
      <c r="W161" s="135">
        <v>1458.04</v>
      </c>
      <c r="X161" s="135">
        <v>1497.48</v>
      </c>
      <c r="Y161" s="135">
        <v>1498.77</v>
      </c>
      <c r="Z161" s="135">
        <v>1510.44</v>
      </c>
      <c r="AA161" s="135">
        <v>1509.53</v>
      </c>
      <c r="AB161" s="135">
        <v>1514.46</v>
      </c>
      <c r="AC161" s="135">
        <v>1519.8</v>
      </c>
      <c r="AD161" s="135">
        <v>1545.42</v>
      </c>
      <c r="AE161" s="135">
        <v>1589.78</v>
      </c>
      <c r="AF161" s="135">
        <v>1667.9199999999998</v>
      </c>
      <c r="AG161" s="135" t="s">
        <v>52</v>
      </c>
      <c r="AH161" s="134" t="s">
        <v>52</v>
      </c>
      <c r="AI161" s="134" t="s">
        <v>52</v>
      </c>
      <c r="AJ161" s="134" t="s">
        <v>52</v>
      </c>
      <c r="AK161" s="134" t="s">
        <v>52</v>
      </c>
      <c r="AL161" s="134" t="s">
        <v>52</v>
      </c>
      <c r="AM161" s="121"/>
    </row>
    <row r="162" spans="1:39" ht="16" x14ac:dyDescent="0.15">
      <c r="A162" s="126" t="s">
        <v>715</v>
      </c>
      <c r="B162" s="126" t="s">
        <v>716</v>
      </c>
      <c r="C162" s="126" t="s">
        <v>717</v>
      </c>
      <c r="D162" s="133" t="s">
        <v>94</v>
      </c>
      <c r="E162" s="126" t="s">
        <v>76</v>
      </c>
      <c r="F162" s="126" t="s">
        <v>64</v>
      </c>
      <c r="G162" s="134">
        <v>572.63</v>
      </c>
      <c r="H162" s="134">
        <v>623.25</v>
      </c>
      <c r="I162" s="134">
        <v>600.75</v>
      </c>
      <c r="J162" s="134">
        <v>628.6</v>
      </c>
      <c r="K162" s="134">
        <v>665.86</v>
      </c>
      <c r="L162" s="134">
        <v>731.58</v>
      </c>
      <c r="M162" s="134">
        <v>787.33</v>
      </c>
      <c r="N162" s="134">
        <v>864.23</v>
      </c>
      <c r="O162" s="134">
        <v>920.46</v>
      </c>
      <c r="P162" s="134">
        <v>1007.72</v>
      </c>
      <c r="Q162" s="134">
        <v>1163.6400000000001</v>
      </c>
      <c r="R162" s="134">
        <v>1227.22</v>
      </c>
      <c r="S162" s="134">
        <v>1273.3599999999999</v>
      </c>
      <c r="T162" s="134">
        <v>1314.54</v>
      </c>
      <c r="U162" s="135">
        <v>1360.24</v>
      </c>
      <c r="V162" s="135">
        <v>1424.73</v>
      </c>
      <c r="W162" s="135">
        <v>1466.01</v>
      </c>
      <c r="X162" s="135">
        <v>1500.89</v>
      </c>
      <c r="Y162" s="135">
        <v>1504.67</v>
      </c>
      <c r="Z162" s="135">
        <v>1509.41</v>
      </c>
      <c r="AA162" s="135">
        <v>1516.46</v>
      </c>
      <c r="AB162" s="135">
        <v>1522.58</v>
      </c>
      <c r="AC162" s="135">
        <v>1525.21</v>
      </c>
      <c r="AD162" s="135">
        <v>1579.02</v>
      </c>
      <c r="AE162" s="135">
        <v>1635.76</v>
      </c>
      <c r="AF162" s="135">
        <v>1708.3700000000001</v>
      </c>
      <c r="AG162" s="135">
        <v>1803.52</v>
      </c>
      <c r="AH162" s="134">
        <v>1869.96</v>
      </c>
      <c r="AI162" s="134">
        <v>1955.01</v>
      </c>
      <c r="AJ162" s="134">
        <v>2016.42</v>
      </c>
      <c r="AK162" s="134">
        <v>2116.4299999999998</v>
      </c>
      <c r="AL162" s="134">
        <v>2220.5</v>
      </c>
      <c r="AM162" s="121"/>
    </row>
    <row r="163" spans="1:39" ht="16" x14ac:dyDescent="0.15">
      <c r="A163" s="126" t="s">
        <v>718</v>
      </c>
      <c r="B163" s="126" t="s">
        <v>719</v>
      </c>
      <c r="C163" s="126" t="s">
        <v>720</v>
      </c>
      <c r="D163" s="133" t="s">
        <v>94</v>
      </c>
      <c r="E163" s="126" t="s">
        <v>76</v>
      </c>
      <c r="F163" s="126" t="s">
        <v>56</v>
      </c>
      <c r="G163" s="134">
        <v>596.25</v>
      </c>
      <c r="H163" s="134">
        <v>643.5</v>
      </c>
      <c r="I163" s="134">
        <v>648</v>
      </c>
      <c r="J163" s="134">
        <v>689.95</v>
      </c>
      <c r="K163" s="134">
        <v>734.13</v>
      </c>
      <c r="L163" s="134">
        <v>823.71</v>
      </c>
      <c r="M163" s="134">
        <v>885.46</v>
      </c>
      <c r="N163" s="134">
        <v>931.16</v>
      </c>
      <c r="O163" s="134">
        <v>966.63</v>
      </c>
      <c r="P163" s="134">
        <v>1054.43</v>
      </c>
      <c r="Q163" s="134">
        <v>1154.25</v>
      </c>
      <c r="R163" s="134">
        <v>1219.48</v>
      </c>
      <c r="S163" s="134">
        <v>1259.44</v>
      </c>
      <c r="T163" s="134">
        <v>1322.56</v>
      </c>
      <c r="U163" s="135">
        <v>1395.04</v>
      </c>
      <c r="V163" s="135">
        <v>1457.32</v>
      </c>
      <c r="W163" s="135">
        <v>1507.6</v>
      </c>
      <c r="X163" s="135">
        <v>1521.88</v>
      </c>
      <c r="Y163" s="135">
        <v>1523.18</v>
      </c>
      <c r="Z163" s="135">
        <v>1532.52</v>
      </c>
      <c r="AA163" s="135">
        <v>1516.25</v>
      </c>
      <c r="AB163" s="135">
        <v>1541.58</v>
      </c>
      <c r="AC163" s="135">
        <v>1568.16</v>
      </c>
      <c r="AD163" s="135">
        <v>1622.99</v>
      </c>
      <c r="AE163" s="135">
        <v>1679.52</v>
      </c>
      <c r="AF163" s="135">
        <v>1773.63</v>
      </c>
      <c r="AG163" s="135">
        <v>1857.35</v>
      </c>
      <c r="AH163" s="134">
        <v>1928.0099999999998</v>
      </c>
      <c r="AI163" s="134">
        <v>2005.06</v>
      </c>
      <c r="AJ163" s="134">
        <v>2083.7800000000002</v>
      </c>
      <c r="AK163" s="134">
        <v>2164.9699999999998</v>
      </c>
      <c r="AL163" s="134">
        <v>2269.96</v>
      </c>
      <c r="AM163" s="121"/>
    </row>
    <row r="164" spans="1:39" ht="16" x14ac:dyDescent="0.15">
      <c r="A164" s="126" t="s">
        <v>721</v>
      </c>
      <c r="B164" s="126" t="s">
        <v>722</v>
      </c>
      <c r="C164" s="126" t="s">
        <v>723</v>
      </c>
      <c r="D164" s="133" t="s">
        <v>94</v>
      </c>
      <c r="E164" s="126" t="s">
        <v>74</v>
      </c>
      <c r="F164" s="126" t="s">
        <v>58</v>
      </c>
      <c r="G164" s="134">
        <v>696.38</v>
      </c>
      <c r="H164" s="134">
        <v>660.38</v>
      </c>
      <c r="I164" s="134">
        <v>718.88</v>
      </c>
      <c r="J164" s="134">
        <v>781.43</v>
      </c>
      <c r="K164" s="134">
        <v>862.52</v>
      </c>
      <c r="L164" s="134">
        <v>912.03</v>
      </c>
      <c r="M164" s="134">
        <v>961.5</v>
      </c>
      <c r="N164" s="134">
        <v>1009.63</v>
      </c>
      <c r="O164" s="134">
        <v>1059.8499999999999</v>
      </c>
      <c r="P164" s="134">
        <v>1127.77</v>
      </c>
      <c r="Q164" s="134">
        <v>1237.6099999999999</v>
      </c>
      <c r="R164" s="134">
        <v>1299.69</v>
      </c>
      <c r="S164" s="134">
        <v>1362.39</v>
      </c>
      <c r="T164" s="134">
        <v>1419.03</v>
      </c>
      <c r="U164" s="135">
        <v>1468.26</v>
      </c>
      <c r="V164" s="135">
        <v>1525.17</v>
      </c>
      <c r="W164" s="135">
        <v>1570.23</v>
      </c>
      <c r="X164" s="135">
        <v>1600.16</v>
      </c>
      <c r="Y164" s="135">
        <v>1600.17</v>
      </c>
      <c r="Z164" s="135">
        <v>1600.16</v>
      </c>
      <c r="AA164" s="135">
        <v>1603.13</v>
      </c>
      <c r="AB164" s="135">
        <v>1603.1</v>
      </c>
      <c r="AC164" s="135">
        <v>1634.42</v>
      </c>
      <c r="AD164" s="135">
        <v>1699.6499999999999</v>
      </c>
      <c r="AE164" s="135">
        <v>1782.5499999999997</v>
      </c>
      <c r="AF164" s="135">
        <v>1877.11</v>
      </c>
      <c r="AG164" s="135">
        <v>1970.8</v>
      </c>
      <c r="AH164" s="134">
        <v>2045.1000000000001</v>
      </c>
      <c r="AI164" s="134">
        <v>2144.63</v>
      </c>
      <c r="AJ164" s="134">
        <v>2213.6</v>
      </c>
      <c r="AK164" s="134">
        <v>2331.96</v>
      </c>
      <c r="AL164" s="134">
        <v>2450.9499999999998</v>
      </c>
      <c r="AM164" s="121"/>
    </row>
    <row r="165" spans="1:39" ht="16" x14ac:dyDescent="0.15">
      <c r="A165" s="126" t="s">
        <v>724</v>
      </c>
      <c r="B165" s="126" t="s">
        <v>725</v>
      </c>
      <c r="C165" s="126" t="s">
        <v>726</v>
      </c>
      <c r="D165" s="133" t="s">
        <v>94</v>
      </c>
      <c r="E165" s="126" t="s">
        <v>76</v>
      </c>
      <c r="F165" s="126" t="s">
        <v>60</v>
      </c>
      <c r="G165" s="134">
        <v>595.13</v>
      </c>
      <c r="H165" s="134">
        <v>653.63</v>
      </c>
      <c r="I165" s="134">
        <v>691.88</v>
      </c>
      <c r="J165" s="134">
        <v>711.02</v>
      </c>
      <c r="K165" s="134">
        <v>747.47</v>
      </c>
      <c r="L165" s="134">
        <v>830.95</v>
      </c>
      <c r="M165" s="134">
        <v>909.33</v>
      </c>
      <c r="N165" s="134">
        <v>959.95</v>
      </c>
      <c r="O165" s="134">
        <v>1014.86</v>
      </c>
      <c r="P165" s="134">
        <v>1109.06</v>
      </c>
      <c r="Q165" s="134">
        <v>1223.25</v>
      </c>
      <c r="R165" s="134">
        <v>1299.7</v>
      </c>
      <c r="S165" s="134">
        <v>1351.27</v>
      </c>
      <c r="T165" s="134">
        <v>1412.97</v>
      </c>
      <c r="U165" s="135">
        <v>1469.5</v>
      </c>
      <c r="V165" s="135">
        <v>1516.41</v>
      </c>
      <c r="W165" s="135">
        <v>1564.25</v>
      </c>
      <c r="X165" s="135">
        <v>1576.39</v>
      </c>
      <c r="Y165" s="135">
        <v>1576.99</v>
      </c>
      <c r="Z165" s="135">
        <v>1590.49</v>
      </c>
      <c r="AA165" s="135">
        <v>1599.3</v>
      </c>
      <c r="AB165" s="135">
        <v>1628.89</v>
      </c>
      <c r="AC165" s="135">
        <v>1658.1</v>
      </c>
      <c r="AD165" s="135">
        <v>1713.67</v>
      </c>
      <c r="AE165" s="135">
        <v>1786.2</v>
      </c>
      <c r="AF165" s="135">
        <v>1873.76</v>
      </c>
      <c r="AG165" s="135">
        <v>1957.57</v>
      </c>
      <c r="AH165" s="134">
        <v>2033.4799999999998</v>
      </c>
      <c r="AI165" s="134">
        <v>2101.2199999999998</v>
      </c>
      <c r="AJ165" s="134">
        <v>2181.7600000000002</v>
      </c>
      <c r="AK165" s="134">
        <v>2287.9499999999998</v>
      </c>
      <c r="AL165" s="134">
        <v>2393.9299999999998</v>
      </c>
      <c r="AM165" s="121"/>
    </row>
    <row r="166" spans="1:39" ht="17" x14ac:dyDescent="0.15">
      <c r="A166" s="126" t="s">
        <v>727</v>
      </c>
      <c r="B166" s="126" t="s">
        <v>52</v>
      </c>
      <c r="C166" s="126" t="s">
        <v>728</v>
      </c>
      <c r="D166" s="133" t="s">
        <v>194</v>
      </c>
      <c r="E166" s="126" t="s">
        <v>76</v>
      </c>
      <c r="F166" s="126" t="s">
        <v>66</v>
      </c>
      <c r="G166" s="134">
        <v>505.13</v>
      </c>
      <c r="H166" s="134">
        <v>534.38</v>
      </c>
      <c r="I166" s="134">
        <v>552.38</v>
      </c>
      <c r="J166" s="134">
        <v>583.79999999999995</v>
      </c>
      <c r="K166" s="134">
        <v>616.67999999999995</v>
      </c>
      <c r="L166" s="134" t="s">
        <v>52</v>
      </c>
      <c r="M166" s="134" t="s">
        <v>52</v>
      </c>
      <c r="N166" s="134" t="s">
        <v>52</v>
      </c>
      <c r="O166" s="134" t="s">
        <v>52</v>
      </c>
      <c r="P166" s="134" t="s">
        <v>52</v>
      </c>
      <c r="Q166" s="134" t="s">
        <v>52</v>
      </c>
      <c r="R166" s="134" t="s">
        <v>52</v>
      </c>
      <c r="S166" s="134" t="s">
        <v>52</v>
      </c>
      <c r="T166" s="134" t="s">
        <v>52</v>
      </c>
      <c r="U166" s="135" t="s">
        <v>52</v>
      </c>
      <c r="V166" s="135" t="s">
        <v>52</v>
      </c>
      <c r="W166" s="135" t="s">
        <v>52</v>
      </c>
      <c r="X166" s="135" t="s">
        <v>52</v>
      </c>
      <c r="Y166" s="135" t="s">
        <v>52</v>
      </c>
      <c r="Z166" s="135" t="s">
        <v>52</v>
      </c>
      <c r="AA166" s="135" t="s">
        <v>52</v>
      </c>
      <c r="AB166" s="135" t="s">
        <v>52</v>
      </c>
      <c r="AC166" s="135" t="s">
        <v>52</v>
      </c>
      <c r="AD166" s="135" t="s">
        <v>52</v>
      </c>
      <c r="AE166" s="135" t="s">
        <v>52</v>
      </c>
      <c r="AF166" s="135" t="s">
        <v>52</v>
      </c>
      <c r="AG166" s="135" t="s">
        <v>52</v>
      </c>
      <c r="AH166" s="134" t="s">
        <v>52</v>
      </c>
      <c r="AI166" s="134" t="s">
        <v>52</v>
      </c>
      <c r="AJ166" s="134" t="s">
        <v>52</v>
      </c>
      <c r="AK166" s="134" t="s">
        <v>52</v>
      </c>
      <c r="AL166" s="134" t="s">
        <v>52</v>
      </c>
      <c r="AM166" s="121"/>
    </row>
    <row r="167" spans="1:39" ht="17" x14ac:dyDescent="0.15">
      <c r="A167" s="126" t="s">
        <v>729</v>
      </c>
      <c r="B167" s="126" t="s">
        <v>52</v>
      </c>
      <c r="C167" s="126" t="s">
        <v>730</v>
      </c>
      <c r="D167" s="133" t="s">
        <v>194</v>
      </c>
      <c r="E167" s="126" t="s">
        <v>76</v>
      </c>
      <c r="F167" s="126" t="s">
        <v>68</v>
      </c>
      <c r="G167" s="134">
        <v>617.63</v>
      </c>
      <c r="H167" s="134">
        <v>663.75</v>
      </c>
      <c r="I167" s="134">
        <v>679.5</v>
      </c>
      <c r="J167" s="134" t="s">
        <v>52</v>
      </c>
      <c r="K167" s="134" t="s">
        <v>52</v>
      </c>
      <c r="L167" s="134" t="s">
        <v>52</v>
      </c>
      <c r="M167" s="134" t="s">
        <v>52</v>
      </c>
      <c r="N167" s="134" t="s">
        <v>52</v>
      </c>
      <c r="O167" s="134" t="s">
        <v>52</v>
      </c>
      <c r="P167" s="134" t="s">
        <v>52</v>
      </c>
      <c r="Q167" s="134" t="s">
        <v>52</v>
      </c>
      <c r="R167" s="134" t="s">
        <v>52</v>
      </c>
      <c r="S167" s="134" t="s">
        <v>52</v>
      </c>
      <c r="T167" s="134" t="s">
        <v>52</v>
      </c>
      <c r="U167" s="135" t="s">
        <v>52</v>
      </c>
      <c r="V167" s="135" t="s">
        <v>52</v>
      </c>
      <c r="W167" s="135" t="s">
        <v>52</v>
      </c>
      <c r="X167" s="135" t="s">
        <v>52</v>
      </c>
      <c r="Y167" s="135" t="s">
        <v>52</v>
      </c>
      <c r="Z167" s="135" t="s">
        <v>52</v>
      </c>
      <c r="AA167" s="135" t="s">
        <v>52</v>
      </c>
      <c r="AB167" s="135" t="s">
        <v>52</v>
      </c>
      <c r="AC167" s="135" t="s">
        <v>52</v>
      </c>
      <c r="AD167" s="135" t="s">
        <v>52</v>
      </c>
      <c r="AE167" s="135" t="s">
        <v>52</v>
      </c>
      <c r="AF167" s="135" t="s">
        <v>52</v>
      </c>
      <c r="AG167" s="135" t="s">
        <v>52</v>
      </c>
      <c r="AH167" s="134" t="s">
        <v>52</v>
      </c>
      <c r="AI167" s="134" t="s">
        <v>52</v>
      </c>
      <c r="AJ167" s="134" t="s">
        <v>52</v>
      </c>
      <c r="AK167" s="134" t="s">
        <v>52</v>
      </c>
      <c r="AL167" s="134" t="s">
        <v>52</v>
      </c>
      <c r="AM167" s="121"/>
    </row>
    <row r="168" spans="1:39" ht="16" x14ac:dyDescent="0.15">
      <c r="A168" s="126" t="s">
        <v>731</v>
      </c>
      <c r="B168" s="126" t="s">
        <v>732</v>
      </c>
      <c r="C168" s="126" t="s">
        <v>733</v>
      </c>
      <c r="D168" s="133" t="s">
        <v>94</v>
      </c>
      <c r="E168" s="126" t="s">
        <v>76</v>
      </c>
      <c r="F168" s="126" t="s">
        <v>64</v>
      </c>
      <c r="G168" s="134">
        <v>528.75</v>
      </c>
      <c r="H168" s="134">
        <v>556.88</v>
      </c>
      <c r="I168" s="134">
        <v>552.38</v>
      </c>
      <c r="J168" s="134">
        <v>575.11</v>
      </c>
      <c r="K168" s="134">
        <v>628.17999999999995</v>
      </c>
      <c r="L168" s="134">
        <v>701</v>
      </c>
      <c r="M168" s="134">
        <v>761.43</v>
      </c>
      <c r="N168" s="134">
        <v>830.14</v>
      </c>
      <c r="O168" s="134">
        <v>889.07</v>
      </c>
      <c r="P168" s="134">
        <v>975.74</v>
      </c>
      <c r="Q168" s="134">
        <v>1128.1600000000001</v>
      </c>
      <c r="R168" s="134">
        <v>1198.3</v>
      </c>
      <c r="S168" s="134">
        <v>1243.3499999999999</v>
      </c>
      <c r="T168" s="134">
        <v>1288.58</v>
      </c>
      <c r="U168" s="135">
        <v>1335.23</v>
      </c>
      <c r="V168" s="135">
        <v>1399.35</v>
      </c>
      <c r="W168" s="135">
        <v>1441.03</v>
      </c>
      <c r="X168" s="135">
        <v>1476.51</v>
      </c>
      <c r="Y168" s="135">
        <v>1475.76</v>
      </c>
      <c r="Z168" s="135">
        <v>1475.87</v>
      </c>
      <c r="AA168" s="135">
        <v>1480.29</v>
      </c>
      <c r="AB168" s="135">
        <v>1484.41</v>
      </c>
      <c r="AC168" s="135">
        <v>1484.74</v>
      </c>
      <c r="AD168" s="135">
        <v>1535.94</v>
      </c>
      <c r="AE168" s="135">
        <v>1590.61</v>
      </c>
      <c r="AF168" s="135">
        <v>1661.3700000000001</v>
      </c>
      <c r="AG168" s="135">
        <v>1752.67</v>
      </c>
      <c r="AH168" s="134">
        <v>1816.07</v>
      </c>
      <c r="AI168" s="134">
        <v>1897.79</v>
      </c>
      <c r="AJ168" s="134">
        <v>1955.13</v>
      </c>
      <c r="AK168" s="134">
        <v>2049.27</v>
      </c>
      <c r="AL168" s="134">
        <v>2145.3000000000002</v>
      </c>
      <c r="AM168" s="121"/>
    </row>
    <row r="169" spans="1:39" ht="16" x14ac:dyDescent="0.15">
      <c r="A169" s="126" t="s">
        <v>740</v>
      </c>
      <c r="B169" s="126" t="s">
        <v>741</v>
      </c>
      <c r="C169" s="126" t="s">
        <v>742</v>
      </c>
      <c r="D169" s="133" t="s">
        <v>94</v>
      </c>
      <c r="E169" s="126" t="s">
        <v>76</v>
      </c>
      <c r="F169" s="126" t="s">
        <v>66</v>
      </c>
      <c r="G169" s="134">
        <v>492.75</v>
      </c>
      <c r="H169" s="134">
        <v>515.25</v>
      </c>
      <c r="I169" s="134">
        <v>579.38</v>
      </c>
      <c r="J169" s="134">
        <v>609.52</v>
      </c>
      <c r="K169" s="134">
        <v>658.46</v>
      </c>
      <c r="L169" s="134">
        <v>719.2</v>
      </c>
      <c r="M169" s="134">
        <v>786.22</v>
      </c>
      <c r="N169" s="134">
        <v>827.93</v>
      </c>
      <c r="O169" s="134">
        <v>880.34</v>
      </c>
      <c r="P169" s="134">
        <v>958.82</v>
      </c>
      <c r="Q169" s="134">
        <v>1098.1500000000001</v>
      </c>
      <c r="R169" s="134">
        <v>1174.1400000000001</v>
      </c>
      <c r="S169" s="134">
        <v>1214.2</v>
      </c>
      <c r="T169" s="134">
        <v>1266.99</v>
      </c>
      <c r="U169" s="135">
        <v>1327.69</v>
      </c>
      <c r="V169" s="135">
        <v>1390.64</v>
      </c>
      <c r="W169" s="135">
        <v>1423.39</v>
      </c>
      <c r="X169" s="135">
        <v>1448.32</v>
      </c>
      <c r="Y169" s="135">
        <v>1448.32</v>
      </c>
      <c r="Z169" s="135">
        <v>1448.32</v>
      </c>
      <c r="AA169" s="135">
        <v>1453.32</v>
      </c>
      <c r="AB169" s="135">
        <v>1456.33</v>
      </c>
      <c r="AC169" s="135">
        <v>1459.4</v>
      </c>
      <c r="AD169" s="135">
        <v>1510.1499999999999</v>
      </c>
      <c r="AE169" s="135">
        <v>1575.2099999999998</v>
      </c>
      <c r="AF169" s="135">
        <v>1663.3500000000001</v>
      </c>
      <c r="AG169" s="135">
        <v>1731.79</v>
      </c>
      <c r="AH169" s="134">
        <v>1797.55</v>
      </c>
      <c r="AI169" s="134">
        <v>1883.09</v>
      </c>
      <c r="AJ169" s="134">
        <v>1943.5</v>
      </c>
      <c r="AK169" s="134">
        <v>2040.09</v>
      </c>
      <c r="AL169" s="134">
        <v>2132.91</v>
      </c>
      <c r="AM169" s="121"/>
    </row>
    <row r="170" spans="1:39" ht="16" x14ac:dyDescent="0.15">
      <c r="A170" s="126" t="s">
        <v>743</v>
      </c>
      <c r="B170" s="126" t="s">
        <v>744</v>
      </c>
      <c r="C170" s="126" t="s">
        <v>745</v>
      </c>
      <c r="D170" s="133" t="s">
        <v>94</v>
      </c>
      <c r="E170" s="126" t="s">
        <v>76</v>
      </c>
      <c r="F170" s="126" t="s">
        <v>66</v>
      </c>
      <c r="G170" s="134">
        <v>478.13</v>
      </c>
      <c r="H170" s="134">
        <v>509.63</v>
      </c>
      <c r="I170" s="134">
        <v>534.38</v>
      </c>
      <c r="J170" s="134">
        <v>560.79999999999995</v>
      </c>
      <c r="K170" s="134">
        <v>593.29999999999995</v>
      </c>
      <c r="L170" s="134">
        <v>674.59</v>
      </c>
      <c r="M170" s="134">
        <v>731.1</v>
      </c>
      <c r="N170" s="134">
        <v>794.07</v>
      </c>
      <c r="O170" s="134">
        <v>846.27</v>
      </c>
      <c r="P170" s="134">
        <v>945.52</v>
      </c>
      <c r="Q170" s="134">
        <v>1073.3800000000001</v>
      </c>
      <c r="R170" s="134">
        <v>1138.4100000000001</v>
      </c>
      <c r="S170" s="134">
        <v>1183.54</v>
      </c>
      <c r="T170" s="134">
        <v>1239.8900000000001</v>
      </c>
      <c r="U170" s="135">
        <v>1300.28</v>
      </c>
      <c r="V170" s="135">
        <v>1353.78</v>
      </c>
      <c r="W170" s="135">
        <v>1394.54</v>
      </c>
      <c r="X170" s="135">
        <v>1426.27</v>
      </c>
      <c r="Y170" s="135">
        <v>1426.51</v>
      </c>
      <c r="Z170" s="135">
        <v>1432.29</v>
      </c>
      <c r="AA170" s="135">
        <v>1439.43</v>
      </c>
      <c r="AB170" s="135">
        <v>1467.94</v>
      </c>
      <c r="AC170" s="135">
        <v>1497.08</v>
      </c>
      <c r="AD170" s="135">
        <v>1552.98</v>
      </c>
      <c r="AE170" s="135">
        <v>1609.8899999999999</v>
      </c>
      <c r="AF170" s="135">
        <v>1689.13</v>
      </c>
      <c r="AG170" s="135">
        <v>1783.47</v>
      </c>
      <c r="AH170" s="134">
        <v>1852.5</v>
      </c>
      <c r="AI170" s="134">
        <v>1942.47</v>
      </c>
      <c r="AJ170" s="134">
        <v>2003.27</v>
      </c>
      <c r="AK170" s="134">
        <v>2103.7600000000002</v>
      </c>
      <c r="AL170" s="134">
        <v>2205.2800000000002</v>
      </c>
      <c r="AM170" s="121"/>
    </row>
    <row r="171" spans="1:39" ht="17" x14ac:dyDescent="0.15">
      <c r="A171" s="126" t="s">
        <v>746</v>
      </c>
      <c r="B171" s="126" t="s">
        <v>52</v>
      </c>
      <c r="C171" s="126" t="s">
        <v>747</v>
      </c>
      <c r="D171" s="133" t="s">
        <v>194</v>
      </c>
      <c r="E171" s="126" t="s">
        <v>76</v>
      </c>
      <c r="F171" s="126" t="s">
        <v>68</v>
      </c>
      <c r="G171" s="134">
        <v>685.13</v>
      </c>
      <c r="H171" s="134">
        <v>689.63</v>
      </c>
      <c r="I171" s="134">
        <v>740.25</v>
      </c>
      <c r="J171" s="134" t="s">
        <v>52</v>
      </c>
      <c r="K171" s="134" t="s">
        <v>52</v>
      </c>
      <c r="L171" s="134" t="s">
        <v>52</v>
      </c>
      <c r="M171" s="134" t="s">
        <v>52</v>
      </c>
      <c r="N171" s="134" t="s">
        <v>52</v>
      </c>
      <c r="O171" s="134" t="s">
        <v>52</v>
      </c>
      <c r="P171" s="134" t="s">
        <v>52</v>
      </c>
      <c r="Q171" s="134" t="s">
        <v>52</v>
      </c>
      <c r="R171" s="134" t="s">
        <v>52</v>
      </c>
      <c r="S171" s="134" t="s">
        <v>52</v>
      </c>
      <c r="T171" s="134" t="s">
        <v>52</v>
      </c>
      <c r="U171" s="135" t="s">
        <v>52</v>
      </c>
      <c r="V171" s="135" t="s">
        <v>52</v>
      </c>
      <c r="W171" s="135" t="s">
        <v>52</v>
      </c>
      <c r="X171" s="135" t="s">
        <v>52</v>
      </c>
      <c r="Y171" s="135" t="s">
        <v>52</v>
      </c>
      <c r="Z171" s="135" t="s">
        <v>52</v>
      </c>
      <c r="AA171" s="135" t="s">
        <v>52</v>
      </c>
      <c r="AB171" s="135" t="s">
        <v>52</v>
      </c>
      <c r="AC171" s="135" t="s">
        <v>52</v>
      </c>
      <c r="AD171" s="135" t="s">
        <v>52</v>
      </c>
      <c r="AE171" s="135" t="s">
        <v>52</v>
      </c>
      <c r="AF171" s="135" t="s">
        <v>52</v>
      </c>
      <c r="AG171" s="135" t="s">
        <v>52</v>
      </c>
      <c r="AH171" s="134" t="s">
        <v>52</v>
      </c>
      <c r="AI171" s="134" t="s">
        <v>52</v>
      </c>
      <c r="AJ171" s="134" t="s">
        <v>52</v>
      </c>
      <c r="AK171" s="134" t="s">
        <v>52</v>
      </c>
      <c r="AL171" s="134" t="s">
        <v>52</v>
      </c>
      <c r="AM171" s="121"/>
    </row>
    <row r="172" spans="1:39" ht="16" x14ac:dyDescent="0.15">
      <c r="A172" s="126" t="s">
        <v>748</v>
      </c>
      <c r="B172" s="126" t="s">
        <v>749</v>
      </c>
      <c r="C172" s="126" t="s">
        <v>750</v>
      </c>
      <c r="D172" s="133" t="s">
        <v>94</v>
      </c>
      <c r="E172" s="126" t="s">
        <v>76</v>
      </c>
      <c r="F172" s="126" t="s">
        <v>1828</v>
      </c>
      <c r="G172" s="134">
        <v>519.75</v>
      </c>
      <c r="H172" s="134">
        <v>524.25</v>
      </c>
      <c r="I172" s="134">
        <v>533.25</v>
      </c>
      <c r="J172" s="134">
        <v>577.94000000000005</v>
      </c>
      <c r="K172" s="134">
        <v>611.12</v>
      </c>
      <c r="L172" s="134">
        <v>694.57</v>
      </c>
      <c r="M172" s="134">
        <v>775.07</v>
      </c>
      <c r="N172" s="134">
        <v>821.92</v>
      </c>
      <c r="O172" s="134">
        <v>880.73</v>
      </c>
      <c r="P172" s="134">
        <v>968.3</v>
      </c>
      <c r="Q172" s="134">
        <v>1117.01</v>
      </c>
      <c r="R172" s="134">
        <v>1191.93</v>
      </c>
      <c r="S172" s="134">
        <v>1231.28</v>
      </c>
      <c r="T172" s="134">
        <v>1293.6300000000001</v>
      </c>
      <c r="U172" s="135">
        <v>1358.98</v>
      </c>
      <c r="V172" s="135">
        <v>1416.02</v>
      </c>
      <c r="W172" s="135">
        <v>1462.14</v>
      </c>
      <c r="X172" s="135">
        <v>1491.64</v>
      </c>
      <c r="Y172" s="135">
        <v>1491.81</v>
      </c>
      <c r="Z172" s="135">
        <v>1497.93</v>
      </c>
      <c r="AA172" s="135">
        <v>1502.48</v>
      </c>
      <c r="AB172" s="135">
        <v>1507.72</v>
      </c>
      <c r="AC172" s="135">
        <v>1512.26</v>
      </c>
      <c r="AD172" s="135">
        <v>1563.46</v>
      </c>
      <c r="AE172" s="135">
        <v>1629.5500000000002</v>
      </c>
      <c r="AF172" s="135">
        <v>1721.8200000000002</v>
      </c>
      <c r="AG172" s="135">
        <v>1791.84</v>
      </c>
      <c r="AH172" s="134">
        <v>1862.54</v>
      </c>
      <c r="AI172" s="134">
        <v>1940.4</v>
      </c>
      <c r="AJ172" s="134">
        <v>2001.75</v>
      </c>
      <c r="AK172" s="134">
        <v>2099.56</v>
      </c>
      <c r="AL172" s="134">
        <v>2200.98</v>
      </c>
      <c r="AM172" s="121"/>
    </row>
    <row r="173" spans="1:39" ht="16" x14ac:dyDescent="0.15">
      <c r="A173" s="126" t="s">
        <v>763</v>
      </c>
      <c r="B173" s="126" t="s">
        <v>764</v>
      </c>
      <c r="C173" s="126" t="s">
        <v>765</v>
      </c>
      <c r="D173" s="133" t="s">
        <v>94</v>
      </c>
      <c r="E173" s="126" t="s">
        <v>401</v>
      </c>
      <c r="F173" s="126" t="s">
        <v>72</v>
      </c>
      <c r="G173" s="134">
        <v>783</v>
      </c>
      <c r="H173" s="134">
        <v>632.25</v>
      </c>
      <c r="I173" s="134">
        <v>649.13</v>
      </c>
      <c r="J173" s="134">
        <v>763.29</v>
      </c>
      <c r="K173" s="134">
        <v>820.92</v>
      </c>
      <c r="L173" s="134">
        <v>883.35</v>
      </c>
      <c r="M173" s="134">
        <v>883.35</v>
      </c>
      <c r="N173" s="134">
        <v>883.35</v>
      </c>
      <c r="O173" s="134">
        <v>911.25</v>
      </c>
      <c r="P173" s="134">
        <v>953.64</v>
      </c>
      <c r="Q173" s="134">
        <v>1088.3699999999999</v>
      </c>
      <c r="R173" s="134">
        <v>1140.7</v>
      </c>
      <c r="S173" s="134">
        <v>1179.83</v>
      </c>
      <c r="T173" s="134">
        <v>1222.56</v>
      </c>
      <c r="U173" s="135">
        <v>1265.8499999999999</v>
      </c>
      <c r="V173" s="135">
        <v>1290.8499999999999</v>
      </c>
      <c r="W173" s="135">
        <v>1290.8499999999999</v>
      </c>
      <c r="X173" s="135">
        <v>1290.8599999999999</v>
      </c>
      <c r="Y173" s="135">
        <v>1290.8599999999999</v>
      </c>
      <c r="Z173" s="135">
        <v>1287.76</v>
      </c>
      <c r="AA173" s="135">
        <v>1284.04</v>
      </c>
      <c r="AB173" s="135">
        <v>1280.04</v>
      </c>
      <c r="AC173" s="135">
        <v>1276.04</v>
      </c>
      <c r="AD173" s="135">
        <v>1296.1799999999998</v>
      </c>
      <c r="AE173" s="135">
        <v>1351.1</v>
      </c>
      <c r="AF173" s="135">
        <v>1429.46</v>
      </c>
      <c r="AG173" s="135">
        <v>1489.68</v>
      </c>
      <c r="AH173" s="134">
        <v>1547.8899999999999</v>
      </c>
      <c r="AI173" s="134">
        <v>1640.14</v>
      </c>
      <c r="AJ173" s="134">
        <v>1710.25</v>
      </c>
      <c r="AK173" s="134">
        <v>1814.4</v>
      </c>
      <c r="AL173" s="134">
        <v>1920.53</v>
      </c>
      <c r="AM173" s="121"/>
    </row>
    <row r="174" spans="1:39" ht="16" x14ac:dyDescent="0.15">
      <c r="A174" s="126" t="s">
        <v>766</v>
      </c>
      <c r="B174" s="126" t="s">
        <v>767</v>
      </c>
      <c r="C174" s="126" t="s">
        <v>768</v>
      </c>
      <c r="D174" s="133" t="s">
        <v>94</v>
      </c>
      <c r="E174" s="126" t="s">
        <v>76</v>
      </c>
      <c r="F174" s="126" t="s">
        <v>66</v>
      </c>
      <c r="G174" s="134">
        <v>554.63</v>
      </c>
      <c r="H174" s="134">
        <v>540</v>
      </c>
      <c r="I174" s="134">
        <v>559.13</v>
      </c>
      <c r="J174" s="134">
        <v>598.21</v>
      </c>
      <c r="K174" s="134">
        <v>635.77</v>
      </c>
      <c r="L174" s="134">
        <v>715.3</v>
      </c>
      <c r="M174" s="134">
        <v>766.41</v>
      </c>
      <c r="N174" s="134">
        <v>811.1</v>
      </c>
      <c r="O174" s="134">
        <v>850.03</v>
      </c>
      <c r="P174" s="134">
        <v>947.48</v>
      </c>
      <c r="Q174" s="134">
        <v>1125.1099999999999</v>
      </c>
      <c r="R174" s="134">
        <v>1180</v>
      </c>
      <c r="S174" s="134">
        <v>1222.98</v>
      </c>
      <c r="T174" s="134">
        <v>1282.19</v>
      </c>
      <c r="U174" s="135">
        <v>1335.52</v>
      </c>
      <c r="V174" s="135">
        <v>1405.8</v>
      </c>
      <c r="W174" s="135">
        <v>1446.5</v>
      </c>
      <c r="X174" s="135">
        <v>1481.27</v>
      </c>
      <c r="Y174" s="135">
        <v>1481.42</v>
      </c>
      <c r="Z174" s="135">
        <v>1519.46</v>
      </c>
      <c r="AA174" s="135">
        <v>1549.79</v>
      </c>
      <c r="AB174" s="135">
        <v>1580.79</v>
      </c>
      <c r="AC174" s="135">
        <v>1613.04</v>
      </c>
      <c r="AD174" s="135">
        <v>1671.76</v>
      </c>
      <c r="AE174" s="135">
        <v>1745.77</v>
      </c>
      <c r="AF174" s="135">
        <v>1843.26</v>
      </c>
      <c r="AG174" s="135">
        <v>1916.54</v>
      </c>
      <c r="AH174" s="134">
        <v>1991.3999999999999</v>
      </c>
      <c r="AI174" s="134">
        <v>2050.33</v>
      </c>
      <c r="AJ174" s="134">
        <v>2143.5700000000002</v>
      </c>
      <c r="AK174" s="134">
        <v>2214.77</v>
      </c>
      <c r="AL174" s="134">
        <v>2319.25</v>
      </c>
      <c r="AM174" s="121"/>
    </row>
    <row r="175" spans="1:39" ht="16" x14ac:dyDescent="0.15">
      <c r="A175" s="126" t="s">
        <v>769</v>
      </c>
      <c r="B175" s="126" t="s">
        <v>770</v>
      </c>
      <c r="C175" s="126" t="s">
        <v>771</v>
      </c>
      <c r="D175" s="133" t="s">
        <v>94</v>
      </c>
      <c r="E175" s="126" t="s">
        <v>401</v>
      </c>
      <c r="F175" s="126" t="s">
        <v>72</v>
      </c>
      <c r="G175" s="134">
        <v>698.63</v>
      </c>
      <c r="H175" s="134">
        <v>660.38</v>
      </c>
      <c r="I175" s="134">
        <v>778.5</v>
      </c>
      <c r="J175" s="134">
        <v>855.13</v>
      </c>
      <c r="K175" s="134">
        <v>796.62</v>
      </c>
      <c r="L175" s="134">
        <v>789.6</v>
      </c>
      <c r="M175" s="134">
        <v>789.6</v>
      </c>
      <c r="N175" s="134">
        <v>841.59</v>
      </c>
      <c r="O175" s="134">
        <v>922.83</v>
      </c>
      <c r="P175" s="134">
        <v>1023.03</v>
      </c>
      <c r="Q175" s="134">
        <v>1158.47</v>
      </c>
      <c r="R175" s="134">
        <v>1221.17</v>
      </c>
      <c r="S175" s="134">
        <v>1253.07</v>
      </c>
      <c r="T175" s="134">
        <v>1287.06</v>
      </c>
      <c r="U175" s="135">
        <v>1302.33</v>
      </c>
      <c r="V175" s="135">
        <v>1308.27</v>
      </c>
      <c r="W175" s="135">
        <v>1308.27</v>
      </c>
      <c r="X175" s="135">
        <v>1308.27</v>
      </c>
      <c r="Y175" s="135">
        <v>1308.27</v>
      </c>
      <c r="Z175" s="135">
        <v>1305.17</v>
      </c>
      <c r="AA175" s="135">
        <v>1301.45</v>
      </c>
      <c r="AB175" s="135">
        <v>1297.45</v>
      </c>
      <c r="AC175" s="135">
        <v>1293.45</v>
      </c>
      <c r="AD175" s="135">
        <v>1294.42</v>
      </c>
      <c r="AE175" s="135">
        <v>1328.99</v>
      </c>
      <c r="AF175" s="135">
        <v>1374.67</v>
      </c>
      <c r="AG175" s="135">
        <v>1454.86</v>
      </c>
      <c r="AH175" s="134">
        <v>1511.6799999999998</v>
      </c>
      <c r="AI175" s="134">
        <v>1602.13</v>
      </c>
      <c r="AJ175" s="134">
        <v>1671.09</v>
      </c>
      <c r="AK175" s="134">
        <v>1773.29</v>
      </c>
      <c r="AL175" s="134">
        <v>1877.37</v>
      </c>
      <c r="AM175" s="121"/>
    </row>
    <row r="176" spans="1:39" ht="17" x14ac:dyDescent="0.15">
      <c r="A176" s="126" t="s">
        <v>772</v>
      </c>
      <c r="B176" s="126" t="s">
        <v>52</v>
      </c>
      <c r="C176" s="126" t="s">
        <v>773</v>
      </c>
      <c r="D176" s="133" t="s">
        <v>194</v>
      </c>
      <c r="E176" s="126" t="s">
        <v>76</v>
      </c>
      <c r="F176" s="126" t="s">
        <v>56</v>
      </c>
      <c r="G176" s="134">
        <v>645.75</v>
      </c>
      <c r="H176" s="134">
        <v>621</v>
      </c>
      <c r="I176" s="134">
        <v>639</v>
      </c>
      <c r="J176" s="134">
        <v>646.53</v>
      </c>
      <c r="K176" s="134">
        <v>686.18</v>
      </c>
      <c r="L176" s="134" t="s">
        <v>52</v>
      </c>
      <c r="M176" s="134" t="s">
        <v>52</v>
      </c>
      <c r="N176" s="134" t="s">
        <v>52</v>
      </c>
      <c r="O176" s="134" t="s">
        <v>52</v>
      </c>
      <c r="P176" s="134" t="s">
        <v>52</v>
      </c>
      <c r="Q176" s="134" t="s">
        <v>52</v>
      </c>
      <c r="R176" s="134" t="s">
        <v>52</v>
      </c>
      <c r="S176" s="134" t="s">
        <v>52</v>
      </c>
      <c r="T176" s="134" t="s">
        <v>52</v>
      </c>
      <c r="U176" s="135" t="s">
        <v>52</v>
      </c>
      <c r="V176" s="135" t="s">
        <v>52</v>
      </c>
      <c r="W176" s="135" t="s">
        <v>52</v>
      </c>
      <c r="X176" s="135" t="s">
        <v>52</v>
      </c>
      <c r="Y176" s="135" t="s">
        <v>52</v>
      </c>
      <c r="Z176" s="135" t="s">
        <v>52</v>
      </c>
      <c r="AA176" s="135" t="s">
        <v>52</v>
      </c>
      <c r="AB176" s="135" t="s">
        <v>52</v>
      </c>
      <c r="AC176" s="135" t="s">
        <v>52</v>
      </c>
      <c r="AD176" s="135" t="s">
        <v>52</v>
      </c>
      <c r="AE176" s="135" t="s">
        <v>52</v>
      </c>
      <c r="AF176" s="135" t="s">
        <v>52</v>
      </c>
      <c r="AG176" s="135" t="s">
        <v>52</v>
      </c>
      <c r="AH176" s="134" t="s">
        <v>52</v>
      </c>
      <c r="AI176" s="134" t="s">
        <v>52</v>
      </c>
      <c r="AJ176" s="134" t="s">
        <v>52</v>
      </c>
      <c r="AK176" s="134" t="s">
        <v>52</v>
      </c>
      <c r="AL176" s="134" t="s">
        <v>52</v>
      </c>
      <c r="AM176" s="121"/>
    </row>
    <row r="177" spans="1:39" ht="16" x14ac:dyDescent="0.15">
      <c r="A177" s="126" t="s">
        <v>774</v>
      </c>
      <c r="B177" s="126" t="s">
        <v>775</v>
      </c>
      <c r="C177" s="126" t="s">
        <v>776</v>
      </c>
      <c r="D177" s="133" t="s">
        <v>94</v>
      </c>
      <c r="E177" s="126" t="s">
        <v>78</v>
      </c>
      <c r="F177" s="126" t="s">
        <v>56</v>
      </c>
      <c r="G177" s="134">
        <v>645.75</v>
      </c>
      <c r="H177" s="134">
        <v>621</v>
      </c>
      <c r="I177" s="134">
        <v>639</v>
      </c>
      <c r="J177" s="134">
        <v>646.53</v>
      </c>
      <c r="K177" s="134">
        <v>686.18</v>
      </c>
      <c r="L177" s="134">
        <v>643.86</v>
      </c>
      <c r="M177" s="134">
        <v>679.31</v>
      </c>
      <c r="N177" s="134">
        <v>737.26</v>
      </c>
      <c r="O177" s="134">
        <v>801.68</v>
      </c>
      <c r="P177" s="134">
        <v>865.83</v>
      </c>
      <c r="Q177" s="134">
        <v>1010.22</v>
      </c>
      <c r="R177" s="134">
        <v>1070.02</v>
      </c>
      <c r="S177" s="134">
        <v>1122.53</v>
      </c>
      <c r="T177" s="134">
        <v>1173.43</v>
      </c>
      <c r="U177" s="135">
        <v>1221.2</v>
      </c>
      <c r="V177" s="135">
        <v>1279.3800000000001</v>
      </c>
      <c r="W177" s="135">
        <v>1323.07</v>
      </c>
      <c r="X177" s="135">
        <v>1350.04</v>
      </c>
      <c r="Y177" s="135">
        <v>1350.21</v>
      </c>
      <c r="Z177" s="135">
        <v>1356.09</v>
      </c>
      <c r="AA177" s="135">
        <v>1382.46</v>
      </c>
      <c r="AB177" s="135">
        <v>1405.79</v>
      </c>
      <c r="AC177" s="135">
        <v>1432.63</v>
      </c>
      <c r="AD177" s="135">
        <v>1486.6</v>
      </c>
      <c r="AE177" s="135">
        <v>1552.6</v>
      </c>
      <c r="AF177" s="135">
        <v>1633</v>
      </c>
      <c r="AG177" s="135">
        <v>1719.64</v>
      </c>
      <c r="AH177" s="134">
        <v>1788.6100000000001</v>
      </c>
      <c r="AI177" s="134">
        <v>1878.82</v>
      </c>
      <c r="AJ177" s="134">
        <v>1937.07</v>
      </c>
      <c r="AK177" s="134">
        <v>2036.8</v>
      </c>
      <c r="AL177" s="134">
        <v>2136.8000000000002</v>
      </c>
      <c r="AM177" s="121"/>
    </row>
    <row r="178" spans="1:39" ht="16" x14ac:dyDescent="0.15">
      <c r="A178" s="126" t="s">
        <v>777</v>
      </c>
      <c r="B178" s="126" t="s">
        <v>778</v>
      </c>
      <c r="C178" s="126" t="s">
        <v>779</v>
      </c>
      <c r="D178" s="133" t="s">
        <v>194</v>
      </c>
      <c r="E178" s="126" t="s">
        <v>76</v>
      </c>
      <c r="F178" s="126" t="s">
        <v>68</v>
      </c>
      <c r="G178" s="134">
        <v>424.13</v>
      </c>
      <c r="H178" s="134">
        <v>445.5</v>
      </c>
      <c r="I178" s="134">
        <v>461.25</v>
      </c>
      <c r="J178" s="134">
        <v>509.8</v>
      </c>
      <c r="K178" s="134">
        <v>556.66</v>
      </c>
      <c r="L178" s="134">
        <v>628.89</v>
      </c>
      <c r="M178" s="134">
        <v>695.29</v>
      </c>
      <c r="N178" s="134">
        <v>736.68</v>
      </c>
      <c r="O178" s="134">
        <v>797.53</v>
      </c>
      <c r="P178" s="134">
        <v>895.93</v>
      </c>
      <c r="Q178" s="134">
        <v>1055.32</v>
      </c>
      <c r="R178" s="134">
        <v>1128.03</v>
      </c>
      <c r="S178" s="134">
        <v>1182.17</v>
      </c>
      <c r="T178" s="134">
        <v>1233.01</v>
      </c>
      <c r="U178" s="135">
        <v>1290.76</v>
      </c>
      <c r="V178" s="135">
        <v>1353.1</v>
      </c>
      <c r="W178" s="135">
        <v>1404.44</v>
      </c>
      <c r="X178" s="135">
        <v>1444.01</v>
      </c>
      <c r="Y178" s="135">
        <v>1445.11</v>
      </c>
      <c r="Z178" s="135">
        <v>1447.02</v>
      </c>
      <c r="AA178" s="135">
        <v>1447.8</v>
      </c>
      <c r="AB178" s="135">
        <v>1476.12</v>
      </c>
      <c r="AC178" s="135">
        <v>1503.55</v>
      </c>
      <c r="AD178" s="135">
        <v>1559.15</v>
      </c>
      <c r="AE178" s="135">
        <v>1616.79</v>
      </c>
      <c r="AF178" s="135">
        <v>1695.6799999999998</v>
      </c>
      <c r="AG178" s="135">
        <v>1788.45</v>
      </c>
      <c r="AH178" s="134">
        <v>1858.1100000000001</v>
      </c>
      <c r="AI178" s="134">
        <v>1913.65</v>
      </c>
      <c r="AJ178" s="134">
        <v>1989.71</v>
      </c>
      <c r="AK178" s="134" t="s">
        <v>52</v>
      </c>
      <c r="AL178" s="134" t="s">
        <v>52</v>
      </c>
      <c r="AM178" s="121"/>
    </row>
    <row r="179" spans="1:39" ht="16" x14ac:dyDescent="0.15">
      <c r="A179" s="126" t="s">
        <v>780</v>
      </c>
      <c r="B179" s="126" t="s">
        <v>781</v>
      </c>
      <c r="C179" s="126" t="s">
        <v>782</v>
      </c>
      <c r="D179" s="133" t="s">
        <v>94</v>
      </c>
      <c r="E179" s="126" t="s">
        <v>401</v>
      </c>
      <c r="F179" s="126" t="s">
        <v>72</v>
      </c>
      <c r="G179" s="134">
        <v>549</v>
      </c>
      <c r="H179" s="134">
        <v>526.5</v>
      </c>
      <c r="I179" s="134">
        <v>619.88</v>
      </c>
      <c r="J179" s="134">
        <v>725</v>
      </c>
      <c r="K179" s="134">
        <v>790</v>
      </c>
      <c r="L179" s="134">
        <v>790</v>
      </c>
      <c r="M179" s="134">
        <v>827.02</v>
      </c>
      <c r="N179" s="134">
        <v>878.4</v>
      </c>
      <c r="O179" s="134">
        <v>923.29</v>
      </c>
      <c r="P179" s="134">
        <v>946.29</v>
      </c>
      <c r="Q179" s="134">
        <v>1072.8900000000001</v>
      </c>
      <c r="R179" s="134">
        <v>1131.4000000000001</v>
      </c>
      <c r="S179" s="134">
        <v>1158.04</v>
      </c>
      <c r="T179" s="134">
        <v>1205.58</v>
      </c>
      <c r="U179" s="135">
        <v>1193.33</v>
      </c>
      <c r="V179" s="135">
        <v>1172.5899999999999</v>
      </c>
      <c r="W179" s="135">
        <v>1146.71</v>
      </c>
      <c r="X179" s="135">
        <v>1121.5999999999999</v>
      </c>
      <c r="Y179" s="135">
        <v>1121.5999999999999</v>
      </c>
      <c r="Z179" s="135">
        <v>1088.06</v>
      </c>
      <c r="AA179" s="135">
        <v>1060.9000000000001</v>
      </c>
      <c r="AB179" s="135">
        <v>1034.1600000000001</v>
      </c>
      <c r="AC179" s="135">
        <v>1022.81</v>
      </c>
      <c r="AD179" s="135">
        <v>1003.81</v>
      </c>
      <c r="AE179" s="135">
        <v>1007.8299999999999</v>
      </c>
      <c r="AF179" s="135">
        <v>1022.04</v>
      </c>
      <c r="AG179" s="135">
        <v>1082.53</v>
      </c>
      <c r="AH179" s="134">
        <v>1124.49</v>
      </c>
      <c r="AI179" s="134">
        <v>1195.6199999999999</v>
      </c>
      <c r="AJ179" s="134">
        <v>1227.55</v>
      </c>
      <c r="AK179" s="134">
        <v>1306</v>
      </c>
      <c r="AL179" s="134">
        <v>1386.77</v>
      </c>
      <c r="AM179" s="121"/>
    </row>
    <row r="180" spans="1:39" ht="16" x14ac:dyDescent="0.15">
      <c r="A180" s="126" t="s">
        <v>795</v>
      </c>
      <c r="B180" s="126" t="s">
        <v>796</v>
      </c>
      <c r="C180" s="126" t="s">
        <v>797</v>
      </c>
      <c r="D180" s="133" t="s">
        <v>94</v>
      </c>
      <c r="E180" s="126" t="s">
        <v>76</v>
      </c>
      <c r="F180" s="126" t="s">
        <v>60</v>
      </c>
      <c r="G180" s="134">
        <v>516.38</v>
      </c>
      <c r="H180" s="134">
        <v>572.63</v>
      </c>
      <c r="I180" s="134">
        <v>605.25</v>
      </c>
      <c r="J180" s="134">
        <v>619.32000000000005</v>
      </c>
      <c r="K180" s="134">
        <v>700.23</v>
      </c>
      <c r="L180" s="134">
        <v>762.99</v>
      </c>
      <c r="M180" s="134">
        <v>808.59</v>
      </c>
      <c r="N180" s="134">
        <v>860.53</v>
      </c>
      <c r="O180" s="134">
        <v>915.98</v>
      </c>
      <c r="P180" s="134">
        <v>1018.1</v>
      </c>
      <c r="Q180" s="134">
        <v>1111.19</v>
      </c>
      <c r="R180" s="134">
        <v>1196.05</v>
      </c>
      <c r="S180" s="134">
        <v>1233.43</v>
      </c>
      <c r="T180" s="134">
        <v>1288.7</v>
      </c>
      <c r="U180" s="135">
        <v>1341.8</v>
      </c>
      <c r="V180" s="135">
        <v>1412.13</v>
      </c>
      <c r="W180" s="135">
        <v>1454.84</v>
      </c>
      <c r="X180" s="135">
        <v>1491.93</v>
      </c>
      <c r="Y180" s="135">
        <v>1489.71</v>
      </c>
      <c r="Z180" s="135">
        <v>1493.67</v>
      </c>
      <c r="AA180" s="135">
        <v>1498.14</v>
      </c>
      <c r="AB180" s="135">
        <v>1503.43</v>
      </c>
      <c r="AC180" s="135">
        <v>1523.32</v>
      </c>
      <c r="AD180" s="135">
        <v>1574.9399999999998</v>
      </c>
      <c r="AE180" s="135">
        <v>1632.5600000000002</v>
      </c>
      <c r="AF180" s="135">
        <v>1721.06</v>
      </c>
      <c r="AG180" s="135">
        <v>1799.63</v>
      </c>
      <c r="AH180" s="134">
        <v>1865.39</v>
      </c>
      <c r="AI180" s="134">
        <v>1957.36</v>
      </c>
      <c r="AJ180" s="134">
        <v>2020</v>
      </c>
      <c r="AK180" s="134">
        <v>2117.0100000000002</v>
      </c>
      <c r="AL180" s="134">
        <v>2212.48</v>
      </c>
      <c r="AM180" s="121"/>
    </row>
    <row r="181" spans="1:39" ht="16" x14ac:dyDescent="0.15">
      <c r="A181" s="126" t="s">
        <v>798</v>
      </c>
      <c r="B181" s="126" t="s">
        <v>799</v>
      </c>
      <c r="C181" s="126" t="s">
        <v>800</v>
      </c>
      <c r="D181" s="133" t="s">
        <v>94</v>
      </c>
      <c r="E181" s="126" t="s">
        <v>227</v>
      </c>
      <c r="F181" s="126" t="s">
        <v>72</v>
      </c>
      <c r="G181" s="134">
        <v>726.75</v>
      </c>
      <c r="H181" s="134">
        <v>687.38</v>
      </c>
      <c r="I181" s="134">
        <v>756</v>
      </c>
      <c r="J181" s="134">
        <v>780.33</v>
      </c>
      <c r="K181" s="134">
        <v>827.3</v>
      </c>
      <c r="L181" s="134">
        <v>856</v>
      </c>
      <c r="M181" s="134">
        <v>898</v>
      </c>
      <c r="N181" s="134">
        <v>932</v>
      </c>
      <c r="O181" s="134">
        <v>960</v>
      </c>
      <c r="P181" s="134">
        <v>983</v>
      </c>
      <c r="Q181" s="134">
        <v>1174</v>
      </c>
      <c r="R181" s="134">
        <v>1259.3</v>
      </c>
      <c r="S181" s="134">
        <v>1322.88</v>
      </c>
      <c r="T181" s="134">
        <v>1383.59</v>
      </c>
      <c r="U181" s="135">
        <v>1431.71</v>
      </c>
      <c r="V181" s="135">
        <v>1471.48</v>
      </c>
      <c r="W181" s="135">
        <v>1494.14</v>
      </c>
      <c r="X181" s="135">
        <v>1494.14</v>
      </c>
      <c r="Y181" s="135">
        <v>1494.14</v>
      </c>
      <c r="Z181" s="135">
        <v>1491.04</v>
      </c>
      <c r="AA181" s="135">
        <v>1487.32</v>
      </c>
      <c r="AB181" s="135">
        <v>1483.32</v>
      </c>
      <c r="AC181" s="135">
        <v>1479.32</v>
      </c>
      <c r="AD181" s="135">
        <v>1484.01</v>
      </c>
      <c r="AE181" s="135">
        <v>1524.27</v>
      </c>
      <c r="AF181" s="135">
        <v>1575.8</v>
      </c>
      <c r="AG181" s="135">
        <v>1640.4</v>
      </c>
      <c r="AH181" s="134">
        <v>1704.6299999999999</v>
      </c>
      <c r="AI181" s="134">
        <v>1804.7</v>
      </c>
      <c r="AJ181" s="134">
        <v>1879.72</v>
      </c>
      <c r="AK181" s="134">
        <v>1992.32</v>
      </c>
      <c r="AL181" s="134">
        <v>2107.3200000000002</v>
      </c>
      <c r="AM181" s="121"/>
    </row>
    <row r="182" spans="1:39" ht="16" x14ac:dyDescent="0.15">
      <c r="A182" s="126" t="s">
        <v>801</v>
      </c>
      <c r="B182" s="126" t="s">
        <v>802</v>
      </c>
      <c r="C182" s="126" t="s">
        <v>803</v>
      </c>
      <c r="D182" s="133" t="s">
        <v>94</v>
      </c>
      <c r="E182" s="126" t="s">
        <v>76</v>
      </c>
      <c r="F182" s="126" t="s">
        <v>1828</v>
      </c>
      <c r="G182" s="134">
        <v>724.5</v>
      </c>
      <c r="H182" s="134">
        <v>706.5</v>
      </c>
      <c r="I182" s="134">
        <v>673.88</v>
      </c>
      <c r="J182" s="134">
        <v>704.55</v>
      </c>
      <c r="K182" s="134">
        <v>704.74</v>
      </c>
      <c r="L182" s="134">
        <v>820.57</v>
      </c>
      <c r="M182" s="134">
        <v>872.49</v>
      </c>
      <c r="N182" s="134">
        <v>924.87</v>
      </c>
      <c r="O182" s="134">
        <v>985.68</v>
      </c>
      <c r="P182" s="134">
        <v>1060.74</v>
      </c>
      <c r="Q182" s="134">
        <v>1198.0999999999999</v>
      </c>
      <c r="R182" s="134">
        <v>1263.24</v>
      </c>
      <c r="S182" s="134">
        <v>1304.01</v>
      </c>
      <c r="T182" s="134">
        <v>1360.44</v>
      </c>
      <c r="U182" s="135">
        <v>1415.61</v>
      </c>
      <c r="V182" s="135">
        <v>1473.21</v>
      </c>
      <c r="W182" s="135">
        <v>1510.92</v>
      </c>
      <c r="X182" s="135">
        <v>1536.84</v>
      </c>
      <c r="Y182" s="135">
        <v>1536.84</v>
      </c>
      <c r="Z182" s="135">
        <v>1541.43</v>
      </c>
      <c r="AA182" s="135">
        <v>1549.98</v>
      </c>
      <c r="AB182" s="135">
        <v>1556.57</v>
      </c>
      <c r="AC182" s="135">
        <v>1563.34</v>
      </c>
      <c r="AD182" s="135">
        <v>1616.88</v>
      </c>
      <c r="AE182" s="135">
        <v>1662.06</v>
      </c>
      <c r="AF182" s="135">
        <v>1733.4299999999998</v>
      </c>
      <c r="AG182" s="135">
        <v>1813.5800000000002</v>
      </c>
      <c r="AH182" s="134">
        <v>1876.89</v>
      </c>
      <c r="AI182" s="134">
        <v>1912.23</v>
      </c>
      <c r="AJ182" s="134">
        <v>1983.87</v>
      </c>
      <c r="AK182" s="134">
        <v>2052.81</v>
      </c>
      <c r="AL182" s="134">
        <v>2140.4699999999998</v>
      </c>
      <c r="AM182" s="121"/>
    </row>
    <row r="183" spans="1:39" ht="16" x14ac:dyDescent="0.15">
      <c r="A183" s="126" t="s">
        <v>804</v>
      </c>
      <c r="B183" s="126" t="s">
        <v>805</v>
      </c>
      <c r="C183" s="126" t="s">
        <v>806</v>
      </c>
      <c r="D183" s="133" t="s">
        <v>194</v>
      </c>
      <c r="E183" s="126" t="s">
        <v>76</v>
      </c>
      <c r="F183" s="126" t="s">
        <v>68</v>
      </c>
      <c r="G183" s="134">
        <v>579.38</v>
      </c>
      <c r="H183" s="134">
        <v>585</v>
      </c>
      <c r="I183" s="134">
        <v>604.13</v>
      </c>
      <c r="J183" s="134">
        <v>626.29999999999995</v>
      </c>
      <c r="K183" s="134">
        <v>655.12</v>
      </c>
      <c r="L183" s="134">
        <v>702.31</v>
      </c>
      <c r="M183" s="134">
        <v>764.61</v>
      </c>
      <c r="N183" s="134">
        <v>810.51</v>
      </c>
      <c r="O183" s="134">
        <v>878.7</v>
      </c>
      <c r="P183" s="134">
        <v>980.67</v>
      </c>
      <c r="Q183" s="134">
        <v>1144.94</v>
      </c>
      <c r="R183" s="134">
        <v>1223.67</v>
      </c>
      <c r="S183" s="134">
        <v>1279.45</v>
      </c>
      <c r="T183" s="134">
        <v>1335.33</v>
      </c>
      <c r="U183" s="135">
        <v>1395.69</v>
      </c>
      <c r="V183" s="135">
        <v>1459.94</v>
      </c>
      <c r="W183" s="135">
        <v>1515.73</v>
      </c>
      <c r="X183" s="135">
        <v>1552.59</v>
      </c>
      <c r="Y183" s="135">
        <v>1552.69</v>
      </c>
      <c r="Z183" s="135">
        <v>1553.84</v>
      </c>
      <c r="AA183" s="135">
        <v>1554.03</v>
      </c>
      <c r="AB183" s="135">
        <v>1580.85</v>
      </c>
      <c r="AC183" s="135">
        <v>1607.81</v>
      </c>
      <c r="AD183" s="135">
        <v>1663.8600000000001</v>
      </c>
      <c r="AE183" s="135">
        <v>1721.3799999999999</v>
      </c>
      <c r="AF183" s="135">
        <v>1800</v>
      </c>
      <c r="AG183" s="135">
        <v>1896.49</v>
      </c>
      <c r="AH183" s="134">
        <v>1965.68</v>
      </c>
      <c r="AI183" s="134">
        <v>2025.34</v>
      </c>
      <c r="AJ183" s="134">
        <v>2098.73</v>
      </c>
      <c r="AK183" s="134" t="s">
        <v>52</v>
      </c>
      <c r="AL183" s="134" t="s">
        <v>52</v>
      </c>
      <c r="AM183" s="121"/>
    </row>
    <row r="184" spans="1:39" ht="16" x14ac:dyDescent="0.15">
      <c r="A184" s="126" t="s">
        <v>807</v>
      </c>
      <c r="B184" s="126" t="s">
        <v>808</v>
      </c>
      <c r="C184" s="126" t="s">
        <v>809</v>
      </c>
      <c r="D184" s="133" t="s">
        <v>94</v>
      </c>
      <c r="E184" s="126" t="s">
        <v>227</v>
      </c>
      <c r="F184" s="126" t="s">
        <v>72</v>
      </c>
      <c r="G184" s="134">
        <v>553.5</v>
      </c>
      <c r="H184" s="134">
        <v>549</v>
      </c>
      <c r="I184" s="134">
        <v>559.13</v>
      </c>
      <c r="J184" s="134">
        <v>579.69000000000005</v>
      </c>
      <c r="K184" s="134">
        <v>668.7</v>
      </c>
      <c r="L184" s="134">
        <v>723.51</v>
      </c>
      <c r="M184" s="134">
        <v>787.53</v>
      </c>
      <c r="N184" s="134">
        <v>852.63</v>
      </c>
      <c r="O184" s="134">
        <v>938.95</v>
      </c>
      <c r="P184" s="134">
        <v>1009.26</v>
      </c>
      <c r="Q184" s="134">
        <v>1225.56</v>
      </c>
      <c r="R184" s="134">
        <v>1275.22</v>
      </c>
      <c r="S184" s="134">
        <v>1295.9000000000001</v>
      </c>
      <c r="T184" s="134">
        <v>1355.8</v>
      </c>
      <c r="U184" s="135">
        <v>1423.38</v>
      </c>
      <c r="V184" s="135">
        <v>1462.37</v>
      </c>
      <c r="W184" s="135">
        <v>1496.37</v>
      </c>
      <c r="X184" s="135">
        <v>1496.37</v>
      </c>
      <c r="Y184" s="135">
        <v>1496.37</v>
      </c>
      <c r="Z184" s="135">
        <v>1493.27</v>
      </c>
      <c r="AA184" s="135">
        <v>1513.28</v>
      </c>
      <c r="AB184" s="135">
        <v>1509.28</v>
      </c>
      <c r="AC184" s="135">
        <v>1529.36</v>
      </c>
      <c r="AD184" s="135">
        <v>1559.61</v>
      </c>
      <c r="AE184" s="135">
        <v>1627.68</v>
      </c>
      <c r="AF184" s="135">
        <v>1688.92</v>
      </c>
      <c r="AG184" s="135">
        <v>1784.8</v>
      </c>
      <c r="AH184" s="134">
        <v>1854.79</v>
      </c>
      <c r="AI184" s="134">
        <v>1962.36</v>
      </c>
      <c r="AJ184" s="134">
        <v>2042.09</v>
      </c>
      <c r="AK184" s="134">
        <v>2162.8000000000002</v>
      </c>
      <c r="AL184" s="134">
        <v>2286.3200000000002</v>
      </c>
      <c r="AM184" s="121"/>
    </row>
    <row r="185" spans="1:39" ht="16" x14ac:dyDescent="0.15">
      <c r="A185" s="126" t="s">
        <v>810</v>
      </c>
      <c r="B185" s="126" t="s">
        <v>811</v>
      </c>
      <c r="C185" s="126" t="s">
        <v>812</v>
      </c>
      <c r="D185" s="133" t="s">
        <v>94</v>
      </c>
      <c r="E185" s="126" t="s">
        <v>76</v>
      </c>
      <c r="F185" s="126" t="s">
        <v>66</v>
      </c>
      <c r="G185" s="134">
        <v>466.88</v>
      </c>
      <c r="H185" s="134">
        <v>517.5</v>
      </c>
      <c r="I185" s="134">
        <v>568.13</v>
      </c>
      <c r="J185" s="134">
        <v>595.15</v>
      </c>
      <c r="K185" s="134">
        <v>652.61</v>
      </c>
      <c r="L185" s="134">
        <v>718.21</v>
      </c>
      <c r="M185" s="134">
        <v>779.32</v>
      </c>
      <c r="N185" s="134">
        <v>823.2</v>
      </c>
      <c r="O185" s="134">
        <v>870.58</v>
      </c>
      <c r="P185" s="134">
        <v>968.21</v>
      </c>
      <c r="Q185" s="134">
        <v>1104.7</v>
      </c>
      <c r="R185" s="134">
        <v>1168.3699999999999</v>
      </c>
      <c r="S185" s="134">
        <v>1210.47</v>
      </c>
      <c r="T185" s="134">
        <v>1263.44</v>
      </c>
      <c r="U185" s="135">
        <v>1324.78</v>
      </c>
      <c r="V185" s="135">
        <v>1388.96</v>
      </c>
      <c r="W185" s="135">
        <v>1425.11</v>
      </c>
      <c r="X185" s="135">
        <v>1455.86</v>
      </c>
      <c r="Y185" s="135">
        <v>1456</v>
      </c>
      <c r="Z185" s="135">
        <v>1456.29</v>
      </c>
      <c r="AA185" s="135">
        <v>1461.84</v>
      </c>
      <c r="AB185" s="135">
        <v>1465.32</v>
      </c>
      <c r="AC185" s="135">
        <v>1470.01</v>
      </c>
      <c r="AD185" s="135">
        <v>1533.01</v>
      </c>
      <c r="AE185" s="135">
        <v>1599.51</v>
      </c>
      <c r="AF185" s="135">
        <v>1687.96</v>
      </c>
      <c r="AG185" s="135">
        <v>1757.32</v>
      </c>
      <c r="AH185" s="134">
        <v>1826.24</v>
      </c>
      <c r="AI185" s="134">
        <v>1913.55</v>
      </c>
      <c r="AJ185" s="134">
        <v>1977.94</v>
      </c>
      <c r="AK185" s="134">
        <v>2078.5100000000002</v>
      </c>
      <c r="AL185" s="134">
        <v>2174.44</v>
      </c>
      <c r="AM185" s="121"/>
    </row>
    <row r="186" spans="1:39" ht="16" x14ac:dyDescent="0.15">
      <c r="A186" s="126" t="s">
        <v>815</v>
      </c>
      <c r="B186" s="126" t="s">
        <v>816</v>
      </c>
      <c r="C186" s="126" t="s">
        <v>817</v>
      </c>
      <c r="D186" s="133" t="s">
        <v>94</v>
      </c>
      <c r="E186" s="126" t="s">
        <v>78</v>
      </c>
      <c r="F186" s="126" t="s">
        <v>58</v>
      </c>
      <c r="G186" s="134">
        <v>654.75</v>
      </c>
      <c r="H186" s="134">
        <v>723.38</v>
      </c>
      <c r="I186" s="134">
        <v>758.25</v>
      </c>
      <c r="J186" s="134">
        <v>836.84</v>
      </c>
      <c r="K186" s="134">
        <v>885.8</v>
      </c>
      <c r="L186" s="134">
        <v>924.58</v>
      </c>
      <c r="M186" s="134">
        <v>978.12</v>
      </c>
      <c r="N186" s="134">
        <v>1022.35</v>
      </c>
      <c r="O186" s="134">
        <v>1069.33</v>
      </c>
      <c r="P186" s="134">
        <v>1140.94</v>
      </c>
      <c r="Q186" s="134">
        <v>1212.05</v>
      </c>
      <c r="R186" s="134">
        <v>1297.1500000000001</v>
      </c>
      <c r="S186" s="134">
        <v>1360.77</v>
      </c>
      <c r="T186" s="134">
        <v>1427.26</v>
      </c>
      <c r="U186" s="135">
        <v>1496.97</v>
      </c>
      <c r="V186" s="135">
        <v>1565.48</v>
      </c>
      <c r="W186" s="135">
        <v>1629</v>
      </c>
      <c r="X186" s="135">
        <v>1671.45</v>
      </c>
      <c r="Y186" s="135">
        <v>1671.43</v>
      </c>
      <c r="Z186" s="135">
        <v>1680.52</v>
      </c>
      <c r="AA186" s="135">
        <v>1685.73</v>
      </c>
      <c r="AB186" s="135">
        <v>1690.98</v>
      </c>
      <c r="AC186" s="135">
        <v>1696.38</v>
      </c>
      <c r="AD186" s="135">
        <v>1757.2</v>
      </c>
      <c r="AE186" s="135">
        <v>1835.05</v>
      </c>
      <c r="AF186" s="135">
        <v>1925.1000000000001</v>
      </c>
      <c r="AG186" s="135">
        <v>2014.58</v>
      </c>
      <c r="AH186" s="134">
        <v>2091.81</v>
      </c>
      <c r="AI186" s="134">
        <v>2098.7199999999998</v>
      </c>
      <c r="AJ186" s="134">
        <v>2196.67</v>
      </c>
      <c r="AK186" s="134">
        <v>2307.0100000000002</v>
      </c>
      <c r="AL186" s="134">
        <v>2380.35</v>
      </c>
      <c r="AM186" s="121"/>
    </row>
    <row r="187" spans="1:39" ht="16" x14ac:dyDescent="0.15">
      <c r="A187" s="126" t="s">
        <v>818</v>
      </c>
      <c r="B187" s="126" t="s">
        <v>819</v>
      </c>
      <c r="C187" s="126" t="s">
        <v>820</v>
      </c>
      <c r="D187" s="133" t="s">
        <v>94</v>
      </c>
      <c r="E187" s="126" t="s">
        <v>76</v>
      </c>
      <c r="F187" s="126" t="s">
        <v>66</v>
      </c>
      <c r="G187" s="134">
        <v>536.63</v>
      </c>
      <c r="H187" s="134">
        <v>589.5</v>
      </c>
      <c r="I187" s="134">
        <v>587.25</v>
      </c>
      <c r="J187" s="134">
        <v>643.35</v>
      </c>
      <c r="K187" s="134">
        <v>703.81</v>
      </c>
      <c r="L187" s="134">
        <v>757.37</v>
      </c>
      <c r="M187" s="134">
        <v>813.35</v>
      </c>
      <c r="N187" s="134">
        <v>874.96</v>
      </c>
      <c r="O187" s="134">
        <v>953.63</v>
      </c>
      <c r="P187" s="134">
        <v>1010.99</v>
      </c>
      <c r="Q187" s="134">
        <v>1216.1500000000001</v>
      </c>
      <c r="R187" s="134">
        <v>1285.28</v>
      </c>
      <c r="S187" s="134">
        <v>1340.01</v>
      </c>
      <c r="T187" s="134">
        <v>1398.85</v>
      </c>
      <c r="U187" s="135">
        <v>1460.12</v>
      </c>
      <c r="V187" s="135">
        <v>1518.38</v>
      </c>
      <c r="W187" s="135">
        <v>1573.75</v>
      </c>
      <c r="X187" s="135">
        <v>1614.43</v>
      </c>
      <c r="Y187" s="135">
        <v>1614.43</v>
      </c>
      <c r="Z187" s="135">
        <v>1614.43</v>
      </c>
      <c r="AA187" s="135">
        <v>1614.43</v>
      </c>
      <c r="AB187" s="135">
        <v>1641.31</v>
      </c>
      <c r="AC187" s="135">
        <v>1673.24</v>
      </c>
      <c r="AD187" s="135">
        <v>1732.8600000000001</v>
      </c>
      <c r="AE187" s="135">
        <v>1807</v>
      </c>
      <c r="AF187" s="135">
        <v>1907.83</v>
      </c>
      <c r="AG187" s="135">
        <v>1983.8600000000001</v>
      </c>
      <c r="AH187" s="134">
        <v>2058.2400000000002</v>
      </c>
      <c r="AI187" s="134">
        <v>2132.5500000000002</v>
      </c>
      <c r="AJ187" s="134">
        <v>2219.29</v>
      </c>
      <c r="AK187" s="134">
        <v>2328.17</v>
      </c>
      <c r="AL187" s="134">
        <v>2437.4699999999998</v>
      </c>
      <c r="AM187" s="121"/>
    </row>
    <row r="188" spans="1:39" ht="16" x14ac:dyDescent="0.15">
      <c r="A188" s="126" t="s">
        <v>821</v>
      </c>
      <c r="B188" s="126" t="s">
        <v>822</v>
      </c>
      <c r="C188" s="126" t="s">
        <v>823</v>
      </c>
      <c r="D188" s="133" t="s">
        <v>94</v>
      </c>
      <c r="E188" s="126" t="s">
        <v>76</v>
      </c>
      <c r="F188" s="126" t="s">
        <v>66</v>
      </c>
      <c r="G188" s="134">
        <v>518.63</v>
      </c>
      <c r="H188" s="134">
        <v>541.13</v>
      </c>
      <c r="I188" s="134">
        <v>599.63</v>
      </c>
      <c r="J188" s="134">
        <v>613.78</v>
      </c>
      <c r="K188" s="134">
        <v>664.94</v>
      </c>
      <c r="L188" s="134">
        <v>714.23</v>
      </c>
      <c r="M188" s="134">
        <v>775.08</v>
      </c>
      <c r="N188" s="134">
        <v>816.47</v>
      </c>
      <c r="O188" s="134">
        <v>862.82</v>
      </c>
      <c r="P188" s="134">
        <v>941.51</v>
      </c>
      <c r="Q188" s="134">
        <v>1085.4000000000001</v>
      </c>
      <c r="R188" s="134">
        <v>1151.69</v>
      </c>
      <c r="S188" s="134">
        <v>1197.04</v>
      </c>
      <c r="T188" s="134">
        <v>1253.07</v>
      </c>
      <c r="U188" s="135">
        <v>1313.96</v>
      </c>
      <c r="V188" s="135">
        <v>1378.35</v>
      </c>
      <c r="W188" s="135">
        <v>1413.36</v>
      </c>
      <c r="X188" s="135">
        <v>1438.29</v>
      </c>
      <c r="Y188" s="135">
        <v>1438.29</v>
      </c>
      <c r="Z188" s="135">
        <v>1438.29</v>
      </c>
      <c r="AA188" s="135">
        <v>1443.29</v>
      </c>
      <c r="AB188" s="135">
        <v>1446.3</v>
      </c>
      <c r="AC188" s="135">
        <v>1449.37</v>
      </c>
      <c r="AD188" s="135">
        <v>1495.12</v>
      </c>
      <c r="AE188" s="135">
        <v>1555.1799999999998</v>
      </c>
      <c r="AF188" s="135">
        <v>1642.7</v>
      </c>
      <c r="AG188" s="135">
        <v>1710.52</v>
      </c>
      <c r="AH188" s="134">
        <v>1776.28</v>
      </c>
      <c r="AI188" s="134">
        <v>1861.82</v>
      </c>
      <c r="AJ188" s="134">
        <v>1922.23</v>
      </c>
      <c r="AK188" s="134">
        <v>2018.2</v>
      </c>
      <c r="AL188" s="134">
        <v>2110.36</v>
      </c>
      <c r="AM188" s="121"/>
    </row>
    <row r="189" spans="1:39" ht="16" x14ac:dyDescent="0.15">
      <c r="A189" s="126" t="s">
        <v>824</v>
      </c>
      <c r="B189" s="126" t="s">
        <v>825</v>
      </c>
      <c r="C189" s="126" t="s">
        <v>826</v>
      </c>
      <c r="D189" s="133" t="s">
        <v>94</v>
      </c>
      <c r="E189" s="126" t="s">
        <v>227</v>
      </c>
      <c r="F189" s="126" t="s">
        <v>72</v>
      </c>
      <c r="G189" s="134">
        <v>535.5</v>
      </c>
      <c r="H189" s="134">
        <v>495</v>
      </c>
      <c r="I189" s="134">
        <v>550.13</v>
      </c>
      <c r="J189" s="134">
        <v>595</v>
      </c>
      <c r="K189" s="134">
        <v>654</v>
      </c>
      <c r="L189" s="134">
        <v>724</v>
      </c>
      <c r="M189" s="134">
        <v>790</v>
      </c>
      <c r="N189" s="134">
        <v>853</v>
      </c>
      <c r="O189" s="134">
        <v>959</v>
      </c>
      <c r="P189" s="134">
        <v>1037</v>
      </c>
      <c r="Q189" s="134">
        <v>1216</v>
      </c>
      <c r="R189" s="134">
        <v>1284</v>
      </c>
      <c r="S189" s="134">
        <v>1328</v>
      </c>
      <c r="T189" s="134">
        <v>1380</v>
      </c>
      <c r="U189" s="135">
        <v>1433</v>
      </c>
      <c r="V189" s="135">
        <v>1483</v>
      </c>
      <c r="W189" s="135">
        <v>1511</v>
      </c>
      <c r="X189" s="135">
        <v>1505</v>
      </c>
      <c r="Y189" s="135">
        <v>1505</v>
      </c>
      <c r="Z189" s="135">
        <v>1501.9</v>
      </c>
      <c r="AA189" s="135">
        <v>1498.18</v>
      </c>
      <c r="AB189" s="135">
        <v>1494.18</v>
      </c>
      <c r="AC189" s="135">
        <v>1514</v>
      </c>
      <c r="AD189" s="135">
        <v>1543.64</v>
      </c>
      <c r="AE189" s="135">
        <v>1597.73</v>
      </c>
      <c r="AF189" s="135">
        <v>1658.06</v>
      </c>
      <c r="AG189" s="135">
        <v>1728.66</v>
      </c>
      <c r="AH189" s="134">
        <v>1795.84</v>
      </c>
      <c r="AI189" s="134">
        <v>1893.3</v>
      </c>
      <c r="AJ189" s="134">
        <v>1970.97</v>
      </c>
      <c r="AK189" s="134">
        <v>2088.13</v>
      </c>
      <c r="AL189" s="134">
        <v>2207.92</v>
      </c>
      <c r="AM189" s="121"/>
    </row>
    <row r="190" spans="1:39" ht="17" x14ac:dyDescent="0.15">
      <c r="A190" s="126" t="s">
        <v>827</v>
      </c>
      <c r="B190" s="126" t="s">
        <v>52</v>
      </c>
      <c r="C190" s="126" t="s">
        <v>828</v>
      </c>
      <c r="D190" s="133" t="s">
        <v>194</v>
      </c>
      <c r="E190" s="126" t="s">
        <v>76</v>
      </c>
      <c r="F190" s="126" t="s">
        <v>70</v>
      </c>
      <c r="G190" s="134">
        <v>497.25</v>
      </c>
      <c r="H190" s="134">
        <v>526.5</v>
      </c>
      <c r="I190" s="134">
        <v>547.88</v>
      </c>
      <c r="J190" s="134">
        <v>577.67999999999995</v>
      </c>
      <c r="K190" s="134">
        <v>607.38</v>
      </c>
      <c r="L190" s="134" t="s">
        <v>52</v>
      </c>
      <c r="M190" s="134" t="s">
        <v>52</v>
      </c>
      <c r="N190" s="134" t="s">
        <v>52</v>
      </c>
      <c r="O190" s="134" t="s">
        <v>52</v>
      </c>
      <c r="P190" s="134" t="s">
        <v>52</v>
      </c>
      <c r="Q190" s="134" t="s">
        <v>52</v>
      </c>
      <c r="R190" s="134" t="s">
        <v>52</v>
      </c>
      <c r="S190" s="134" t="s">
        <v>52</v>
      </c>
      <c r="T190" s="134" t="s">
        <v>52</v>
      </c>
      <c r="U190" s="135" t="s">
        <v>52</v>
      </c>
      <c r="V190" s="135" t="s">
        <v>52</v>
      </c>
      <c r="W190" s="135" t="s">
        <v>52</v>
      </c>
      <c r="X190" s="135" t="s">
        <v>52</v>
      </c>
      <c r="Y190" s="135" t="s">
        <v>52</v>
      </c>
      <c r="Z190" s="135" t="s">
        <v>52</v>
      </c>
      <c r="AA190" s="135" t="s">
        <v>52</v>
      </c>
      <c r="AB190" s="135" t="s">
        <v>52</v>
      </c>
      <c r="AC190" s="135" t="s">
        <v>52</v>
      </c>
      <c r="AD190" s="135" t="s">
        <v>52</v>
      </c>
      <c r="AE190" s="135" t="s">
        <v>52</v>
      </c>
      <c r="AF190" s="135" t="s">
        <v>52</v>
      </c>
      <c r="AG190" s="135" t="s">
        <v>52</v>
      </c>
      <c r="AH190" s="134" t="s">
        <v>52</v>
      </c>
      <c r="AI190" s="134" t="s">
        <v>52</v>
      </c>
      <c r="AJ190" s="134" t="s">
        <v>52</v>
      </c>
      <c r="AK190" s="134" t="s">
        <v>52</v>
      </c>
      <c r="AL190" s="134" t="s">
        <v>52</v>
      </c>
      <c r="AM190" s="121"/>
    </row>
    <row r="191" spans="1:39" ht="18" x14ac:dyDescent="0.15">
      <c r="A191" s="126" t="s">
        <v>834</v>
      </c>
      <c r="B191" s="126" t="s">
        <v>835</v>
      </c>
      <c r="C191" s="126" t="s">
        <v>836</v>
      </c>
      <c r="D191" s="133" t="s">
        <v>94</v>
      </c>
      <c r="E191" s="126" t="s">
        <v>78</v>
      </c>
      <c r="F191" s="126" t="s">
        <v>70</v>
      </c>
      <c r="G191" s="134" t="s">
        <v>52</v>
      </c>
      <c r="H191" s="134" t="s">
        <v>52</v>
      </c>
      <c r="I191" s="134" t="s">
        <v>52</v>
      </c>
      <c r="J191" s="134" t="s">
        <v>52</v>
      </c>
      <c r="K191" s="134" t="s">
        <v>52</v>
      </c>
      <c r="L191" s="134">
        <v>658.17</v>
      </c>
      <c r="M191" s="134">
        <v>729.11</v>
      </c>
      <c r="N191" s="134">
        <v>774.67</v>
      </c>
      <c r="O191" s="134">
        <v>845.96</v>
      </c>
      <c r="P191" s="134">
        <v>936.86</v>
      </c>
      <c r="Q191" s="134">
        <v>1070.93</v>
      </c>
      <c r="R191" s="134">
        <v>1177.71</v>
      </c>
      <c r="S191" s="134">
        <v>1228.6300000000001</v>
      </c>
      <c r="T191" s="134">
        <v>1285.31</v>
      </c>
      <c r="U191" s="135">
        <v>1336.06</v>
      </c>
      <c r="V191" s="135">
        <v>1399.28</v>
      </c>
      <c r="W191" s="135">
        <v>1454.53</v>
      </c>
      <c r="X191" s="135">
        <v>1492.62</v>
      </c>
      <c r="Y191" s="135">
        <v>1493.25</v>
      </c>
      <c r="Z191" s="135">
        <v>1494.92</v>
      </c>
      <c r="AA191" s="135">
        <v>1519.24</v>
      </c>
      <c r="AB191" s="135">
        <v>1552.36</v>
      </c>
      <c r="AC191" s="135">
        <v>1583.96</v>
      </c>
      <c r="AD191" s="135">
        <v>1644.79</v>
      </c>
      <c r="AE191" s="135">
        <v>1702.2399999999998</v>
      </c>
      <c r="AF191" s="135">
        <v>1785.47</v>
      </c>
      <c r="AG191" s="135">
        <v>1882.86</v>
      </c>
      <c r="AH191" s="134">
        <v>1954.77</v>
      </c>
      <c r="AI191" s="134">
        <v>2051.61</v>
      </c>
      <c r="AJ191" s="134">
        <v>2113.88</v>
      </c>
      <c r="AK191" s="134">
        <v>2221.4</v>
      </c>
      <c r="AL191" s="134">
        <v>2329.5100000000002</v>
      </c>
      <c r="AM191" s="147"/>
    </row>
    <row r="192" spans="1:39" ht="16" x14ac:dyDescent="0.15">
      <c r="A192" s="126" t="s">
        <v>843</v>
      </c>
      <c r="B192" s="126" t="s">
        <v>844</v>
      </c>
      <c r="C192" s="126" t="s">
        <v>845</v>
      </c>
      <c r="D192" s="133" t="s">
        <v>94</v>
      </c>
      <c r="E192" s="126" t="s">
        <v>76</v>
      </c>
      <c r="F192" s="126" t="s">
        <v>1828</v>
      </c>
      <c r="G192" s="134">
        <v>550.13</v>
      </c>
      <c r="H192" s="134">
        <v>559.13</v>
      </c>
      <c r="I192" s="134">
        <v>570.38</v>
      </c>
      <c r="J192" s="134">
        <v>592.13</v>
      </c>
      <c r="K192" s="134">
        <v>619.38</v>
      </c>
      <c r="L192" s="134">
        <v>701</v>
      </c>
      <c r="M192" s="134">
        <v>763.22</v>
      </c>
      <c r="N192" s="134">
        <v>796.27</v>
      </c>
      <c r="O192" s="134">
        <v>842.74</v>
      </c>
      <c r="P192" s="134">
        <v>918.43</v>
      </c>
      <c r="Q192" s="134">
        <v>1087.4000000000001</v>
      </c>
      <c r="R192" s="134">
        <v>1153.31</v>
      </c>
      <c r="S192" s="134">
        <v>1209.93</v>
      </c>
      <c r="T192" s="134">
        <v>1269.67</v>
      </c>
      <c r="U192" s="135">
        <v>1332.71</v>
      </c>
      <c r="V192" s="135">
        <v>1393.06</v>
      </c>
      <c r="W192" s="135">
        <v>1441.83</v>
      </c>
      <c r="X192" s="135">
        <v>1446.84</v>
      </c>
      <c r="Y192" s="135">
        <v>1446.66</v>
      </c>
      <c r="Z192" s="135">
        <v>1446.67</v>
      </c>
      <c r="AA192" s="135">
        <v>1447.1</v>
      </c>
      <c r="AB192" s="135">
        <v>1447.83</v>
      </c>
      <c r="AC192" s="135">
        <v>1470.33</v>
      </c>
      <c r="AD192" s="135">
        <v>1524.57</v>
      </c>
      <c r="AE192" s="135">
        <v>1594.29</v>
      </c>
      <c r="AF192" s="135">
        <v>1686.3200000000002</v>
      </c>
      <c r="AG192" s="135">
        <v>1755.19</v>
      </c>
      <c r="AH192" s="134">
        <v>1824.93</v>
      </c>
      <c r="AI192" s="134">
        <v>1900.21</v>
      </c>
      <c r="AJ192" s="134">
        <v>1975.34</v>
      </c>
      <c r="AK192" s="134">
        <v>2075.94</v>
      </c>
      <c r="AL192" s="134">
        <v>2179.19</v>
      </c>
      <c r="AM192" s="121"/>
    </row>
    <row r="193" spans="1:39" ht="16" x14ac:dyDescent="0.15">
      <c r="A193" s="126" t="s">
        <v>846</v>
      </c>
      <c r="B193" s="126" t="s">
        <v>847</v>
      </c>
      <c r="C193" s="126" t="s">
        <v>848</v>
      </c>
      <c r="D193" s="133" t="s">
        <v>94</v>
      </c>
      <c r="E193" s="126" t="s">
        <v>76</v>
      </c>
      <c r="F193" s="126" t="s">
        <v>60</v>
      </c>
      <c r="G193" s="134">
        <v>612</v>
      </c>
      <c r="H193" s="134">
        <v>634.5</v>
      </c>
      <c r="I193" s="134">
        <v>672.75</v>
      </c>
      <c r="J193" s="134">
        <v>692.63</v>
      </c>
      <c r="K193" s="134">
        <v>733.28</v>
      </c>
      <c r="L193" s="134">
        <v>801.48</v>
      </c>
      <c r="M193" s="134">
        <v>865.61</v>
      </c>
      <c r="N193" s="134">
        <v>935.19</v>
      </c>
      <c r="O193" s="134">
        <v>987.17</v>
      </c>
      <c r="P193" s="134">
        <v>1079.8699999999999</v>
      </c>
      <c r="Q193" s="134">
        <v>1179.1400000000001</v>
      </c>
      <c r="R193" s="134">
        <v>1233.1600000000001</v>
      </c>
      <c r="S193" s="134">
        <v>1268.8800000000001</v>
      </c>
      <c r="T193" s="134">
        <v>1324.66</v>
      </c>
      <c r="U193" s="135">
        <v>1377.33</v>
      </c>
      <c r="V193" s="135">
        <v>1426.54</v>
      </c>
      <c r="W193" s="135">
        <v>1476.8</v>
      </c>
      <c r="X193" s="135">
        <v>1499.63</v>
      </c>
      <c r="Y193" s="135">
        <v>1499.73</v>
      </c>
      <c r="Z193" s="135">
        <v>1500.09</v>
      </c>
      <c r="AA193" s="135">
        <v>1504.06</v>
      </c>
      <c r="AB193" s="135">
        <v>1529.67</v>
      </c>
      <c r="AC193" s="135">
        <v>1556.2</v>
      </c>
      <c r="AD193" s="135">
        <v>1609.4</v>
      </c>
      <c r="AE193" s="135">
        <v>1664.62</v>
      </c>
      <c r="AF193" s="135">
        <v>1745.0199999999998</v>
      </c>
      <c r="AG193" s="135">
        <v>1827.0800000000002</v>
      </c>
      <c r="AH193" s="134">
        <v>1869.1599999999999</v>
      </c>
      <c r="AI193" s="134">
        <v>1926.58</v>
      </c>
      <c r="AJ193" s="134">
        <v>1986.46</v>
      </c>
      <c r="AK193" s="134">
        <v>2067.0100000000002</v>
      </c>
      <c r="AL193" s="134">
        <v>2168.9699999999998</v>
      </c>
      <c r="AM193" s="121"/>
    </row>
    <row r="194" spans="1:39" ht="16" x14ac:dyDescent="0.15">
      <c r="A194" s="126" t="s">
        <v>849</v>
      </c>
      <c r="B194" s="126" t="s">
        <v>850</v>
      </c>
      <c r="C194" s="126" t="s">
        <v>851</v>
      </c>
      <c r="D194" s="133" t="s">
        <v>94</v>
      </c>
      <c r="E194" s="126" t="s">
        <v>227</v>
      </c>
      <c r="F194" s="126" t="s">
        <v>72</v>
      </c>
      <c r="G194" s="134">
        <v>525.38</v>
      </c>
      <c r="H194" s="134">
        <v>546.75</v>
      </c>
      <c r="I194" s="134">
        <v>570.38</v>
      </c>
      <c r="J194" s="134">
        <v>593.32000000000005</v>
      </c>
      <c r="K194" s="134">
        <v>627.41</v>
      </c>
      <c r="L194" s="134">
        <v>703.84</v>
      </c>
      <c r="M194" s="134">
        <v>763.66</v>
      </c>
      <c r="N194" s="134">
        <v>824.11</v>
      </c>
      <c r="O194" s="134">
        <v>911.71</v>
      </c>
      <c r="P194" s="134">
        <v>992.45</v>
      </c>
      <c r="Q194" s="134">
        <v>1153.67</v>
      </c>
      <c r="R194" s="134">
        <v>1215.4000000000001</v>
      </c>
      <c r="S194" s="134">
        <v>1266.73</v>
      </c>
      <c r="T194" s="134">
        <v>1330.07</v>
      </c>
      <c r="U194" s="135">
        <v>1384.39</v>
      </c>
      <c r="V194" s="135">
        <v>1422.75</v>
      </c>
      <c r="W194" s="135">
        <v>1422.75</v>
      </c>
      <c r="X194" s="135">
        <v>1422.75</v>
      </c>
      <c r="Y194" s="135">
        <v>1422.75</v>
      </c>
      <c r="Z194" s="135">
        <v>1419.65</v>
      </c>
      <c r="AA194" s="135">
        <v>1415.93</v>
      </c>
      <c r="AB194" s="135">
        <v>1411.93</v>
      </c>
      <c r="AC194" s="135">
        <v>1407.93</v>
      </c>
      <c r="AD194" s="135">
        <v>1388.93</v>
      </c>
      <c r="AE194" s="135">
        <v>1392.95</v>
      </c>
      <c r="AF194" s="135">
        <v>1407.16</v>
      </c>
      <c r="AG194" s="135">
        <v>1460.15</v>
      </c>
      <c r="AH194" s="134">
        <v>1515.01</v>
      </c>
      <c r="AI194" s="134">
        <v>1603.38</v>
      </c>
      <c r="AJ194" s="134">
        <v>1658.87</v>
      </c>
      <c r="AK194" s="134">
        <v>1760.46</v>
      </c>
      <c r="AL194" s="134">
        <v>1863.91</v>
      </c>
      <c r="AM194" s="121"/>
    </row>
    <row r="195" spans="1:39" ht="16" x14ac:dyDescent="0.15">
      <c r="A195" s="126" t="s">
        <v>852</v>
      </c>
      <c r="B195" s="126" t="s">
        <v>853</v>
      </c>
      <c r="C195" s="126" t="s">
        <v>854</v>
      </c>
      <c r="D195" s="133" t="s">
        <v>94</v>
      </c>
      <c r="E195" s="126" t="s">
        <v>76</v>
      </c>
      <c r="F195" s="126" t="s">
        <v>60</v>
      </c>
      <c r="G195" s="134">
        <v>430.88</v>
      </c>
      <c r="H195" s="134">
        <v>511.88</v>
      </c>
      <c r="I195" s="134">
        <v>541.13</v>
      </c>
      <c r="J195" s="134">
        <v>586.85</v>
      </c>
      <c r="K195" s="134">
        <v>673.98</v>
      </c>
      <c r="L195" s="134">
        <v>729.87</v>
      </c>
      <c r="M195" s="134">
        <v>769.78</v>
      </c>
      <c r="N195" s="134">
        <v>826.93</v>
      </c>
      <c r="O195" s="134">
        <v>882.24</v>
      </c>
      <c r="P195" s="134">
        <v>972.41</v>
      </c>
      <c r="Q195" s="134">
        <v>1061.1300000000001</v>
      </c>
      <c r="R195" s="134">
        <v>1146.1300000000001</v>
      </c>
      <c r="S195" s="134">
        <v>1185.43</v>
      </c>
      <c r="T195" s="134">
        <v>1238.23</v>
      </c>
      <c r="U195" s="135">
        <v>1295.3599999999999</v>
      </c>
      <c r="V195" s="135">
        <v>1362.5</v>
      </c>
      <c r="W195" s="135">
        <v>1402.34</v>
      </c>
      <c r="X195" s="135">
        <v>1436.6</v>
      </c>
      <c r="Y195" s="135">
        <v>1437.68</v>
      </c>
      <c r="Z195" s="135">
        <v>1442.37</v>
      </c>
      <c r="AA195" s="135">
        <v>1448.86</v>
      </c>
      <c r="AB195" s="135">
        <v>1452.7</v>
      </c>
      <c r="AC195" s="135">
        <v>1479.8</v>
      </c>
      <c r="AD195" s="135">
        <v>1537.56</v>
      </c>
      <c r="AE195" s="135">
        <v>1594.34</v>
      </c>
      <c r="AF195" s="135">
        <v>1686.15</v>
      </c>
      <c r="AG195" s="135">
        <v>1768.2700000000002</v>
      </c>
      <c r="AH195" s="134">
        <v>1835.68</v>
      </c>
      <c r="AI195" s="134">
        <v>1925.21</v>
      </c>
      <c r="AJ195" s="134">
        <v>1988.85</v>
      </c>
      <c r="AK195" s="134">
        <v>2090.21</v>
      </c>
      <c r="AL195" s="134">
        <v>2194.09</v>
      </c>
      <c r="AM195" s="121"/>
    </row>
    <row r="196" spans="1:39" ht="17" x14ac:dyDescent="0.15">
      <c r="A196" s="126" t="s">
        <v>855</v>
      </c>
      <c r="B196" s="126" t="s">
        <v>52</v>
      </c>
      <c r="C196" s="126" t="s">
        <v>856</v>
      </c>
      <c r="D196" s="133" t="s">
        <v>194</v>
      </c>
      <c r="E196" s="126" t="s">
        <v>76</v>
      </c>
      <c r="F196" s="126" t="s">
        <v>68</v>
      </c>
      <c r="G196" s="134">
        <v>604.13</v>
      </c>
      <c r="H196" s="134">
        <v>651.38</v>
      </c>
      <c r="I196" s="134">
        <v>689.63</v>
      </c>
      <c r="J196" s="134" t="s">
        <v>52</v>
      </c>
      <c r="K196" s="134" t="s">
        <v>52</v>
      </c>
      <c r="L196" s="134" t="s">
        <v>52</v>
      </c>
      <c r="M196" s="134" t="s">
        <v>52</v>
      </c>
      <c r="N196" s="134" t="s">
        <v>52</v>
      </c>
      <c r="O196" s="134" t="s">
        <v>52</v>
      </c>
      <c r="P196" s="134" t="s">
        <v>52</v>
      </c>
      <c r="Q196" s="134" t="s">
        <v>52</v>
      </c>
      <c r="R196" s="134" t="s">
        <v>52</v>
      </c>
      <c r="S196" s="134" t="s">
        <v>52</v>
      </c>
      <c r="T196" s="134" t="s">
        <v>52</v>
      </c>
      <c r="U196" s="135" t="s">
        <v>52</v>
      </c>
      <c r="V196" s="135" t="s">
        <v>52</v>
      </c>
      <c r="W196" s="135" t="s">
        <v>52</v>
      </c>
      <c r="X196" s="135" t="s">
        <v>52</v>
      </c>
      <c r="Y196" s="135" t="s">
        <v>52</v>
      </c>
      <c r="Z196" s="135" t="s">
        <v>52</v>
      </c>
      <c r="AA196" s="135" t="s">
        <v>52</v>
      </c>
      <c r="AB196" s="135" t="s">
        <v>52</v>
      </c>
      <c r="AC196" s="135" t="s">
        <v>52</v>
      </c>
      <c r="AD196" s="135" t="s">
        <v>52</v>
      </c>
      <c r="AE196" s="135" t="s">
        <v>52</v>
      </c>
      <c r="AF196" s="135" t="s">
        <v>52</v>
      </c>
      <c r="AG196" s="135" t="s">
        <v>52</v>
      </c>
      <c r="AH196" s="134" t="s">
        <v>52</v>
      </c>
      <c r="AI196" s="134" t="s">
        <v>52</v>
      </c>
      <c r="AJ196" s="134" t="s">
        <v>52</v>
      </c>
      <c r="AK196" s="134" t="s">
        <v>52</v>
      </c>
      <c r="AL196" s="134" t="s">
        <v>52</v>
      </c>
      <c r="AM196" s="121"/>
    </row>
    <row r="197" spans="1:39" ht="16" x14ac:dyDescent="0.15">
      <c r="A197" s="126" t="s">
        <v>857</v>
      </c>
      <c r="B197" s="126" t="s">
        <v>858</v>
      </c>
      <c r="C197" s="126" t="s">
        <v>859</v>
      </c>
      <c r="D197" s="133" t="s">
        <v>94</v>
      </c>
      <c r="E197" s="126" t="s">
        <v>76</v>
      </c>
      <c r="F197" s="126" t="s">
        <v>66</v>
      </c>
      <c r="G197" s="134">
        <v>477</v>
      </c>
      <c r="H197" s="134">
        <v>515.25</v>
      </c>
      <c r="I197" s="134">
        <v>558</v>
      </c>
      <c r="J197" s="134">
        <v>602.97</v>
      </c>
      <c r="K197" s="134">
        <v>641.39</v>
      </c>
      <c r="L197" s="134">
        <v>700.37</v>
      </c>
      <c r="M197" s="134">
        <v>744.06</v>
      </c>
      <c r="N197" s="134">
        <v>787.91</v>
      </c>
      <c r="O197" s="134">
        <v>837.35</v>
      </c>
      <c r="P197" s="134">
        <v>923.85</v>
      </c>
      <c r="Q197" s="134">
        <v>1094.28</v>
      </c>
      <c r="R197" s="134">
        <v>1157.7</v>
      </c>
      <c r="S197" s="134">
        <v>1214.47</v>
      </c>
      <c r="T197" s="134">
        <v>1274.52</v>
      </c>
      <c r="U197" s="135">
        <v>1336.7</v>
      </c>
      <c r="V197" s="135">
        <v>1396.2</v>
      </c>
      <c r="W197" s="135">
        <v>1442.79</v>
      </c>
      <c r="X197" s="135">
        <v>1478.95</v>
      </c>
      <c r="Y197" s="135">
        <v>1479.17</v>
      </c>
      <c r="Z197" s="135">
        <v>1479.73</v>
      </c>
      <c r="AA197" s="135">
        <v>1481.72</v>
      </c>
      <c r="AB197" s="135">
        <v>1485.7</v>
      </c>
      <c r="AC197" s="135">
        <v>1489.25</v>
      </c>
      <c r="AD197" s="135">
        <v>1544.38</v>
      </c>
      <c r="AE197" s="135">
        <v>1603.28</v>
      </c>
      <c r="AF197" s="135">
        <v>1686.95</v>
      </c>
      <c r="AG197" s="135">
        <v>1785.68</v>
      </c>
      <c r="AH197" s="134">
        <v>1857.4</v>
      </c>
      <c r="AI197" s="134">
        <v>1950.31</v>
      </c>
      <c r="AJ197" s="134">
        <v>2009.55</v>
      </c>
      <c r="AK197" s="134">
        <v>2108.85</v>
      </c>
      <c r="AL197" s="134">
        <v>2212.91</v>
      </c>
      <c r="AM197" s="121"/>
    </row>
    <row r="198" spans="1:39" ht="16" x14ac:dyDescent="0.15">
      <c r="A198" s="126" t="s">
        <v>860</v>
      </c>
      <c r="B198" s="126" t="s">
        <v>861</v>
      </c>
      <c r="C198" s="126" t="s">
        <v>862</v>
      </c>
      <c r="D198" s="133" t="s">
        <v>94</v>
      </c>
      <c r="E198" s="126" t="s">
        <v>227</v>
      </c>
      <c r="F198" s="126" t="s">
        <v>72</v>
      </c>
      <c r="G198" s="134">
        <v>613.13</v>
      </c>
      <c r="H198" s="134">
        <v>588.38</v>
      </c>
      <c r="I198" s="134">
        <v>615.38</v>
      </c>
      <c r="J198" s="134">
        <v>661.68</v>
      </c>
      <c r="K198" s="134">
        <v>691.01</v>
      </c>
      <c r="L198" s="134">
        <v>730.05</v>
      </c>
      <c r="M198" s="134">
        <v>795.43</v>
      </c>
      <c r="N198" s="134">
        <v>860.15</v>
      </c>
      <c r="O198" s="134">
        <v>954.87</v>
      </c>
      <c r="P198" s="134">
        <v>1022.07</v>
      </c>
      <c r="Q198" s="134">
        <v>1180.03</v>
      </c>
      <c r="R198" s="134">
        <v>1262.17</v>
      </c>
      <c r="S198" s="134">
        <v>1320.62</v>
      </c>
      <c r="T198" s="134">
        <v>1379.26</v>
      </c>
      <c r="U198" s="135">
        <v>1394.53</v>
      </c>
      <c r="V198" s="135">
        <v>1400.47</v>
      </c>
      <c r="W198" s="135">
        <v>1400.47</v>
      </c>
      <c r="X198" s="135">
        <v>1400.47</v>
      </c>
      <c r="Y198" s="135">
        <v>1400.47</v>
      </c>
      <c r="Z198" s="135">
        <v>1397.37</v>
      </c>
      <c r="AA198" s="135">
        <v>1388.2</v>
      </c>
      <c r="AB198" s="135">
        <v>1378.77</v>
      </c>
      <c r="AC198" s="135">
        <v>1374.77</v>
      </c>
      <c r="AD198" s="135">
        <v>1355.77</v>
      </c>
      <c r="AE198" s="135">
        <v>1402.87</v>
      </c>
      <c r="AF198" s="135">
        <v>1461.99</v>
      </c>
      <c r="AG198" s="135">
        <v>1546.54</v>
      </c>
      <c r="AH198" s="134">
        <v>1607.02</v>
      </c>
      <c r="AI198" s="134">
        <v>1702.23</v>
      </c>
      <c r="AJ198" s="134">
        <v>1774.18</v>
      </c>
      <c r="AK198" s="134">
        <v>1881.52</v>
      </c>
      <c r="AL198" s="134">
        <v>1991.01</v>
      </c>
      <c r="AM198" s="121"/>
    </row>
    <row r="199" spans="1:39" ht="17" x14ac:dyDescent="0.15">
      <c r="A199" s="126" t="s">
        <v>863</v>
      </c>
      <c r="B199" s="126" t="s">
        <v>52</v>
      </c>
      <c r="C199" s="126" t="s">
        <v>864</v>
      </c>
      <c r="D199" s="133" t="s">
        <v>194</v>
      </c>
      <c r="E199" s="126" t="s">
        <v>76</v>
      </c>
      <c r="F199" s="126" t="s">
        <v>66</v>
      </c>
      <c r="G199" s="134">
        <v>525.38</v>
      </c>
      <c r="H199" s="134">
        <v>573.75</v>
      </c>
      <c r="I199" s="134">
        <v>577.13</v>
      </c>
      <c r="J199" s="134">
        <v>604.28</v>
      </c>
      <c r="K199" s="134" t="s">
        <v>52</v>
      </c>
      <c r="L199" s="134" t="s">
        <v>52</v>
      </c>
      <c r="M199" s="134" t="s">
        <v>52</v>
      </c>
      <c r="N199" s="134" t="s">
        <v>52</v>
      </c>
      <c r="O199" s="134" t="s">
        <v>52</v>
      </c>
      <c r="P199" s="134" t="s">
        <v>52</v>
      </c>
      <c r="Q199" s="134" t="s">
        <v>52</v>
      </c>
      <c r="R199" s="134" t="s">
        <v>52</v>
      </c>
      <c r="S199" s="134" t="s">
        <v>52</v>
      </c>
      <c r="T199" s="134" t="s">
        <v>52</v>
      </c>
      <c r="U199" s="135" t="s">
        <v>52</v>
      </c>
      <c r="V199" s="135" t="s">
        <v>52</v>
      </c>
      <c r="W199" s="135" t="s">
        <v>52</v>
      </c>
      <c r="X199" s="135" t="s">
        <v>52</v>
      </c>
      <c r="Y199" s="135" t="s">
        <v>52</v>
      </c>
      <c r="Z199" s="135" t="s">
        <v>52</v>
      </c>
      <c r="AA199" s="135" t="s">
        <v>52</v>
      </c>
      <c r="AB199" s="135" t="s">
        <v>52</v>
      </c>
      <c r="AC199" s="135" t="s">
        <v>52</v>
      </c>
      <c r="AD199" s="135" t="s">
        <v>52</v>
      </c>
      <c r="AE199" s="135" t="s">
        <v>52</v>
      </c>
      <c r="AF199" s="135" t="s">
        <v>52</v>
      </c>
      <c r="AG199" s="135" t="s">
        <v>52</v>
      </c>
      <c r="AH199" s="134" t="s">
        <v>52</v>
      </c>
      <c r="AI199" s="134" t="s">
        <v>52</v>
      </c>
      <c r="AJ199" s="134" t="s">
        <v>52</v>
      </c>
      <c r="AK199" s="134" t="s">
        <v>52</v>
      </c>
      <c r="AL199" s="134" t="s">
        <v>52</v>
      </c>
      <c r="AM199" s="121"/>
    </row>
    <row r="200" spans="1:39" ht="16" x14ac:dyDescent="0.15">
      <c r="A200" s="133" t="s">
        <v>873</v>
      </c>
      <c r="B200" s="126" t="s">
        <v>874</v>
      </c>
      <c r="C200" s="126" t="s">
        <v>875</v>
      </c>
      <c r="D200" s="133" t="s">
        <v>94</v>
      </c>
      <c r="E200" s="126" t="s">
        <v>76</v>
      </c>
      <c r="F200" s="126" t="s">
        <v>1828</v>
      </c>
      <c r="G200" s="134">
        <v>434.25</v>
      </c>
      <c r="H200" s="134">
        <v>471.38</v>
      </c>
      <c r="I200" s="134">
        <v>510.75</v>
      </c>
      <c r="J200" s="134">
        <v>537.91</v>
      </c>
      <c r="K200" s="134">
        <v>578.87</v>
      </c>
      <c r="L200" s="134">
        <v>656.62</v>
      </c>
      <c r="M200" s="134">
        <v>737.48</v>
      </c>
      <c r="N200" s="134">
        <v>799.93</v>
      </c>
      <c r="O200" s="134">
        <v>859.77</v>
      </c>
      <c r="P200" s="134">
        <v>952.88</v>
      </c>
      <c r="Q200" s="134">
        <v>1040.8599999999999</v>
      </c>
      <c r="R200" s="134">
        <v>1133.25</v>
      </c>
      <c r="S200" s="134">
        <v>1184.1600000000001</v>
      </c>
      <c r="T200" s="134">
        <v>1245.23</v>
      </c>
      <c r="U200" s="135">
        <v>1306.08</v>
      </c>
      <c r="V200" s="135">
        <v>1370.5</v>
      </c>
      <c r="W200" s="135">
        <v>1427.01</v>
      </c>
      <c r="X200" s="135">
        <v>1470.87</v>
      </c>
      <c r="Y200" s="135">
        <v>1475.62</v>
      </c>
      <c r="Z200" s="135">
        <v>1519.28</v>
      </c>
      <c r="AA200" s="135">
        <v>1557.92</v>
      </c>
      <c r="AB200" s="135">
        <v>1584.76</v>
      </c>
      <c r="AC200" s="135">
        <v>1609.29</v>
      </c>
      <c r="AD200" s="135">
        <v>1641.12</v>
      </c>
      <c r="AE200" s="135">
        <v>1675.14</v>
      </c>
      <c r="AF200" s="135">
        <v>1753.3899999999999</v>
      </c>
      <c r="AG200" s="135">
        <v>1855.3899999999999</v>
      </c>
      <c r="AH200" s="134">
        <v>1925.18</v>
      </c>
      <c r="AI200" s="134">
        <v>1985.81</v>
      </c>
      <c r="AJ200" s="134">
        <v>2075.41</v>
      </c>
      <c r="AK200" s="134">
        <v>2191.9</v>
      </c>
      <c r="AL200" s="134">
        <v>2321.5100000000002</v>
      </c>
      <c r="AM200" s="121"/>
    </row>
    <row r="201" spans="1:39" ht="16" x14ac:dyDescent="0.15">
      <c r="A201" s="126" t="s">
        <v>876</v>
      </c>
      <c r="B201" s="126" t="s">
        <v>877</v>
      </c>
      <c r="C201" s="126" t="s">
        <v>878</v>
      </c>
      <c r="D201" s="133" t="s">
        <v>94</v>
      </c>
      <c r="E201" s="126" t="s">
        <v>76</v>
      </c>
      <c r="F201" s="126" t="s">
        <v>56</v>
      </c>
      <c r="G201" s="134">
        <v>634.5</v>
      </c>
      <c r="H201" s="134">
        <v>688.5</v>
      </c>
      <c r="I201" s="134">
        <v>699.75</v>
      </c>
      <c r="J201" s="134">
        <v>751.49</v>
      </c>
      <c r="K201" s="134">
        <v>806.63</v>
      </c>
      <c r="L201" s="134">
        <v>868.45</v>
      </c>
      <c r="M201" s="134">
        <v>939.87</v>
      </c>
      <c r="N201" s="134">
        <v>982.46</v>
      </c>
      <c r="O201" s="134">
        <v>1026.48</v>
      </c>
      <c r="P201" s="134">
        <v>1098.32</v>
      </c>
      <c r="Q201" s="134">
        <v>1199.6099999999999</v>
      </c>
      <c r="R201" s="134">
        <v>1258.67</v>
      </c>
      <c r="S201" s="134">
        <v>1300.3900000000001</v>
      </c>
      <c r="T201" s="134">
        <v>1364.35</v>
      </c>
      <c r="U201" s="135">
        <v>1439.27</v>
      </c>
      <c r="V201" s="135">
        <v>1493.25</v>
      </c>
      <c r="W201" s="135">
        <v>1543.83</v>
      </c>
      <c r="X201" s="135">
        <v>1549.32</v>
      </c>
      <c r="Y201" s="135">
        <v>1549.28</v>
      </c>
      <c r="Z201" s="135">
        <v>1552.94</v>
      </c>
      <c r="AA201" s="135">
        <v>1533.84</v>
      </c>
      <c r="AB201" s="135">
        <v>1558.49</v>
      </c>
      <c r="AC201" s="135">
        <v>1584.83</v>
      </c>
      <c r="AD201" s="135">
        <v>1633.7</v>
      </c>
      <c r="AE201" s="135">
        <v>1688.82</v>
      </c>
      <c r="AF201" s="135">
        <v>1780.97</v>
      </c>
      <c r="AG201" s="135">
        <v>1863.6499999999999</v>
      </c>
      <c r="AH201" s="134">
        <v>1933.7599999999998</v>
      </c>
      <c r="AI201" s="134">
        <v>2011.04</v>
      </c>
      <c r="AJ201" s="134">
        <v>2089.25</v>
      </c>
      <c r="AK201" s="134">
        <v>2169.67</v>
      </c>
      <c r="AL201" s="134">
        <v>2270.4699999999998</v>
      </c>
      <c r="AM201" s="121"/>
    </row>
    <row r="202" spans="1:39" ht="16" x14ac:dyDescent="0.15">
      <c r="A202" s="126" t="s">
        <v>879</v>
      </c>
      <c r="B202" s="126" t="s">
        <v>880</v>
      </c>
      <c r="C202" s="126" t="s">
        <v>881</v>
      </c>
      <c r="D202" s="133" t="s">
        <v>94</v>
      </c>
      <c r="E202" s="126" t="s">
        <v>76</v>
      </c>
      <c r="F202" s="126" t="s">
        <v>1828</v>
      </c>
      <c r="G202" s="134">
        <v>632.25</v>
      </c>
      <c r="H202" s="134">
        <v>698.63</v>
      </c>
      <c r="I202" s="134">
        <v>680.63</v>
      </c>
      <c r="J202" s="134">
        <v>671.13</v>
      </c>
      <c r="K202" s="134">
        <v>718.92</v>
      </c>
      <c r="L202" s="134">
        <v>768.96</v>
      </c>
      <c r="M202" s="134">
        <v>828.63</v>
      </c>
      <c r="N202" s="134">
        <v>885.42</v>
      </c>
      <c r="O202" s="134">
        <v>946.71</v>
      </c>
      <c r="P202" s="134">
        <v>1062.3800000000001</v>
      </c>
      <c r="Q202" s="134">
        <v>1255.77</v>
      </c>
      <c r="R202" s="134">
        <v>1312.92</v>
      </c>
      <c r="S202" s="134">
        <v>1348.2</v>
      </c>
      <c r="T202" s="134">
        <v>1402.83</v>
      </c>
      <c r="U202" s="135">
        <v>1462.14</v>
      </c>
      <c r="V202" s="135">
        <v>1521.72</v>
      </c>
      <c r="W202" s="135">
        <v>1563.12</v>
      </c>
      <c r="X202" s="135">
        <v>1600.11</v>
      </c>
      <c r="Y202" s="135">
        <v>1596.96</v>
      </c>
      <c r="Z202" s="135">
        <v>1602.99</v>
      </c>
      <c r="AA202" s="135">
        <v>1609.11</v>
      </c>
      <c r="AB202" s="135">
        <v>1615.41</v>
      </c>
      <c r="AC202" s="135">
        <v>1624.95</v>
      </c>
      <c r="AD202" s="135">
        <v>1657.26</v>
      </c>
      <c r="AE202" s="135">
        <v>1701.81</v>
      </c>
      <c r="AF202" s="135">
        <v>1782.99</v>
      </c>
      <c r="AG202" s="135">
        <v>1867.0500000000002</v>
      </c>
      <c r="AH202" s="134">
        <v>1935.7199999999998</v>
      </c>
      <c r="AI202" s="134">
        <v>2011.59</v>
      </c>
      <c r="AJ202" s="134">
        <v>2070.8200000000002</v>
      </c>
      <c r="AK202" s="134">
        <v>2154.6799999999998</v>
      </c>
      <c r="AL202" s="134">
        <v>2254.0500000000002</v>
      </c>
      <c r="AM202" s="121"/>
    </row>
    <row r="203" spans="1:39" ht="16" x14ac:dyDescent="0.15">
      <c r="A203" s="126" t="s">
        <v>882</v>
      </c>
      <c r="B203" s="126" t="s">
        <v>883</v>
      </c>
      <c r="C203" s="126" t="s">
        <v>884</v>
      </c>
      <c r="D203" s="133" t="s">
        <v>94</v>
      </c>
      <c r="E203" s="126" t="s">
        <v>78</v>
      </c>
      <c r="F203" s="126" t="s">
        <v>66</v>
      </c>
      <c r="G203" s="134" t="s">
        <v>52</v>
      </c>
      <c r="H203" s="134">
        <v>552.38</v>
      </c>
      <c r="I203" s="134">
        <v>588.38</v>
      </c>
      <c r="J203" s="134">
        <v>640.21</v>
      </c>
      <c r="K203" s="134">
        <v>675.47</v>
      </c>
      <c r="L203" s="134">
        <v>728.24</v>
      </c>
      <c r="M203" s="134">
        <v>793.04</v>
      </c>
      <c r="N203" s="134">
        <v>822.98</v>
      </c>
      <c r="O203" s="134">
        <v>859.24</v>
      </c>
      <c r="P203" s="134">
        <v>981.83</v>
      </c>
      <c r="Q203" s="134">
        <v>1134.02</v>
      </c>
      <c r="R203" s="134">
        <v>1194.8699999999999</v>
      </c>
      <c r="S203" s="134">
        <v>1247.76</v>
      </c>
      <c r="T203" s="134">
        <v>1289.6300000000001</v>
      </c>
      <c r="U203" s="135">
        <v>1318.56</v>
      </c>
      <c r="V203" s="135">
        <v>1374.53</v>
      </c>
      <c r="W203" s="135">
        <v>1424.27</v>
      </c>
      <c r="X203" s="135">
        <v>1461.67</v>
      </c>
      <c r="Y203" s="135">
        <v>1466.46</v>
      </c>
      <c r="Z203" s="135">
        <v>1467.83</v>
      </c>
      <c r="AA203" s="135">
        <v>1475.08</v>
      </c>
      <c r="AB203" s="135">
        <v>1512.84</v>
      </c>
      <c r="AC203" s="135">
        <v>1547.4</v>
      </c>
      <c r="AD203" s="135">
        <v>1615.9</v>
      </c>
      <c r="AE203" s="135">
        <v>1695.45</v>
      </c>
      <c r="AF203" s="135">
        <v>1806.69</v>
      </c>
      <c r="AG203" s="135">
        <v>1888.7</v>
      </c>
      <c r="AH203" s="134">
        <v>1965.4</v>
      </c>
      <c r="AI203" s="134">
        <v>2072.0700000000002</v>
      </c>
      <c r="AJ203" s="134">
        <v>2139.56</v>
      </c>
      <c r="AK203" s="134">
        <v>2258.4</v>
      </c>
      <c r="AL203" s="134">
        <v>2373.5700000000002</v>
      </c>
      <c r="AM203" s="121"/>
    </row>
    <row r="204" spans="1:39" ht="16" x14ac:dyDescent="0.15">
      <c r="A204" s="126" t="s">
        <v>885</v>
      </c>
      <c r="B204" s="126" t="s">
        <v>886</v>
      </c>
      <c r="C204" s="126" t="s">
        <v>887</v>
      </c>
      <c r="D204" s="133" t="s">
        <v>94</v>
      </c>
      <c r="E204" s="126" t="s">
        <v>78</v>
      </c>
      <c r="F204" s="126" t="s">
        <v>64</v>
      </c>
      <c r="G204" s="134">
        <v>375.75</v>
      </c>
      <c r="H204" s="134">
        <v>402.75</v>
      </c>
      <c r="I204" s="134">
        <v>410.63</v>
      </c>
      <c r="J204" s="134">
        <v>432.71</v>
      </c>
      <c r="K204" s="134">
        <v>452.71</v>
      </c>
      <c r="L204" s="134">
        <v>481.44</v>
      </c>
      <c r="M204" s="134">
        <v>531.83000000000004</v>
      </c>
      <c r="N204" s="134">
        <v>566.41</v>
      </c>
      <c r="O204" s="134">
        <v>588.86</v>
      </c>
      <c r="P204" s="134">
        <v>653.54999999999995</v>
      </c>
      <c r="Q204" s="134">
        <v>827.89</v>
      </c>
      <c r="R204" s="134">
        <v>892.43</v>
      </c>
      <c r="S204" s="134">
        <v>933.72</v>
      </c>
      <c r="T204" s="134">
        <v>979.52</v>
      </c>
      <c r="U204" s="135">
        <v>1027.57</v>
      </c>
      <c r="V204" s="135">
        <v>1081.92</v>
      </c>
      <c r="W204" s="135">
        <v>1135</v>
      </c>
      <c r="X204" s="135">
        <v>1186.74</v>
      </c>
      <c r="Y204" s="135">
        <v>1186.74</v>
      </c>
      <c r="Z204" s="135">
        <v>1189.8699999999999</v>
      </c>
      <c r="AA204" s="135">
        <v>1193.06</v>
      </c>
      <c r="AB204" s="135">
        <v>1216.8</v>
      </c>
      <c r="AC204" s="135">
        <v>1241.02</v>
      </c>
      <c r="AD204" s="135">
        <v>1290.8699999999999</v>
      </c>
      <c r="AE204" s="135">
        <v>1346.18</v>
      </c>
      <c r="AF204" s="135">
        <v>1428.26</v>
      </c>
      <c r="AG204" s="135">
        <v>1489.34</v>
      </c>
      <c r="AH204" s="134">
        <v>1549.65</v>
      </c>
      <c r="AI204" s="134">
        <v>1630.84</v>
      </c>
      <c r="AJ204" s="134">
        <v>1682.56</v>
      </c>
      <c r="AK204" s="134">
        <v>1769.18</v>
      </c>
      <c r="AL204" s="134">
        <v>1857.35</v>
      </c>
      <c r="AM204" s="121"/>
    </row>
    <row r="205" spans="1:39" ht="18" x14ac:dyDescent="0.15">
      <c r="A205" s="126" t="s">
        <v>888</v>
      </c>
      <c r="B205" s="126" t="s">
        <v>889</v>
      </c>
      <c r="C205" s="126" t="s">
        <v>890</v>
      </c>
      <c r="D205" s="133" t="s">
        <v>94</v>
      </c>
      <c r="E205" s="126" t="s">
        <v>401</v>
      </c>
      <c r="F205" s="126" t="s">
        <v>72</v>
      </c>
      <c r="G205" s="134">
        <v>697.5</v>
      </c>
      <c r="H205" s="134">
        <v>646.88</v>
      </c>
      <c r="I205" s="134">
        <v>744.75</v>
      </c>
      <c r="J205" s="134">
        <v>853.39</v>
      </c>
      <c r="K205" s="134">
        <v>879</v>
      </c>
      <c r="L205" s="134">
        <v>912</v>
      </c>
      <c r="M205" s="134">
        <v>912</v>
      </c>
      <c r="N205" s="134">
        <v>887</v>
      </c>
      <c r="O205" s="134">
        <v>877</v>
      </c>
      <c r="P205" s="134">
        <v>867</v>
      </c>
      <c r="Q205" s="134">
        <v>1049.21</v>
      </c>
      <c r="R205" s="134">
        <v>1107.3800000000001</v>
      </c>
      <c r="S205" s="134">
        <v>1156.75</v>
      </c>
      <c r="T205" s="134">
        <v>1190.5999999999999</v>
      </c>
      <c r="U205" s="135">
        <v>1219.4000000000001</v>
      </c>
      <c r="V205" s="135">
        <v>1248.23</v>
      </c>
      <c r="W205" s="135">
        <v>1271.69</v>
      </c>
      <c r="X205" s="133">
        <v>1271.83</v>
      </c>
      <c r="Y205" s="133">
        <v>1271.83</v>
      </c>
      <c r="Z205" s="133">
        <v>1268.73</v>
      </c>
      <c r="AA205" s="133">
        <v>1265.04</v>
      </c>
      <c r="AB205" s="133">
        <v>1261.06</v>
      </c>
      <c r="AC205" s="133">
        <v>1276.22</v>
      </c>
      <c r="AD205" s="133">
        <v>1296.3699999999999</v>
      </c>
      <c r="AE205" s="133">
        <v>1351.3</v>
      </c>
      <c r="AF205" s="133">
        <v>1429.67</v>
      </c>
      <c r="AG205" s="135">
        <v>1489.67</v>
      </c>
      <c r="AH205" s="134">
        <v>1548.11</v>
      </c>
      <c r="AI205" s="134">
        <v>1640.38</v>
      </c>
      <c r="AJ205" s="134">
        <v>1710.48</v>
      </c>
      <c r="AK205" s="134">
        <v>1814.66</v>
      </c>
      <c r="AL205" s="134">
        <v>1920.81</v>
      </c>
      <c r="AM205" s="147"/>
    </row>
    <row r="206" spans="1:39" ht="17" x14ac:dyDescent="0.15">
      <c r="A206" s="126" t="s">
        <v>891</v>
      </c>
      <c r="B206" s="126" t="s">
        <v>892</v>
      </c>
      <c r="C206" s="126" t="s">
        <v>893</v>
      </c>
      <c r="D206" s="133" t="s">
        <v>194</v>
      </c>
      <c r="E206" s="126" t="s">
        <v>76</v>
      </c>
      <c r="F206" s="126" t="s">
        <v>64</v>
      </c>
      <c r="G206" s="134">
        <v>490.5</v>
      </c>
      <c r="H206" s="134">
        <v>516.38</v>
      </c>
      <c r="I206" s="134">
        <v>560.25</v>
      </c>
      <c r="J206" s="134">
        <v>578.6</v>
      </c>
      <c r="K206" s="134">
        <v>631.32000000000005</v>
      </c>
      <c r="L206" s="134">
        <v>715.76</v>
      </c>
      <c r="M206" s="134">
        <v>769.06</v>
      </c>
      <c r="N206" s="134">
        <v>826.18</v>
      </c>
      <c r="O206" s="134">
        <v>893.78</v>
      </c>
      <c r="P206" s="134">
        <v>982.18</v>
      </c>
      <c r="Q206" s="134">
        <v>1098.08</v>
      </c>
      <c r="R206" s="134">
        <v>1170.58</v>
      </c>
      <c r="S206" s="134">
        <v>1219.79</v>
      </c>
      <c r="T206" s="134">
        <v>1281.47</v>
      </c>
      <c r="U206" s="135">
        <v>1344.97</v>
      </c>
      <c r="V206" s="135">
        <v>1407.56</v>
      </c>
      <c r="W206" s="135" t="s">
        <v>52</v>
      </c>
      <c r="X206" s="135" t="s">
        <v>52</v>
      </c>
      <c r="Y206" s="135" t="s">
        <v>52</v>
      </c>
      <c r="Z206" s="135" t="s">
        <v>52</v>
      </c>
      <c r="AA206" s="135" t="s">
        <v>52</v>
      </c>
      <c r="AB206" s="135" t="s">
        <v>52</v>
      </c>
      <c r="AC206" s="135" t="s">
        <v>52</v>
      </c>
      <c r="AD206" s="135" t="s">
        <v>52</v>
      </c>
      <c r="AE206" s="135" t="s">
        <v>52</v>
      </c>
      <c r="AF206" s="135" t="s">
        <v>52</v>
      </c>
      <c r="AG206" s="135" t="s">
        <v>52</v>
      </c>
      <c r="AH206" s="134" t="s">
        <v>52</v>
      </c>
      <c r="AI206" s="134" t="s">
        <v>52</v>
      </c>
      <c r="AJ206" s="134" t="s">
        <v>52</v>
      </c>
      <c r="AK206" s="134" t="s">
        <v>52</v>
      </c>
      <c r="AL206" s="134" t="s">
        <v>52</v>
      </c>
      <c r="AM206" s="121"/>
    </row>
    <row r="207" spans="1:39" ht="16" x14ac:dyDescent="0.15">
      <c r="A207" s="126" t="s">
        <v>894</v>
      </c>
      <c r="B207" s="126" t="s">
        <v>895</v>
      </c>
      <c r="C207" s="126" t="s">
        <v>896</v>
      </c>
      <c r="D207" s="133" t="s">
        <v>94</v>
      </c>
      <c r="E207" s="126" t="s">
        <v>401</v>
      </c>
      <c r="F207" s="126" t="s">
        <v>72</v>
      </c>
      <c r="G207" s="134">
        <v>496.13</v>
      </c>
      <c r="H207" s="134">
        <v>495</v>
      </c>
      <c r="I207" s="134">
        <v>495</v>
      </c>
      <c r="J207" s="134">
        <v>510.79</v>
      </c>
      <c r="K207" s="134">
        <v>526.02</v>
      </c>
      <c r="L207" s="134">
        <v>542.11</v>
      </c>
      <c r="M207" s="134">
        <v>580.72</v>
      </c>
      <c r="N207" s="134">
        <v>623.38</v>
      </c>
      <c r="O207" s="134">
        <v>697.82</v>
      </c>
      <c r="P207" s="134">
        <v>771.65</v>
      </c>
      <c r="Q207" s="134">
        <v>905.24</v>
      </c>
      <c r="R207" s="134">
        <v>954.03</v>
      </c>
      <c r="S207" s="134">
        <v>992.27</v>
      </c>
      <c r="T207" s="134">
        <v>1027.08</v>
      </c>
      <c r="U207" s="135">
        <v>1043.33</v>
      </c>
      <c r="V207" s="135">
        <v>1067.9000000000001</v>
      </c>
      <c r="W207" s="135">
        <v>1092.27</v>
      </c>
      <c r="X207" s="135">
        <v>1092.43</v>
      </c>
      <c r="Y207" s="135">
        <v>1092.4000000000001</v>
      </c>
      <c r="Z207" s="135">
        <v>1089.3</v>
      </c>
      <c r="AA207" s="135">
        <v>1085.58</v>
      </c>
      <c r="AB207" s="135">
        <v>1081.58</v>
      </c>
      <c r="AC207" s="135">
        <v>1077.58</v>
      </c>
      <c r="AD207" s="135">
        <v>1058.58</v>
      </c>
      <c r="AE207" s="135">
        <v>1077.94</v>
      </c>
      <c r="AF207" s="135">
        <v>1139.4099999999999</v>
      </c>
      <c r="AG207" s="135">
        <v>1207.8499999999999</v>
      </c>
      <c r="AH207" s="134">
        <v>1254.01</v>
      </c>
      <c r="AI207" s="134">
        <v>1330.98</v>
      </c>
      <c r="AJ207" s="134">
        <v>1382.2</v>
      </c>
      <c r="AK207" s="134">
        <v>1442.29</v>
      </c>
      <c r="AL207" s="134">
        <v>1529.85</v>
      </c>
      <c r="AM207" s="121"/>
    </row>
    <row r="208" spans="1:39" ht="17" x14ac:dyDescent="0.15">
      <c r="A208" s="126" t="s">
        <v>906</v>
      </c>
      <c r="B208" s="126" t="s">
        <v>907</v>
      </c>
      <c r="C208" s="126" t="s">
        <v>908</v>
      </c>
      <c r="D208" s="133" t="s">
        <v>194</v>
      </c>
      <c r="E208" s="126" t="s">
        <v>76</v>
      </c>
      <c r="F208" s="126" t="s">
        <v>64</v>
      </c>
      <c r="G208" s="134">
        <v>572.63</v>
      </c>
      <c r="H208" s="134">
        <v>542.25</v>
      </c>
      <c r="I208" s="134">
        <v>579.38</v>
      </c>
      <c r="J208" s="134">
        <v>617.16999999999996</v>
      </c>
      <c r="K208" s="134">
        <v>656.66</v>
      </c>
      <c r="L208" s="134">
        <v>714.7</v>
      </c>
      <c r="M208" s="134">
        <v>757.23</v>
      </c>
      <c r="N208" s="134">
        <v>825.35</v>
      </c>
      <c r="O208" s="134">
        <v>879.75</v>
      </c>
      <c r="P208" s="134">
        <v>956.65</v>
      </c>
      <c r="Q208" s="134">
        <v>1064.77</v>
      </c>
      <c r="R208" s="134">
        <v>1144</v>
      </c>
      <c r="S208" s="134">
        <v>1200.44</v>
      </c>
      <c r="T208" s="134">
        <v>1256.94</v>
      </c>
      <c r="U208" s="135">
        <v>1315.7</v>
      </c>
      <c r="V208" s="135">
        <v>1380.25</v>
      </c>
      <c r="W208" s="135" t="s">
        <v>52</v>
      </c>
      <c r="X208" s="135" t="s">
        <v>52</v>
      </c>
      <c r="Y208" s="135" t="s">
        <v>52</v>
      </c>
      <c r="Z208" s="135" t="s">
        <v>52</v>
      </c>
      <c r="AA208" s="135" t="s">
        <v>52</v>
      </c>
      <c r="AB208" s="135" t="s">
        <v>52</v>
      </c>
      <c r="AC208" s="135" t="s">
        <v>52</v>
      </c>
      <c r="AD208" s="135" t="s">
        <v>52</v>
      </c>
      <c r="AE208" s="135" t="s">
        <v>52</v>
      </c>
      <c r="AF208" s="135" t="s">
        <v>52</v>
      </c>
      <c r="AG208" s="135" t="s">
        <v>52</v>
      </c>
      <c r="AH208" s="134" t="s">
        <v>52</v>
      </c>
      <c r="AI208" s="134" t="s">
        <v>52</v>
      </c>
      <c r="AJ208" s="134" t="s">
        <v>52</v>
      </c>
      <c r="AK208" s="134" t="s">
        <v>52</v>
      </c>
      <c r="AL208" s="134" t="s">
        <v>52</v>
      </c>
      <c r="AM208" s="121"/>
    </row>
    <row r="209" spans="1:39" ht="16" x14ac:dyDescent="0.15">
      <c r="A209" s="126" t="s">
        <v>909</v>
      </c>
      <c r="B209" s="126" t="s">
        <v>910</v>
      </c>
      <c r="C209" s="126" t="s">
        <v>911</v>
      </c>
      <c r="D209" s="133" t="s">
        <v>194</v>
      </c>
      <c r="E209" s="126" t="s">
        <v>76</v>
      </c>
      <c r="F209" s="126" t="s">
        <v>60</v>
      </c>
      <c r="G209" s="134">
        <v>515.25</v>
      </c>
      <c r="H209" s="134">
        <v>550.13</v>
      </c>
      <c r="I209" s="134">
        <v>578.25</v>
      </c>
      <c r="J209" s="134">
        <v>626.49</v>
      </c>
      <c r="K209" s="134">
        <v>663.75</v>
      </c>
      <c r="L209" s="134">
        <v>716.04</v>
      </c>
      <c r="M209" s="134">
        <v>773.94</v>
      </c>
      <c r="N209" s="134">
        <v>821.33</v>
      </c>
      <c r="O209" s="134">
        <v>861.06</v>
      </c>
      <c r="P209" s="134">
        <v>981.61</v>
      </c>
      <c r="Q209" s="134">
        <v>1068.92</v>
      </c>
      <c r="R209" s="134">
        <v>1140.27</v>
      </c>
      <c r="S209" s="134">
        <v>1176.4000000000001</v>
      </c>
      <c r="T209" s="134">
        <v>1218.3599999999999</v>
      </c>
      <c r="U209" s="135">
        <v>1269.3699999999999</v>
      </c>
      <c r="V209" s="135">
        <v>1324.98</v>
      </c>
      <c r="W209" s="135">
        <v>1379.45</v>
      </c>
      <c r="X209" s="135">
        <v>1428.1</v>
      </c>
      <c r="Y209" s="135">
        <v>1429.29</v>
      </c>
      <c r="Z209" s="135">
        <v>1429.27</v>
      </c>
      <c r="AA209" s="135">
        <v>1431.9</v>
      </c>
      <c r="AB209" s="135">
        <v>1458.09</v>
      </c>
      <c r="AC209" s="135">
        <v>1484.26</v>
      </c>
      <c r="AD209" s="135">
        <v>1540.72</v>
      </c>
      <c r="AE209" s="135">
        <v>1601.6499999999999</v>
      </c>
      <c r="AF209" s="135">
        <v>1681.6999999999998</v>
      </c>
      <c r="AG209" s="135">
        <v>1761.84</v>
      </c>
      <c r="AH209" s="134">
        <v>1823.51</v>
      </c>
      <c r="AI209" s="134" t="s">
        <v>52</v>
      </c>
      <c r="AJ209" s="134" t="s">
        <v>52</v>
      </c>
      <c r="AK209" s="134" t="s">
        <v>52</v>
      </c>
      <c r="AL209" s="134" t="s">
        <v>52</v>
      </c>
      <c r="AM209" s="121"/>
    </row>
    <row r="210" spans="1:39" ht="16" x14ac:dyDescent="0.15">
      <c r="A210" s="126" t="s">
        <v>912</v>
      </c>
      <c r="B210" s="126" t="s">
        <v>913</v>
      </c>
      <c r="C210" s="126" t="s">
        <v>914</v>
      </c>
      <c r="D210" s="133" t="s">
        <v>94</v>
      </c>
      <c r="E210" s="126" t="s">
        <v>76</v>
      </c>
      <c r="F210" s="126" t="s">
        <v>1828</v>
      </c>
      <c r="G210" s="134">
        <v>507.38</v>
      </c>
      <c r="H210" s="134">
        <v>527.63</v>
      </c>
      <c r="I210" s="134">
        <v>568.13</v>
      </c>
      <c r="J210" s="134">
        <v>587.47</v>
      </c>
      <c r="K210" s="134">
        <v>619.9</v>
      </c>
      <c r="L210" s="134">
        <v>705.86</v>
      </c>
      <c r="M210" s="134">
        <v>775.19</v>
      </c>
      <c r="N210" s="134">
        <v>827.11</v>
      </c>
      <c r="O210" s="134">
        <v>886.16</v>
      </c>
      <c r="P210" s="134">
        <v>981.37</v>
      </c>
      <c r="Q210" s="134">
        <v>1129.21</v>
      </c>
      <c r="R210" s="134">
        <v>1202.68</v>
      </c>
      <c r="S210" s="134">
        <v>1240.3399999999999</v>
      </c>
      <c r="T210" s="134">
        <v>1296.79</v>
      </c>
      <c r="U210" s="135">
        <v>1357.87</v>
      </c>
      <c r="V210" s="135">
        <v>1416.59</v>
      </c>
      <c r="W210" s="135">
        <v>1460.9</v>
      </c>
      <c r="X210" s="135">
        <v>1491.34</v>
      </c>
      <c r="Y210" s="135">
        <v>1491.24</v>
      </c>
      <c r="Z210" s="135">
        <v>1496.97</v>
      </c>
      <c r="AA210" s="135">
        <v>1504.27</v>
      </c>
      <c r="AB210" s="135">
        <v>1510.66</v>
      </c>
      <c r="AC210" s="135">
        <v>1516.09</v>
      </c>
      <c r="AD210" s="135">
        <v>1570.07</v>
      </c>
      <c r="AE210" s="135">
        <v>1638.75</v>
      </c>
      <c r="AF210" s="135">
        <v>1732.7199999999998</v>
      </c>
      <c r="AG210" s="135">
        <v>1804.71</v>
      </c>
      <c r="AH210" s="134">
        <v>1875.58</v>
      </c>
      <c r="AI210" s="134">
        <v>1953.22</v>
      </c>
      <c r="AJ210" s="134">
        <v>2014.93</v>
      </c>
      <c r="AK210" s="134">
        <v>2113.98</v>
      </c>
      <c r="AL210" s="134">
        <v>2215.69</v>
      </c>
      <c r="AM210" s="121"/>
    </row>
    <row r="211" spans="1:39" ht="16" x14ac:dyDescent="0.15">
      <c r="A211" s="126" t="s">
        <v>917</v>
      </c>
      <c r="B211" s="126" t="s">
        <v>918</v>
      </c>
      <c r="C211" s="126" t="s">
        <v>919</v>
      </c>
      <c r="D211" s="133" t="s">
        <v>94</v>
      </c>
      <c r="E211" s="126" t="s">
        <v>78</v>
      </c>
      <c r="F211" s="126" t="s">
        <v>68</v>
      </c>
      <c r="G211" s="134">
        <v>633.38</v>
      </c>
      <c r="H211" s="134">
        <v>678.38</v>
      </c>
      <c r="I211" s="134">
        <v>733.5</v>
      </c>
      <c r="J211" s="134">
        <v>655.29</v>
      </c>
      <c r="K211" s="134">
        <v>683.01</v>
      </c>
      <c r="L211" s="134">
        <v>756.79</v>
      </c>
      <c r="M211" s="134">
        <v>794.14</v>
      </c>
      <c r="N211" s="134">
        <v>794.14</v>
      </c>
      <c r="O211" s="134">
        <v>892.32</v>
      </c>
      <c r="P211" s="134">
        <v>938.24</v>
      </c>
      <c r="Q211" s="134">
        <v>1035.95</v>
      </c>
      <c r="R211" s="134">
        <v>1093.6400000000001</v>
      </c>
      <c r="S211" s="134">
        <v>1142.7</v>
      </c>
      <c r="T211" s="134">
        <v>1195.82</v>
      </c>
      <c r="U211" s="135">
        <v>1243.75</v>
      </c>
      <c r="V211" s="135">
        <v>1292.72</v>
      </c>
      <c r="W211" s="135">
        <v>1335.7</v>
      </c>
      <c r="X211" s="135">
        <v>1341.02</v>
      </c>
      <c r="Y211" s="135">
        <v>1341.02</v>
      </c>
      <c r="Z211" s="135">
        <v>1347.67</v>
      </c>
      <c r="AA211" s="135">
        <v>1369.05</v>
      </c>
      <c r="AB211" s="135">
        <v>1394.3</v>
      </c>
      <c r="AC211" s="135">
        <v>1420.02</v>
      </c>
      <c r="AD211" s="135">
        <v>1470.4600000000003</v>
      </c>
      <c r="AE211" s="135">
        <v>1535.65</v>
      </c>
      <c r="AF211" s="135">
        <v>1613.28</v>
      </c>
      <c r="AG211" s="135">
        <v>1679.51</v>
      </c>
      <c r="AH211" s="134">
        <v>1740.8200000000002</v>
      </c>
      <c r="AI211" s="134">
        <v>1828.69</v>
      </c>
      <c r="AJ211" s="134">
        <v>1885.2</v>
      </c>
      <c r="AK211" s="134">
        <v>1982.12</v>
      </c>
      <c r="AL211" s="134">
        <v>2078.73</v>
      </c>
      <c r="AM211" s="121"/>
    </row>
    <row r="212" spans="1:39" ht="16" x14ac:dyDescent="0.15">
      <c r="A212" s="126" t="s">
        <v>920</v>
      </c>
      <c r="B212" s="126" t="s">
        <v>921</v>
      </c>
      <c r="C212" s="126" t="s">
        <v>922</v>
      </c>
      <c r="D212" s="133" t="s">
        <v>94</v>
      </c>
      <c r="E212" s="126" t="s">
        <v>227</v>
      </c>
      <c r="F212" s="126" t="s">
        <v>72</v>
      </c>
      <c r="G212" s="134">
        <v>523.13</v>
      </c>
      <c r="H212" s="134">
        <v>538.88</v>
      </c>
      <c r="I212" s="134">
        <v>569.25</v>
      </c>
      <c r="J212" s="134">
        <v>596.36</v>
      </c>
      <c r="K212" s="134">
        <v>640.80999999999995</v>
      </c>
      <c r="L212" s="134">
        <v>704.73</v>
      </c>
      <c r="M212" s="134">
        <v>793.96</v>
      </c>
      <c r="N212" s="134">
        <v>863.57</v>
      </c>
      <c r="O212" s="134">
        <v>947.04</v>
      </c>
      <c r="P212" s="134">
        <v>1059.94</v>
      </c>
      <c r="Q212" s="134">
        <v>1222.1199999999999</v>
      </c>
      <c r="R212" s="134">
        <v>1308.69</v>
      </c>
      <c r="S212" s="134">
        <v>1375.34</v>
      </c>
      <c r="T212" s="134">
        <v>1449.37</v>
      </c>
      <c r="U212" s="135">
        <v>1522.51</v>
      </c>
      <c r="V212" s="135">
        <v>1580.08</v>
      </c>
      <c r="W212" s="135">
        <v>1630.78</v>
      </c>
      <c r="X212" s="135">
        <v>1662.54</v>
      </c>
      <c r="Y212" s="135">
        <v>1662.54</v>
      </c>
      <c r="Z212" s="135">
        <v>1659.44</v>
      </c>
      <c r="AA212" s="135">
        <v>1682.65</v>
      </c>
      <c r="AB212" s="135">
        <v>1678.65</v>
      </c>
      <c r="AC212" s="135">
        <v>1674.65</v>
      </c>
      <c r="AD212" s="135">
        <v>1683.24</v>
      </c>
      <c r="AE212" s="135">
        <v>1757.48</v>
      </c>
      <c r="AF212" s="135">
        <v>1771.69</v>
      </c>
      <c r="AG212" s="135">
        <v>1871.7</v>
      </c>
      <c r="AH212" s="134">
        <v>1945.1499999999999</v>
      </c>
      <c r="AI212" s="134">
        <v>2057.23</v>
      </c>
      <c r="AJ212" s="134">
        <v>2122.86</v>
      </c>
      <c r="AK212" s="134">
        <v>2247.6</v>
      </c>
      <c r="AL212" s="134">
        <v>2375.35</v>
      </c>
      <c r="AM212" s="121"/>
    </row>
    <row r="213" spans="1:39" ht="17" x14ac:dyDescent="0.15">
      <c r="A213" s="126" t="s">
        <v>923</v>
      </c>
      <c r="B213" s="126" t="s">
        <v>52</v>
      </c>
      <c r="C213" s="126" t="s">
        <v>924</v>
      </c>
      <c r="D213" s="133" t="s">
        <v>194</v>
      </c>
      <c r="E213" s="126" t="s">
        <v>76</v>
      </c>
      <c r="F213" s="126" t="s">
        <v>64</v>
      </c>
      <c r="G213" s="134">
        <v>583.88</v>
      </c>
      <c r="H213" s="134">
        <v>619.88</v>
      </c>
      <c r="I213" s="134">
        <v>660.38</v>
      </c>
      <c r="J213" s="134" t="s">
        <v>52</v>
      </c>
      <c r="K213" s="134" t="s">
        <v>52</v>
      </c>
      <c r="L213" s="134" t="s">
        <v>52</v>
      </c>
      <c r="M213" s="134" t="s">
        <v>52</v>
      </c>
      <c r="N213" s="134" t="s">
        <v>52</v>
      </c>
      <c r="O213" s="134" t="s">
        <v>52</v>
      </c>
      <c r="P213" s="134" t="s">
        <v>52</v>
      </c>
      <c r="Q213" s="134" t="s">
        <v>52</v>
      </c>
      <c r="R213" s="134" t="s">
        <v>52</v>
      </c>
      <c r="S213" s="134" t="s">
        <v>52</v>
      </c>
      <c r="T213" s="134" t="s">
        <v>52</v>
      </c>
      <c r="U213" s="135" t="s">
        <v>52</v>
      </c>
      <c r="V213" s="135" t="s">
        <v>52</v>
      </c>
      <c r="W213" s="135" t="s">
        <v>52</v>
      </c>
      <c r="X213" s="135" t="s">
        <v>52</v>
      </c>
      <c r="Y213" s="135" t="s">
        <v>52</v>
      </c>
      <c r="Z213" s="135" t="s">
        <v>52</v>
      </c>
      <c r="AA213" s="135" t="s">
        <v>52</v>
      </c>
      <c r="AB213" s="135" t="s">
        <v>52</v>
      </c>
      <c r="AC213" s="135" t="s">
        <v>52</v>
      </c>
      <c r="AD213" s="135" t="s">
        <v>52</v>
      </c>
      <c r="AE213" s="135" t="s">
        <v>52</v>
      </c>
      <c r="AF213" s="135" t="s">
        <v>52</v>
      </c>
      <c r="AG213" s="135" t="s">
        <v>52</v>
      </c>
      <c r="AH213" s="134" t="s">
        <v>52</v>
      </c>
      <c r="AI213" s="134" t="s">
        <v>52</v>
      </c>
      <c r="AJ213" s="134" t="s">
        <v>52</v>
      </c>
      <c r="AK213" s="134" t="s">
        <v>52</v>
      </c>
      <c r="AL213" s="134" t="s">
        <v>52</v>
      </c>
      <c r="AM213" s="121"/>
    </row>
    <row r="214" spans="1:39" ht="16" x14ac:dyDescent="0.15">
      <c r="A214" s="126" t="s">
        <v>925</v>
      </c>
      <c r="B214" s="126" t="s">
        <v>926</v>
      </c>
      <c r="C214" s="126" t="s">
        <v>927</v>
      </c>
      <c r="D214" s="133" t="s">
        <v>94</v>
      </c>
      <c r="E214" s="126" t="s">
        <v>74</v>
      </c>
      <c r="F214" s="126" t="s">
        <v>68</v>
      </c>
      <c r="G214" s="134">
        <v>628.88</v>
      </c>
      <c r="H214" s="134">
        <v>714.38</v>
      </c>
      <c r="I214" s="134">
        <v>729</v>
      </c>
      <c r="J214" s="134">
        <v>760.48</v>
      </c>
      <c r="K214" s="134">
        <v>800.32</v>
      </c>
      <c r="L214" s="134">
        <v>845.14</v>
      </c>
      <c r="M214" s="134">
        <v>870.2</v>
      </c>
      <c r="N214" s="134">
        <v>910.27</v>
      </c>
      <c r="O214" s="134">
        <v>947.89</v>
      </c>
      <c r="P214" s="134">
        <v>1006.38</v>
      </c>
      <c r="Q214" s="134">
        <v>1088.6500000000001</v>
      </c>
      <c r="R214" s="134">
        <v>1133.9100000000001</v>
      </c>
      <c r="S214" s="134">
        <v>1190.01</v>
      </c>
      <c r="T214" s="134">
        <v>1249.56</v>
      </c>
      <c r="U214" s="135">
        <v>1289.8599999999999</v>
      </c>
      <c r="V214" s="135">
        <v>1331.44</v>
      </c>
      <c r="W214" s="135">
        <v>1376.88</v>
      </c>
      <c r="X214" s="135">
        <v>1405</v>
      </c>
      <c r="Y214" s="135">
        <v>1405</v>
      </c>
      <c r="Z214" s="135">
        <v>1405.04</v>
      </c>
      <c r="AA214" s="135">
        <v>1439.59</v>
      </c>
      <c r="AB214" s="135">
        <v>1442.55</v>
      </c>
      <c r="AC214" s="135">
        <v>1471.03</v>
      </c>
      <c r="AD214" s="135">
        <v>1527.78</v>
      </c>
      <c r="AE214" s="135">
        <v>1601.15</v>
      </c>
      <c r="AF214" s="135">
        <v>1697.8500000000001</v>
      </c>
      <c r="AG214" s="135">
        <v>1767.67</v>
      </c>
      <c r="AH214" s="134">
        <v>1838.6399999999999</v>
      </c>
      <c r="AI214" s="134">
        <v>1932.49</v>
      </c>
      <c r="AJ214" s="134">
        <v>1997.31</v>
      </c>
      <c r="AK214" s="134">
        <v>2102.4499999999998</v>
      </c>
      <c r="AL214" s="134">
        <v>2207.66</v>
      </c>
      <c r="AM214" s="121"/>
    </row>
    <row r="215" spans="1:39" ht="16" x14ac:dyDescent="0.15">
      <c r="A215" s="126" t="s">
        <v>928</v>
      </c>
      <c r="B215" s="126" t="s">
        <v>929</v>
      </c>
      <c r="C215" s="126" t="s">
        <v>930</v>
      </c>
      <c r="D215" s="133" t="s">
        <v>94</v>
      </c>
      <c r="E215" s="126" t="s">
        <v>74</v>
      </c>
      <c r="F215" s="126" t="s">
        <v>56</v>
      </c>
      <c r="G215" s="134">
        <v>672.75</v>
      </c>
      <c r="H215" s="134">
        <v>670.5</v>
      </c>
      <c r="I215" s="134">
        <v>718.88</v>
      </c>
      <c r="J215" s="134">
        <v>795</v>
      </c>
      <c r="K215" s="134">
        <v>863.64</v>
      </c>
      <c r="L215" s="134">
        <v>927.35</v>
      </c>
      <c r="M215" s="134">
        <v>970.37</v>
      </c>
      <c r="N215" s="134">
        <v>1008.47</v>
      </c>
      <c r="O215" s="134">
        <v>1042.94</v>
      </c>
      <c r="P215" s="134">
        <v>1078.33</v>
      </c>
      <c r="Q215" s="134">
        <v>1114.44</v>
      </c>
      <c r="R215" s="134">
        <v>1150.5</v>
      </c>
      <c r="S215" s="134">
        <v>1197.49</v>
      </c>
      <c r="T215" s="134">
        <v>1246.5899999999999</v>
      </c>
      <c r="U215" s="135">
        <v>1296.8900000000001</v>
      </c>
      <c r="V215" s="135">
        <v>1349.88</v>
      </c>
      <c r="W215" s="135">
        <v>1416.2</v>
      </c>
      <c r="X215" s="135">
        <v>1484.37</v>
      </c>
      <c r="Y215" s="135">
        <v>1484.48</v>
      </c>
      <c r="Z215" s="135">
        <v>1492.01</v>
      </c>
      <c r="AA215" s="135">
        <v>1497.31</v>
      </c>
      <c r="AB215" s="135">
        <v>1501.92</v>
      </c>
      <c r="AC215" s="135">
        <v>1506.51</v>
      </c>
      <c r="AD215" s="135">
        <v>1561.6100000000001</v>
      </c>
      <c r="AE215" s="135">
        <v>1632.8999999999999</v>
      </c>
      <c r="AF215" s="135">
        <v>1728.71</v>
      </c>
      <c r="AG215" s="135">
        <v>1818.49</v>
      </c>
      <c r="AH215" s="134">
        <v>1891.89</v>
      </c>
      <c r="AI215" s="134">
        <v>1985.82</v>
      </c>
      <c r="AJ215" s="134">
        <v>2047.45</v>
      </c>
      <c r="AK215" s="134">
        <v>2150.38</v>
      </c>
      <c r="AL215" s="134">
        <v>2255.5500000000002</v>
      </c>
      <c r="AM215" s="121"/>
    </row>
    <row r="216" spans="1:39" ht="16" x14ac:dyDescent="0.15">
      <c r="A216" s="126" t="s">
        <v>931</v>
      </c>
      <c r="B216" s="126" t="s">
        <v>932</v>
      </c>
      <c r="C216" s="126" t="s">
        <v>933</v>
      </c>
      <c r="D216" s="133" t="s">
        <v>94</v>
      </c>
      <c r="E216" s="126" t="s">
        <v>401</v>
      </c>
      <c r="F216" s="126" t="s">
        <v>72</v>
      </c>
      <c r="G216" s="134">
        <v>630</v>
      </c>
      <c r="H216" s="134">
        <v>630</v>
      </c>
      <c r="I216" s="134">
        <v>667.13</v>
      </c>
      <c r="J216" s="134">
        <v>665</v>
      </c>
      <c r="K216" s="134">
        <v>655</v>
      </c>
      <c r="L216" s="134">
        <v>647</v>
      </c>
      <c r="M216" s="134">
        <v>642</v>
      </c>
      <c r="N216" s="134">
        <v>656</v>
      </c>
      <c r="O216" s="134">
        <v>741</v>
      </c>
      <c r="P216" s="134">
        <v>810</v>
      </c>
      <c r="Q216" s="134">
        <v>995</v>
      </c>
      <c r="R216" s="134">
        <v>1050.45</v>
      </c>
      <c r="S216" s="134">
        <v>1095.95</v>
      </c>
      <c r="T216" s="134">
        <v>1129.95</v>
      </c>
      <c r="U216" s="135">
        <v>1187.23</v>
      </c>
      <c r="V216" s="135">
        <v>1235.1099999999999</v>
      </c>
      <c r="W216" s="135">
        <v>1235.1099999999999</v>
      </c>
      <c r="X216" s="135">
        <v>1235.1099999999999</v>
      </c>
      <c r="Y216" s="135">
        <v>1235.1099999999999</v>
      </c>
      <c r="Z216" s="135">
        <v>1232.01</v>
      </c>
      <c r="AA216" s="135">
        <v>1228.29</v>
      </c>
      <c r="AB216" s="135">
        <v>1224.29</v>
      </c>
      <c r="AC216" s="135">
        <v>1238.7</v>
      </c>
      <c r="AD216" s="135">
        <v>1257.3499999999999</v>
      </c>
      <c r="AE216" s="135">
        <v>1310.3399999999999</v>
      </c>
      <c r="AF216" s="135">
        <v>1386.27</v>
      </c>
      <c r="AG216" s="135">
        <v>1445.2</v>
      </c>
      <c r="AH216" s="134">
        <v>1501.6399999999999</v>
      </c>
      <c r="AI216" s="134">
        <v>1591.59</v>
      </c>
      <c r="AJ216" s="134">
        <v>1660.24</v>
      </c>
      <c r="AK216" s="134">
        <v>1761.9</v>
      </c>
      <c r="AL216" s="134">
        <v>1865.41</v>
      </c>
      <c r="AM216" s="121"/>
    </row>
    <row r="217" spans="1:39" ht="16" x14ac:dyDescent="0.15">
      <c r="A217" s="126" t="s">
        <v>943</v>
      </c>
      <c r="B217" s="126" t="s">
        <v>944</v>
      </c>
      <c r="C217" s="126" t="s">
        <v>945</v>
      </c>
      <c r="D217" s="133" t="s">
        <v>94</v>
      </c>
      <c r="E217" s="126" t="s">
        <v>76</v>
      </c>
      <c r="F217" s="126" t="s">
        <v>56</v>
      </c>
      <c r="G217" s="134">
        <v>615.38</v>
      </c>
      <c r="H217" s="134">
        <v>650.25</v>
      </c>
      <c r="I217" s="134">
        <v>646.88</v>
      </c>
      <c r="J217" s="134">
        <v>689.63</v>
      </c>
      <c r="K217" s="134">
        <v>731.34</v>
      </c>
      <c r="L217" s="134">
        <v>822.38</v>
      </c>
      <c r="M217" s="134">
        <v>884.45</v>
      </c>
      <c r="N217" s="134">
        <v>940.39</v>
      </c>
      <c r="O217" s="134">
        <v>978.98</v>
      </c>
      <c r="P217" s="134">
        <v>1064.02</v>
      </c>
      <c r="Q217" s="134">
        <v>1167.1500000000001</v>
      </c>
      <c r="R217" s="134">
        <v>1232.26</v>
      </c>
      <c r="S217" s="134">
        <v>1272.46</v>
      </c>
      <c r="T217" s="134">
        <v>1334.51</v>
      </c>
      <c r="U217" s="135">
        <v>1406.25</v>
      </c>
      <c r="V217" s="135">
        <v>1457.95</v>
      </c>
      <c r="W217" s="135">
        <v>1510.01</v>
      </c>
      <c r="X217" s="135">
        <v>1522.64</v>
      </c>
      <c r="Y217" s="135">
        <v>1522.84</v>
      </c>
      <c r="Z217" s="135">
        <v>1526.58</v>
      </c>
      <c r="AA217" s="135">
        <v>1511.77</v>
      </c>
      <c r="AB217" s="135">
        <v>1540.7</v>
      </c>
      <c r="AC217" s="135">
        <v>1571.47</v>
      </c>
      <c r="AD217" s="135">
        <v>1625.29</v>
      </c>
      <c r="AE217" s="135">
        <v>1681.19</v>
      </c>
      <c r="AF217" s="135">
        <v>1775.2</v>
      </c>
      <c r="AG217" s="135">
        <v>1860.49</v>
      </c>
      <c r="AH217" s="134">
        <v>1931.09</v>
      </c>
      <c r="AI217" s="134">
        <v>2011.49</v>
      </c>
      <c r="AJ217" s="134">
        <v>2093.0100000000002</v>
      </c>
      <c r="AK217" s="134">
        <v>2204.91</v>
      </c>
      <c r="AL217" s="134">
        <v>2297.19</v>
      </c>
      <c r="AM217" s="121"/>
    </row>
    <row r="218" spans="1:39" ht="17" x14ac:dyDescent="0.15">
      <c r="A218" s="126" t="s">
        <v>946</v>
      </c>
      <c r="B218" s="126" t="s">
        <v>52</v>
      </c>
      <c r="C218" s="126" t="s">
        <v>947</v>
      </c>
      <c r="D218" s="133" t="s">
        <v>194</v>
      </c>
      <c r="E218" s="126" t="s">
        <v>76</v>
      </c>
      <c r="F218" s="126" t="s">
        <v>58</v>
      </c>
      <c r="G218" s="134">
        <v>682.88</v>
      </c>
      <c r="H218" s="134">
        <v>722.25</v>
      </c>
      <c r="I218" s="134">
        <v>747</v>
      </c>
      <c r="J218" s="134" t="s">
        <v>52</v>
      </c>
      <c r="K218" s="134" t="s">
        <v>52</v>
      </c>
      <c r="L218" s="134" t="s">
        <v>52</v>
      </c>
      <c r="M218" s="134" t="s">
        <v>52</v>
      </c>
      <c r="N218" s="134" t="s">
        <v>52</v>
      </c>
      <c r="O218" s="134" t="s">
        <v>52</v>
      </c>
      <c r="P218" s="134" t="s">
        <v>52</v>
      </c>
      <c r="Q218" s="134" t="s">
        <v>52</v>
      </c>
      <c r="R218" s="134" t="s">
        <v>52</v>
      </c>
      <c r="S218" s="134" t="s">
        <v>52</v>
      </c>
      <c r="T218" s="134" t="s">
        <v>52</v>
      </c>
      <c r="U218" s="135" t="s">
        <v>52</v>
      </c>
      <c r="V218" s="135" t="s">
        <v>52</v>
      </c>
      <c r="W218" s="135" t="s">
        <v>52</v>
      </c>
      <c r="X218" s="135" t="s">
        <v>52</v>
      </c>
      <c r="Y218" s="135" t="s">
        <v>52</v>
      </c>
      <c r="Z218" s="135" t="s">
        <v>52</v>
      </c>
      <c r="AA218" s="135" t="s">
        <v>52</v>
      </c>
      <c r="AB218" s="135" t="s">
        <v>52</v>
      </c>
      <c r="AC218" s="135" t="s">
        <v>52</v>
      </c>
      <c r="AD218" s="135" t="s">
        <v>52</v>
      </c>
      <c r="AE218" s="135" t="s">
        <v>52</v>
      </c>
      <c r="AF218" s="135" t="s">
        <v>52</v>
      </c>
      <c r="AG218" s="135" t="s">
        <v>52</v>
      </c>
      <c r="AH218" s="134" t="s">
        <v>52</v>
      </c>
      <c r="AI218" s="134" t="s">
        <v>52</v>
      </c>
      <c r="AJ218" s="134" t="s">
        <v>52</v>
      </c>
      <c r="AK218" s="134" t="s">
        <v>52</v>
      </c>
      <c r="AL218" s="134" t="s">
        <v>52</v>
      </c>
      <c r="AM218" s="121"/>
    </row>
    <row r="219" spans="1:39" ht="16" x14ac:dyDescent="0.15">
      <c r="A219" s="126" t="s">
        <v>948</v>
      </c>
      <c r="B219" s="126" t="s">
        <v>949</v>
      </c>
      <c r="C219" s="126" t="s">
        <v>950</v>
      </c>
      <c r="D219" s="133" t="s">
        <v>94</v>
      </c>
      <c r="E219" s="126" t="s">
        <v>74</v>
      </c>
      <c r="F219" s="126" t="s">
        <v>68</v>
      </c>
      <c r="G219" s="134">
        <v>600.75</v>
      </c>
      <c r="H219" s="134">
        <v>600.75</v>
      </c>
      <c r="I219" s="134">
        <v>614.25</v>
      </c>
      <c r="J219" s="134">
        <v>636.94000000000005</v>
      </c>
      <c r="K219" s="134">
        <v>674.49</v>
      </c>
      <c r="L219" s="134">
        <v>734.71</v>
      </c>
      <c r="M219" s="134">
        <v>768.49</v>
      </c>
      <c r="N219" s="134">
        <v>805.18</v>
      </c>
      <c r="O219" s="134">
        <v>844.6</v>
      </c>
      <c r="P219" s="134">
        <v>899.96</v>
      </c>
      <c r="Q219" s="134">
        <v>984.8</v>
      </c>
      <c r="R219" s="134">
        <v>1040.3900000000001</v>
      </c>
      <c r="S219" s="134">
        <v>1085.5999999999999</v>
      </c>
      <c r="T219" s="134">
        <v>1135.5999999999999</v>
      </c>
      <c r="U219" s="135">
        <v>1187.73</v>
      </c>
      <c r="V219" s="135">
        <v>1243.71</v>
      </c>
      <c r="W219" s="135">
        <v>1280.29</v>
      </c>
      <c r="X219" s="135">
        <v>1312.44</v>
      </c>
      <c r="Y219" s="135">
        <v>1312.47</v>
      </c>
      <c r="Z219" s="135">
        <v>1312.37</v>
      </c>
      <c r="AA219" s="135">
        <v>1323.69</v>
      </c>
      <c r="AB219" s="135">
        <v>1348.52</v>
      </c>
      <c r="AC219" s="135">
        <v>1375.48</v>
      </c>
      <c r="AD219" s="135">
        <v>1428.8000000000002</v>
      </c>
      <c r="AE219" s="135">
        <v>1496.3300000000002</v>
      </c>
      <c r="AF219" s="135">
        <v>1574.1000000000001</v>
      </c>
      <c r="AG219" s="135">
        <v>1653.6299999999999</v>
      </c>
      <c r="AH219" s="134">
        <v>1720.1399999999999</v>
      </c>
      <c r="AI219" s="134">
        <v>1808.77</v>
      </c>
      <c r="AJ219" s="134">
        <v>1869.3</v>
      </c>
      <c r="AK219" s="134">
        <v>1968.38</v>
      </c>
      <c r="AL219" s="134">
        <v>2066.2199999999998</v>
      </c>
      <c r="AM219" s="121"/>
    </row>
    <row r="220" spans="1:39" ht="17" x14ac:dyDescent="0.15">
      <c r="A220" s="126" t="s">
        <v>951</v>
      </c>
      <c r="B220" s="126" t="s">
        <v>52</v>
      </c>
      <c r="C220" s="126" t="s">
        <v>952</v>
      </c>
      <c r="D220" s="133" t="s">
        <v>194</v>
      </c>
      <c r="E220" s="126" t="s">
        <v>76</v>
      </c>
      <c r="F220" s="126" t="s">
        <v>60</v>
      </c>
      <c r="G220" s="134">
        <v>651.38</v>
      </c>
      <c r="H220" s="134">
        <v>664.88</v>
      </c>
      <c r="I220" s="134">
        <v>652.5</v>
      </c>
      <c r="J220" s="134">
        <v>686.41</v>
      </c>
      <c r="K220" s="134" t="s">
        <v>52</v>
      </c>
      <c r="L220" s="134" t="s">
        <v>52</v>
      </c>
      <c r="M220" s="134" t="s">
        <v>52</v>
      </c>
      <c r="N220" s="134" t="s">
        <v>52</v>
      </c>
      <c r="O220" s="134" t="s">
        <v>52</v>
      </c>
      <c r="P220" s="134" t="s">
        <v>52</v>
      </c>
      <c r="Q220" s="134" t="s">
        <v>52</v>
      </c>
      <c r="R220" s="134" t="s">
        <v>52</v>
      </c>
      <c r="S220" s="134" t="s">
        <v>52</v>
      </c>
      <c r="T220" s="134" t="s">
        <v>52</v>
      </c>
      <c r="U220" s="135" t="s">
        <v>52</v>
      </c>
      <c r="V220" s="135" t="s">
        <v>52</v>
      </c>
      <c r="W220" s="135" t="s">
        <v>52</v>
      </c>
      <c r="X220" s="135" t="s">
        <v>52</v>
      </c>
      <c r="Y220" s="135" t="s">
        <v>52</v>
      </c>
      <c r="Z220" s="135" t="s">
        <v>52</v>
      </c>
      <c r="AA220" s="135" t="s">
        <v>52</v>
      </c>
      <c r="AB220" s="135" t="s">
        <v>52</v>
      </c>
      <c r="AC220" s="135" t="s">
        <v>52</v>
      </c>
      <c r="AD220" s="135" t="s">
        <v>52</v>
      </c>
      <c r="AE220" s="135" t="s">
        <v>52</v>
      </c>
      <c r="AF220" s="135" t="s">
        <v>52</v>
      </c>
      <c r="AG220" s="135" t="s">
        <v>52</v>
      </c>
      <c r="AH220" s="134" t="s">
        <v>52</v>
      </c>
      <c r="AI220" s="134" t="s">
        <v>52</v>
      </c>
      <c r="AJ220" s="134" t="s">
        <v>52</v>
      </c>
      <c r="AK220" s="134" t="s">
        <v>52</v>
      </c>
      <c r="AL220" s="134" t="s">
        <v>52</v>
      </c>
      <c r="AM220" s="121"/>
    </row>
    <row r="221" spans="1:39" ht="16" x14ac:dyDescent="0.15">
      <c r="A221" s="126" t="s">
        <v>953</v>
      </c>
      <c r="B221" s="126" t="s">
        <v>954</v>
      </c>
      <c r="C221" s="126" t="s">
        <v>955</v>
      </c>
      <c r="D221" s="133" t="s">
        <v>94</v>
      </c>
      <c r="E221" s="126" t="s">
        <v>78</v>
      </c>
      <c r="F221" s="126" t="s">
        <v>60</v>
      </c>
      <c r="G221" s="134">
        <v>651.38</v>
      </c>
      <c r="H221" s="134">
        <v>664.88</v>
      </c>
      <c r="I221" s="134">
        <v>652.5</v>
      </c>
      <c r="J221" s="134">
        <v>686.41</v>
      </c>
      <c r="K221" s="134">
        <v>610.41999999999996</v>
      </c>
      <c r="L221" s="134">
        <v>764.61</v>
      </c>
      <c r="M221" s="134">
        <v>791.8</v>
      </c>
      <c r="N221" s="134">
        <v>873.48</v>
      </c>
      <c r="O221" s="134">
        <v>920.68</v>
      </c>
      <c r="P221" s="134">
        <v>985.16</v>
      </c>
      <c r="Q221" s="134">
        <v>1041.8900000000001</v>
      </c>
      <c r="R221" s="134">
        <v>1143.94</v>
      </c>
      <c r="S221" s="134">
        <v>1176.47</v>
      </c>
      <c r="T221" s="134">
        <v>1211.47</v>
      </c>
      <c r="U221" s="135">
        <v>1247.6500000000001</v>
      </c>
      <c r="V221" s="135">
        <v>1323.97</v>
      </c>
      <c r="W221" s="135">
        <v>1380.68</v>
      </c>
      <c r="X221" s="135">
        <v>1409.23</v>
      </c>
      <c r="Y221" s="135">
        <v>1409.23</v>
      </c>
      <c r="Z221" s="135">
        <v>1454.7</v>
      </c>
      <c r="AA221" s="135">
        <v>1483.9</v>
      </c>
      <c r="AB221" s="135">
        <v>1512.28</v>
      </c>
      <c r="AC221" s="135">
        <v>1542.38</v>
      </c>
      <c r="AD221" s="135">
        <v>1599.2099999999998</v>
      </c>
      <c r="AE221" s="135">
        <v>1671.76</v>
      </c>
      <c r="AF221" s="135">
        <v>1770.92</v>
      </c>
      <c r="AG221" s="135">
        <v>1842.0400000000002</v>
      </c>
      <c r="AH221" s="134">
        <v>1915.42</v>
      </c>
      <c r="AI221" s="134">
        <v>2012.44</v>
      </c>
      <c r="AJ221" s="134">
        <v>2078.2600000000002</v>
      </c>
      <c r="AK221" s="134">
        <v>2185.52</v>
      </c>
      <c r="AL221" s="134">
        <v>2292.5100000000002</v>
      </c>
      <c r="AM221" s="121"/>
    </row>
    <row r="222" spans="1:39" ht="17" x14ac:dyDescent="0.15">
      <c r="A222" s="126" t="s">
        <v>965</v>
      </c>
      <c r="B222" s="126" t="s">
        <v>52</v>
      </c>
      <c r="C222" s="126" t="s">
        <v>966</v>
      </c>
      <c r="D222" s="133" t="s">
        <v>194</v>
      </c>
      <c r="E222" s="126" t="s">
        <v>76</v>
      </c>
      <c r="F222" s="126" t="s">
        <v>70</v>
      </c>
      <c r="G222" s="134">
        <v>509.63</v>
      </c>
      <c r="H222" s="134">
        <v>546.75</v>
      </c>
      <c r="I222" s="134">
        <v>550.13</v>
      </c>
      <c r="J222" s="134">
        <v>564.95000000000005</v>
      </c>
      <c r="K222" s="134">
        <v>610.35</v>
      </c>
      <c r="L222" s="134" t="s">
        <v>52</v>
      </c>
      <c r="M222" s="134" t="s">
        <v>52</v>
      </c>
      <c r="N222" s="134" t="s">
        <v>52</v>
      </c>
      <c r="O222" s="134" t="s">
        <v>52</v>
      </c>
      <c r="P222" s="134" t="s">
        <v>52</v>
      </c>
      <c r="Q222" s="134" t="s">
        <v>52</v>
      </c>
      <c r="R222" s="134" t="s">
        <v>52</v>
      </c>
      <c r="S222" s="134" t="s">
        <v>52</v>
      </c>
      <c r="T222" s="134" t="s">
        <v>52</v>
      </c>
      <c r="U222" s="135" t="s">
        <v>52</v>
      </c>
      <c r="V222" s="135" t="s">
        <v>52</v>
      </c>
      <c r="W222" s="135" t="s">
        <v>52</v>
      </c>
      <c r="X222" s="135" t="s">
        <v>52</v>
      </c>
      <c r="Y222" s="135" t="s">
        <v>52</v>
      </c>
      <c r="Z222" s="135" t="s">
        <v>52</v>
      </c>
      <c r="AA222" s="135" t="s">
        <v>52</v>
      </c>
      <c r="AB222" s="135" t="s">
        <v>52</v>
      </c>
      <c r="AC222" s="135" t="s">
        <v>52</v>
      </c>
      <c r="AD222" s="135" t="s">
        <v>52</v>
      </c>
      <c r="AE222" s="135" t="s">
        <v>52</v>
      </c>
      <c r="AF222" s="135" t="s">
        <v>52</v>
      </c>
      <c r="AG222" s="135" t="s">
        <v>52</v>
      </c>
      <c r="AH222" s="134" t="s">
        <v>52</v>
      </c>
      <c r="AI222" s="134" t="s">
        <v>52</v>
      </c>
      <c r="AJ222" s="134" t="s">
        <v>52</v>
      </c>
      <c r="AK222" s="134" t="s">
        <v>52</v>
      </c>
      <c r="AL222" s="134" t="s">
        <v>52</v>
      </c>
      <c r="AM222" s="121"/>
    </row>
    <row r="223" spans="1:39" ht="16" x14ac:dyDescent="0.15">
      <c r="A223" s="126" t="s">
        <v>967</v>
      </c>
      <c r="B223" s="126" t="s">
        <v>968</v>
      </c>
      <c r="C223" s="126" t="s">
        <v>969</v>
      </c>
      <c r="D223" s="133" t="s">
        <v>94</v>
      </c>
      <c r="E223" s="126" t="s">
        <v>76</v>
      </c>
      <c r="F223" s="126" t="s">
        <v>66</v>
      </c>
      <c r="G223" s="134">
        <v>541.13</v>
      </c>
      <c r="H223" s="134">
        <v>576</v>
      </c>
      <c r="I223" s="134">
        <v>574.88</v>
      </c>
      <c r="J223" s="134">
        <v>633.13</v>
      </c>
      <c r="K223" s="134">
        <v>686.73</v>
      </c>
      <c r="L223" s="134">
        <v>753.54</v>
      </c>
      <c r="M223" s="134">
        <v>811.45</v>
      </c>
      <c r="N223" s="134">
        <v>878.66</v>
      </c>
      <c r="O223" s="134">
        <v>956.16</v>
      </c>
      <c r="P223" s="134">
        <v>1020.35</v>
      </c>
      <c r="Q223" s="134">
        <v>1217.29</v>
      </c>
      <c r="R223" s="134">
        <v>1291.6400000000001</v>
      </c>
      <c r="S223" s="134">
        <v>1349.77</v>
      </c>
      <c r="T223" s="134">
        <v>1414.79</v>
      </c>
      <c r="U223" s="135">
        <v>1479.41</v>
      </c>
      <c r="V223" s="135">
        <v>1541.1</v>
      </c>
      <c r="W223" s="135">
        <v>1597.89</v>
      </c>
      <c r="X223" s="135">
        <v>1642.84</v>
      </c>
      <c r="Y223" s="135">
        <v>1642.87</v>
      </c>
      <c r="Z223" s="135">
        <v>1644.88</v>
      </c>
      <c r="AA223" s="135">
        <v>1645.22</v>
      </c>
      <c r="AB223" s="135">
        <v>1675.96</v>
      </c>
      <c r="AC223" s="135">
        <v>1702.11</v>
      </c>
      <c r="AD223" s="135">
        <v>1763.9300000000003</v>
      </c>
      <c r="AE223" s="135">
        <v>1841.9</v>
      </c>
      <c r="AF223" s="135">
        <v>1944.25</v>
      </c>
      <c r="AG223" s="135">
        <v>2024.3200000000002</v>
      </c>
      <c r="AH223" s="134">
        <v>2111.04</v>
      </c>
      <c r="AI223" s="134">
        <v>2189.2199999999998</v>
      </c>
      <c r="AJ223" s="134">
        <v>2281.4299999999998</v>
      </c>
      <c r="AK223" s="134">
        <v>2388.17</v>
      </c>
      <c r="AL223" s="134">
        <v>2503.48</v>
      </c>
      <c r="AM223" s="121"/>
    </row>
    <row r="224" spans="1:39" ht="16" x14ac:dyDescent="0.15">
      <c r="A224" s="126" t="s">
        <v>970</v>
      </c>
      <c r="B224" s="126" t="s">
        <v>971</v>
      </c>
      <c r="C224" s="126" t="s">
        <v>972</v>
      </c>
      <c r="D224" s="133" t="s">
        <v>94</v>
      </c>
      <c r="E224" s="126" t="s">
        <v>401</v>
      </c>
      <c r="F224" s="126" t="s">
        <v>72</v>
      </c>
      <c r="G224" s="134">
        <v>516.38</v>
      </c>
      <c r="H224" s="134">
        <v>559.13</v>
      </c>
      <c r="I224" s="134">
        <v>596.25</v>
      </c>
      <c r="J224" s="134">
        <v>629.45000000000005</v>
      </c>
      <c r="K224" s="134">
        <v>657.71</v>
      </c>
      <c r="L224" s="134">
        <v>683.45</v>
      </c>
      <c r="M224" s="134">
        <v>727.87</v>
      </c>
      <c r="N224" s="134">
        <v>798.25</v>
      </c>
      <c r="O224" s="134">
        <v>876.77</v>
      </c>
      <c r="P224" s="134">
        <v>957.38</v>
      </c>
      <c r="Q224" s="134">
        <v>1081.55</v>
      </c>
      <c r="R224" s="134">
        <v>1141.29</v>
      </c>
      <c r="S224" s="134">
        <v>1198.72</v>
      </c>
      <c r="T224" s="134">
        <v>1256.31</v>
      </c>
      <c r="U224" s="135">
        <v>1295.77</v>
      </c>
      <c r="V224" s="135">
        <v>1326.51</v>
      </c>
      <c r="W224" s="135">
        <v>1351.93</v>
      </c>
      <c r="X224" s="135">
        <v>1351.93</v>
      </c>
      <c r="Y224" s="135">
        <v>1351.93</v>
      </c>
      <c r="Z224" s="135">
        <v>1348.83</v>
      </c>
      <c r="AA224" s="135">
        <v>1363.35</v>
      </c>
      <c r="AB224" s="135">
        <v>1359.35</v>
      </c>
      <c r="AC224" s="135">
        <v>1355.35</v>
      </c>
      <c r="AD224" s="135">
        <v>1378.66</v>
      </c>
      <c r="AE224" s="135">
        <v>1437.7</v>
      </c>
      <c r="AF224" s="135">
        <v>1498.1</v>
      </c>
      <c r="AG224" s="135">
        <v>1584.45</v>
      </c>
      <c r="AH224" s="134">
        <v>1646.4399999999998</v>
      </c>
      <c r="AI224" s="134">
        <v>1743.62</v>
      </c>
      <c r="AJ224" s="134">
        <v>1816.81</v>
      </c>
      <c r="AK224" s="134">
        <v>1926.27</v>
      </c>
      <c r="AL224" s="134">
        <v>2037.98</v>
      </c>
      <c r="AM224" s="121"/>
    </row>
    <row r="225" spans="1:39" ht="16" x14ac:dyDescent="0.15">
      <c r="A225" s="126" t="s">
        <v>973</v>
      </c>
      <c r="B225" s="126" t="s">
        <v>974</v>
      </c>
      <c r="C225" s="126" t="s">
        <v>975</v>
      </c>
      <c r="D225" s="133" t="s">
        <v>94</v>
      </c>
      <c r="E225" s="126" t="s">
        <v>76</v>
      </c>
      <c r="F225" s="126" t="s">
        <v>70</v>
      </c>
      <c r="G225" s="134">
        <v>506.25</v>
      </c>
      <c r="H225" s="134">
        <v>536.63</v>
      </c>
      <c r="I225" s="134">
        <v>553.5</v>
      </c>
      <c r="J225" s="134">
        <v>593.57000000000005</v>
      </c>
      <c r="K225" s="134">
        <v>631.85</v>
      </c>
      <c r="L225" s="134">
        <v>707.47</v>
      </c>
      <c r="M225" s="134">
        <v>766.23</v>
      </c>
      <c r="N225" s="134">
        <v>808.43</v>
      </c>
      <c r="O225" s="134">
        <v>881.49</v>
      </c>
      <c r="P225" s="134">
        <v>941.47</v>
      </c>
      <c r="Q225" s="134">
        <v>1077.05</v>
      </c>
      <c r="R225" s="134">
        <v>1155.4000000000001</v>
      </c>
      <c r="S225" s="134">
        <v>1208.06</v>
      </c>
      <c r="T225" s="134">
        <v>1269.97</v>
      </c>
      <c r="U225" s="135">
        <v>1331.46</v>
      </c>
      <c r="V225" s="135">
        <v>1384.81</v>
      </c>
      <c r="W225" s="135">
        <v>1422.24</v>
      </c>
      <c r="X225" s="135">
        <v>1452.98</v>
      </c>
      <c r="Y225" s="135">
        <v>1453.31</v>
      </c>
      <c r="Z225" s="135">
        <v>1458.51</v>
      </c>
      <c r="AA225" s="135">
        <v>1459.59</v>
      </c>
      <c r="AB225" s="135">
        <v>1463.32</v>
      </c>
      <c r="AC225" s="135">
        <v>1487.67</v>
      </c>
      <c r="AD225" s="135">
        <v>1539</v>
      </c>
      <c r="AE225" s="135">
        <v>1604.32</v>
      </c>
      <c r="AF225" s="135">
        <v>1693.4499999999998</v>
      </c>
      <c r="AG225" s="135">
        <v>1762.55</v>
      </c>
      <c r="AH225" s="134">
        <v>1829.53</v>
      </c>
      <c r="AI225" s="134">
        <v>1915.61</v>
      </c>
      <c r="AJ225" s="134">
        <v>1971.63</v>
      </c>
      <c r="AK225" s="134">
        <v>2057.7600000000002</v>
      </c>
      <c r="AL225" s="134">
        <v>2155.1999999999998</v>
      </c>
      <c r="AM225" s="121"/>
    </row>
    <row r="226" spans="1:39" ht="16" x14ac:dyDescent="0.15">
      <c r="A226" s="126" t="s">
        <v>976</v>
      </c>
      <c r="B226" s="126" t="s">
        <v>977</v>
      </c>
      <c r="C226" s="126" t="s">
        <v>978</v>
      </c>
      <c r="D226" s="133" t="s">
        <v>94</v>
      </c>
      <c r="E226" s="126" t="s">
        <v>76</v>
      </c>
      <c r="F226" s="126" t="s">
        <v>60</v>
      </c>
      <c r="G226" s="134">
        <v>525.38</v>
      </c>
      <c r="H226" s="134">
        <v>564.75</v>
      </c>
      <c r="I226" s="134">
        <v>596.25</v>
      </c>
      <c r="J226" s="134">
        <v>625.16999999999996</v>
      </c>
      <c r="K226" s="134">
        <v>656.01</v>
      </c>
      <c r="L226" s="134">
        <v>750.24</v>
      </c>
      <c r="M226" s="134">
        <v>800.67</v>
      </c>
      <c r="N226" s="134">
        <v>851.85</v>
      </c>
      <c r="O226" s="134">
        <v>901.53</v>
      </c>
      <c r="P226" s="134">
        <v>989.28</v>
      </c>
      <c r="Q226" s="134">
        <v>1085.22</v>
      </c>
      <c r="R226" s="134">
        <v>1153.6199999999999</v>
      </c>
      <c r="S226" s="134">
        <v>1211.94</v>
      </c>
      <c r="T226" s="134">
        <v>1272.33</v>
      </c>
      <c r="U226" s="135">
        <v>1331.01</v>
      </c>
      <c r="V226" s="135">
        <v>1409.31</v>
      </c>
      <c r="W226" s="135">
        <v>1444.23</v>
      </c>
      <c r="X226" s="135">
        <v>1481.22</v>
      </c>
      <c r="Y226" s="135">
        <v>1481.22</v>
      </c>
      <c r="Z226" s="135">
        <v>1488.33</v>
      </c>
      <c r="AA226" s="135">
        <v>1496.52</v>
      </c>
      <c r="AB226" s="135">
        <v>1504.62</v>
      </c>
      <c r="AC226" s="135">
        <v>1533.33</v>
      </c>
      <c r="AD226" s="135">
        <v>1584.86</v>
      </c>
      <c r="AE226" s="135">
        <v>1638.2700000000002</v>
      </c>
      <c r="AF226" s="135">
        <v>1715.94</v>
      </c>
      <c r="AG226" s="135">
        <v>1808.6400000000003</v>
      </c>
      <c r="AH226" s="134">
        <v>1869.0299999999997</v>
      </c>
      <c r="AI226" s="134">
        <v>1915.86</v>
      </c>
      <c r="AJ226" s="134">
        <v>1999.26</v>
      </c>
      <c r="AK226" s="134">
        <v>2094.12</v>
      </c>
      <c r="AL226" s="134">
        <v>2190.87</v>
      </c>
      <c r="AM226" s="121"/>
    </row>
    <row r="227" spans="1:39" ht="16" x14ac:dyDescent="0.15">
      <c r="A227" s="126" t="s">
        <v>985</v>
      </c>
      <c r="B227" s="126" t="s">
        <v>986</v>
      </c>
      <c r="C227" s="126" t="s">
        <v>987</v>
      </c>
      <c r="D227" s="133" t="s">
        <v>94</v>
      </c>
      <c r="E227" s="126" t="s">
        <v>74</v>
      </c>
      <c r="F227" s="126" t="s">
        <v>56</v>
      </c>
      <c r="G227" s="134">
        <v>725.63</v>
      </c>
      <c r="H227" s="134">
        <v>866.25</v>
      </c>
      <c r="I227" s="134">
        <v>963</v>
      </c>
      <c r="J227" s="134">
        <v>1006.46</v>
      </c>
      <c r="K227" s="134">
        <v>1110.6600000000001</v>
      </c>
      <c r="L227" s="134">
        <v>1171.54</v>
      </c>
      <c r="M227" s="134">
        <v>1171.54</v>
      </c>
      <c r="N227" s="134">
        <v>1171.54</v>
      </c>
      <c r="O227" s="134">
        <v>1171.54</v>
      </c>
      <c r="P227" s="134">
        <v>1136.3900000000001</v>
      </c>
      <c r="Q227" s="134">
        <v>1180.8699999999999</v>
      </c>
      <c r="R227" s="134">
        <v>1222.8</v>
      </c>
      <c r="S227" s="134">
        <v>1282.04</v>
      </c>
      <c r="T227" s="134">
        <v>1328.59</v>
      </c>
      <c r="U227" s="135">
        <v>1379.19</v>
      </c>
      <c r="V227" s="135">
        <v>1446.38</v>
      </c>
      <c r="W227" s="135">
        <v>1511.12</v>
      </c>
      <c r="X227" s="135">
        <v>1519.14</v>
      </c>
      <c r="Y227" s="135">
        <v>1519.14</v>
      </c>
      <c r="Z227" s="135">
        <v>1526.12</v>
      </c>
      <c r="AA227" s="135">
        <v>1553.36</v>
      </c>
      <c r="AB227" s="135">
        <v>1584.22</v>
      </c>
      <c r="AC227" s="135">
        <v>1615.68</v>
      </c>
      <c r="AD227" s="135">
        <v>1675.46</v>
      </c>
      <c r="AE227" s="135">
        <v>1751.9199999999998</v>
      </c>
      <c r="AF227" s="135">
        <v>1856.69</v>
      </c>
      <c r="AG227" s="135">
        <v>1949.87</v>
      </c>
      <c r="AH227" s="134">
        <v>2027.2700000000002</v>
      </c>
      <c r="AI227" s="134">
        <v>2129.4899999999998</v>
      </c>
      <c r="AJ227" s="134">
        <v>2194.9699999999998</v>
      </c>
      <c r="AK227" s="134">
        <v>2307.5500000000002</v>
      </c>
      <c r="AL227" s="134">
        <v>2420.39</v>
      </c>
      <c r="AM227" s="121"/>
    </row>
    <row r="228" spans="1:39" ht="17" x14ac:dyDescent="0.15">
      <c r="A228" s="126" t="s">
        <v>991</v>
      </c>
      <c r="B228" s="126" t="s">
        <v>52</v>
      </c>
      <c r="C228" s="126" t="s">
        <v>992</v>
      </c>
      <c r="D228" s="133" t="s">
        <v>194</v>
      </c>
      <c r="E228" s="126" t="s">
        <v>76</v>
      </c>
      <c r="F228" s="126" t="s">
        <v>1828</v>
      </c>
      <c r="G228" s="134">
        <v>511.88</v>
      </c>
      <c r="H228" s="134">
        <v>668.25</v>
      </c>
      <c r="I228" s="134">
        <v>610.88</v>
      </c>
      <c r="J228" s="134">
        <v>650.64</v>
      </c>
      <c r="K228" s="134" t="s">
        <v>52</v>
      </c>
      <c r="L228" s="134" t="s">
        <v>52</v>
      </c>
      <c r="M228" s="134" t="s">
        <v>52</v>
      </c>
      <c r="N228" s="134" t="s">
        <v>52</v>
      </c>
      <c r="O228" s="134" t="s">
        <v>52</v>
      </c>
      <c r="P228" s="134" t="s">
        <v>52</v>
      </c>
      <c r="Q228" s="134" t="s">
        <v>52</v>
      </c>
      <c r="R228" s="134" t="s">
        <v>52</v>
      </c>
      <c r="S228" s="134" t="s">
        <v>52</v>
      </c>
      <c r="T228" s="134" t="s">
        <v>52</v>
      </c>
      <c r="U228" s="135" t="s">
        <v>52</v>
      </c>
      <c r="V228" s="135" t="s">
        <v>52</v>
      </c>
      <c r="W228" s="135" t="s">
        <v>52</v>
      </c>
      <c r="X228" s="135" t="s">
        <v>52</v>
      </c>
      <c r="Y228" s="135" t="s">
        <v>52</v>
      </c>
      <c r="Z228" s="135" t="s">
        <v>52</v>
      </c>
      <c r="AA228" s="135" t="s">
        <v>52</v>
      </c>
      <c r="AB228" s="135" t="s">
        <v>52</v>
      </c>
      <c r="AC228" s="135" t="s">
        <v>52</v>
      </c>
      <c r="AD228" s="135" t="s">
        <v>52</v>
      </c>
      <c r="AE228" s="135" t="s">
        <v>52</v>
      </c>
      <c r="AF228" s="135" t="s">
        <v>52</v>
      </c>
      <c r="AG228" s="135" t="s">
        <v>52</v>
      </c>
      <c r="AH228" s="134" t="s">
        <v>52</v>
      </c>
      <c r="AI228" s="134" t="s">
        <v>52</v>
      </c>
      <c r="AJ228" s="134" t="s">
        <v>52</v>
      </c>
      <c r="AK228" s="134" t="s">
        <v>52</v>
      </c>
      <c r="AL228" s="134" t="s">
        <v>52</v>
      </c>
      <c r="AM228" s="121"/>
    </row>
    <row r="229" spans="1:39" ht="16" x14ac:dyDescent="0.15">
      <c r="A229" s="126" t="s">
        <v>993</v>
      </c>
      <c r="B229" s="126" t="s">
        <v>994</v>
      </c>
      <c r="C229" s="126" t="s">
        <v>995</v>
      </c>
      <c r="D229" s="133" t="s">
        <v>94</v>
      </c>
      <c r="E229" s="126" t="s">
        <v>78</v>
      </c>
      <c r="F229" s="126" t="s">
        <v>1828</v>
      </c>
      <c r="G229" s="134">
        <v>511.88</v>
      </c>
      <c r="H229" s="134">
        <v>668.25</v>
      </c>
      <c r="I229" s="134">
        <v>610.88</v>
      </c>
      <c r="J229" s="134">
        <v>650.64</v>
      </c>
      <c r="K229" s="134">
        <v>602.27</v>
      </c>
      <c r="L229" s="134">
        <v>653.98</v>
      </c>
      <c r="M229" s="134">
        <v>706.81</v>
      </c>
      <c r="N229" s="134">
        <v>760.81</v>
      </c>
      <c r="O229" s="134">
        <v>805.14</v>
      </c>
      <c r="P229" s="134">
        <v>921.96</v>
      </c>
      <c r="Q229" s="134">
        <v>989.87</v>
      </c>
      <c r="R229" s="134">
        <v>1073.3499999999999</v>
      </c>
      <c r="S229" s="134">
        <v>1121.54</v>
      </c>
      <c r="T229" s="134">
        <v>1176.9100000000001</v>
      </c>
      <c r="U229" s="135">
        <v>1233.9100000000001</v>
      </c>
      <c r="V229" s="135">
        <v>1293.29</v>
      </c>
      <c r="W229" s="135">
        <v>1344.31</v>
      </c>
      <c r="X229" s="135">
        <v>1371.1</v>
      </c>
      <c r="Y229" s="135">
        <v>1371.1</v>
      </c>
      <c r="Z229" s="135">
        <v>1417.82</v>
      </c>
      <c r="AA229" s="135">
        <v>1446.16</v>
      </c>
      <c r="AB229" s="135">
        <v>1469.03</v>
      </c>
      <c r="AC229" s="135">
        <v>1492.27</v>
      </c>
      <c r="AD229" s="135">
        <v>1546.34</v>
      </c>
      <c r="AE229" s="135">
        <v>1614.8799999999999</v>
      </c>
      <c r="AF229" s="135">
        <v>1708.9799999999998</v>
      </c>
      <c r="AG229" s="135">
        <v>1778.76</v>
      </c>
      <c r="AH229" s="134">
        <v>1849.7</v>
      </c>
      <c r="AI229" s="134">
        <v>1943.41</v>
      </c>
      <c r="AJ229" s="134">
        <v>2003.71</v>
      </c>
      <c r="AK229" s="134">
        <v>2106.64</v>
      </c>
      <c r="AL229" s="134">
        <v>2210</v>
      </c>
      <c r="AM229" s="121"/>
    </row>
    <row r="230" spans="1:39" ht="17" x14ac:dyDescent="0.15">
      <c r="A230" s="126" t="s">
        <v>996</v>
      </c>
      <c r="B230" s="126" t="s">
        <v>997</v>
      </c>
      <c r="C230" s="126" t="s">
        <v>998</v>
      </c>
      <c r="D230" s="133" t="s">
        <v>194</v>
      </c>
      <c r="E230" s="126" t="s">
        <v>76</v>
      </c>
      <c r="F230" s="126" t="s">
        <v>56</v>
      </c>
      <c r="G230" s="134">
        <v>588.38</v>
      </c>
      <c r="H230" s="134">
        <v>610.88</v>
      </c>
      <c r="I230" s="134">
        <v>644.63</v>
      </c>
      <c r="J230" s="134">
        <v>669.95</v>
      </c>
      <c r="K230" s="134">
        <v>704.3</v>
      </c>
      <c r="L230" s="134">
        <v>821.15</v>
      </c>
      <c r="M230" s="134">
        <v>858.01</v>
      </c>
      <c r="N230" s="134">
        <v>910.01</v>
      </c>
      <c r="O230" s="134">
        <v>965.96</v>
      </c>
      <c r="P230" s="134">
        <v>1017.74</v>
      </c>
      <c r="Q230" s="134">
        <v>1125.8699999999999</v>
      </c>
      <c r="R230" s="134">
        <v>1188.6400000000001</v>
      </c>
      <c r="S230" s="134">
        <v>1227.33</v>
      </c>
      <c r="T230" s="134">
        <v>1285.95</v>
      </c>
      <c r="U230" s="135">
        <v>1344.69</v>
      </c>
      <c r="V230" s="135">
        <v>1405.66</v>
      </c>
      <c r="W230" s="135" t="s">
        <v>52</v>
      </c>
      <c r="X230" s="135" t="s">
        <v>52</v>
      </c>
      <c r="Y230" s="135" t="s">
        <v>52</v>
      </c>
      <c r="Z230" s="135" t="s">
        <v>52</v>
      </c>
      <c r="AA230" s="135" t="s">
        <v>52</v>
      </c>
      <c r="AB230" s="135" t="s">
        <v>52</v>
      </c>
      <c r="AC230" s="135" t="s">
        <v>52</v>
      </c>
      <c r="AD230" s="135" t="s">
        <v>52</v>
      </c>
      <c r="AE230" s="135" t="s">
        <v>52</v>
      </c>
      <c r="AF230" s="135" t="s">
        <v>52</v>
      </c>
      <c r="AG230" s="135" t="s">
        <v>52</v>
      </c>
      <c r="AH230" s="134" t="s">
        <v>52</v>
      </c>
      <c r="AI230" s="134" t="s">
        <v>52</v>
      </c>
      <c r="AJ230" s="134" t="s">
        <v>52</v>
      </c>
      <c r="AK230" s="134" t="s">
        <v>52</v>
      </c>
      <c r="AL230" s="134" t="s">
        <v>52</v>
      </c>
      <c r="AM230" s="121"/>
    </row>
    <row r="231" spans="1:39" ht="16" x14ac:dyDescent="0.15">
      <c r="A231" s="126" t="s">
        <v>999</v>
      </c>
      <c r="B231" s="126" t="s">
        <v>1000</v>
      </c>
      <c r="C231" s="126" t="s">
        <v>1001</v>
      </c>
      <c r="D231" s="133" t="s">
        <v>94</v>
      </c>
      <c r="E231" s="126" t="s">
        <v>76</v>
      </c>
      <c r="F231" s="126" t="s">
        <v>66</v>
      </c>
      <c r="G231" s="134">
        <v>546.75</v>
      </c>
      <c r="H231" s="134">
        <v>577.13</v>
      </c>
      <c r="I231" s="134">
        <v>604.13</v>
      </c>
      <c r="J231" s="134">
        <v>634.41</v>
      </c>
      <c r="K231" s="134">
        <v>670.8</v>
      </c>
      <c r="L231" s="134">
        <v>737.67</v>
      </c>
      <c r="M231" s="134">
        <v>797.2</v>
      </c>
      <c r="N231" s="134">
        <v>857.88</v>
      </c>
      <c r="O231" s="134">
        <v>910.74</v>
      </c>
      <c r="P231" s="134">
        <v>999.78</v>
      </c>
      <c r="Q231" s="134">
        <v>1130.68</v>
      </c>
      <c r="R231" s="134">
        <v>1197.51</v>
      </c>
      <c r="S231" s="134">
        <v>1245.44</v>
      </c>
      <c r="T231" s="134">
        <v>1303.8</v>
      </c>
      <c r="U231" s="135">
        <v>1363.35</v>
      </c>
      <c r="V231" s="135">
        <v>1416.24</v>
      </c>
      <c r="W231" s="135">
        <v>1459.29</v>
      </c>
      <c r="X231" s="135">
        <v>1492.96</v>
      </c>
      <c r="Y231" s="135">
        <v>1494.11</v>
      </c>
      <c r="Z231" s="135">
        <v>1495.1</v>
      </c>
      <c r="AA231" s="135">
        <v>1505.35</v>
      </c>
      <c r="AB231" s="135">
        <v>1536.49</v>
      </c>
      <c r="AC231" s="135">
        <v>1567.97</v>
      </c>
      <c r="AD231" s="135">
        <v>1623.97</v>
      </c>
      <c r="AE231" s="135">
        <v>1682.96</v>
      </c>
      <c r="AF231" s="135">
        <v>1764.97</v>
      </c>
      <c r="AG231" s="135">
        <v>1862.0000000000002</v>
      </c>
      <c r="AH231" s="134">
        <v>1932.91</v>
      </c>
      <c r="AI231" s="134">
        <v>2023.88</v>
      </c>
      <c r="AJ231" s="134">
        <v>2085.09</v>
      </c>
      <c r="AK231" s="134">
        <v>2189.62</v>
      </c>
      <c r="AL231" s="134">
        <v>2292.9299999999998</v>
      </c>
      <c r="AM231" s="121"/>
    </row>
    <row r="232" spans="1:39" ht="16" x14ac:dyDescent="0.15">
      <c r="A232" s="126" t="s">
        <v>1002</v>
      </c>
      <c r="B232" s="126" t="s">
        <v>1003</v>
      </c>
      <c r="C232" s="126" t="s">
        <v>1004</v>
      </c>
      <c r="D232" s="133" t="s">
        <v>94</v>
      </c>
      <c r="E232" s="126" t="s">
        <v>76</v>
      </c>
      <c r="F232" s="126" t="s">
        <v>1828</v>
      </c>
      <c r="G232" s="134">
        <v>516.38</v>
      </c>
      <c r="H232" s="134">
        <v>524.25</v>
      </c>
      <c r="I232" s="134">
        <v>544.5</v>
      </c>
      <c r="J232" s="134">
        <v>581.46</v>
      </c>
      <c r="K232" s="134">
        <v>621.61</v>
      </c>
      <c r="L232" s="134">
        <v>717.1</v>
      </c>
      <c r="M232" s="134">
        <v>764.42</v>
      </c>
      <c r="N232" s="134">
        <v>823.92</v>
      </c>
      <c r="O232" s="134">
        <v>885.64</v>
      </c>
      <c r="P232" s="134">
        <v>982.54</v>
      </c>
      <c r="Q232" s="134">
        <v>1141.18</v>
      </c>
      <c r="R232" s="134">
        <v>1215.27</v>
      </c>
      <c r="S232" s="134">
        <v>1258.23</v>
      </c>
      <c r="T232" s="134">
        <v>1316.89</v>
      </c>
      <c r="U232" s="135">
        <v>1374.74</v>
      </c>
      <c r="V232" s="135">
        <v>1434.43</v>
      </c>
      <c r="W232" s="135">
        <v>1465.06</v>
      </c>
      <c r="X232" s="135">
        <v>1494.98</v>
      </c>
      <c r="Y232" s="135">
        <v>1494.95</v>
      </c>
      <c r="Z232" s="135">
        <v>1502.35</v>
      </c>
      <c r="AA232" s="135">
        <v>1510.41</v>
      </c>
      <c r="AB232" s="135">
        <v>1518.48</v>
      </c>
      <c r="AC232" s="135">
        <v>1525.8100000000002</v>
      </c>
      <c r="AD232" s="135">
        <v>1586.0400000000002</v>
      </c>
      <c r="AE232" s="135">
        <v>1635.11</v>
      </c>
      <c r="AF232" s="135">
        <v>1713.46</v>
      </c>
      <c r="AG232" s="135">
        <v>1792.88</v>
      </c>
      <c r="AH232" s="134">
        <v>1858.2900000000002</v>
      </c>
      <c r="AI232" s="134">
        <v>1893.67</v>
      </c>
      <c r="AJ232" s="134">
        <v>1970.19</v>
      </c>
      <c r="AK232" s="134">
        <v>2046.51</v>
      </c>
      <c r="AL232" s="134">
        <v>2144.73</v>
      </c>
      <c r="AM232" s="121"/>
    </row>
    <row r="233" spans="1:39" ht="16" x14ac:dyDescent="0.15">
      <c r="A233" s="126" t="s">
        <v>1005</v>
      </c>
      <c r="B233" s="126" t="s">
        <v>1006</v>
      </c>
      <c r="C233" s="126" t="s">
        <v>1007</v>
      </c>
      <c r="D233" s="133" t="s">
        <v>94</v>
      </c>
      <c r="E233" s="126" t="s">
        <v>76</v>
      </c>
      <c r="F233" s="126" t="s">
        <v>70</v>
      </c>
      <c r="G233" s="134">
        <v>526.5</v>
      </c>
      <c r="H233" s="134">
        <v>517.5</v>
      </c>
      <c r="I233" s="134">
        <v>497.25</v>
      </c>
      <c r="J233" s="134">
        <v>573.04999999999995</v>
      </c>
      <c r="K233" s="134">
        <v>604.38</v>
      </c>
      <c r="L233" s="134">
        <v>667.14</v>
      </c>
      <c r="M233" s="134">
        <v>727.93</v>
      </c>
      <c r="N233" s="134">
        <v>801.53</v>
      </c>
      <c r="O233" s="134">
        <v>897.5</v>
      </c>
      <c r="P233" s="134">
        <v>985.89</v>
      </c>
      <c r="Q233" s="134">
        <v>1100.5899999999999</v>
      </c>
      <c r="R233" s="134">
        <v>1179.6199999999999</v>
      </c>
      <c r="S233" s="134">
        <v>1223.7</v>
      </c>
      <c r="T233" s="134">
        <v>1278.6300000000001</v>
      </c>
      <c r="U233" s="135">
        <v>1336.63</v>
      </c>
      <c r="V233" s="135">
        <v>1395.16</v>
      </c>
      <c r="W233" s="135">
        <v>1440.93</v>
      </c>
      <c r="X233" s="135">
        <v>1477.24</v>
      </c>
      <c r="Y233" s="135">
        <v>1478.01</v>
      </c>
      <c r="Z233" s="135">
        <v>1479.51</v>
      </c>
      <c r="AA233" s="135">
        <v>1482.46</v>
      </c>
      <c r="AB233" s="135">
        <v>1511.6</v>
      </c>
      <c r="AC233" s="135">
        <v>1538.44</v>
      </c>
      <c r="AD233" s="135">
        <v>1593.4899999999998</v>
      </c>
      <c r="AE233" s="135">
        <v>1638.2099999999998</v>
      </c>
      <c r="AF233" s="135">
        <v>1713.8600000000001</v>
      </c>
      <c r="AG233" s="135">
        <v>1790.78</v>
      </c>
      <c r="AH233" s="134">
        <v>1857.23</v>
      </c>
      <c r="AI233" s="134">
        <v>1913.19</v>
      </c>
      <c r="AJ233" s="134">
        <v>1983.9</v>
      </c>
      <c r="AK233" s="134">
        <v>2081.77</v>
      </c>
      <c r="AL233" s="134">
        <v>2180.73</v>
      </c>
      <c r="AM233" s="121"/>
    </row>
    <row r="234" spans="1:39" ht="16" x14ac:dyDescent="0.15">
      <c r="A234" s="126" t="s">
        <v>1008</v>
      </c>
      <c r="B234" s="126" t="s">
        <v>1009</v>
      </c>
      <c r="C234" s="126" t="s">
        <v>1010</v>
      </c>
      <c r="D234" s="133" t="s">
        <v>94</v>
      </c>
      <c r="E234" s="126" t="s">
        <v>74</v>
      </c>
      <c r="F234" s="126" t="s">
        <v>56</v>
      </c>
      <c r="G234" s="134">
        <v>738</v>
      </c>
      <c r="H234" s="134">
        <v>777.38</v>
      </c>
      <c r="I234" s="134">
        <v>789.75</v>
      </c>
      <c r="J234" s="134">
        <v>838.36</v>
      </c>
      <c r="K234" s="134">
        <v>897.98</v>
      </c>
      <c r="L234" s="134">
        <v>949.49</v>
      </c>
      <c r="M234" s="134">
        <v>987.28</v>
      </c>
      <c r="N234" s="134">
        <v>1006.04</v>
      </c>
      <c r="O234" s="134">
        <v>1027.42</v>
      </c>
      <c r="P234" s="134">
        <v>1051.79</v>
      </c>
      <c r="Q234" s="134">
        <v>1105.81</v>
      </c>
      <c r="R234" s="134">
        <v>1133.1600000000001</v>
      </c>
      <c r="S234" s="134">
        <v>1166.92</v>
      </c>
      <c r="T234" s="134">
        <v>1199.25</v>
      </c>
      <c r="U234" s="135">
        <v>1234.53</v>
      </c>
      <c r="V234" s="135">
        <v>1271.68</v>
      </c>
      <c r="W234" s="135">
        <v>1315.64</v>
      </c>
      <c r="X234" s="135">
        <v>1326.99</v>
      </c>
      <c r="Y234" s="135">
        <v>1326.99</v>
      </c>
      <c r="Z234" s="135">
        <v>1326.99</v>
      </c>
      <c r="AA234" s="135">
        <v>1379.24</v>
      </c>
      <c r="AB234" s="135">
        <v>1382.21</v>
      </c>
      <c r="AC234" s="135">
        <v>1382.21</v>
      </c>
      <c r="AD234" s="135">
        <v>1435.12</v>
      </c>
      <c r="AE234" s="135">
        <v>1502.12</v>
      </c>
      <c r="AF234" s="135">
        <v>1566.79</v>
      </c>
      <c r="AG234" s="135">
        <v>1646.02</v>
      </c>
      <c r="AH234" s="134">
        <v>1724.71</v>
      </c>
      <c r="AI234" s="134">
        <v>1805.84</v>
      </c>
      <c r="AJ234" s="134">
        <v>1872.59</v>
      </c>
      <c r="AK234" s="134">
        <v>1969.5</v>
      </c>
      <c r="AL234" s="134">
        <v>2068.25</v>
      </c>
      <c r="AM234" s="121"/>
    </row>
    <row r="235" spans="1:39" ht="16" x14ac:dyDescent="0.15">
      <c r="A235" s="126" t="s">
        <v>1011</v>
      </c>
      <c r="B235" s="126" t="s">
        <v>1012</v>
      </c>
      <c r="C235" s="126" t="s">
        <v>1013</v>
      </c>
      <c r="D235" s="133" t="s">
        <v>94</v>
      </c>
      <c r="E235" s="126" t="s">
        <v>76</v>
      </c>
      <c r="F235" s="126" t="s">
        <v>60</v>
      </c>
      <c r="G235" s="134">
        <v>677.25</v>
      </c>
      <c r="H235" s="134">
        <v>667.13</v>
      </c>
      <c r="I235" s="134">
        <v>700.88</v>
      </c>
      <c r="J235" s="134">
        <v>693.2</v>
      </c>
      <c r="K235" s="134">
        <v>757.74</v>
      </c>
      <c r="L235" s="134">
        <v>836.49</v>
      </c>
      <c r="M235" s="134">
        <v>935.47</v>
      </c>
      <c r="N235" s="134">
        <v>990.98</v>
      </c>
      <c r="O235" s="134">
        <v>1055.72</v>
      </c>
      <c r="P235" s="134">
        <v>1147.8</v>
      </c>
      <c r="Q235" s="134">
        <v>1264.77</v>
      </c>
      <c r="R235" s="134">
        <v>1336.54</v>
      </c>
      <c r="S235" s="134">
        <v>1385.67</v>
      </c>
      <c r="T235" s="134">
        <v>1444.38</v>
      </c>
      <c r="U235" s="135">
        <v>1496.86</v>
      </c>
      <c r="V235" s="135">
        <v>1546.38</v>
      </c>
      <c r="W235" s="135">
        <v>1595.85</v>
      </c>
      <c r="X235" s="135">
        <v>1609.93</v>
      </c>
      <c r="Y235" s="135">
        <v>1609.91</v>
      </c>
      <c r="Z235" s="135">
        <v>1616.51</v>
      </c>
      <c r="AA235" s="135">
        <v>1619.68</v>
      </c>
      <c r="AB235" s="135">
        <v>1648.39</v>
      </c>
      <c r="AC235" s="135">
        <v>1677.34</v>
      </c>
      <c r="AD235" s="135">
        <v>1731.7900000000002</v>
      </c>
      <c r="AE235" s="135">
        <v>1798.5</v>
      </c>
      <c r="AF235" s="135">
        <v>1880.64</v>
      </c>
      <c r="AG235" s="135">
        <v>1963.4899999999998</v>
      </c>
      <c r="AH235" s="134">
        <v>2038.9299999999998</v>
      </c>
      <c r="AI235" s="134">
        <v>2106.33</v>
      </c>
      <c r="AJ235" s="134">
        <v>2181.06</v>
      </c>
      <c r="AK235" s="134">
        <v>2280.59</v>
      </c>
      <c r="AL235" s="134">
        <v>2385.7399999999998</v>
      </c>
      <c r="AM235" s="121"/>
    </row>
    <row r="236" spans="1:39" ht="17" x14ac:dyDescent="0.15">
      <c r="A236" s="126" t="s">
        <v>1014</v>
      </c>
      <c r="B236" s="126" t="s">
        <v>52</v>
      </c>
      <c r="C236" s="126" t="s">
        <v>1015</v>
      </c>
      <c r="D236" s="133" t="s">
        <v>194</v>
      </c>
      <c r="E236" s="126" t="s">
        <v>76</v>
      </c>
      <c r="F236" s="126" t="s">
        <v>66</v>
      </c>
      <c r="G236" s="134">
        <v>537.75</v>
      </c>
      <c r="H236" s="134" t="s">
        <v>52</v>
      </c>
      <c r="I236" s="134" t="s">
        <v>52</v>
      </c>
      <c r="J236" s="134" t="s">
        <v>52</v>
      </c>
      <c r="K236" s="134" t="s">
        <v>52</v>
      </c>
      <c r="L236" s="134" t="s">
        <v>52</v>
      </c>
      <c r="M236" s="134" t="s">
        <v>52</v>
      </c>
      <c r="N236" s="134" t="s">
        <v>52</v>
      </c>
      <c r="O236" s="134" t="s">
        <v>52</v>
      </c>
      <c r="P236" s="134" t="s">
        <v>52</v>
      </c>
      <c r="Q236" s="134" t="s">
        <v>52</v>
      </c>
      <c r="R236" s="134" t="s">
        <v>52</v>
      </c>
      <c r="S236" s="134" t="s">
        <v>52</v>
      </c>
      <c r="T236" s="134" t="s">
        <v>52</v>
      </c>
      <c r="U236" s="135" t="s">
        <v>52</v>
      </c>
      <c r="V236" s="135" t="s">
        <v>52</v>
      </c>
      <c r="W236" s="135" t="s">
        <v>52</v>
      </c>
      <c r="X236" s="135" t="s">
        <v>52</v>
      </c>
      <c r="Y236" s="135" t="s">
        <v>52</v>
      </c>
      <c r="Z236" s="135" t="s">
        <v>52</v>
      </c>
      <c r="AA236" s="135" t="s">
        <v>52</v>
      </c>
      <c r="AB236" s="135" t="s">
        <v>52</v>
      </c>
      <c r="AC236" s="135" t="s">
        <v>52</v>
      </c>
      <c r="AD236" s="135" t="s">
        <v>52</v>
      </c>
      <c r="AE236" s="135" t="s">
        <v>52</v>
      </c>
      <c r="AF236" s="135" t="s">
        <v>52</v>
      </c>
      <c r="AG236" s="135" t="s">
        <v>52</v>
      </c>
      <c r="AH236" s="134" t="s">
        <v>52</v>
      </c>
      <c r="AI236" s="134" t="s">
        <v>52</v>
      </c>
      <c r="AJ236" s="134" t="s">
        <v>52</v>
      </c>
      <c r="AK236" s="134" t="s">
        <v>52</v>
      </c>
      <c r="AL236" s="134" t="s">
        <v>52</v>
      </c>
      <c r="AM236" s="121"/>
    </row>
    <row r="237" spans="1:39" ht="16" x14ac:dyDescent="0.15">
      <c r="A237" s="126" t="s">
        <v>1016</v>
      </c>
      <c r="B237" s="126" t="s">
        <v>1017</v>
      </c>
      <c r="C237" s="126" t="s">
        <v>1018</v>
      </c>
      <c r="D237" s="133" t="s">
        <v>94</v>
      </c>
      <c r="E237" s="126" t="s">
        <v>78</v>
      </c>
      <c r="F237" s="126" t="s">
        <v>66</v>
      </c>
      <c r="G237" s="134" t="s">
        <v>52</v>
      </c>
      <c r="H237" s="134" t="s">
        <v>52</v>
      </c>
      <c r="I237" s="134" t="s">
        <v>52</v>
      </c>
      <c r="J237" s="134" t="s">
        <v>52</v>
      </c>
      <c r="K237" s="134" t="s">
        <v>52</v>
      </c>
      <c r="L237" s="134">
        <v>635.44000000000005</v>
      </c>
      <c r="M237" s="134">
        <v>670.47</v>
      </c>
      <c r="N237" s="134">
        <v>702.36</v>
      </c>
      <c r="O237" s="134">
        <v>746.52</v>
      </c>
      <c r="P237" s="134">
        <v>819</v>
      </c>
      <c r="Q237" s="134">
        <v>921.15</v>
      </c>
      <c r="R237" s="134">
        <v>1014.1</v>
      </c>
      <c r="S237" s="134">
        <v>1069.8699999999999</v>
      </c>
      <c r="T237" s="134">
        <v>1127.33</v>
      </c>
      <c r="U237" s="135">
        <v>1178.27</v>
      </c>
      <c r="V237" s="135">
        <v>1236.57</v>
      </c>
      <c r="W237" s="135">
        <v>1296.28</v>
      </c>
      <c r="X237" s="135">
        <v>1329.41</v>
      </c>
      <c r="Y237" s="135">
        <v>1329.65</v>
      </c>
      <c r="Z237" s="135">
        <v>1329.84</v>
      </c>
      <c r="AA237" s="135">
        <v>1355.43</v>
      </c>
      <c r="AB237" s="135">
        <v>1382.38</v>
      </c>
      <c r="AC237" s="135">
        <v>1409.83</v>
      </c>
      <c r="AD237" s="135">
        <v>1463.73</v>
      </c>
      <c r="AE237" s="135">
        <v>1532.05</v>
      </c>
      <c r="AF237" s="135">
        <v>1624.39</v>
      </c>
      <c r="AG237" s="135">
        <v>1692.01</v>
      </c>
      <c r="AH237" s="134">
        <v>1760.26</v>
      </c>
      <c r="AI237" s="134">
        <v>1850.45</v>
      </c>
      <c r="AJ237" s="134">
        <v>1908.64</v>
      </c>
      <c r="AK237" s="134">
        <v>2008.56</v>
      </c>
      <c r="AL237" s="134">
        <v>2108.35</v>
      </c>
      <c r="AM237" s="121"/>
    </row>
    <row r="238" spans="1:39" ht="16" x14ac:dyDescent="0.15">
      <c r="A238" s="126" t="s">
        <v>1019</v>
      </c>
      <c r="B238" s="126" t="s">
        <v>1020</v>
      </c>
      <c r="C238" s="126" t="s">
        <v>1021</v>
      </c>
      <c r="D238" s="133" t="s">
        <v>94</v>
      </c>
      <c r="E238" s="126" t="s">
        <v>76</v>
      </c>
      <c r="F238" s="126" t="s">
        <v>60</v>
      </c>
      <c r="G238" s="134">
        <v>505.13</v>
      </c>
      <c r="H238" s="134">
        <v>561.38</v>
      </c>
      <c r="I238" s="134">
        <v>594</v>
      </c>
      <c r="J238" s="134">
        <v>616.25</v>
      </c>
      <c r="K238" s="134">
        <v>702.13</v>
      </c>
      <c r="L238" s="134">
        <v>758.42</v>
      </c>
      <c r="M238" s="134">
        <v>799.22</v>
      </c>
      <c r="N238" s="134">
        <v>851.38</v>
      </c>
      <c r="O238" s="134">
        <v>906.63</v>
      </c>
      <c r="P238" s="134">
        <v>1007.92</v>
      </c>
      <c r="Q238" s="134">
        <v>1099.3599999999999</v>
      </c>
      <c r="R238" s="134">
        <v>1185.3800000000001</v>
      </c>
      <c r="S238" s="134">
        <v>1224.48</v>
      </c>
      <c r="T238" s="134">
        <v>1281.5899999999999</v>
      </c>
      <c r="U238" s="135">
        <v>1338.03</v>
      </c>
      <c r="V238" s="135">
        <v>1408.73</v>
      </c>
      <c r="W238" s="135">
        <v>1449.99</v>
      </c>
      <c r="X238" s="135">
        <v>1487.14</v>
      </c>
      <c r="Y238" s="135">
        <v>1487.37</v>
      </c>
      <c r="Z238" s="135">
        <v>1492.49</v>
      </c>
      <c r="AA238" s="135">
        <v>1500.41</v>
      </c>
      <c r="AB238" s="135">
        <v>1505.71</v>
      </c>
      <c r="AC238" s="135">
        <v>1535.1</v>
      </c>
      <c r="AD238" s="135">
        <v>1589.08</v>
      </c>
      <c r="AE238" s="135">
        <v>1645.28</v>
      </c>
      <c r="AF238" s="135">
        <v>1736.85</v>
      </c>
      <c r="AG238" s="135">
        <v>1819.3200000000002</v>
      </c>
      <c r="AH238" s="134">
        <v>1888</v>
      </c>
      <c r="AI238" s="134">
        <v>1976.52</v>
      </c>
      <c r="AJ238" s="134">
        <v>2040.05</v>
      </c>
      <c r="AK238" s="134">
        <v>2140.31</v>
      </c>
      <c r="AL238" s="134">
        <v>2241.2800000000002</v>
      </c>
      <c r="AM238" s="121"/>
    </row>
    <row r="239" spans="1:39" ht="16" x14ac:dyDescent="0.15">
      <c r="A239" s="126" t="s">
        <v>1022</v>
      </c>
      <c r="B239" s="126" t="s">
        <v>1023</v>
      </c>
      <c r="C239" s="126" t="s">
        <v>1024</v>
      </c>
      <c r="D239" s="133" t="s">
        <v>194</v>
      </c>
      <c r="E239" s="126" t="s">
        <v>76</v>
      </c>
      <c r="F239" s="126" t="s">
        <v>64</v>
      </c>
      <c r="G239" s="134">
        <v>541.13</v>
      </c>
      <c r="H239" s="134">
        <v>588.38</v>
      </c>
      <c r="I239" s="134">
        <v>594</v>
      </c>
      <c r="J239" s="134">
        <v>639.45000000000005</v>
      </c>
      <c r="K239" s="134">
        <v>666.22</v>
      </c>
      <c r="L239" s="134">
        <v>726.35</v>
      </c>
      <c r="M239" s="134">
        <v>779.02</v>
      </c>
      <c r="N239" s="134">
        <v>832.25</v>
      </c>
      <c r="O239" s="134">
        <v>886.92</v>
      </c>
      <c r="P239" s="134">
        <v>997.57</v>
      </c>
      <c r="Q239" s="134">
        <v>1125.1600000000001</v>
      </c>
      <c r="R239" s="134">
        <v>1192.0999999999999</v>
      </c>
      <c r="S239" s="134">
        <v>1234.96</v>
      </c>
      <c r="T239" s="134">
        <v>1293.8499999999999</v>
      </c>
      <c r="U239" s="135">
        <v>1357.43</v>
      </c>
      <c r="V239" s="135">
        <v>1409.44</v>
      </c>
      <c r="W239" s="135">
        <v>1451.5</v>
      </c>
      <c r="X239" s="135">
        <v>1463.86</v>
      </c>
      <c r="Y239" s="135">
        <v>1465.67</v>
      </c>
      <c r="Z239" s="135">
        <v>1473.29</v>
      </c>
      <c r="AA239" s="135">
        <v>1485.36</v>
      </c>
      <c r="AB239" s="135">
        <v>1490.91</v>
      </c>
      <c r="AC239" s="135">
        <v>1496.04</v>
      </c>
      <c r="AD239" s="135">
        <v>1566.8300000000002</v>
      </c>
      <c r="AE239" s="135">
        <v>1623.9999999999998</v>
      </c>
      <c r="AF239" s="135">
        <v>1716.81</v>
      </c>
      <c r="AG239" s="135">
        <v>1799.61</v>
      </c>
      <c r="AH239" s="134">
        <v>1881.99</v>
      </c>
      <c r="AI239" s="134">
        <v>1974.15</v>
      </c>
      <c r="AJ239" s="134">
        <v>2045.21</v>
      </c>
      <c r="AK239" s="134" t="s">
        <v>52</v>
      </c>
      <c r="AL239" s="134" t="s">
        <v>52</v>
      </c>
      <c r="AM239" s="121"/>
    </row>
    <row r="240" spans="1:39" ht="16" x14ac:dyDescent="0.15">
      <c r="A240" s="126" t="s">
        <v>1031</v>
      </c>
      <c r="B240" s="126" t="s">
        <v>1032</v>
      </c>
      <c r="C240" s="126" t="s">
        <v>1033</v>
      </c>
      <c r="D240" s="133" t="s">
        <v>94</v>
      </c>
      <c r="E240" s="126" t="s">
        <v>227</v>
      </c>
      <c r="F240" s="126" t="s">
        <v>72</v>
      </c>
      <c r="G240" s="134">
        <v>498.38</v>
      </c>
      <c r="H240" s="134">
        <v>497.25</v>
      </c>
      <c r="I240" s="134">
        <v>610.88</v>
      </c>
      <c r="J240" s="134">
        <v>646.65</v>
      </c>
      <c r="K240" s="134">
        <v>697.5</v>
      </c>
      <c r="L240" s="134">
        <v>749.64</v>
      </c>
      <c r="M240" s="134">
        <v>786.55</v>
      </c>
      <c r="N240" s="134">
        <v>866.69</v>
      </c>
      <c r="O240" s="134">
        <v>951.99</v>
      </c>
      <c r="P240" s="134">
        <v>1017.9</v>
      </c>
      <c r="Q240" s="134">
        <v>1143.57</v>
      </c>
      <c r="R240" s="134">
        <v>1209.44</v>
      </c>
      <c r="S240" s="134">
        <v>1247.0999999999999</v>
      </c>
      <c r="T240" s="134">
        <v>1305.8699999999999</v>
      </c>
      <c r="U240" s="135">
        <v>1357.68</v>
      </c>
      <c r="V240" s="135">
        <v>1404.7</v>
      </c>
      <c r="W240" s="135">
        <v>1432.16</v>
      </c>
      <c r="X240" s="135">
        <v>1416.39</v>
      </c>
      <c r="Y240" s="135">
        <v>1416.39</v>
      </c>
      <c r="Z240" s="135">
        <v>1413.28</v>
      </c>
      <c r="AA240" s="135">
        <v>1409.56</v>
      </c>
      <c r="AB240" s="135">
        <v>1405.56</v>
      </c>
      <c r="AC240" s="135">
        <v>1401.45</v>
      </c>
      <c r="AD240" s="135">
        <v>1382.45</v>
      </c>
      <c r="AE240" s="135">
        <v>1419.73</v>
      </c>
      <c r="AF240" s="135">
        <v>1468.06</v>
      </c>
      <c r="AG240" s="135">
        <v>1552.9</v>
      </c>
      <c r="AH240" s="134">
        <v>1613.6299999999999</v>
      </c>
      <c r="AI240" s="134">
        <v>1709.14</v>
      </c>
      <c r="AJ240" s="134">
        <v>1781.43</v>
      </c>
      <c r="AK240" s="134">
        <v>1889.27</v>
      </c>
      <c r="AL240" s="134">
        <v>1999.28</v>
      </c>
      <c r="AM240" s="121"/>
    </row>
    <row r="241" spans="1:39" ht="17" x14ac:dyDescent="0.15">
      <c r="A241" s="126" t="s">
        <v>1034</v>
      </c>
      <c r="B241" s="126" t="s">
        <v>1035</v>
      </c>
      <c r="C241" s="126" t="s">
        <v>1036</v>
      </c>
      <c r="D241" s="133" t="s">
        <v>194</v>
      </c>
      <c r="E241" s="126" t="s">
        <v>76</v>
      </c>
      <c r="F241" s="126" t="s">
        <v>1828</v>
      </c>
      <c r="G241" s="134">
        <v>511.88</v>
      </c>
      <c r="H241" s="134">
        <v>529.88</v>
      </c>
      <c r="I241" s="134">
        <v>551.25</v>
      </c>
      <c r="J241" s="134">
        <v>616.58000000000004</v>
      </c>
      <c r="K241" s="134">
        <v>738.75</v>
      </c>
      <c r="L241" s="134">
        <v>789.4</v>
      </c>
      <c r="M241" s="134">
        <v>858.81</v>
      </c>
      <c r="N241" s="134">
        <v>919.49</v>
      </c>
      <c r="O241" s="134">
        <v>969.4</v>
      </c>
      <c r="P241" s="134">
        <v>1061.23</v>
      </c>
      <c r="Q241" s="134">
        <v>1181.44</v>
      </c>
      <c r="R241" s="134">
        <v>1271.18</v>
      </c>
      <c r="S241" s="134">
        <v>1329.07</v>
      </c>
      <c r="T241" s="134">
        <v>1394.23</v>
      </c>
      <c r="U241" s="135">
        <v>1455.53</v>
      </c>
      <c r="V241" s="135">
        <v>1518.11</v>
      </c>
      <c r="W241" s="135" t="s">
        <v>52</v>
      </c>
      <c r="X241" s="135" t="s">
        <v>52</v>
      </c>
      <c r="Y241" s="135" t="s">
        <v>52</v>
      </c>
      <c r="Z241" s="135" t="s">
        <v>52</v>
      </c>
      <c r="AA241" s="135" t="s">
        <v>52</v>
      </c>
      <c r="AB241" s="135" t="s">
        <v>52</v>
      </c>
      <c r="AC241" s="135" t="s">
        <v>52</v>
      </c>
      <c r="AD241" s="135" t="s">
        <v>52</v>
      </c>
      <c r="AE241" s="135" t="s">
        <v>52</v>
      </c>
      <c r="AF241" s="135" t="s">
        <v>52</v>
      </c>
      <c r="AG241" s="135" t="s">
        <v>52</v>
      </c>
      <c r="AH241" s="134" t="s">
        <v>52</v>
      </c>
      <c r="AI241" s="134" t="s">
        <v>52</v>
      </c>
      <c r="AJ241" s="134" t="s">
        <v>52</v>
      </c>
      <c r="AK241" s="134" t="s">
        <v>52</v>
      </c>
      <c r="AL241" s="134" t="s">
        <v>52</v>
      </c>
      <c r="AM241" s="121"/>
    </row>
    <row r="242" spans="1:39" ht="16" x14ac:dyDescent="0.15">
      <c r="A242" s="126" t="s">
        <v>1037</v>
      </c>
      <c r="B242" s="126" t="s">
        <v>1038</v>
      </c>
      <c r="C242" s="126" t="s">
        <v>1039</v>
      </c>
      <c r="D242" s="133" t="s">
        <v>94</v>
      </c>
      <c r="E242" s="126" t="s">
        <v>76</v>
      </c>
      <c r="F242" s="126" t="s">
        <v>64</v>
      </c>
      <c r="G242" s="134">
        <v>543.38</v>
      </c>
      <c r="H242" s="134">
        <v>585</v>
      </c>
      <c r="I242" s="134">
        <v>579.38</v>
      </c>
      <c r="J242" s="134">
        <v>585.37</v>
      </c>
      <c r="K242" s="134">
        <v>640.28</v>
      </c>
      <c r="L242" s="134">
        <v>733.9</v>
      </c>
      <c r="M242" s="134">
        <v>794.16</v>
      </c>
      <c r="N242" s="134">
        <v>840.17</v>
      </c>
      <c r="O242" s="134">
        <v>898.27</v>
      </c>
      <c r="P242" s="134">
        <v>990.75</v>
      </c>
      <c r="Q242" s="134">
        <v>1174.45</v>
      </c>
      <c r="R242" s="134">
        <v>1240.01</v>
      </c>
      <c r="S242" s="134">
        <v>1287.8</v>
      </c>
      <c r="T242" s="134">
        <v>1349.09</v>
      </c>
      <c r="U242" s="135">
        <v>1413.03</v>
      </c>
      <c r="V242" s="135">
        <v>1475.5</v>
      </c>
      <c r="W242" s="135">
        <v>1522.31</v>
      </c>
      <c r="X242" s="135">
        <v>1558.55</v>
      </c>
      <c r="Y242" s="135">
        <v>1559.73</v>
      </c>
      <c r="Z242" s="135">
        <v>1565.76</v>
      </c>
      <c r="AA242" s="135">
        <v>1573.08</v>
      </c>
      <c r="AB242" s="135">
        <v>1601.62</v>
      </c>
      <c r="AC242" s="135">
        <v>1632.97</v>
      </c>
      <c r="AD242" s="135">
        <v>1694.9599999999998</v>
      </c>
      <c r="AE242" s="135">
        <v>1768.4099999999999</v>
      </c>
      <c r="AF242" s="135">
        <v>1855.77</v>
      </c>
      <c r="AG242" s="135">
        <v>1946.8999999999999</v>
      </c>
      <c r="AH242" s="134">
        <v>2021.45</v>
      </c>
      <c r="AI242" s="134">
        <v>2121.06</v>
      </c>
      <c r="AJ242" s="134">
        <v>2185.59</v>
      </c>
      <c r="AK242" s="134">
        <v>2295.3200000000002</v>
      </c>
      <c r="AL242" s="134">
        <v>2404.17</v>
      </c>
      <c r="AM242" s="121"/>
    </row>
    <row r="243" spans="1:39" ht="16" x14ac:dyDescent="0.15">
      <c r="A243" s="126" t="s">
        <v>1040</v>
      </c>
      <c r="B243" s="126" t="s">
        <v>1041</v>
      </c>
      <c r="C243" s="126" t="s">
        <v>1042</v>
      </c>
      <c r="D243" s="133" t="s">
        <v>94</v>
      </c>
      <c r="E243" s="126" t="s">
        <v>76</v>
      </c>
      <c r="F243" s="126" t="s">
        <v>1828</v>
      </c>
      <c r="G243" s="134">
        <v>482.63</v>
      </c>
      <c r="H243" s="134">
        <v>540</v>
      </c>
      <c r="I243" s="134">
        <v>560.25</v>
      </c>
      <c r="J243" s="134">
        <v>608.16999999999996</v>
      </c>
      <c r="K243" s="134">
        <v>651.16</v>
      </c>
      <c r="L243" s="134">
        <v>705.66</v>
      </c>
      <c r="M243" s="134">
        <v>759.59</v>
      </c>
      <c r="N243" s="134">
        <v>811.16</v>
      </c>
      <c r="O243" s="134">
        <v>864.94</v>
      </c>
      <c r="P243" s="134">
        <v>974.11</v>
      </c>
      <c r="Q243" s="134">
        <v>1150.75</v>
      </c>
      <c r="R243" s="134">
        <v>1204.72</v>
      </c>
      <c r="S243" s="134">
        <v>1241.3800000000001</v>
      </c>
      <c r="T243" s="134">
        <v>1296.75</v>
      </c>
      <c r="U243" s="135">
        <v>1354.63</v>
      </c>
      <c r="V243" s="135">
        <v>1415</v>
      </c>
      <c r="W243" s="135">
        <v>1453.92</v>
      </c>
      <c r="X243" s="135">
        <v>1490.66</v>
      </c>
      <c r="Y243" s="135">
        <v>1492.4</v>
      </c>
      <c r="Z243" s="135">
        <v>1500.1</v>
      </c>
      <c r="AA243" s="135">
        <v>1503.15</v>
      </c>
      <c r="AB243" s="135">
        <v>1506.68</v>
      </c>
      <c r="AC243" s="135">
        <v>1514.25</v>
      </c>
      <c r="AD243" s="135">
        <v>1546.04</v>
      </c>
      <c r="AE243" s="135">
        <v>1589.32</v>
      </c>
      <c r="AF243" s="135">
        <v>1664.36</v>
      </c>
      <c r="AG243" s="135">
        <v>1744.24</v>
      </c>
      <c r="AH243" s="134">
        <v>1811.78</v>
      </c>
      <c r="AI243" s="134">
        <v>1885.01</v>
      </c>
      <c r="AJ243" s="134">
        <v>1940.88</v>
      </c>
      <c r="AK243" s="134">
        <v>2016.68</v>
      </c>
      <c r="AL243" s="134">
        <v>2111.44</v>
      </c>
      <c r="AM243" s="121"/>
    </row>
    <row r="244" spans="1:39" ht="16" x14ac:dyDescent="0.15">
      <c r="A244" s="126" t="s">
        <v>1043</v>
      </c>
      <c r="B244" s="126" t="s">
        <v>1044</v>
      </c>
      <c r="C244" s="126" t="s">
        <v>1045</v>
      </c>
      <c r="D244" s="133" t="s">
        <v>94</v>
      </c>
      <c r="E244" s="126" t="s">
        <v>76</v>
      </c>
      <c r="F244" s="126" t="s">
        <v>66</v>
      </c>
      <c r="G244" s="134">
        <v>496.13</v>
      </c>
      <c r="H244" s="134">
        <v>536.63</v>
      </c>
      <c r="I244" s="134">
        <v>579.38</v>
      </c>
      <c r="J244" s="134">
        <v>613.70000000000005</v>
      </c>
      <c r="K244" s="134">
        <v>650.80999999999995</v>
      </c>
      <c r="L244" s="134">
        <v>715.39</v>
      </c>
      <c r="M244" s="134">
        <v>762.72</v>
      </c>
      <c r="N244" s="134">
        <v>803.17</v>
      </c>
      <c r="O244" s="134">
        <v>853.94</v>
      </c>
      <c r="P244" s="134">
        <v>938.13</v>
      </c>
      <c r="Q244" s="134">
        <v>1111.9100000000001</v>
      </c>
      <c r="R244" s="134">
        <v>1177.1300000000001</v>
      </c>
      <c r="S244" s="134">
        <v>1233.9000000000001</v>
      </c>
      <c r="T244" s="134">
        <v>1294.69</v>
      </c>
      <c r="U244" s="135">
        <v>1356.85</v>
      </c>
      <c r="V244" s="135">
        <v>1418.62</v>
      </c>
      <c r="W244" s="135">
        <v>1467.76</v>
      </c>
      <c r="X244" s="135">
        <v>1504.88</v>
      </c>
      <c r="Y244" s="135">
        <v>1504.92</v>
      </c>
      <c r="Z244" s="135">
        <v>1506.23</v>
      </c>
      <c r="AA244" s="135">
        <v>1507.87</v>
      </c>
      <c r="AB244" s="135">
        <v>1511.55</v>
      </c>
      <c r="AC244" s="135">
        <v>1515.34</v>
      </c>
      <c r="AD244" s="135">
        <v>1571.13</v>
      </c>
      <c r="AE244" s="135">
        <v>1629.08</v>
      </c>
      <c r="AF244" s="135">
        <v>1713.6100000000001</v>
      </c>
      <c r="AG244" s="135">
        <v>1808.3700000000001</v>
      </c>
      <c r="AH244" s="134">
        <v>1883.48</v>
      </c>
      <c r="AI244" s="134">
        <v>1975.94</v>
      </c>
      <c r="AJ244" s="134">
        <v>2038.26</v>
      </c>
      <c r="AK244" s="134">
        <v>2138.8000000000002</v>
      </c>
      <c r="AL244" s="134">
        <v>2245.92</v>
      </c>
      <c r="AM244" s="121"/>
    </row>
    <row r="245" spans="1:39" ht="17" x14ac:dyDescent="0.15">
      <c r="A245" s="129" t="s">
        <v>1046</v>
      </c>
      <c r="B245" s="126" t="s">
        <v>52</v>
      </c>
      <c r="C245" s="144" t="s">
        <v>1047</v>
      </c>
      <c r="D245" s="133" t="s">
        <v>194</v>
      </c>
      <c r="E245" s="126" t="s">
        <v>76</v>
      </c>
      <c r="F245" s="126" t="s">
        <v>58</v>
      </c>
      <c r="G245" s="134">
        <v>637.88</v>
      </c>
      <c r="H245" s="134">
        <v>725.63</v>
      </c>
      <c r="I245" s="134">
        <v>760.5</v>
      </c>
      <c r="J245" s="134" t="s">
        <v>52</v>
      </c>
      <c r="K245" s="134" t="s">
        <v>52</v>
      </c>
      <c r="L245" s="134" t="s">
        <v>52</v>
      </c>
      <c r="M245" s="134" t="s">
        <v>52</v>
      </c>
      <c r="N245" s="134" t="s">
        <v>52</v>
      </c>
      <c r="O245" s="134" t="s">
        <v>52</v>
      </c>
      <c r="P245" s="134" t="s">
        <v>52</v>
      </c>
      <c r="Q245" s="134" t="s">
        <v>52</v>
      </c>
      <c r="R245" s="134" t="s">
        <v>52</v>
      </c>
      <c r="S245" s="134" t="s">
        <v>52</v>
      </c>
      <c r="T245" s="134" t="s">
        <v>52</v>
      </c>
      <c r="U245" s="134" t="s">
        <v>52</v>
      </c>
      <c r="V245" s="134" t="s">
        <v>52</v>
      </c>
      <c r="W245" s="134" t="s">
        <v>52</v>
      </c>
      <c r="X245" s="135" t="s">
        <v>52</v>
      </c>
      <c r="Y245" s="135" t="s">
        <v>52</v>
      </c>
      <c r="Z245" s="135" t="s">
        <v>52</v>
      </c>
      <c r="AA245" s="135" t="s">
        <v>52</v>
      </c>
      <c r="AB245" s="135" t="s">
        <v>52</v>
      </c>
      <c r="AC245" s="135" t="s">
        <v>52</v>
      </c>
      <c r="AD245" s="135" t="s">
        <v>52</v>
      </c>
      <c r="AE245" s="135" t="s">
        <v>52</v>
      </c>
      <c r="AF245" s="135" t="s">
        <v>52</v>
      </c>
      <c r="AG245" s="135" t="s">
        <v>52</v>
      </c>
      <c r="AH245" s="134" t="s">
        <v>52</v>
      </c>
      <c r="AI245" s="134" t="s">
        <v>52</v>
      </c>
      <c r="AJ245" s="134" t="s">
        <v>52</v>
      </c>
      <c r="AK245" s="134" t="s">
        <v>52</v>
      </c>
      <c r="AL245" s="134" t="s">
        <v>52</v>
      </c>
      <c r="AM245" s="130"/>
    </row>
    <row r="246" spans="1:39" ht="16" x14ac:dyDescent="0.15">
      <c r="A246" s="126" t="s">
        <v>1048</v>
      </c>
      <c r="B246" s="126" t="s">
        <v>1049</v>
      </c>
      <c r="C246" s="126" t="s">
        <v>1050</v>
      </c>
      <c r="D246" s="133" t="s">
        <v>94</v>
      </c>
      <c r="E246" s="126" t="s">
        <v>78</v>
      </c>
      <c r="F246" s="126" t="s">
        <v>58</v>
      </c>
      <c r="G246" s="134">
        <v>637.88</v>
      </c>
      <c r="H246" s="134">
        <v>725.63</v>
      </c>
      <c r="I246" s="134">
        <v>760.5</v>
      </c>
      <c r="J246" s="134">
        <v>639.61</v>
      </c>
      <c r="K246" s="134">
        <v>712.02</v>
      </c>
      <c r="L246" s="134">
        <v>740.69</v>
      </c>
      <c r="M246" s="134">
        <v>806</v>
      </c>
      <c r="N246" s="134">
        <v>842.5</v>
      </c>
      <c r="O246" s="134">
        <v>880.23</v>
      </c>
      <c r="P246" s="134">
        <v>953.36</v>
      </c>
      <c r="Q246" s="134">
        <v>1085.73</v>
      </c>
      <c r="R246" s="134">
        <v>1173.04</v>
      </c>
      <c r="S246" s="134">
        <v>1229.6199999999999</v>
      </c>
      <c r="T246" s="134">
        <v>1287.68</v>
      </c>
      <c r="U246" s="135">
        <v>1336.84</v>
      </c>
      <c r="V246" s="135">
        <v>1410.35</v>
      </c>
      <c r="W246" s="135">
        <v>1475.24</v>
      </c>
      <c r="X246" s="135">
        <v>1513.79</v>
      </c>
      <c r="Y246" s="135">
        <v>1513.82</v>
      </c>
      <c r="Z246" s="135">
        <v>1566.42</v>
      </c>
      <c r="AA246" s="135">
        <v>1597.23</v>
      </c>
      <c r="AB246" s="135">
        <v>1626.76</v>
      </c>
      <c r="AC246" s="135">
        <v>1657.18</v>
      </c>
      <c r="AD246" s="135">
        <v>1717.5800000000002</v>
      </c>
      <c r="AE246" s="135">
        <v>1779.9399999999998</v>
      </c>
      <c r="AF246" s="135">
        <v>1868.53</v>
      </c>
      <c r="AG246" s="135">
        <v>1972.8899999999999</v>
      </c>
      <c r="AH246" s="134">
        <v>2050</v>
      </c>
      <c r="AI246" s="134">
        <v>2103.73</v>
      </c>
      <c r="AJ246" s="134">
        <v>2168.17</v>
      </c>
      <c r="AK246" s="134">
        <v>2260.41</v>
      </c>
      <c r="AL246" s="134">
        <v>2370.0100000000002</v>
      </c>
      <c r="AM246" s="121"/>
    </row>
    <row r="247" spans="1:39" ht="17" x14ac:dyDescent="0.15">
      <c r="A247" s="126" t="s">
        <v>1051</v>
      </c>
      <c r="B247" s="126" t="s">
        <v>52</v>
      </c>
      <c r="C247" s="126" t="s">
        <v>1052</v>
      </c>
      <c r="D247" s="133" t="s">
        <v>194</v>
      </c>
      <c r="E247" s="126" t="s">
        <v>76</v>
      </c>
      <c r="F247" s="126" t="s">
        <v>66</v>
      </c>
      <c r="G247" s="134">
        <v>580.5</v>
      </c>
      <c r="H247" s="134">
        <v>586.13</v>
      </c>
      <c r="I247" s="134">
        <v>621</v>
      </c>
      <c r="J247" s="134">
        <v>657.13</v>
      </c>
      <c r="K247" s="134" t="s">
        <v>52</v>
      </c>
      <c r="L247" s="134" t="s">
        <v>52</v>
      </c>
      <c r="M247" s="134" t="s">
        <v>52</v>
      </c>
      <c r="N247" s="134" t="s">
        <v>52</v>
      </c>
      <c r="O247" s="134" t="s">
        <v>52</v>
      </c>
      <c r="P247" s="134" t="s">
        <v>52</v>
      </c>
      <c r="Q247" s="134" t="s">
        <v>52</v>
      </c>
      <c r="R247" s="134" t="s">
        <v>52</v>
      </c>
      <c r="S247" s="134" t="s">
        <v>52</v>
      </c>
      <c r="T247" s="134" t="s">
        <v>52</v>
      </c>
      <c r="U247" s="135" t="s">
        <v>52</v>
      </c>
      <c r="V247" s="135" t="s">
        <v>52</v>
      </c>
      <c r="W247" s="135" t="s">
        <v>52</v>
      </c>
      <c r="X247" s="135" t="s">
        <v>52</v>
      </c>
      <c r="Y247" s="135" t="s">
        <v>52</v>
      </c>
      <c r="Z247" s="135" t="s">
        <v>52</v>
      </c>
      <c r="AA247" s="135" t="s">
        <v>52</v>
      </c>
      <c r="AB247" s="135" t="s">
        <v>52</v>
      </c>
      <c r="AC247" s="135" t="s">
        <v>52</v>
      </c>
      <c r="AD247" s="135" t="s">
        <v>52</v>
      </c>
      <c r="AE247" s="135" t="s">
        <v>52</v>
      </c>
      <c r="AF247" s="135" t="s">
        <v>52</v>
      </c>
      <c r="AG247" s="135" t="s">
        <v>52</v>
      </c>
      <c r="AH247" s="134" t="s">
        <v>52</v>
      </c>
      <c r="AI247" s="134" t="s">
        <v>52</v>
      </c>
      <c r="AJ247" s="134" t="s">
        <v>52</v>
      </c>
      <c r="AK247" s="134" t="s">
        <v>52</v>
      </c>
      <c r="AL247" s="134" t="s">
        <v>52</v>
      </c>
      <c r="AM247" s="121"/>
    </row>
    <row r="248" spans="1:39" ht="16" x14ac:dyDescent="0.15">
      <c r="A248" s="126" t="s">
        <v>1053</v>
      </c>
      <c r="B248" s="126" t="s">
        <v>1054</v>
      </c>
      <c r="C248" s="126" t="s">
        <v>1055</v>
      </c>
      <c r="D248" s="133" t="s">
        <v>94</v>
      </c>
      <c r="E248" s="126" t="s">
        <v>78</v>
      </c>
      <c r="F248" s="126" t="s">
        <v>66</v>
      </c>
      <c r="G248" s="134">
        <v>580.5</v>
      </c>
      <c r="H248" s="134">
        <v>586.13</v>
      </c>
      <c r="I248" s="134">
        <v>621</v>
      </c>
      <c r="J248" s="134">
        <v>657.13</v>
      </c>
      <c r="K248" s="134">
        <v>633.61</v>
      </c>
      <c r="L248" s="134">
        <v>672.45</v>
      </c>
      <c r="M248" s="134">
        <v>744.29</v>
      </c>
      <c r="N248" s="134">
        <v>786.22</v>
      </c>
      <c r="O248" s="134">
        <v>853.46</v>
      </c>
      <c r="P248" s="134">
        <v>921.72</v>
      </c>
      <c r="Q248" s="134">
        <v>1022.81</v>
      </c>
      <c r="R248" s="134">
        <v>1096.74</v>
      </c>
      <c r="S248" s="134">
        <v>1153.47</v>
      </c>
      <c r="T248" s="134">
        <v>1212.1400000000001</v>
      </c>
      <c r="U248" s="135">
        <v>1261</v>
      </c>
      <c r="V248" s="135">
        <v>1311.82</v>
      </c>
      <c r="W248" s="135">
        <v>1359.76</v>
      </c>
      <c r="X248" s="135">
        <v>1389.02</v>
      </c>
      <c r="Y248" s="135">
        <v>1390</v>
      </c>
      <c r="Z248" s="135">
        <v>1391.91</v>
      </c>
      <c r="AA248" s="135">
        <v>1417.48</v>
      </c>
      <c r="AB248" s="135">
        <v>1424.38</v>
      </c>
      <c r="AC248" s="135">
        <v>1450.91</v>
      </c>
      <c r="AD248" s="135">
        <v>1505.0900000000001</v>
      </c>
      <c r="AE248" s="135">
        <v>1579.23</v>
      </c>
      <c r="AF248" s="135">
        <v>1672.69</v>
      </c>
      <c r="AG248" s="135">
        <v>1746.6299999999999</v>
      </c>
      <c r="AH248" s="134">
        <v>1810.05</v>
      </c>
      <c r="AI248" s="134">
        <v>1869.18</v>
      </c>
      <c r="AJ248" s="134">
        <v>1943.08</v>
      </c>
      <c r="AK248" s="134">
        <v>2046.12</v>
      </c>
      <c r="AL248" s="134">
        <v>2150.46</v>
      </c>
      <c r="AM248" s="121"/>
    </row>
    <row r="249" spans="1:39" ht="16" x14ac:dyDescent="0.15">
      <c r="A249" s="126" t="s">
        <v>1056</v>
      </c>
      <c r="B249" s="126" t="s">
        <v>1057</v>
      </c>
      <c r="C249" s="126" t="s">
        <v>1058</v>
      </c>
      <c r="D249" s="133" t="s">
        <v>94</v>
      </c>
      <c r="E249" s="126" t="s">
        <v>76</v>
      </c>
      <c r="F249" s="126" t="s">
        <v>66</v>
      </c>
      <c r="G249" s="134">
        <v>518.63</v>
      </c>
      <c r="H249" s="134">
        <v>518.63</v>
      </c>
      <c r="I249" s="134">
        <v>535.5</v>
      </c>
      <c r="J249" s="134">
        <v>569.23</v>
      </c>
      <c r="K249" s="134">
        <v>601.12</v>
      </c>
      <c r="L249" s="134">
        <v>685.96</v>
      </c>
      <c r="M249" s="134">
        <v>744.58</v>
      </c>
      <c r="N249" s="134">
        <v>789.22</v>
      </c>
      <c r="O249" s="134">
        <v>828.98</v>
      </c>
      <c r="P249" s="134">
        <v>924.88</v>
      </c>
      <c r="Q249" s="134">
        <v>1108.6199999999999</v>
      </c>
      <c r="R249" s="134">
        <v>1164.68</v>
      </c>
      <c r="S249" s="134">
        <v>1207.3599999999999</v>
      </c>
      <c r="T249" s="134">
        <v>1268.29</v>
      </c>
      <c r="U249" s="135">
        <v>1324.55</v>
      </c>
      <c r="V249" s="135">
        <v>1393.78</v>
      </c>
      <c r="W249" s="135">
        <v>1438.06</v>
      </c>
      <c r="X249" s="135">
        <v>1470.16</v>
      </c>
      <c r="Y249" s="135">
        <v>1470.39</v>
      </c>
      <c r="Z249" s="135">
        <v>1508.9</v>
      </c>
      <c r="AA249" s="135">
        <v>1538.9</v>
      </c>
      <c r="AB249" s="135">
        <v>1569.42</v>
      </c>
      <c r="AC249" s="135">
        <v>1600.64</v>
      </c>
      <c r="AD249" s="135">
        <v>1657.71</v>
      </c>
      <c r="AE249" s="135">
        <v>1732.01</v>
      </c>
      <c r="AF249" s="135">
        <v>1829.36</v>
      </c>
      <c r="AG249" s="135">
        <v>1900.62</v>
      </c>
      <c r="AH249" s="134">
        <v>1973.7</v>
      </c>
      <c r="AI249" s="134">
        <v>2031.62</v>
      </c>
      <c r="AJ249" s="134">
        <v>2124.4899999999998</v>
      </c>
      <c r="AK249" s="134">
        <v>2194.37</v>
      </c>
      <c r="AL249" s="134">
        <v>2297.25</v>
      </c>
      <c r="AM249" s="121"/>
    </row>
    <row r="250" spans="1:39" ht="16" x14ac:dyDescent="0.15">
      <c r="A250" s="126" t="s">
        <v>1059</v>
      </c>
      <c r="B250" s="126" t="s">
        <v>1060</v>
      </c>
      <c r="C250" s="126" t="s">
        <v>1061</v>
      </c>
      <c r="D250" s="133" t="s">
        <v>94</v>
      </c>
      <c r="E250" s="126" t="s">
        <v>76</v>
      </c>
      <c r="F250" s="126" t="s">
        <v>66</v>
      </c>
      <c r="G250" s="134">
        <v>464.63</v>
      </c>
      <c r="H250" s="134">
        <v>516.38</v>
      </c>
      <c r="I250" s="134">
        <v>576</v>
      </c>
      <c r="J250" s="134">
        <v>609.03</v>
      </c>
      <c r="K250" s="134">
        <v>677.32</v>
      </c>
      <c r="L250" s="134">
        <v>741.88</v>
      </c>
      <c r="M250" s="134">
        <v>799.25</v>
      </c>
      <c r="N250" s="134">
        <v>838.54</v>
      </c>
      <c r="O250" s="134">
        <v>888.79</v>
      </c>
      <c r="P250" s="134">
        <v>971.56</v>
      </c>
      <c r="Q250" s="134">
        <v>1111.44</v>
      </c>
      <c r="R250" s="134">
        <v>1179.46</v>
      </c>
      <c r="S250" s="134">
        <v>1223.4100000000001</v>
      </c>
      <c r="T250" s="134">
        <v>1279.1300000000001</v>
      </c>
      <c r="U250" s="135">
        <v>1337.65</v>
      </c>
      <c r="V250" s="135">
        <v>1401.8</v>
      </c>
      <c r="W250" s="135">
        <v>1436.61</v>
      </c>
      <c r="X250" s="135">
        <v>1465.63</v>
      </c>
      <c r="Y250" s="135">
        <v>1465.71</v>
      </c>
      <c r="Z250" s="135">
        <v>1466.45</v>
      </c>
      <c r="AA250" s="135">
        <v>1471.75</v>
      </c>
      <c r="AB250" s="135">
        <v>1477.78</v>
      </c>
      <c r="AC250" s="135">
        <v>1482.31</v>
      </c>
      <c r="AD250" s="135">
        <v>1534.4399999999998</v>
      </c>
      <c r="AE250" s="135">
        <v>1603.7199999999998</v>
      </c>
      <c r="AF250" s="135">
        <v>1693.78</v>
      </c>
      <c r="AG250" s="135">
        <v>1765.32</v>
      </c>
      <c r="AH250" s="134">
        <v>1836.35</v>
      </c>
      <c r="AI250" s="134">
        <v>1923.9</v>
      </c>
      <c r="AJ250" s="134">
        <v>1987.99</v>
      </c>
      <c r="AK250" s="134">
        <v>2090.56</v>
      </c>
      <c r="AL250" s="134">
        <v>2193.2399999999998</v>
      </c>
      <c r="AM250" s="121"/>
    </row>
    <row r="251" spans="1:39" ht="16" x14ac:dyDescent="0.15">
      <c r="A251" s="126" t="s">
        <v>1062</v>
      </c>
      <c r="B251" s="126" t="s">
        <v>1063</v>
      </c>
      <c r="C251" s="126" t="s">
        <v>1064</v>
      </c>
      <c r="D251" s="133" t="s">
        <v>94</v>
      </c>
      <c r="E251" s="126" t="s">
        <v>76</v>
      </c>
      <c r="F251" s="126" t="s">
        <v>60</v>
      </c>
      <c r="G251" s="134">
        <v>631.13</v>
      </c>
      <c r="H251" s="134">
        <v>690.75</v>
      </c>
      <c r="I251" s="134">
        <v>733.5</v>
      </c>
      <c r="J251" s="134">
        <v>766.33</v>
      </c>
      <c r="K251" s="134">
        <v>807.99</v>
      </c>
      <c r="L251" s="134">
        <v>895.94</v>
      </c>
      <c r="M251" s="134">
        <v>970.28</v>
      </c>
      <c r="N251" s="134">
        <v>1023.85</v>
      </c>
      <c r="O251" s="134">
        <v>1079.79</v>
      </c>
      <c r="P251" s="134">
        <v>1176.67</v>
      </c>
      <c r="Q251" s="134">
        <v>1293.8599999999999</v>
      </c>
      <c r="R251" s="134">
        <v>1367.01</v>
      </c>
      <c r="S251" s="134">
        <v>1417.62</v>
      </c>
      <c r="T251" s="134">
        <v>1483.56</v>
      </c>
      <c r="U251" s="135">
        <v>1540.22</v>
      </c>
      <c r="V251" s="135">
        <v>1591.81</v>
      </c>
      <c r="W251" s="135">
        <v>1637.73</v>
      </c>
      <c r="X251" s="135">
        <v>1650.68</v>
      </c>
      <c r="Y251" s="135">
        <v>1646.14</v>
      </c>
      <c r="Z251" s="135">
        <v>1653.55</v>
      </c>
      <c r="AA251" s="135">
        <v>1657.39</v>
      </c>
      <c r="AB251" s="135">
        <v>1688.05</v>
      </c>
      <c r="AC251" s="135">
        <v>1718.36</v>
      </c>
      <c r="AD251" s="135">
        <v>1777.22</v>
      </c>
      <c r="AE251" s="135">
        <v>1849.3400000000001</v>
      </c>
      <c r="AF251" s="135">
        <v>1935.9399999999998</v>
      </c>
      <c r="AG251" s="135">
        <v>2024.1999999999998</v>
      </c>
      <c r="AH251" s="134">
        <v>2100</v>
      </c>
      <c r="AI251" s="134">
        <v>2171.02</v>
      </c>
      <c r="AJ251" s="134">
        <v>2251.59</v>
      </c>
      <c r="AK251" s="134">
        <v>2357.0700000000002</v>
      </c>
      <c r="AL251" s="134">
        <v>2467.5100000000002</v>
      </c>
      <c r="AM251" s="121"/>
    </row>
    <row r="252" spans="1:39" ht="17" x14ac:dyDescent="0.15">
      <c r="A252" s="126" t="s">
        <v>1065</v>
      </c>
      <c r="B252" s="126" t="s">
        <v>52</v>
      </c>
      <c r="C252" s="126" t="s">
        <v>1066</v>
      </c>
      <c r="D252" s="133" t="s">
        <v>194</v>
      </c>
      <c r="E252" s="126" t="s">
        <v>76</v>
      </c>
      <c r="F252" s="126" t="s">
        <v>66</v>
      </c>
      <c r="G252" s="134">
        <v>528.75</v>
      </c>
      <c r="H252" s="134">
        <v>551.25</v>
      </c>
      <c r="I252" s="134">
        <v>559.13</v>
      </c>
      <c r="J252" s="134">
        <v>610.94000000000005</v>
      </c>
      <c r="K252" s="134">
        <v>649.4</v>
      </c>
      <c r="L252" s="134" t="s">
        <v>52</v>
      </c>
      <c r="M252" s="134" t="s">
        <v>52</v>
      </c>
      <c r="N252" s="134" t="s">
        <v>52</v>
      </c>
      <c r="O252" s="134" t="s">
        <v>52</v>
      </c>
      <c r="P252" s="134" t="s">
        <v>52</v>
      </c>
      <c r="Q252" s="134" t="s">
        <v>52</v>
      </c>
      <c r="R252" s="134" t="s">
        <v>52</v>
      </c>
      <c r="S252" s="134" t="s">
        <v>52</v>
      </c>
      <c r="T252" s="134" t="s">
        <v>52</v>
      </c>
      <c r="U252" s="135" t="s">
        <v>52</v>
      </c>
      <c r="V252" s="135" t="s">
        <v>52</v>
      </c>
      <c r="W252" s="135" t="s">
        <v>52</v>
      </c>
      <c r="X252" s="135" t="s">
        <v>52</v>
      </c>
      <c r="Y252" s="135" t="s">
        <v>52</v>
      </c>
      <c r="Z252" s="135" t="s">
        <v>52</v>
      </c>
      <c r="AA252" s="135" t="s">
        <v>52</v>
      </c>
      <c r="AB252" s="135" t="s">
        <v>52</v>
      </c>
      <c r="AC252" s="135" t="s">
        <v>52</v>
      </c>
      <c r="AD252" s="135" t="s">
        <v>52</v>
      </c>
      <c r="AE252" s="135" t="s">
        <v>52</v>
      </c>
      <c r="AF252" s="135" t="s">
        <v>52</v>
      </c>
      <c r="AG252" s="135" t="s">
        <v>52</v>
      </c>
      <c r="AH252" s="134" t="s">
        <v>52</v>
      </c>
      <c r="AI252" s="134" t="s">
        <v>52</v>
      </c>
      <c r="AJ252" s="134" t="s">
        <v>52</v>
      </c>
      <c r="AK252" s="134" t="s">
        <v>52</v>
      </c>
      <c r="AL252" s="134" t="s">
        <v>52</v>
      </c>
      <c r="AM252" s="121"/>
    </row>
    <row r="253" spans="1:39" ht="16" x14ac:dyDescent="0.15">
      <c r="A253" s="126" t="s">
        <v>1067</v>
      </c>
      <c r="B253" s="126" t="s">
        <v>1068</v>
      </c>
      <c r="C253" s="126" t="s">
        <v>1069</v>
      </c>
      <c r="D253" s="133" t="s">
        <v>94</v>
      </c>
      <c r="E253" s="126" t="s">
        <v>74</v>
      </c>
      <c r="F253" s="126" t="s">
        <v>58</v>
      </c>
      <c r="G253" s="134">
        <v>792</v>
      </c>
      <c r="H253" s="134">
        <v>771.75</v>
      </c>
      <c r="I253" s="134">
        <v>727.88</v>
      </c>
      <c r="J253" s="134">
        <v>771.21</v>
      </c>
      <c r="K253" s="134">
        <v>830.5</v>
      </c>
      <c r="L253" s="134">
        <v>906.33</v>
      </c>
      <c r="M253" s="134">
        <v>977.74</v>
      </c>
      <c r="N253" s="134">
        <v>1006.22</v>
      </c>
      <c r="O253" s="134">
        <v>1050.07</v>
      </c>
      <c r="P253" s="134">
        <v>1128.8399999999999</v>
      </c>
      <c r="Q253" s="134">
        <v>1240.5999999999999</v>
      </c>
      <c r="R253" s="134">
        <v>1302.46</v>
      </c>
      <c r="S253" s="134">
        <v>1328.66</v>
      </c>
      <c r="T253" s="134">
        <v>1357.66</v>
      </c>
      <c r="U253" s="135">
        <v>1396.06</v>
      </c>
      <c r="V253" s="135">
        <v>1448.78</v>
      </c>
      <c r="W253" s="135">
        <v>1489.93</v>
      </c>
      <c r="X253" s="135">
        <v>1511.93</v>
      </c>
      <c r="Y253" s="135">
        <v>1511.91</v>
      </c>
      <c r="Z253" s="135">
        <v>1512.24</v>
      </c>
      <c r="AA253" s="135">
        <v>1515.21</v>
      </c>
      <c r="AB253" s="135">
        <v>1516.13</v>
      </c>
      <c r="AC253" s="135">
        <v>1544.86</v>
      </c>
      <c r="AD253" s="135">
        <v>1605.7399999999998</v>
      </c>
      <c r="AE253" s="135">
        <v>1683.4</v>
      </c>
      <c r="AF253" s="135">
        <v>1772.23</v>
      </c>
      <c r="AG253" s="135">
        <v>1861.11</v>
      </c>
      <c r="AH253" s="134">
        <v>1930.47</v>
      </c>
      <c r="AI253" s="134">
        <v>2023.54</v>
      </c>
      <c r="AJ253" s="134">
        <v>2088.27</v>
      </c>
      <c r="AK253" s="134">
        <v>2181.84</v>
      </c>
      <c r="AL253" s="134">
        <v>2293.59</v>
      </c>
      <c r="AM253" s="121"/>
    </row>
    <row r="254" spans="1:39" ht="16" x14ac:dyDescent="0.15">
      <c r="A254" s="126" t="s">
        <v>1070</v>
      </c>
      <c r="B254" s="126" t="s">
        <v>1071</v>
      </c>
      <c r="C254" s="126" t="s">
        <v>1072</v>
      </c>
      <c r="D254" s="133" t="s">
        <v>94</v>
      </c>
      <c r="E254" s="126" t="s">
        <v>76</v>
      </c>
      <c r="F254" s="126" t="s">
        <v>70</v>
      </c>
      <c r="G254" s="134">
        <v>544.5</v>
      </c>
      <c r="H254" s="134">
        <v>569.25</v>
      </c>
      <c r="I254" s="134">
        <v>568.13</v>
      </c>
      <c r="J254" s="134">
        <v>590.05999999999995</v>
      </c>
      <c r="K254" s="134">
        <v>640.70000000000005</v>
      </c>
      <c r="L254" s="134">
        <v>711.29</v>
      </c>
      <c r="M254" s="134">
        <v>770.21</v>
      </c>
      <c r="N254" s="134">
        <v>813.92</v>
      </c>
      <c r="O254" s="134">
        <v>886.01</v>
      </c>
      <c r="P254" s="134">
        <v>946.08</v>
      </c>
      <c r="Q254" s="134">
        <v>1088.05</v>
      </c>
      <c r="R254" s="134">
        <v>1164.06</v>
      </c>
      <c r="S254" s="134">
        <v>1219.68</v>
      </c>
      <c r="T254" s="134">
        <v>1279.5999999999999</v>
      </c>
      <c r="U254" s="135">
        <v>1339.79</v>
      </c>
      <c r="V254" s="135">
        <v>1391.68</v>
      </c>
      <c r="W254" s="135">
        <v>1430.04</v>
      </c>
      <c r="X254" s="135">
        <v>1460.12</v>
      </c>
      <c r="Y254" s="135">
        <v>1459.57</v>
      </c>
      <c r="Z254" s="135">
        <v>1459.46</v>
      </c>
      <c r="AA254" s="135">
        <v>1457.95</v>
      </c>
      <c r="AB254" s="135">
        <v>1457.82</v>
      </c>
      <c r="AC254" s="135">
        <v>1479.45</v>
      </c>
      <c r="AD254" s="135">
        <v>1528</v>
      </c>
      <c r="AE254" s="135">
        <v>1591.99</v>
      </c>
      <c r="AF254" s="135">
        <v>1682.24</v>
      </c>
      <c r="AG254" s="135">
        <v>1750.46</v>
      </c>
      <c r="AH254" s="134">
        <v>1815.33</v>
      </c>
      <c r="AI254" s="134">
        <v>1900.28</v>
      </c>
      <c r="AJ254" s="134">
        <v>1957.74</v>
      </c>
      <c r="AK254" s="134">
        <v>2048.9</v>
      </c>
      <c r="AL254" s="134">
        <v>2143.59</v>
      </c>
      <c r="AM254" s="121"/>
    </row>
    <row r="255" spans="1:39" ht="16" x14ac:dyDescent="0.15">
      <c r="A255" s="126" t="s">
        <v>1073</v>
      </c>
      <c r="B255" s="126" t="s">
        <v>1074</v>
      </c>
      <c r="C255" s="126" t="s">
        <v>1075</v>
      </c>
      <c r="D255" s="133" t="s">
        <v>94</v>
      </c>
      <c r="E255" s="126" t="s">
        <v>227</v>
      </c>
      <c r="F255" s="126" t="s">
        <v>72</v>
      </c>
      <c r="G255" s="134">
        <v>598.5</v>
      </c>
      <c r="H255" s="134">
        <v>594</v>
      </c>
      <c r="I255" s="134">
        <v>576</v>
      </c>
      <c r="J255" s="134">
        <v>594</v>
      </c>
      <c r="K255" s="134">
        <v>648</v>
      </c>
      <c r="L255" s="134">
        <v>679.5</v>
      </c>
      <c r="M255" s="134">
        <v>704.43</v>
      </c>
      <c r="N255" s="134">
        <v>768.13</v>
      </c>
      <c r="O255" s="134">
        <v>827.66</v>
      </c>
      <c r="P255" s="134">
        <v>884.5</v>
      </c>
      <c r="Q255" s="134">
        <v>1004.66</v>
      </c>
      <c r="R255" s="134">
        <v>1059.04</v>
      </c>
      <c r="S255" s="134">
        <v>1111.9100000000001</v>
      </c>
      <c r="T255" s="134">
        <v>1162.52</v>
      </c>
      <c r="U255" s="135">
        <v>1219.74</v>
      </c>
      <c r="V255" s="135">
        <v>1255.45</v>
      </c>
      <c r="W255" s="135">
        <v>1255.45</v>
      </c>
      <c r="X255" s="135">
        <v>1255.45</v>
      </c>
      <c r="Y255" s="135">
        <v>1255.45</v>
      </c>
      <c r="Z255" s="135">
        <v>1252.3499999999999</v>
      </c>
      <c r="AA255" s="135">
        <v>1248.6300000000001</v>
      </c>
      <c r="AB255" s="135">
        <v>1244.6300000000001</v>
      </c>
      <c r="AC255" s="135">
        <v>1240.6300000000001</v>
      </c>
      <c r="AD255" s="135">
        <v>1240.54</v>
      </c>
      <c r="AE255" s="135">
        <v>1244.56</v>
      </c>
      <c r="AF255" s="135">
        <v>1258.77</v>
      </c>
      <c r="AG255" s="135">
        <v>1331.38</v>
      </c>
      <c r="AH255" s="134">
        <v>1383.28</v>
      </c>
      <c r="AI255" s="134">
        <v>1467.33</v>
      </c>
      <c r="AJ255" s="134">
        <v>1532.26</v>
      </c>
      <c r="AK255" s="134">
        <v>1627.53</v>
      </c>
      <c r="AL255" s="134">
        <v>1724.34</v>
      </c>
      <c r="AM255" s="121"/>
    </row>
    <row r="256" spans="1:39" ht="17" x14ac:dyDescent="0.15">
      <c r="A256" s="126" t="s">
        <v>1083</v>
      </c>
      <c r="B256" s="126" t="s">
        <v>1084</v>
      </c>
      <c r="C256" s="126" t="s">
        <v>1085</v>
      </c>
      <c r="D256" s="133" t="s">
        <v>194</v>
      </c>
      <c r="E256" s="126" t="s">
        <v>76</v>
      </c>
      <c r="F256" s="126" t="s">
        <v>64</v>
      </c>
      <c r="G256" s="134">
        <v>546.75</v>
      </c>
      <c r="H256" s="134">
        <v>576</v>
      </c>
      <c r="I256" s="134">
        <v>588.38</v>
      </c>
      <c r="J256" s="134">
        <v>616.73</v>
      </c>
      <c r="K256" s="134">
        <v>658.95</v>
      </c>
      <c r="L256" s="134">
        <v>717.53</v>
      </c>
      <c r="M256" s="134">
        <v>758.84</v>
      </c>
      <c r="N256" s="134">
        <v>832.93</v>
      </c>
      <c r="O256" s="134">
        <v>873.56</v>
      </c>
      <c r="P256" s="134">
        <v>957.64</v>
      </c>
      <c r="Q256" s="134">
        <v>1067.54</v>
      </c>
      <c r="R256" s="134">
        <v>1144.43</v>
      </c>
      <c r="S256" s="134">
        <v>1200.54</v>
      </c>
      <c r="T256" s="134">
        <v>1259.0899999999999</v>
      </c>
      <c r="U256" s="135">
        <v>1321.62</v>
      </c>
      <c r="V256" s="135">
        <v>1391.47</v>
      </c>
      <c r="W256" s="135" t="s">
        <v>52</v>
      </c>
      <c r="X256" s="135" t="s">
        <v>52</v>
      </c>
      <c r="Y256" s="135" t="s">
        <v>52</v>
      </c>
      <c r="Z256" s="135" t="s">
        <v>52</v>
      </c>
      <c r="AA256" s="135" t="s">
        <v>52</v>
      </c>
      <c r="AB256" s="135" t="s">
        <v>52</v>
      </c>
      <c r="AC256" s="135" t="s">
        <v>52</v>
      </c>
      <c r="AD256" s="135" t="s">
        <v>52</v>
      </c>
      <c r="AE256" s="135" t="s">
        <v>52</v>
      </c>
      <c r="AF256" s="135" t="s">
        <v>52</v>
      </c>
      <c r="AG256" s="135" t="s">
        <v>52</v>
      </c>
      <c r="AH256" s="134" t="s">
        <v>52</v>
      </c>
      <c r="AI256" s="134" t="s">
        <v>52</v>
      </c>
      <c r="AJ256" s="134" t="s">
        <v>52</v>
      </c>
      <c r="AK256" s="134" t="s">
        <v>52</v>
      </c>
      <c r="AL256" s="134" t="s">
        <v>52</v>
      </c>
      <c r="AM256" s="121"/>
    </row>
    <row r="257" spans="1:39" ht="16" x14ac:dyDescent="0.15">
      <c r="A257" s="126" t="s">
        <v>1086</v>
      </c>
      <c r="B257" s="126" t="s">
        <v>1087</v>
      </c>
      <c r="C257" s="126" t="s">
        <v>1088</v>
      </c>
      <c r="D257" s="133" t="s">
        <v>94</v>
      </c>
      <c r="E257" s="126" t="s">
        <v>76</v>
      </c>
      <c r="F257" s="126" t="s">
        <v>64</v>
      </c>
      <c r="G257" s="134">
        <v>536.63</v>
      </c>
      <c r="H257" s="134">
        <v>581.63</v>
      </c>
      <c r="I257" s="134">
        <v>591.75</v>
      </c>
      <c r="J257" s="134">
        <v>581.62</v>
      </c>
      <c r="K257" s="134">
        <v>626.03</v>
      </c>
      <c r="L257" s="134">
        <v>737.48</v>
      </c>
      <c r="M257" s="134">
        <v>791.02</v>
      </c>
      <c r="N257" s="134">
        <v>838.35</v>
      </c>
      <c r="O257" s="134">
        <v>893.76</v>
      </c>
      <c r="P257" s="134">
        <v>985.15</v>
      </c>
      <c r="Q257" s="134">
        <v>1164.07</v>
      </c>
      <c r="R257" s="134">
        <v>1233.5899999999999</v>
      </c>
      <c r="S257" s="134">
        <v>1280.17</v>
      </c>
      <c r="T257" s="134">
        <v>1342.67</v>
      </c>
      <c r="U257" s="135">
        <v>1404.57</v>
      </c>
      <c r="V257" s="135">
        <v>1466.77</v>
      </c>
      <c r="W257" s="135">
        <v>1513.47</v>
      </c>
      <c r="X257" s="135">
        <v>1552.72</v>
      </c>
      <c r="Y257" s="135">
        <v>1553.52</v>
      </c>
      <c r="Z257" s="135">
        <v>1559.64</v>
      </c>
      <c r="AA257" s="135">
        <v>1566.68</v>
      </c>
      <c r="AB257" s="135">
        <v>1593.86</v>
      </c>
      <c r="AC257" s="135">
        <v>1622.54</v>
      </c>
      <c r="AD257" s="135">
        <v>1680.4099999999999</v>
      </c>
      <c r="AE257" s="135">
        <v>1753.3899999999999</v>
      </c>
      <c r="AF257" s="135">
        <v>1838.1100000000001</v>
      </c>
      <c r="AG257" s="135">
        <v>1927.04</v>
      </c>
      <c r="AH257" s="134">
        <v>2006.4199999999998</v>
      </c>
      <c r="AI257" s="134">
        <v>2102.19</v>
      </c>
      <c r="AJ257" s="134">
        <v>2169.7600000000002</v>
      </c>
      <c r="AK257" s="134">
        <v>2278.88</v>
      </c>
      <c r="AL257" s="134">
        <v>2394.39</v>
      </c>
      <c r="AM257" s="121"/>
    </row>
    <row r="258" spans="1:39" ht="17" x14ac:dyDescent="0.15">
      <c r="A258" s="126" t="s">
        <v>1089</v>
      </c>
      <c r="B258" s="126" t="s">
        <v>1090</v>
      </c>
      <c r="C258" s="126" t="s">
        <v>1091</v>
      </c>
      <c r="D258" s="133" t="s">
        <v>194</v>
      </c>
      <c r="E258" s="126" t="s">
        <v>76</v>
      </c>
      <c r="F258" s="126" t="s">
        <v>64</v>
      </c>
      <c r="G258" s="134">
        <v>463.5</v>
      </c>
      <c r="H258" s="134">
        <v>501.75</v>
      </c>
      <c r="I258" s="134">
        <v>527.63</v>
      </c>
      <c r="J258" s="134">
        <v>575.91999999999996</v>
      </c>
      <c r="K258" s="134">
        <v>696.72</v>
      </c>
      <c r="L258" s="134">
        <v>751.82</v>
      </c>
      <c r="M258" s="134">
        <v>808.67</v>
      </c>
      <c r="N258" s="134">
        <v>854.9</v>
      </c>
      <c r="O258" s="134">
        <v>910.4</v>
      </c>
      <c r="P258" s="134">
        <v>997.84</v>
      </c>
      <c r="Q258" s="134">
        <v>1151.3599999999999</v>
      </c>
      <c r="R258" s="134">
        <v>1222.8599999999999</v>
      </c>
      <c r="S258" s="134">
        <v>1274.8</v>
      </c>
      <c r="T258" s="134">
        <v>1338.62</v>
      </c>
      <c r="U258" s="135">
        <v>1410.96</v>
      </c>
      <c r="V258" s="135">
        <v>1480.54</v>
      </c>
      <c r="W258" s="135">
        <v>1537.4</v>
      </c>
      <c r="X258" s="135">
        <v>1585.5</v>
      </c>
      <c r="Y258" s="135">
        <v>1587.56</v>
      </c>
      <c r="Z258" s="135">
        <v>1587.84</v>
      </c>
      <c r="AA258" s="135">
        <v>1604.53</v>
      </c>
      <c r="AB258" s="135">
        <v>1643.61</v>
      </c>
      <c r="AC258" s="135">
        <v>1674.74</v>
      </c>
      <c r="AD258" s="135">
        <v>1738.96</v>
      </c>
      <c r="AE258" s="135">
        <v>1819.8899999999996</v>
      </c>
      <c r="AF258" s="135">
        <v>1924.9399999999998</v>
      </c>
      <c r="AG258" s="135" t="s">
        <v>52</v>
      </c>
      <c r="AH258" s="134" t="s">
        <v>52</v>
      </c>
      <c r="AI258" s="134" t="s">
        <v>52</v>
      </c>
      <c r="AJ258" s="134" t="s">
        <v>52</v>
      </c>
      <c r="AK258" s="134" t="s">
        <v>52</v>
      </c>
      <c r="AL258" s="134" t="s">
        <v>52</v>
      </c>
      <c r="AM258" s="121"/>
    </row>
    <row r="259" spans="1:39" ht="16" x14ac:dyDescent="0.15">
      <c r="A259" s="126" t="s">
        <v>1092</v>
      </c>
      <c r="B259" s="126" t="s">
        <v>1093</v>
      </c>
      <c r="C259" s="126" t="s">
        <v>1094</v>
      </c>
      <c r="D259" s="133" t="s">
        <v>94</v>
      </c>
      <c r="E259" s="126" t="s">
        <v>76</v>
      </c>
      <c r="F259" s="126" t="s">
        <v>60</v>
      </c>
      <c r="G259" s="134">
        <v>632.25</v>
      </c>
      <c r="H259" s="134">
        <v>648</v>
      </c>
      <c r="I259" s="134">
        <v>684</v>
      </c>
      <c r="J259" s="134">
        <v>711.7</v>
      </c>
      <c r="K259" s="134">
        <v>758.05</v>
      </c>
      <c r="L259" s="134">
        <v>839</v>
      </c>
      <c r="M259" s="134">
        <v>905.13</v>
      </c>
      <c r="N259" s="134">
        <v>968.03</v>
      </c>
      <c r="O259" s="134">
        <v>1023.52</v>
      </c>
      <c r="P259" s="134">
        <v>1124.3599999999999</v>
      </c>
      <c r="Q259" s="134">
        <v>1217.93</v>
      </c>
      <c r="R259" s="134">
        <v>1272.57</v>
      </c>
      <c r="S259" s="134">
        <v>1312.42</v>
      </c>
      <c r="T259" s="134">
        <v>1371.45</v>
      </c>
      <c r="U259" s="135">
        <v>1425.69</v>
      </c>
      <c r="V259" s="135">
        <v>1482.49</v>
      </c>
      <c r="W259" s="135">
        <v>1536.95</v>
      </c>
      <c r="X259" s="135">
        <v>1565.38</v>
      </c>
      <c r="Y259" s="135">
        <v>1565.97</v>
      </c>
      <c r="Z259" s="135">
        <v>1571</v>
      </c>
      <c r="AA259" s="135">
        <v>1578.98</v>
      </c>
      <c r="AB259" s="135">
        <v>1607.55</v>
      </c>
      <c r="AC259" s="135">
        <v>1634.59</v>
      </c>
      <c r="AD259" s="135">
        <v>1687.97</v>
      </c>
      <c r="AE259" s="135">
        <v>1745.85</v>
      </c>
      <c r="AF259" s="135">
        <v>1825.4299999999998</v>
      </c>
      <c r="AG259" s="135">
        <v>1906.77</v>
      </c>
      <c r="AH259" s="134">
        <v>1948.7199999999998</v>
      </c>
      <c r="AI259" s="134">
        <v>2004.27</v>
      </c>
      <c r="AJ259" s="134">
        <v>2063.4299999999998</v>
      </c>
      <c r="AK259" s="134">
        <v>2143.77</v>
      </c>
      <c r="AL259" s="134">
        <v>2246.16</v>
      </c>
      <c r="AM259" s="121"/>
    </row>
    <row r="260" spans="1:39" ht="16" x14ac:dyDescent="0.15">
      <c r="A260" s="126" t="s">
        <v>1095</v>
      </c>
      <c r="B260" s="126" t="s">
        <v>1096</v>
      </c>
      <c r="C260" s="126" t="s">
        <v>1097</v>
      </c>
      <c r="D260" s="133" t="s">
        <v>94</v>
      </c>
      <c r="E260" s="126" t="s">
        <v>78</v>
      </c>
      <c r="F260" s="126" t="s">
        <v>68</v>
      </c>
      <c r="G260" s="134" t="s">
        <v>52</v>
      </c>
      <c r="H260" s="134" t="s">
        <v>52</v>
      </c>
      <c r="I260" s="134" t="s">
        <v>52</v>
      </c>
      <c r="J260" s="134">
        <v>735.48</v>
      </c>
      <c r="K260" s="134">
        <v>788.32</v>
      </c>
      <c r="L260" s="134">
        <v>828.47</v>
      </c>
      <c r="M260" s="134">
        <v>864.77</v>
      </c>
      <c r="N260" s="134">
        <v>917.26</v>
      </c>
      <c r="O260" s="134">
        <v>984.32</v>
      </c>
      <c r="P260" s="134">
        <v>1069.96</v>
      </c>
      <c r="Q260" s="134">
        <v>1174.28</v>
      </c>
      <c r="R260" s="134">
        <v>1264.5899999999999</v>
      </c>
      <c r="S260" s="134">
        <v>1324.9</v>
      </c>
      <c r="T260" s="134">
        <v>1364.18</v>
      </c>
      <c r="U260" s="135">
        <v>1407.22</v>
      </c>
      <c r="V260" s="135">
        <v>1449.47</v>
      </c>
      <c r="W260" s="135">
        <v>1498.21</v>
      </c>
      <c r="X260" s="135">
        <v>1502.98</v>
      </c>
      <c r="Y260" s="135">
        <v>1503.17</v>
      </c>
      <c r="Z260" s="135">
        <v>1509.96</v>
      </c>
      <c r="AA260" s="135">
        <v>1510.93</v>
      </c>
      <c r="AB260" s="135">
        <v>1540.18</v>
      </c>
      <c r="AC260" s="135">
        <v>1569.07</v>
      </c>
      <c r="AD260" s="135">
        <v>1626.0200000000002</v>
      </c>
      <c r="AE260" s="135">
        <v>1698.3700000000001</v>
      </c>
      <c r="AF260" s="135">
        <v>1783.31</v>
      </c>
      <c r="AG260" s="135">
        <v>1854.62</v>
      </c>
      <c r="AH260" s="134">
        <v>1922.56</v>
      </c>
      <c r="AI260" s="134">
        <v>2018.95</v>
      </c>
      <c r="AJ260" s="134">
        <v>2080.4699999999998</v>
      </c>
      <c r="AK260" s="134">
        <v>2170.39</v>
      </c>
      <c r="AL260" s="134">
        <v>2276.19</v>
      </c>
      <c r="AM260" s="121"/>
    </row>
    <row r="261" spans="1:39" ht="16" x14ac:dyDescent="0.15">
      <c r="A261" s="126" t="s">
        <v>1098</v>
      </c>
      <c r="B261" s="126" t="s">
        <v>1099</v>
      </c>
      <c r="C261" s="126" t="s">
        <v>1100</v>
      </c>
      <c r="D261" s="133" t="s">
        <v>94</v>
      </c>
      <c r="E261" s="126" t="s">
        <v>76</v>
      </c>
      <c r="F261" s="126" t="s">
        <v>1828</v>
      </c>
      <c r="G261" s="134">
        <v>522</v>
      </c>
      <c r="H261" s="134">
        <v>522</v>
      </c>
      <c r="I261" s="134">
        <v>542.25</v>
      </c>
      <c r="J261" s="134">
        <v>585.41999999999996</v>
      </c>
      <c r="K261" s="134">
        <v>625.4</v>
      </c>
      <c r="L261" s="134">
        <v>702.93</v>
      </c>
      <c r="M261" s="134">
        <v>765.12</v>
      </c>
      <c r="N261" s="134">
        <v>809.16</v>
      </c>
      <c r="O261" s="134">
        <v>859.88</v>
      </c>
      <c r="P261" s="134">
        <v>943.45</v>
      </c>
      <c r="Q261" s="134">
        <v>1110.69</v>
      </c>
      <c r="R261" s="134">
        <v>1174.72</v>
      </c>
      <c r="S261" s="134">
        <v>1235.74</v>
      </c>
      <c r="T261" s="134">
        <v>1296.1500000000001</v>
      </c>
      <c r="U261" s="135">
        <v>1361.49</v>
      </c>
      <c r="V261" s="135">
        <v>1432.24</v>
      </c>
      <c r="W261" s="135">
        <v>1482.26</v>
      </c>
      <c r="X261" s="135">
        <v>1480.41</v>
      </c>
      <c r="Y261" s="135">
        <v>1481.07</v>
      </c>
      <c r="Z261" s="135">
        <v>1481.56</v>
      </c>
      <c r="AA261" s="135">
        <v>1485.63</v>
      </c>
      <c r="AB261" s="135">
        <v>1490.37</v>
      </c>
      <c r="AC261" s="135">
        <v>1517.31</v>
      </c>
      <c r="AD261" s="135">
        <v>1566.53</v>
      </c>
      <c r="AE261" s="135">
        <v>1636.74</v>
      </c>
      <c r="AF261" s="135">
        <v>1730.21</v>
      </c>
      <c r="AG261" s="135">
        <v>1801.51</v>
      </c>
      <c r="AH261" s="134">
        <v>1871.35</v>
      </c>
      <c r="AI261" s="134">
        <v>1948.68</v>
      </c>
      <c r="AJ261" s="134">
        <v>2023</v>
      </c>
      <c r="AK261" s="134">
        <v>2123.4899999999998</v>
      </c>
      <c r="AL261" s="134">
        <v>2225.9499999999998</v>
      </c>
      <c r="AM261" s="121"/>
    </row>
    <row r="262" spans="1:39" ht="16" x14ac:dyDescent="0.15">
      <c r="A262" s="126" t="s">
        <v>1101</v>
      </c>
      <c r="B262" s="126" t="s">
        <v>1102</v>
      </c>
      <c r="C262" s="126" t="s">
        <v>1103</v>
      </c>
      <c r="D262" s="133" t="s">
        <v>94</v>
      </c>
      <c r="E262" s="126" t="s">
        <v>76</v>
      </c>
      <c r="F262" s="126" t="s">
        <v>60</v>
      </c>
      <c r="G262" s="134">
        <v>517.5</v>
      </c>
      <c r="H262" s="134">
        <v>559.13</v>
      </c>
      <c r="I262" s="134">
        <v>588.38</v>
      </c>
      <c r="J262" s="134">
        <v>632.11</v>
      </c>
      <c r="K262" s="134">
        <v>664.11</v>
      </c>
      <c r="L262" s="134">
        <v>747.29</v>
      </c>
      <c r="M262" s="134">
        <v>797.56</v>
      </c>
      <c r="N262" s="134">
        <v>844.1</v>
      </c>
      <c r="O262" s="134">
        <v>893.35</v>
      </c>
      <c r="P262" s="134">
        <v>976.45</v>
      </c>
      <c r="Q262" s="134">
        <v>1063.6300000000001</v>
      </c>
      <c r="R262" s="134">
        <v>1127.92</v>
      </c>
      <c r="S262" s="134">
        <v>1183.67</v>
      </c>
      <c r="T262" s="134">
        <v>1242.17</v>
      </c>
      <c r="U262" s="135">
        <v>1296.53</v>
      </c>
      <c r="V262" s="135">
        <v>1372.99</v>
      </c>
      <c r="W262" s="135">
        <v>1405.93</v>
      </c>
      <c r="X262" s="135">
        <v>1444.15</v>
      </c>
      <c r="Y262" s="135">
        <v>1444.38</v>
      </c>
      <c r="Z262" s="135">
        <v>1453.43</v>
      </c>
      <c r="AA262" s="135">
        <v>1463.41</v>
      </c>
      <c r="AB262" s="135">
        <v>1472.69</v>
      </c>
      <c r="AC262" s="135">
        <v>1501.88</v>
      </c>
      <c r="AD262" s="135">
        <v>1557.1399999999999</v>
      </c>
      <c r="AE262" s="135">
        <v>1615.5800000000002</v>
      </c>
      <c r="AF262" s="135">
        <v>1694.0700000000002</v>
      </c>
      <c r="AG262" s="135">
        <v>1788.3600000000001</v>
      </c>
      <c r="AH262" s="134">
        <v>1853.3199999999997</v>
      </c>
      <c r="AI262" s="134">
        <v>1903.42</v>
      </c>
      <c r="AJ262" s="134">
        <v>1990.16</v>
      </c>
      <c r="AK262" s="134">
        <v>2088.04</v>
      </c>
      <c r="AL262" s="134">
        <v>2186.65</v>
      </c>
      <c r="AM262" s="121"/>
    </row>
    <row r="263" spans="1:39" ht="18" x14ac:dyDescent="0.15">
      <c r="A263" s="126" t="s">
        <v>1104</v>
      </c>
      <c r="B263" s="126" t="s">
        <v>1105</v>
      </c>
      <c r="C263" s="126" t="s">
        <v>1106</v>
      </c>
      <c r="D263" s="133" t="s">
        <v>94</v>
      </c>
      <c r="E263" s="126" t="s">
        <v>78</v>
      </c>
      <c r="F263" s="126" t="s">
        <v>68</v>
      </c>
      <c r="G263" s="134" t="s">
        <v>52</v>
      </c>
      <c r="H263" s="134" t="s">
        <v>52</v>
      </c>
      <c r="I263" s="134" t="s">
        <v>52</v>
      </c>
      <c r="J263" s="134">
        <v>886.82</v>
      </c>
      <c r="K263" s="134">
        <v>932.09</v>
      </c>
      <c r="L263" s="134">
        <v>973.99</v>
      </c>
      <c r="M263" s="134">
        <v>997.38</v>
      </c>
      <c r="N263" s="134">
        <v>1026.74</v>
      </c>
      <c r="O263" s="134">
        <v>1070.2</v>
      </c>
      <c r="P263" s="134">
        <v>1119.1500000000001</v>
      </c>
      <c r="Q263" s="134">
        <v>1157.04</v>
      </c>
      <c r="R263" s="134">
        <v>1237.25</v>
      </c>
      <c r="S263" s="134">
        <v>1294.23</v>
      </c>
      <c r="T263" s="134">
        <v>1355.96</v>
      </c>
      <c r="U263" s="135">
        <v>1400.21</v>
      </c>
      <c r="V263" s="135">
        <v>1456.52</v>
      </c>
      <c r="W263" s="135">
        <v>1511.99</v>
      </c>
      <c r="X263" s="135">
        <v>1555.21</v>
      </c>
      <c r="Y263" s="135">
        <v>1555.39</v>
      </c>
      <c r="Z263" s="135">
        <v>1562.23</v>
      </c>
      <c r="AA263" s="135">
        <v>1562.1</v>
      </c>
      <c r="AB263" s="135">
        <v>1566.35</v>
      </c>
      <c r="AC263" s="135">
        <v>1570.91</v>
      </c>
      <c r="AD263" s="135">
        <v>1601.1900000000003</v>
      </c>
      <c r="AE263" s="135">
        <v>1658.6</v>
      </c>
      <c r="AF263" s="135">
        <v>1742.04</v>
      </c>
      <c r="AG263" s="135">
        <v>1810.5</v>
      </c>
      <c r="AH263" s="134">
        <v>1875.38</v>
      </c>
      <c r="AI263" s="134">
        <v>1946.66</v>
      </c>
      <c r="AJ263" s="134">
        <v>2003.42</v>
      </c>
      <c r="AK263" s="134">
        <v>2052.25</v>
      </c>
      <c r="AL263" s="134">
        <v>2132.84</v>
      </c>
      <c r="AM263" s="147"/>
    </row>
    <row r="264" spans="1:39" ht="16" x14ac:dyDescent="0.15">
      <c r="A264" s="126" t="s">
        <v>1107</v>
      </c>
      <c r="B264" s="126" t="s">
        <v>1108</v>
      </c>
      <c r="C264" s="126" t="s">
        <v>1109</v>
      </c>
      <c r="D264" s="133" t="s">
        <v>94</v>
      </c>
      <c r="E264" s="126" t="s">
        <v>76</v>
      </c>
      <c r="F264" s="126" t="s">
        <v>1828</v>
      </c>
      <c r="G264" s="134">
        <v>495</v>
      </c>
      <c r="H264" s="134">
        <v>513</v>
      </c>
      <c r="I264" s="134">
        <v>553.5</v>
      </c>
      <c r="J264" s="134">
        <v>588.13</v>
      </c>
      <c r="K264" s="134">
        <v>621.24</v>
      </c>
      <c r="L264" s="134">
        <v>709.52</v>
      </c>
      <c r="M264" s="134">
        <v>779.04</v>
      </c>
      <c r="N264" s="134">
        <v>829.67</v>
      </c>
      <c r="O264" s="134">
        <v>886.71</v>
      </c>
      <c r="P264" s="134">
        <v>980.73</v>
      </c>
      <c r="Q264" s="134">
        <v>1130.8599999999999</v>
      </c>
      <c r="R264" s="134">
        <v>1206.45</v>
      </c>
      <c r="S264" s="134">
        <v>1245.08</v>
      </c>
      <c r="T264" s="134">
        <v>1307.3599999999999</v>
      </c>
      <c r="U264" s="135">
        <v>1370.6</v>
      </c>
      <c r="V264" s="135">
        <v>1430.81</v>
      </c>
      <c r="W264" s="135">
        <v>1476.59</v>
      </c>
      <c r="X264" s="135">
        <v>1509.77</v>
      </c>
      <c r="Y264" s="135">
        <v>1510.28</v>
      </c>
      <c r="Z264" s="135">
        <v>1518.06</v>
      </c>
      <c r="AA264" s="135">
        <v>1524.75</v>
      </c>
      <c r="AB264" s="135">
        <v>1533.18</v>
      </c>
      <c r="AC264" s="135">
        <v>1539.97</v>
      </c>
      <c r="AD264" s="135">
        <v>1592.3600000000001</v>
      </c>
      <c r="AE264" s="135">
        <v>1657.65</v>
      </c>
      <c r="AF264" s="135">
        <v>1751.1799999999998</v>
      </c>
      <c r="AG264" s="135">
        <v>1822.94</v>
      </c>
      <c r="AH264" s="134">
        <v>1895.24</v>
      </c>
      <c r="AI264" s="134">
        <v>1967.51</v>
      </c>
      <c r="AJ264" s="134">
        <v>2030.03</v>
      </c>
      <c r="AK264" s="134">
        <v>2129.1799999999998</v>
      </c>
      <c r="AL264" s="134">
        <v>2231.98</v>
      </c>
      <c r="AM264" s="121"/>
    </row>
    <row r="265" spans="1:39" ht="17" x14ac:dyDescent="0.15">
      <c r="A265" s="126" t="s">
        <v>1110</v>
      </c>
      <c r="B265" s="126" t="s">
        <v>1111</v>
      </c>
      <c r="C265" s="126" t="s">
        <v>1112</v>
      </c>
      <c r="D265" s="133" t="s">
        <v>94</v>
      </c>
      <c r="E265" s="126" t="s">
        <v>78</v>
      </c>
      <c r="F265" s="126" t="s">
        <v>60</v>
      </c>
      <c r="G265" s="134" t="s">
        <v>52</v>
      </c>
      <c r="H265" s="134" t="s">
        <v>52</v>
      </c>
      <c r="I265" s="134" t="s">
        <v>52</v>
      </c>
      <c r="J265" s="134" t="s">
        <v>52</v>
      </c>
      <c r="K265" s="134" t="s">
        <v>52</v>
      </c>
      <c r="L265" s="134" t="s">
        <v>52</v>
      </c>
      <c r="M265" s="134" t="s">
        <v>52</v>
      </c>
      <c r="N265" s="134" t="s">
        <v>52</v>
      </c>
      <c r="O265" s="134" t="s">
        <v>52</v>
      </c>
      <c r="P265" s="134" t="s">
        <v>52</v>
      </c>
      <c r="Q265" s="134" t="s">
        <v>52</v>
      </c>
      <c r="R265" s="134" t="s">
        <v>52</v>
      </c>
      <c r="S265" s="134" t="s">
        <v>52</v>
      </c>
      <c r="T265" s="134" t="s">
        <v>52</v>
      </c>
      <c r="U265" s="134" t="s">
        <v>52</v>
      </c>
      <c r="V265" s="134" t="s">
        <v>52</v>
      </c>
      <c r="W265" s="134" t="s">
        <v>52</v>
      </c>
      <c r="X265" s="134" t="s">
        <v>52</v>
      </c>
      <c r="Y265" s="134" t="s">
        <v>52</v>
      </c>
      <c r="Z265" s="134" t="s">
        <v>52</v>
      </c>
      <c r="AA265" s="134" t="s">
        <v>52</v>
      </c>
      <c r="AB265" s="134" t="s">
        <v>52</v>
      </c>
      <c r="AC265" s="134" t="s">
        <v>52</v>
      </c>
      <c r="AD265" s="134" t="s">
        <v>52</v>
      </c>
      <c r="AE265" s="134" t="s">
        <v>52</v>
      </c>
      <c r="AF265" s="134" t="s">
        <v>52</v>
      </c>
      <c r="AG265" s="135" t="s">
        <v>52</v>
      </c>
      <c r="AH265" s="134" t="s">
        <v>52</v>
      </c>
      <c r="AI265" s="134">
        <v>1919.48</v>
      </c>
      <c r="AJ265" s="134">
        <v>1985.11</v>
      </c>
      <c r="AK265" s="134">
        <v>2089.06</v>
      </c>
      <c r="AL265" s="134">
        <v>2191.34</v>
      </c>
      <c r="AM265" s="121"/>
    </row>
    <row r="266" spans="1:39" ht="17" x14ac:dyDescent="0.15">
      <c r="A266" s="126" t="s">
        <v>1116</v>
      </c>
      <c r="B266" s="126" t="s">
        <v>1117</v>
      </c>
      <c r="C266" s="126" t="s">
        <v>1118</v>
      </c>
      <c r="D266" s="133" t="s">
        <v>194</v>
      </c>
      <c r="E266" s="126" t="s">
        <v>76</v>
      </c>
      <c r="F266" s="126" t="s">
        <v>70</v>
      </c>
      <c r="G266" s="134">
        <v>559.13</v>
      </c>
      <c r="H266" s="134">
        <v>590.63</v>
      </c>
      <c r="I266" s="134">
        <v>653.63</v>
      </c>
      <c r="J266" s="134">
        <v>636.72</v>
      </c>
      <c r="K266" s="134">
        <v>672.89</v>
      </c>
      <c r="L266" s="134">
        <v>746.43</v>
      </c>
      <c r="M266" s="134">
        <v>810.95</v>
      </c>
      <c r="N266" s="134">
        <v>860.43</v>
      </c>
      <c r="O266" s="134">
        <v>905.71</v>
      </c>
      <c r="P266" s="134">
        <v>1004.63</v>
      </c>
      <c r="Q266" s="134">
        <v>1155.47</v>
      </c>
      <c r="R266" s="134">
        <v>1227.8599999999999</v>
      </c>
      <c r="S266" s="134">
        <v>1289.81</v>
      </c>
      <c r="T266" s="134">
        <v>1347.58</v>
      </c>
      <c r="U266" s="135">
        <v>1406.32</v>
      </c>
      <c r="V266" s="135">
        <v>1464.28</v>
      </c>
      <c r="W266" s="135" t="s">
        <v>52</v>
      </c>
      <c r="X266" s="135" t="s">
        <v>52</v>
      </c>
      <c r="Y266" s="135" t="s">
        <v>52</v>
      </c>
      <c r="Z266" s="135" t="s">
        <v>52</v>
      </c>
      <c r="AA266" s="135" t="s">
        <v>52</v>
      </c>
      <c r="AB266" s="135" t="s">
        <v>52</v>
      </c>
      <c r="AC266" s="135" t="s">
        <v>52</v>
      </c>
      <c r="AD266" s="135" t="s">
        <v>52</v>
      </c>
      <c r="AE266" s="135" t="s">
        <v>52</v>
      </c>
      <c r="AF266" s="135" t="s">
        <v>52</v>
      </c>
      <c r="AG266" s="135" t="s">
        <v>52</v>
      </c>
      <c r="AH266" s="134" t="s">
        <v>52</v>
      </c>
      <c r="AI266" s="134" t="s">
        <v>52</v>
      </c>
      <c r="AJ266" s="134" t="s">
        <v>52</v>
      </c>
      <c r="AK266" s="134" t="s">
        <v>52</v>
      </c>
      <c r="AL266" s="134" t="s">
        <v>52</v>
      </c>
      <c r="AM266" s="121"/>
    </row>
    <row r="267" spans="1:39" ht="16" x14ac:dyDescent="0.15">
      <c r="A267" s="126" t="s">
        <v>1119</v>
      </c>
      <c r="B267" s="126" t="s">
        <v>1120</v>
      </c>
      <c r="C267" s="126" t="s">
        <v>1121</v>
      </c>
      <c r="D267" s="133" t="s">
        <v>94</v>
      </c>
      <c r="E267" s="126" t="s">
        <v>78</v>
      </c>
      <c r="F267" s="126" t="s">
        <v>64</v>
      </c>
      <c r="G267" s="134">
        <v>599.63</v>
      </c>
      <c r="H267" s="134">
        <v>636.75</v>
      </c>
      <c r="I267" s="134">
        <v>668.25</v>
      </c>
      <c r="J267" s="134">
        <v>615.92999999999995</v>
      </c>
      <c r="K267" s="134">
        <v>624.85</v>
      </c>
      <c r="L267" s="134">
        <v>682.66</v>
      </c>
      <c r="M267" s="134">
        <v>739.92</v>
      </c>
      <c r="N267" s="134">
        <v>779.95</v>
      </c>
      <c r="O267" s="134">
        <v>817.62</v>
      </c>
      <c r="P267" s="134">
        <v>919.1</v>
      </c>
      <c r="Q267" s="134">
        <v>1076.4000000000001</v>
      </c>
      <c r="R267" s="134">
        <v>1161.1099999999999</v>
      </c>
      <c r="S267" s="134">
        <v>1215.79</v>
      </c>
      <c r="T267" s="134">
        <v>1274.76</v>
      </c>
      <c r="U267" s="135">
        <v>1319.13</v>
      </c>
      <c r="V267" s="135">
        <v>1354.45</v>
      </c>
      <c r="W267" s="135">
        <v>1391.6</v>
      </c>
      <c r="X267" s="135">
        <v>1423.32</v>
      </c>
      <c r="Y267" s="135">
        <v>1422.56</v>
      </c>
      <c r="Z267" s="135">
        <v>1425.4</v>
      </c>
      <c r="AA267" s="135">
        <v>1447.19</v>
      </c>
      <c r="AB267" s="135">
        <v>1453.32</v>
      </c>
      <c r="AC267" s="135">
        <v>1458.66</v>
      </c>
      <c r="AD267" s="135">
        <v>1510.21</v>
      </c>
      <c r="AE267" s="135">
        <v>1573.05</v>
      </c>
      <c r="AF267" s="135">
        <v>1666.6499999999999</v>
      </c>
      <c r="AG267" s="135">
        <v>1730.92</v>
      </c>
      <c r="AH267" s="134">
        <v>1812.52</v>
      </c>
      <c r="AI267" s="134">
        <v>1900.22</v>
      </c>
      <c r="AJ267" s="134">
        <v>1959.06</v>
      </c>
      <c r="AK267" s="134">
        <v>2062.11</v>
      </c>
      <c r="AL267" s="134">
        <v>2165.36</v>
      </c>
      <c r="AM267" s="121"/>
    </row>
    <row r="268" spans="1:39" ht="16" x14ac:dyDescent="0.15">
      <c r="A268" s="126" t="s">
        <v>1122</v>
      </c>
      <c r="B268" s="126" t="s">
        <v>1123</v>
      </c>
      <c r="C268" s="126" t="s">
        <v>1124</v>
      </c>
      <c r="D268" s="133" t="s">
        <v>94</v>
      </c>
      <c r="E268" s="126" t="s">
        <v>74</v>
      </c>
      <c r="F268" s="126" t="s">
        <v>58</v>
      </c>
      <c r="G268" s="134">
        <v>706.5</v>
      </c>
      <c r="H268" s="134">
        <v>689.63</v>
      </c>
      <c r="I268" s="134">
        <v>743.63</v>
      </c>
      <c r="J268" s="134">
        <v>785.87</v>
      </c>
      <c r="K268" s="134">
        <v>809</v>
      </c>
      <c r="L268" s="134">
        <v>846.3</v>
      </c>
      <c r="M268" s="134">
        <v>904.74</v>
      </c>
      <c r="N268" s="134">
        <v>967.21</v>
      </c>
      <c r="O268" s="134">
        <v>1009.75</v>
      </c>
      <c r="P268" s="134">
        <v>1079.42</v>
      </c>
      <c r="Q268" s="134">
        <v>1170.52</v>
      </c>
      <c r="R268" s="134">
        <v>1227.76</v>
      </c>
      <c r="S268" s="134">
        <v>1259.56</v>
      </c>
      <c r="T268" s="134">
        <v>1319.39</v>
      </c>
      <c r="U268" s="135">
        <v>1366.89</v>
      </c>
      <c r="V268" s="135">
        <v>1414.73</v>
      </c>
      <c r="W268" s="135">
        <v>1450.1</v>
      </c>
      <c r="X268" s="135">
        <v>1484.9</v>
      </c>
      <c r="Y268" s="135">
        <v>1484.9</v>
      </c>
      <c r="Z268" s="135">
        <v>1484.9</v>
      </c>
      <c r="AA268" s="135">
        <v>1487.81</v>
      </c>
      <c r="AB268" s="135">
        <v>1487.81</v>
      </c>
      <c r="AC268" s="135">
        <v>1490.99</v>
      </c>
      <c r="AD268" s="135">
        <v>1550.58</v>
      </c>
      <c r="AE268" s="135">
        <v>1626.12</v>
      </c>
      <c r="AF268" s="135">
        <v>1712.8</v>
      </c>
      <c r="AG268" s="135">
        <v>1784.7099999999998</v>
      </c>
      <c r="AH268" s="134">
        <v>1851.58</v>
      </c>
      <c r="AI268" s="134">
        <v>1941.46</v>
      </c>
      <c r="AJ268" s="134">
        <v>2004.36</v>
      </c>
      <c r="AK268" s="134">
        <v>2112.34</v>
      </c>
      <c r="AL268" s="134">
        <v>2220.4699999999998</v>
      </c>
      <c r="AM268" s="121"/>
    </row>
    <row r="269" spans="1:39" ht="16" x14ac:dyDescent="0.15">
      <c r="A269" s="126" t="s">
        <v>1125</v>
      </c>
      <c r="B269" s="126" t="s">
        <v>1126</v>
      </c>
      <c r="C269" s="126" t="s">
        <v>1127</v>
      </c>
      <c r="D269" s="133" t="s">
        <v>94</v>
      </c>
      <c r="E269" s="126" t="s">
        <v>76</v>
      </c>
      <c r="F269" s="126" t="s">
        <v>70</v>
      </c>
      <c r="G269" s="134">
        <v>660.38</v>
      </c>
      <c r="H269" s="134">
        <v>660.38</v>
      </c>
      <c r="I269" s="134">
        <v>670.5</v>
      </c>
      <c r="J269" s="134">
        <v>714.26</v>
      </c>
      <c r="K269" s="134">
        <v>756.95</v>
      </c>
      <c r="L269" s="134">
        <v>808.47</v>
      </c>
      <c r="M269" s="134">
        <v>869.53</v>
      </c>
      <c r="N269" s="134">
        <v>923.32</v>
      </c>
      <c r="O269" s="134">
        <v>977.01</v>
      </c>
      <c r="P269" s="134">
        <v>1097.48</v>
      </c>
      <c r="Q269" s="134">
        <v>1189.24</v>
      </c>
      <c r="R269" s="134">
        <v>1262.52</v>
      </c>
      <c r="S269" s="134">
        <v>1304.5899999999999</v>
      </c>
      <c r="T269" s="134">
        <v>1363.23</v>
      </c>
      <c r="U269" s="135">
        <v>1419.83</v>
      </c>
      <c r="V269" s="135">
        <v>1489.94</v>
      </c>
      <c r="W269" s="135">
        <v>1544.57</v>
      </c>
      <c r="X269" s="135">
        <v>1580.59</v>
      </c>
      <c r="Y269" s="135">
        <v>1579.02</v>
      </c>
      <c r="Z269" s="135">
        <v>1586.65</v>
      </c>
      <c r="AA269" s="135">
        <v>1590.1</v>
      </c>
      <c r="AB269" s="135">
        <v>1614.97</v>
      </c>
      <c r="AC269" s="135">
        <v>1641.44</v>
      </c>
      <c r="AD269" s="135">
        <v>1693.82</v>
      </c>
      <c r="AE269" s="135">
        <v>1744.95</v>
      </c>
      <c r="AF269" s="135">
        <v>1822.75</v>
      </c>
      <c r="AG269" s="135">
        <v>1916.05</v>
      </c>
      <c r="AH269" s="134">
        <v>1990.2</v>
      </c>
      <c r="AI269" s="134">
        <v>2055.63</v>
      </c>
      <c r="AJ269" s="134">
        <v>2128.4899999999998</v>
      </c>
      <c r="AK269" s="134">
        <v>2213.69</v>
      </c>
      <c r="AL269" s="134">
        <v>2319.41</v>
      </c>
      <c r="AM269" s="121"/>
    </row>
    <row r="270" spans="1:39" ht="16" x14ac:dyDescent="0.15">
      <c r="A270" s="126" t="s">
        <v>1128</v>
      </c>
      <c r="B270" s="126" t="s">
        <v>1129</v>
      </c>
      <c r="C270" s="126" t="s">
        <v>1130</v>
      </c>
      <c r="D270" s="133" t="s">
        <v>94</v>
      </c>
      <c r="E270" s="126" t="s">
        <v>76</v>
      </c>
      <c r="F270" s="126" t="s">
        <v>60</v>
      </c>
      <c r="G270" s="134">
        <v>518.63</v>
      </c>
      <c r="H270" s="134">
        <v>576</v>
      </c>
      <c r="I270" s="134">
        <v>607.5</v>
      </c>
      <c r="J270" s="134">
        <v>634.86</v>
      </c>
      <c r="K270" s="134">
        <v>716.3</v>
      </c>
      <c r="L270" s="134">
        <v>784.67</v>
      </c>
      <c r="M270" s="134">
        <v>827.51</v>
      </c>
      <c r="N270" s="134">
        <v>881.61</v>
      </c>
      <c r="O270" s="134">
        <v>937.14</v>
      </c>
      <c r="P270" s="134">
        <v>1034.5999999999999</v>
      </c>
      <c r="Q270" s="134">
        <v>1127.52</v>
      </c>
      <c r="R270" s="134">
        <v>1210.3</v>
      </c>
      <c r="S270" s="134">
        <v>1249.02</v>
      </c>
      <c r="T270" s="134">
        <v>1306.99</v>
      </c>
      <c r="U270" s="135">
        <v>1364.35</v>
      </c>
      <c r="V270" s="135">
        <v>1430.6</v>
      </c>
      <c r="W270" s="135">
        <v>1471.48</v>
      </c>
      <c r="X270" s="135">
        <v>1506.04</v>
      </c>
      <c r="Y270" s="135">
        <v>1505.92</v>
      </c>
      <c r="Z270" s="135">
        <v>1510.35</v>
      </c>
      <c r="AA270" s="135">
        <v>1515.52</v>
      </c>
      <c r="AB270" s="135">
        <v>1523.56</v>
      </c>
      <c r="AC270" s="135">
        <v>1552.21</v>
      </c>
      <c r="AD270" s="135">
        <v>1602.09</v>
      </c>
      <c r="AE270" s="135">
        <v>1653.91</v>
      </c>
      <c r="AF270" s="135">
        <v>1740.96</v>
      </c>
      <c r="AG270" s="135">
        <v>1817.4700000000003</v>
      </c>
      <c r="AH270" s="134">
        <v>1883.3000000000002</v>
      </c>
      <c r="AI270" s="134">
        <v>1970.89</v>
      </c>
      <c r="AJ270" s="134">
        <v>2031.29</v>
      </c>
      <c r="AK270" s="134">
        <v>2130.89</v>
      </c>
      <c r="AL270" s="134">
        <v>2230.65</v>
      </c>
      <c r="AM270" s="121"/>
    </row>
    <row r="271" spans="1:39" ht="17" x14ac:dyDescent="0.15">
      <c r="A271" s="126" t="s">
        <v>1131</v>
      </c>
      <c r="B271" s="126" t="s">
        <v>1132</v>
      </c>
      <c r="C271" s="126" t="s">
        <v>1133</v>
      </c>
      <c r="D271" s="133" t="s">
        <v>194</v>
      </c>
      <c r="E271" s="126" t="s">
        <v>76</v>
      </c>
      <c r="F271" s="126" t="s">
        <v>64</v>
      </c>
      <c r="G271" s="134">
        <v>529.88</v>
      </c>
      <c r="H271" s="134">
        <v>586.13</v>
      </c>
      <c r="I271" s="134">
        <v>612</v>
      </c>
      <c r="J271" s="134">
        <v>622.21</v>
      </c>
      <c r="K271" s="134">
        <v>664.96</v>
      </c>
      <c r="L271" s="134">
        <v>740.44</v>
      </c>
      <c r="M271" s="134">
        <v>789.64</v>
      </c>
      <c r="N271" s="134">
        <v>855.14</v>
      </c>
      <c r="O271" s="134">
        <v>924.26</v>
      </c>
      <c r="P271" s="134">
        <v>1014.47</v>
      </c>
      <c r="Q271" s="134">
        <v>1125.67</v>
      </c>
      <c r="R271" s="134">
        <v>1203.92</v>
      </c>
      <c r="S271" s="134">
        <v>1254.23</v>
      </c>
      <c r="T271" s="134">
        <v>1317.07</v>
      </c>
      <c r="U271" s="135">
        <v>1380.8</v>
      </c>
      <c r="V271" s="135">
        <v>1444.22</v>
      </c>
      <c r="W271" s="135" t="s">
        <v>52</v>
      </c>
      <c r="X271" s="135" t="s">
        <v>52</v>
      </c>
      <c r="Y271" s="135" t="s">
        <v>52</v>
      </c>
      <c r="Z271" s="135" t="s">
        <v>52</v>
      </c>
      <c r="AA271" s="135" t="s">
        <v>52</v>
      </c>
      <c r="AB271" s="135" t="s">
        <v>52</v>
      </c>
      <c r="AC271" s="135" t="s">
        <v>52</v>
      </c>
      <c r="AD271" s="135" t="s">
        <v>52</v>
      </c>
      <c r="AE271" s="135" t="s">
        <v>52</v>
      </c>
      <c r="AF271" s="135" t="s">
        <v>52</v>
      </c>
      <c r="AG271" s="135" t="s">
        <v>52</v>
      </c>
      <c r="AH271" s="134" t="s">
        <v>52</v>
      </c>
      <c r="AI271" s="134" t="s">
        <v>52</v>
      </c>
      <c r="AJ271" s="134" t="s">
        <v>52</v>
      </c>
      <c r="AK271" s="134" t="s">
        <v>52</v>
      </c>
      <c r="AL271" s="134" t="s">
        <v>52</v>
      </c>
      <c r="AM271" s="121"/>
    </row>
    <row r="272" spans="1:39" ht="16" x14ac:dyDescent="0.15">
      <c r="A272" s="133" t="s">
        <v>1137</v>
      </c>
      <c r="B272" s="17" t="s">
        <v>1138</v>
      </c>
      <c r="C272" s="133" t="s">
        <v>1139</v>
      </c>
      <c r="D272" s="133" t="s">
        <v>94</v>
      </c>
      <c r="E272" s="133" t="s">
        <v>78</v>
      </c>
      <c r="F272" s="126" t="s">
        <v>68</v>
      </c>
      <c r="G272" s="134" t="s">
        <v>52</v>
      </c>
      <c r="H272" s="134" t="s">
        <v>52</v>
      </c>
      <c r="I272" s="134" t="s">
        <v>52</v>
      </c>
      <c r="J272" s="134" t="s">
        <v>52</v>
      </c>
      <c r="K272" s="134" t="s">
        <v>52</v>
      </c>
      <c r="L272" s="134" t="s">
        <v>52</v>
      </c>
      <c r="M272" s="134" t="s">
        <v>52</v>
      </c>
      <c r="N272" s="134" t="s">
        <v>52</v>
      </c>
      <c r="O272" s="134" t="s">
        <v>52</v>
      </c>
      <c r="P272" s="134" t="s">
        <v>52</v>
      </c>
      <c r="Q272" s="134" t="s">
        <v>52</v>
      </c>
      <c r="R272" s="134" t="s">
        <v>52</v>
      </c>
      <c r="S272" s="134" t="s">
        <v>52</v>
      </c>
      <c r="T272" s="134" t="s">
        <v>52</v>
      </c>
      <c r="U272" s="134" t="s">
        <v>52</v>
      </c>
      <c r="V272" s="134" t="s">
        <v>52</v>
      </c>
      <c r="W272" s="134" t="s">
        <v>52</v>
      </c>
      <c r="X272" s="134" t="s">
        <v>52</v>
      </c>
      <c r="Y272" s="134" t="s">
        <v>52</v>
      </c>
      <c r="Z272" s="134" t="s">
        <v>52</v>
      </c>
      <c r="AA272" s="134" t="s">
        <v>52</v>
      </c>
      <c r="AB272" s="134" t="s">
        <v>52</v>
      </c>
      <c r="AC272" s="134" t="s">
        <v>52</v>
      </c>
      <c r="AD272" s="134" t="s">
        <v>52</v>
      </c>
      <c r="AE272" s="134" t="s">
        <v>52</v>
      </c>
      <c r="AF272" s="134" t="s">
        <v>52</v>
      </c>
      <c r="AG272" s="134" t="s">
        <v>52</v>
      </c>
      <c r="AH272" s="134" t="s">
        <v>52</v>
      </c>
      <c r="AI272" s="134" t="s">
        <v>52</v>
      </c>
      <c r="AJ272" s="134" t="s">
        <v>52</v>
      </c>
      <c r="AK272" s="134">
        <v>2177.7600000000002</v>
      </c>
      <c r="AL272" s="134">
        <v>2282.9499999999998</v>
      </c>
      <c r="AM272" s="121"/>
    </row>
    <row r="273" spans="1:39" ht="16" x14ac:dyDescent="0.15">
      <c r="A273" s="126" t="s">
        <v>1146</v>
      </c>
      <c r="B273" s="126" t="s">
        <v>1147</v>
      </c>
      <c r="C273" s="126" t="s">
        <v>1148</v>
      </c>
      <c r="D273" s="133" t="s">
        <v>194</v>
      </c>
      <c r="E273" s="126" t="s">
        <v>76</v>
      </c>
      <c r="F273" s="126" t="s">
        <v>60</v>
      </c>
      <c r="G273" s="134">
        <v>542.25</v>
      </c>
      <c r="H273" s="134">
        <v>619.88</v>
      </c>
      <c r="I273" s="134">
        <v>642.38</v>
      </c>
      <c r="J273" s="134">
        <v>671.48</v>
      </c>
      <c r="K273" s="134">
        <v>679.41</v>
      </c>
      <c r="L273" s="134">
        <v>727.04</v>
      </c>
      <c r="M273" s="134">
        <v>790.42</v>
      </c>
      <c r="N273" s="134">
        <v>843.29</v>
      </c>
      <c r="O273" s="134">
        <v>885.52</v>
      </c>
      <c r="P273" s="134">
        <v>997.47</v>
      </c>
      <c r="Q273" s="134">
        <v>1091.3900000000001</v>
      </c>
      <c r="R273" s="134">
        <v>1157.95</v>
      </c>
      <c r="S273" s="134">
        <v>1191.72</v>
      </c>
      <c r="T273" s="134">
        <v>1233.96</v>
      </c>
      <c r="U273" s="135">
        <v>1288.93</v>
      </c>
      <c r="V273" s="135">
        <v>1344.3</v>
      </c>
      <c r="W273" s="135">
        <v>1398.26</v>
      </c>
      <c r="X273" s="135">
        <v>1444.81</v>
      </c>
      <c r="Y273" s="135">
        <v>1445.02</v>
      </c>
      <c r="Z273" s="135">
        <v>1445.41</v>
      </c>
      <c r="AA273" s="135">
        <v>1448.48</v>
      </c>
      <c r="AB273" s="135">
        <v>1470.77</v>
      </c>
      <c r="AC273" s="135">
        <v>1494.39</v>
      </c>
      <c r="AD273" s="135">
        <v>1540.35</v>
      </c>
      <c r="AE273" s="135">
        <v>1604.9099999999999</v>
      </c>
      <c r="AF273" s="135">
        <v>1693.56</v>
      </c>
      <c r="AG273" s="135">
        <v>1784.85</v>
      </c>
      <c r="AH273" s="134">
        <v>1851.0900000000001</v>
      </c>
      <c r="AI273" s="134" t="s">
        <v>52</v>
      </c>
      <c r="AJ273" s="134" t="s">
        <v>52</v>
      </c>
      <c r="AK273" s="134" t="s">
        <v>52</v>
      </c>
      <c r="AL273" s="134" t="s">
        <v>52</v>
      </c>
      <c r="AM273" s="121"/>
    </row>
    <row r="274" spans="1:39" ht="17" x14ac:dyDescent="0.15">
      <c r="A274" s="126" t="s">
        <v>1158</v>
      </c>
      <c r="B274" s="126" t="s">
        <v>52</v>
      </c>
      <c r="C274" s="126" t="s">
        <v>1159</v>
      </c>
      <c r="D274" s="133" t="s">
        <v>194</v>
      </c>
      <c r="E274" s="126" t="s">
        <v>76</v>
      </c>
      <c r="F274" s="126" t="s">
        <v>64</v>
      </c>
      <c r="G274" s="134">
        <v>614.25</v>
      </c>
      <c r="H274" s="134">
        <v>653.63</v>
      </c>
      <c r="I274" s="134">
        <v>685.13</v>
      </c>
      <c r="J274" s="134" t="s">
        <v>52</v>
      </c>
      <c r="K274" s="134" t="s">
        <v>52</v>
      </c>
      <c r="L274" s="134" t="s">
        <v>52</v>
      </c>
      <c r="M274" s="134" t="s">
        <v>52</v>
      </c>
      <c r="N274" s="134" t="s">
        <v>52</v>
      </c>
      <c r="O274" s="134" t="s">
        <v>52</v>
      </c>
      <c r="P274" s="134" t="s">
        <v>52</v>
      </c>
      <c r="Q274" s="134" t="s">
        <v>52</v>
      </c>
      <c r="R274" s="134" t="s">
        <v>52</v>
      </c>
      <c r="S274" s="134" t="s">
        <v>52</v>
      </c>
      <c r="T274" s="134" t="s">
        <v>52</v>
      </c>
      <c r="U274" s="135" t="s">
        <v>52</v>
      </c>
      <c r="V274" s="135" t="s">
        <v>52</v>
      </c>
      <c r="W274" s="135" t="s">
        <v>52</v>
      </c>
      <c r="X274" s="135" t="s">
        <v>52</v>
      </c>
      <c r="Y274" s="135" t="s">
        <v>52</v>
      </c>
      <c r="Z274" s="135" t="s">
        <v>52</v>
      </c>
      <c r="AA274" s="135" t="s">
        <v>52</v>
      </c>
      <c r="AB274" s="135" t="s">
        <v>52</v>
      </c>
      <c r="AC274" s="135" t="s">
        <v>52</v>
      </c>
      <c r="AD274" s="135" t="s">
        <v>52</v>
      </c>
      <c r="AE274" s="135" t="s">
        <v>52</v>
      </c>
      <c r="AF274" s="135" t="s">
        <v>52</v>
      </c>
      <c r="AG274" s="135" t="s">
        <v>52</v>
      </c>
      <c r="AH274" s="134" t="s">
        <v>52</v>
      </c>
      <c r="AI274" s="134" t="s">
        <v>52</v>
      </c>
      <c r="AJ274" s="134" t="s">
        <v>52</v>
      </c>
      <c r="AK274" s="134" t="s">
        <v>52</v>
      </c>
      <c r="AL274" s="134" t="s">
        <v>52</v>
      </c>
      <c r="AM274" s="121"/>
    </row>
    <row r="275" spans="1:39" ht="16" x14ac:dyDescent="0.15">
      <c r="A275" s="126" t="s">
        <v>1163</v>
      </c>
      <c r="B275" s="126" t="s">
        <v>1164</v>
      </c>
      <c r="C275" s="126" t="s">
        <v>1165</v>
      </c>
      <c r="D275" s="133" t="s">
        <v>94</v>
      </c>
      <c r="E275" s="126" t="s">
        <v>78</v>
      </c>
      <c r="F275" s="126" t="s">
        <v>58</v>
      </c>
      <c r="G275" s="134" t="s">
        <v>52</v>
      </c>
      <c r="H275" s="134" t="s">
        <v>52</v>
      </c>
      <c r="I275" s="134" t="s">
        <v>52</v>
      </c>
      <c r="J275" s="134" t="s">
        <v>52</v>
      </c>
      <c r="K275" s="134" t="s">
        <v>52</v>
      </c>
      <c r="L275" s="134" t="s">
        <v>52</v>
      </c>
      <c r="M275" s="134" t="s">
        <v>52</v>
      </c>
      <c r="N275" s="134" t="s">
        <v>52</v>
      </c>
      <c r="O275" s="134" t="s">
        <v>52</v>
      </c>
      <c r="P275" s="134" t="s">
        <v>52</v>
      </c>
      <c r="Q275" s="134" t="s">
        <v>52</v>
      </c>
      <c r="R275" s="134" t="s">
        <v>52</v>
      </c>
      <c r="S275" s="134" t="s">
        <v>52</v>
      </c>
      <c r="T275" s="134" t="s">
        <v>52</v>
      </c>
      <c r="U275" s="134" t="s">
        <v>52</v>
      </c>
      <c r="V275" s="134" t="s">
        <v>52</v>
      </c>
      <c r="W275" s="135">
        <v>1445.08</v>
      </c>
      <c r="X275" s="135">
        <v>1490.26</v>
      </c>
      <c r="Y275" s="135">
        <v>1495.7</v>
      </c>
      <c r="Z275" s="135">
        <v>1504.3</v>
      </c>
      <c r="AA275" s="135">
        <v>1512.7</v>
      </c>
      <c r="AB275" s="135">
        <v>1559.02</v>
      </c>
      <c r="AC275" s="135">
        <v>1591.12</v>
      </c>
      <c r="AD275" s="135">
        <v>1656.8899999999999</v>
      </c>
      <c r="AE275" s="135">
        <v>1737.1899999999998</v>
      </c>
      <c r="AF275" s="135">
        <v>1827.3899999999999</v>
      </c>
      <c r="AG275" s="135">
        <v>1915.4199999999998</v>
      </c>
      <c r="AH275" s="134">
        <v>1985.39</v>
      </c>
      <c r="AI275" s="134">
        <v>2055.44</v>
      </c>
      <c r="AJ275" s="134">
        <v>2142.14</v>
      </c>
      <c r="AK275" s="134">
        <v>2247.63</v>
      </c>
      <c r="AL275" s="134">
        <v>2355.31</v>
      </c>
      <c r="AM275" s="121"/>
    </row>
    <row r="276" spans="1:39" ht="16" x14ac:dyDescent="0.15">
      <c r="A276" s="126" t="s">
        <v>1169</v>
      </c>
      <c r="B276" s="126" t="s">
        <v>1170</v>
      </c>
      <c r="C276" s="126" t="s">
        <v>1171</v>
      </c>
      <c r="D276" s="133" t="s">
        <v>94</v>
      </c>
      <c r="E276" s="126" t="s">
        <v>76</v>
      </c>
      <c r="F276" s="126" t="s">
        <v>1828</v>
      </c>
      <c r="G276" s="134">
        <v>595.13</v>
      </c>
      <c r="H276" s="134">
        <v>598.5</v>
      </c>
      <c r="I276" s="134">
        <v>693</v>
      </c>
      <c r="J276" s="134">
        <v>641.38</v>
      </c>
      <c r="K276" s="134">
        <v>663.75</v>
      </c>
      <c r="L276" s="134">
        <v>739.94</v>
      </c>
      <c r="M276" s="134">
        <v>817.7</v>
      </c>
      <c r="N276" s="134">
        <v>872.44</v>
      </c>
      <c r="O276" s="134">
        <v>933.64</v>
      </c>
      <c r="P276" s="134">
        <v>1028.79</v>
      </c>
      <c r="Q276" s="134">
        <v>1178.6400000000001</v>
      </c>
      <c r="R276" s="134">
        <v>1251.27</v>
      </c>
      <c r="S276" s="134">
        <v>1291.5</v>
      </c>
      <c r="T276" s="134">
        <v>1354.5</v>
      </c>
      <c r="U276" s="135">
        <v>1422.12</v>
      </c>
      <c r="V276" s="135">
        <v>1482.81</v>
      </c>
      <c r="W276" s="135">
        <v>1530.25</v>
      </c>
      <c r="X276" s="135">
        <v>1562.1</v>
      </c>
      <c r="Y276" s="135">
        <v>1562.1</v>
      </c>
      <c r="Z276" s="135">
        <v>1567.86</v>
      </c>
      <c r="AA276" s="135">
        <v>1576.13</v>
      </c>
      <c r="AB276" s="135">
        <v>1584.58</v>
      </c>
      <c r="AC276" s="135">
        <v>1593.21</v>
      </c>
      <c r="AD276" s="135">
        <v>1647.74</v>
      </c>
      <c r="AE276" s="135">
        <v>1714.1200000000001</v>
      </c>
      <c r="AF276" s="135">
        <v>1808.33</v>
      </c>
      <c r="AG276" s="135">
        <v>1879.4499999999998</v>
      </c>
      <c r="AH276" s="134">
        <v>1948.9599999999998</v>
      </c>
      <c r="AI276" s="134">
        <v>2025.69</v>
      </c>
      <c r="AJ276" s="134">
        <v>2085.16</v>
      </c>
      <c r="AK276" s="134">
        <v>2184.17</v>
      </c>
      <c r="AL276" s="134">
        <v>2285.23</v>
      </c>
      <c r="AM276" s="121"/>
    </row>
    <row r="277" spans="1:39" ht="17" x14ac:dyDescent="0.15">
      <c r="A277" s="126" t="s">
        <v>1172</v>
      </c>
      <c r="B277" s="126" t="s">
        <v>52</v>
      </c>
      <c r="C277" s="126" t="s">
        <v>1173</v>
      </c>
      <c r="D277" s="133" t="s">
        <v>194</v>
      </c>
      <c r="E277" s="126" t="s">
        <v>76</v>
      </c>
      <c r="F277" s="126" t="s">
        <v>60</v>
      </c>
      <c r="G277" s="134">
        <v>630</v>
      </c>
      <c r="H277" s="134">
        <v>694.13</v>
      </c>
      <c r="I277" s="134">
        <v>740.25</v>
      </c>
      <c r="J277" s="134">
        <v>769.23</v>
      </c>
      <c r="K277" s="134">
        <v>808.72</v>
      </c>
      <c r="L277" s="134" t="s">
        <v>52</v>
      </c>
      <c r="M277" s="134" t="s">
        <v>52</v>
      </c>
      <c r="N277" s="134" t="s">
        <v>52</v>
      </c>
      <c r="O277" s="134" t="s">
        <v>52</v>
      </c>
      <c r="P277" s="134" t="s">
        <v>52</v>
      </c>
      <c r="Q277" s="134" t="s">
        <v>52</v>
      </c>
      <c r="R277" s="134" t="s">
        <v>52</v>
      </c>
      <c r="S277" s="134" t="s">
        <v>52</v>
      </c>
      <c r="T277" s="134" t="s">
        <v>52</v>
      </c>
      <c r="U277" s="135" t="s">
        <v>52</v>
      </c>
      <c r="V277" s="135" t="s">
        <v>52</v>
      </c>
      <c r="W277" s="135" t="s">
        <v>52</v>
      </c>
      <c r="X277" s="135" t="s">
        <v>52</v>
      </c>
      <c r="Y277" s="135" t="s">
        <v>52</v>
      </c>
      <c r="Z277" s="135" t="s">
        <v>52</v>
      </c>
      <c r="AA277" s="135" t="s">
        <v>52</v>
      </c>
      <c r="AB277" s="135" t="s">
        <v>52</v>
      </c>
      <c r="AC277" s="135" t="s">
        <v>52</v>
      </c>
      <c r="AD277" s="135" t="s">
        <v>52</v>
      </c>
      <c r="AE277" s="135" t="s">
        <v>52</v>
      </c>
      <c r="AF277" s="135" t="s">
        <v>52</v>
      </c>
      <c r="AG277" s="135" t="s">
        <v>52</v>
      </c>
      <c r="AH277" s="134" t="s">
        <v>52</v>
      </c>
      <c r="AI277" s="134" t="s">
        <v>52</v>
      </c>
      <c r="AJ277" s="134" t="s">
        <v>52</v>
      </c>
      <c r="AK277" s="134" t="s">
        <v>52</v>
      </c>
      <c r="AL277" s="134" t="s">
        <v>52</v>
      </c>
      <c r="AM277" s="121"/>
    </row>
    <row r="278" spans="1:39" ht="16" x14ac:dyDescent="0.15">
      <c r="A278" s="126" t="s">
        <v>1183</v>
      </c>
      <c r="B278" s="126" t="s">
        <v>1184</v>
      </c>
      <c r="C278" s="126" t="s">
        <v>1185</v>
      </c>
      <c r="D278" s="133" t="s">
        <v>94</v>
      </c>
      <c r="E278" s="126" t="s">
        <v>76</v>
      </c>
      <c r="F278" s="126" t="s">
        <v>70</v>
      </c>
      <c r="G278" s="134">
        <v>658.13</v>
      </c>
      <c r="H278" s="134">
        <v>654.75</v>
      </c>
      <c r="I278" s="134">
        <v>664.88</v>
      </c>
      <c r="J278" s="134">
        <v>705.79</v>
      </c>
      <c r="K278" s="134">
        <v>745.69</v>
      </c>
      <c r="L278" s="134">
        <v>783.82</v>
      </c>
      <c r="M278" s="134">
        <v>850.93</v>
      </c>
      <c r="N278" s="134">
        <v>898.82</v>
      </c>
      <c r="O278" s="134">
        <v>950.55</v>
      </c>
      <c r="P278" s="134">
        <v>1062.19</v>
      </c>
      <c r="Q278" s="134">
        <v>1156.55</v>
      </c>
      <c r="R278" s="134">
        <v>1231.57</v>
      </c>
      <c r="S278" s="134">
        <v>1273.51</v>
      </c>
      <c r="T278" s="134">
        <v>1326.72</v>
      </c>
      <c r="U278" s="135">
        <v>1382.6</v>
      </c>
      <c r="V278" s="135">
        <v>1447.7</v>
      </c>
      <c r="W278" s="135">
        <v>1501.37</v>
      </c>
      <c r="X278" s="135">
        <v>1533.34</v>
      </c>
      <c r="Y278" s="135">
        <v>1533.34</v>
      </c>
      <c r="Z278" s="135">
        <v>1540.2</v>
      </c>
      <c r="AA278" s="135">
        <v>1540.2</v>
      </c>
      <c r="AB278" s="135">
        <v>1570.31</v>
      </c>
      <c r="AC278" s="135">
        <v>1600.56</v>
      </c>
      <c r="AD278" s="135">
        <v>1656.29</v>
      </c>
      <c r="AE278" s="135">
        <v>1711.15</v>
      </c>
      <c r="AF278" s="135">
        <v>1794.54</v>
      </c>
      <c r="AG278" s="135">
        <v>1893.45</v>
      </c>
      <c r="AH278" s="134">
        <v>1965.5</v>
      </c>
      <c r="AI278" s="134">
        <v>2030.13</v>
      </c>
      <c r="AJ278" s="134">
        <v>2102.15</v>
      </c>
      <c r="AK278" s="134">
        <v>2186.2199999999998</v>
      </c>
      <c r="AL278" s="134">
        <v>2289.4899999999998</v>
      </c>
      <c r="AM278" s="121"/>
    </row>
    <row r="279" spans="1:39" ht="16" x14ac:dyDescent="0.15">
      <c r="A279" s="126" t="s">
        <v>1186</v>
      </c>
      <c r="B279" s="126" t="s">
        <v>1187</v>
      </c>
      <c r="C279" s="126" t="s">
        <v>1188</v>
      </c>
      <c r="D279" s="133" t="s">
        <v>94</v>
      </c>
      <c r="E279" s="126" t="s">
        <v>76</v>
      </c>
      <c r="F279" s="126" t="s">
        <v>60</v>
      </c>
      <c r="G279" s="134">
        <v>534.38</v>
      </c>
      <c r="H279" s="134">
        <v>591.75</v>
      </c>
      <c r="I279" s="134">
        <v>614.25</v>
      </c>
      <c r="J279" s="134">
        <v>627.05999999999995</v>
      </c>
      <c r="K279" s="134">
        <v>702.17</v>
      </c>
      <c r="L279" s="134">
        <v>755.61</v>
      </c>
      <c r="M279" s="134">
        <v>801.58</v>
      </c>
      <c r="N279" s="134">
        <v>864.87</v>
      </c>
      <c r="O279" s="134">
        <v>924.88</v>
      </c>
      <c r="P279" s="134">
        <v>1020.06</v>
      </c>
      <c r="Q279" s="134">
        <v>1112.04</v>
      </c>
      <c r="R279" s="134">
        <v>1197.4000000000001</v>
      </c>
      <c r="S279" s="134">
        <v>1236.8900000000001</v>
      </c>
      <c r="T279" s="134">
        <v>1291.58</v>
      </c>
      <c r="U279" s="135">
        <v>1344.6</v>
      </c>
      <c r="V279" s="135">
        <v>1410.92</v>
      </c>
      <c r="W279" s="135">
        <v>1452.73</v>
      </c>
      <c r="X279" s="135">
        <v>1488.61</v>
      </c>
      <c r="Y279" s="135">
        <v>1488.61</v>
      </c>
      <c r="Z279" s="135">
        <v>1492.85</v>
      </c>
      <c r="AA279" s="135">
        <v>1497.85</v>
      </c>
      <c r="AB279" s="135">
        <v>1501.33</v>
      </c>
      <c r="AC279" s="135">
        <v>1527.18</v>
      </c>
      <c r="AD279" s="135">
        <v>1579.23</v>
      </c>
      <c r="AE279" s="135">
        <v>1634.0800000000002</v>
      </c>
      <c r="AF279" s="135">
        <v>1724.51</v>
      </c>
      <c r="AG279" s="135">
        <v>1806.5500000000002</v>
      </c>
      <c r="AH279" s="134">
        <v>1874.42</v>
      </c>
      <c r="AI279" s="134">
        <v>1962.8</v>
      </c>
      <c r="AJ279" s="134">
        <v>2024.98</v>
      </c>
      <c r="AK279" s="134">
        <v>2124.64</v>
      </c>
      <c r="AL279" s="134">
        <v>2223.5</v>
      </c>
      <c r="AM279" s="121"/>
    </row>
    <row r="280" spans="1:39" ht="16" x14ac:dyDescent="0.15">
      <c r="A280" s="126" t="s">
        <v>1189</v>
      </c>
      <c r="B280" s="126" t="s">
        <v>1190</v>
      </c>
      <c r="C280" s="126" t="s">
        <v>1191</v>
      </c>
      <c r="D280" s="133" t="s">
        <v>94</v>
      </c>
      <c r="E280" s="126" t="s">
        <v>74</v>
      </c>
      <c r="F280" s="126" t="s">
        <v>56</v>
      </c>
      <c r="G280" s="134">
        <v>623.25</v>
      </c>
      <c r="H280" s="134">
        <v>686.25</v>
      </c>
      <c r="I280" s="134">
        <v>738</v>
      </c>
      <c r="J280" s="134">
        <v>770.91</v>
      </c>
      <c r="K280" s="134">
        <v>817.96</v>
      </c>
      <c r="L280" s="134">
        <v>868.08</v>
      </c>
      <c r="M280" s="134">
        <v>928.7</v>
      </c>
      <c r="N280" s="134">
        <v>965.42</v>
      </c>
      <c r="O280" s="134">
        <v>1058.98</v>
      </c>
      <c r="P280" s="134">
        <v>1088.72</v>
      </c>
      <c r="Q280" s="134">
        <v>1222.44</v>
      </c>
      <c r="R280" s="134">
        <v>1283.42</v>
      </c>
      <c r="S280" s="134">
        <v>1346.22</v>
      </c>
      <c r="T280" s="134">
        <v>1412.24</v>
      </c>
      <c r="U280" s="135">
        <v>1481.26</v>
      </c>
      <c r="V280" s="135">
        <v>1481.32</v>
      </c>
      <c r="W280" s="135">
        <v>1518.34</v>
      </c>
      <c r="X280" s="135">
        <v>1547.14</v>
      </c>
      <c r="Y280" s="135">
        <v>1547.14</v>
      </c>
      <c r="Z280" s="135">
        <v>1547.39</v>
      </c>
      <c r="AA280" s="135">
        <v>1604.48</v>
      </c>
      <c r="AB280" s="135">
        <v>1607.35</v>
      </c>
      <c r="AC280" s="135">
        <v>1607.37</v>
      </c>
      <c r="AD280" s="135">
        <v>1665.07</v>
      </c>
      <c r="AE280" s="135">
        <v>1729.05</v>
      </c>
      <c r="AF280" s="135">
        <v>1809.03</v>
      </c>
      <c r="AG280" s="135">
        <v>1904.51</v>
      </c>
      <c r="AH280" s="134">
        <v>1977.21</v>
      </c>
      <c r="AI280" s="134">
        <v>2037.43</v>
      </c>
      <c r="AJ280" s="134">
        <v>2128.4</v>
      </c>
      <c r="AK280" s="134">
        <v>2220.0300000000002</v>
      </c>
      <c r="AL280" s="134">
        <v>2331.35</v>
      </c>
      <c r="AM280" s="121"/>
    </row>
    <row r="281" spans="1:39" ht="17" x14ac:dyDescent="0.15">
      <c r="A281" s="126" t="s">
        <v>1192</v>
      </c>
      <c r="B281" s="126" t="s">
        <v>1193</v>
      </c>
      <c r="C281" s="126" t="s">
        <v>1194</v>
      </c>
      <c r="D281" s="133" t="s">
        <v>194</v>
      </c>
      <c r="E281" s="126" t="s">
        <v>76</v>
      </c>
      <c r="F281" s="126" t="s">
        <v>70</v>
      </c>
      <c r="G281" s="134">
        <v>542.25</v>
      </c>
      <c r="H281" s="134">
        <v>565.88</v>
      </c>
      <c r="I281" s="134">
        <v>632.25</v>
      </c>
      <c r="J281" s="134">
        <v>625.23</v>
      </c>
      <c r="K281" s="134">
        <v>660.51</v>
      </c>
      <c r="L281" s="134">
        <v>721.62</v>
      </c>
      <c r="M281" s="134">
        <v>804.6</v>
      </c>
      <c r="N281" s="134">
        <v>852.31</v>
      </c>
      <c r="O281" s="134">
        <v>906.82</v>
      </c>
      <c r="P281" s="134">
        <v>1031.79</v>
      </c>
      <c r="Q281" s="134">
        <v>1190.06</v>
      </c>
      <c r="R281" s="134">
        <v>1266.1099999999999</v>
      </c>
      <c r="S281" s="134">
        <v>1322.07</v>
      </c>
      <c r="T281" s="134">
        <v>1378.55</v>
      </c>
      <c r="U281" s="135">
        <v>1439.67</v>
      </c>
      <c r="V281" s="135">
        <v>1495.85</v>
      </c>
      <c r="W281" s="135" t="s">
        <v>52</v>
      </c>
      <c r="X281" s="135" t="s">
        <v>52</v>
      </c>
      <c r="Y281" s="135" t="s">
        <v>52</v>
      </c>
      <c r="Z281" s="135" t="s">
        <v>52</v>
      </c>
      <c r="AA281" s="135" t="s">
        <v>52</v>
      </c>
      <c r="AB281" s="135" t="s">
        <v>52</v>
      </c>
      <c r="AC281" s="135" t="s">
        <v>52</v>
      </c>
      <c r="AD281" s="135" t="s">
        <v>52</v>
      </c>
      <c r="AE281" s="135" t="s">
        <v>52</v>
      </c>
      <c r="AF281" s="135" t="s">
        <v>52</v>
      </c>
      <c r="AG281" s="135" t="s">
        <v>52</v>
      </c>
      <c r="AH281" s="134" t="s">
        <v>52</v>
      </c>
      <c r="AI281" s="134" t="s">
        <v>52</v>
      </c>
      <c r="AJ281" s="134" t="s">
        <v>52</v>
      </c>
      <c r="AK281" s="134" t="s">
        <v>52</v>
      </c>
      <c r="AL281" s="134" t="s">
        <v>52</v>
      </c>
      <c r="AM281" s="121"/>
    </row>
    <row r="282" spans="1:39" ht="16" x14ac:dyDescent="0.15">
      <c r="A282" s="126" t="s">
        <v>1195</v>
      </c>
      <c r="B282" s="126" t="s">
        <v>1196</v>
      </c>
      <c r="C282" s="126" t="s">
        <v>1197</v>
      </c>
      <c r="D282" s="133" t="s">
        <v>94</v>
      </c>
      <c r="E282" s="126" t="s">
        <v>76</v>
      </c>
      <c r="F282" s="126" t="s">
        <v>66</v>
      </c>
      <c r="G282" s="134">
        <v>588.38</v>
      </c>
      <c r="H282" s="134">
        <v>607.5</v>
      </c>
      <c r="I282" s="134">
        <v>651.38</v>
      </c>
      <c r="J282" s="134">
        <v>679.82</v>
      </c>
      <c r="K282" s="134">
        <v>706.1</v>
      </c>
      <c r="L282" s="134">
        <v>756.09</v>
      </c>
      <c r="M282" s="134">
        <v>825.9</v>
      </c>
      <c r="N282" s="134">
        <v>887.23</v>
      </c>
      <c r="O282" s="134">
        <v>955.23</v>
      </c>
      <c r="P282" s="134">
        <v>1040.8</v>
      </c>
      <c r="Q282" s="134">
        <v>1184.29</v>
      </c>
      <c r="R282" s="134">
        <v>1261.27</v>
      </c>
      <c r="S282" s="134">
        <v>1317.28</v>
      </c>
      <c r="T282" s="134">
        <v>1374.85</v>
      </c>
      <c r="U282" s="135">
        <v>1428.82</v>
      </c>
      <c r="V282" s="135">
        <v>1484.66</v>
      </c>
      <c r="W282" s="135">
        <v>1543.3</v>
      </c>
      <c r="X282" s="135">
        <v>1582.64</v>
      </c>
      <c r="Y282" s="135">
        <v>1582.65</v>
      </c>
      <c r="Z282" s="135">
        <v>1583.06</v>
      </c>
      <c r="AA282" s="135">
        <v>1614.14</v>
      </c>
      <c r="AB282" s="135">
        <v>1646.32</v>
      </c>
      <c r="AC282" s="135">
        <v>1679.16</v>
      </c>
      <c r="AD282" s="135">
        <v>1737.64</v>
      </c>
      <c r="AE282" s="135">
        <v>1810.87</v>
      </c>
      <c r="AF282" s="135">
        <v>1912.27</v>
      </c>
      <c r="AG282" s="135">
        <v>1988.6499999999999</v>
      </c>
      <c r="AH282" s="134">
        <v>2063.56</v>
      </c>
      <c r="AI282" s="134">
        <v>2130.64</v>
      </c>
      <c r="AJ282" s="134">
        <v>2225.4299999999998</v>
      </c>
      <c r="AK282" s="134">
        <v>2332.44</v>
      </c>
      <c r="AL282" s="134">
        <v>2441.91</v>
      </c>
      <c r="AM282" s="121"/>
    </row>
    <row r="283" spans="1:39" ht="16" x14ac:dyDescent="0.15">
      <c r="A283" s="126" t="s">
        <v>1201</v>
      </c>
      <c r="B283" s="126" t="s">
        <v>1202</v>
      </c>
      <c r="C283" s="126" t="s">
        <v>1203</v>
      </c>
      <c r="D283" s="133" t="s">
        <v>94</v>
      </c>
      <c r="E283" s="126" t="s">
        <v>76</v>
      </c>
      <c r="F283" s="126" t="s">
        <v>56</v>
      </c>
      <c r="G283" s="134">
        <v>654.75</v>
      </c>
      <c r="H283" s="134">
        <v>697.5</v>
      </c>
      <c r="I283" s="134">
        <v>713.25</v>
      </c>
      <c r="J283" s="134">
        <v>754.29</v>
      </c>
      <c r="K283" s="134">
        <v>803.25</v>
      </c>
      <c r="L283" s="134">
        <v>878.46</v>
      </c>
      <c r="M283" s="134">
        <v>947</v>
      </c>
      <c r="N283" s="134">
        <v>995.61</v>
      </c>
      <c r="O283" s="134">
        <v>1039.1400000000001</v>
      </c>
      <c r="P283" s="134">
        <v>1116.92</v>
      </c>
      <c r="Q283" s="134">
        <v>1225.6199999999999</v>
      </c>
      <c r="R283" s="134">
        <v>1291.17</v>
      </c>
      <c r="S283" s="134">
        <v>1334.79</v>
      </c>
      <c r="T283" s="134">
        <v>1389.8</v>
      </c>
      <c r="U283" s="135">
        <v>1465.89</v>
      </c>
      <c r="V283" s="135">
        <v>1522.54</v>
      </c>
      <c r="W283" s="135">
        <v>1566.61</v>
      </c>
      <c r="X283" s="135">
        <v>1571.74</v>
      </c>
      <c r="Y283" s="135">
        <v>1571.76</v>
      </c>
      <c r="Z283" s="135">
        <v>1576.57</v>
      </c>
      <c r="AA283" s="135">
        <v>1557.43</v>
      </c>
      <c r="AB283" s="135">
        <v>1592.74</v>
      </c>
      <c r="AC283" s="135">
        <v>1624</v>
      </c>
      <c r="AD283" s="135">
        <v>1698.07</v>
      </c>
      <c r="AE283" s="135">
        <v>1766.2</v>
      </c>
      <c r="AF283" s="135">
        <v>1872.45</v>
      </c>
      <c r="AG283" s="135">
        <v>1964.59</v>
      </c>
      <c r="AH283" s="134">
        <v>2049.85</v>
      </c>
      <c r="AI283" s="134">
        <v>2128.59</v>
      </c>
      <c r="AJ283" s="134">
        <v>2211.42</v>
      </c>
      <c r="AK283" s="134">
        <v>2301.54</v>
      </c>
      <c r="AL283" s="134">
        <v>2415.0700000000002</v>
      </c>
      <c r="AM283" s="121"/>
    </row>
    <row r="284" spans="1:39" ht="17" x14ac:dyDescent="0.15">
      <c r="A284" s="126" t="s">
        <v>1204</v>
      </c>
      <c r="B284" s="126" t="s">
        <v>1205</v>
      </c>
      <c r="C284" s="126" t="s">
        <v>1206</v>
      </c>
      <c r="D284" s="133" t="s">
        <v>194</v>
      </c>
      <c r="E284" s="126" t="s">
        <v>76</v>
      </c>
      <c r="F284" s="126" t="s">
        <v>64</v>
      </c>
      <c r="G284" s="134">
        <v>552.38</v>
      </c>
      <c r="H284" s="134">
        <v>576</v>
      </c>
      <c r="I284" s="134">
        <v>591.75</v>
      </c>
      <c r="J284" s="134">
        <v>613.6</v>
      </c>
      <c r="K284" s="134">
        <v>641.71</v>
      </c>
      <c r="L284" s="134">
        <v>695.69</v>
      </c>
      <c r="M284" s="134">
        <v>738.46</v>
      </c>
      <c r="N284" s="134">
        <v>804.57</v>
      </c>
      <c r="O284" s="134">
        <v>847.84</v>
      </c>
      <c r="P284" s="134">
        <v>921.45</v>
      </c>
      <c r="Q284" s="134">
        <v>1030.06</v>
      </c>
      <c r="R284" s="134">
        <v>1100.5999999999999</v>
      </c>
      <c r="S284" s="134">
        <v>1152.45</v>
      </c>
      <c r="T284" s="134">
        <v>1206.5</v>
      </c>
      <c r="U284" s="135">
        <v>1263.06</v>
      </c>
      <c r="V284" s="135">
        <v>1327.18</v>
      </c>
      <c r="W284" s="135" t="s">
        <v>52</v>
      </c>
      <c r="X284" s="135" t="s">
        <v>52</v>
      </c>
      <c r="Y284" s="135" t="s">
        <v>52</v>
      </c>
      <c r="Z284" s="135" t="s">
        <v>52</v>
      </c>
      <c r="AA284" s="135" t="s">
        <v>52</v>
      </c>
      <c r="AB284" s="135" t="s">
        <v>52</v>
      </c>
      <c r="AC284" s="135" t="s">
        <v>52</v>
      </c>
      <c r="AD284" s="135" t="s">
        <v>52</v>
      </c>
      <c r="AE284" s="135" t="s">
        <v>52</v>
      </c>
      <c r="AF284" s="135" t="s">
        <v>52</v>
      </c>
      <c r="AG284" s="135" t="s">
        <v>52</v>
      </c>
      <c r="AH284" s="134" t="s">
        <v>52</v>
      </c>
      <c r="AI284" s="134" t="s">
        <v>52</v>
      </c>
      <c r="AJ284" s="134" t="s">
        <v>52</v>
      </c>
      <c r="AK284" s="134" t="s">
        <v>52</v>
      </c>
      <c r="AL284" s="134" t="s">
        <v>52</v>
      </c>
      <c r="AM284" s="121"/>
    </row>
    <row r="285" spans="1:39" ht="17" x14ac:dyDescent="0.15">
      <c r="A285" s="126" t="s">
        <v>1207</v>
      </c>
      <c r="B285" s="126" t="s">
        <v>52</v>
      </c>
      <c r="C285" s="126" t="s">
        <v>1208</v>
      </c>
      <c r="D285" s="133" t="s">
        <v>194</v>
      </c>
      <c r="E285" s="126" t="s">
        <v>76</v>
      </c>
      <c r="F285" s="126" t="s">
        <v>1828</v>
      </c>
      <c r="G285" s="134">
        <v>534.38</v>
      </c>
      <c r="H285" s="134">
        <v>532.13</v>
      </c>
      <c r="I285" s="134">
        <v>540</v>
      </c>
      <c r="J285" s="134">
        <v>564.97</v>
      </c>
      <c r="K285" s="134">
        <v>610.5</v>
      </c>
      <c r="L285" s="134" t="s">
        <v>52</v>
      </c>
      <c r="M285" s="134" t="s">
        <v>52</v>
      </c>
      <c r="N285" s="134" t="s">
        <v>52</v>
      </c>
      <c r="O285" s="134" t="s">
        <v>52</v>
      </c>
      <c r="P285" s="134" t="s">
        <v>52</v>
      </c>
      <c r="Q285" s="134" t="s">
        <v>52</v>
      </c>
      <c r="R285" s="134" t="s">
        <v>52</v>
      </c>
      <c r="S285" s="134" t="s">
        <v>52</v>
      </c>
      <c r="T285" s="134" t="s">
        <v>52</v>
      </c>
      <c r="U285" s="135" t="s">
        <v>52</v>
      </c>
      <c r="V285" s="135" t="s">
        <v>52</v>
      </c>
      <c r="W285" s="135" t="s">
        <v>52</v>
      </c>
      <c r="X285" s="135" t="s">
        <v>52</v>
      </c>
      <c r="Y285" s="135" t="s">
        <v>52</v>
      </c>
      <c r="Z285" s="135" t="s">
        <v>52</v>
      </c>
      <c r="AA285" s="135" t="s">
        <v>52</v>
      </c>
      <c r="AB285" s="135" t="s">
        <v>52</v>
      </c>
      <c r="AC285" s="135" t="s">
        <v>52</v>
      </c>
      <c r="AD285" s="135" t="s">
        <v>52</v>
      </c>
      <c r="AE285" s="135" t="s">
        <v>52</v>
      </c>
      <c r="AF285" s="135" t="s">
        <v>52</v>
      </c>
      <c r="AG285" s="135" t="s">
        <v>52</v>
      </c>
      <c r="AH285" s="134" t="s">
        <v>52</v>
      </c>
      <c r="AI285" s="134" t="s">
        <v>52</v>
      </c>
      <c r="AJ285" s="134" t="s">
        <v>52</v>
      </c>
      <c r="AK285" s="134" t="s">
        <v>52</v>
      </c>
      <c r="AL285" s="134" t="s">
        <v>52</v>
      </c>
      <c r="AM285" s="121"/>
    </row>
    <row r="286" spans="1:39" ht="16" x14ac:dyDescent="0.15">
      <c r="A286" s="126" t="s">
        <v>1209</v>
      </c>
      <c r="B286" s="126" t="s">
        <v>1210</v>
      </c>
      <c r="C286" s="126" t="s">
        <v>1211</v>
      </c>
      <c r="D286" s="133" t="s">
        <v>94</v>
      </c>
      <c r="E286" s="126" t="s">
        <v>78</v>
      </c>
      <c r="F286" s="126" t="s">
        <v>1828</v>
      </c>
      <c r="G286" s="134">
        <v>534.38</v>
      </c>
      <c r="H286" s="134">
        <v>532.13</v>
      </c>
      <c r="I286" s="134">
        <v>540</v>
      </c>
      <c r="J286" s="134">
        <v>564.97</v>
      </c>
      <c r="K286" s="134">
        <v>610.5</v>
      </c>
      <c r="L286" s="134">
        <v>690.06</v>
      </c>
      <c r="M286" s="134">
        <v>754.46</v>
      </c>
      <c r="N286" s="134">
        <v>817.42</v>
      </c>
      <c r="O286" s="134">
        <v>860.86</v>
      </c>
      <c r="P286" s="134">
        <v>962.78</v>
      </c>
      <c r="Q286" s="134">
        <v>1046.83</v>
      </c>
      <c r="R286" s="134">
        <v>1116.54</v>
      </c>
      <c r="S286" s="134">
        <v>1163.18</v>
      </c>
      <c r="T286" s="134">
        <v>1211.81</v>
      </c>
      <c r="U286" s="135">
        <v>1235.3</v>
      </c>
      <c r="V286" s="135">
        <v>1259.53</v>
      </c>
      <c r="W286" s="135">
        <v>1295.67</v>
      </c>
      <c r="X286" s="135">
        <v>1329.71</v>
      </c>
      <c r="Y286" s="135">
        <v>1330.24</v>
      </c>
      <c r="Z286" s="135">
        <v>1369.22</v>
      </c>
      <c r="AA286" s="135">
        <v>1378.02</v>
      </c>
      <c r="AB286" s="135">
        <v>1382.36</v>
      </c>
      <c r="AC286" s="135">
        <v>1383.46</v>
      </c>
      <c r="AD286" s="135">
        <v>1432.3500000000001</v>
      </c>
      <c r="AE286" s="135">
        <v>1496.04</v>
      </c>
      <c r="AF286" s="135">
        <v>1583.23</v>
      </c>
      <c r="AG286" s="135">
        <v>1649.45</v>
      </c>
      <c r="AH286" s="134">
        <v>1714.55</v>
      </c>
      <c r="AI286" s="134">
        <v>1799.89</v>
      </c>
      <c r="AJ286" s="134">
        <v>1855.85</v>
      </c>
      <c r="AK286" s="134">
        <v>1963.41</v>
      </c>
      <c r="AL286" s="134">
        <v>2082.65</v>
      </c>
      <c r="AM286" s="121"/>
    </row>
    <row r="287" spans="1:39" ht="17" x14ac:dyDescent="0.15">
      <c r="A287" s="126" t="s">
        <v>1212</v>
      </c>
      <c r="B287" s="126" t="s">
        <v>52</v>
      </c>
      <c r="C287" s="126" t="s">
        <v>1213</v>
      </c>
      <c r="D287" s="133" t="s">
        <v>194</v>
      </c>
      <c r="E287" s="126" t="s">
        <v>76</v>
      </c>
      <c r="F287" s="126" t="s">
        <v>64</v>
      </c>
      <c r="G287" s="134">
        <v>564.75</v>
      </c>
      <c r="H287" s="134">
        <v>603</v>
      </c>
      <c r="I287" s="134">
        <v>621</v>
      </c>
      <c r="J287" s="134">
        <v>649.78</v>
      </c>
      <c r="K287" s="134">
        <v>678.68</v>
      </c>
      <c r="L287" s="134" t="s">
        <v>52</v>
      </c>
      <c r="M287" s="134" t="s">
        <v>52</v>
      </c>
      <c r="N287" s="134" t="s">
        <v>52</v>
      </c>
      <c r="O287" s="134" t="s">
        <v>52</v>
      </c>
      <c r="P287" s="134" t="s">
        <v>52</v>
      </c>
      <c r="Q287" s="134" t="s">
        <v>52</v>
      </c>
      <c r="R287" s="134" t="s">
        <v>52</v>
      </c>
      <c r="S287" s="134" t="s">
        <v>52</v>
      </c>
      <c r="T287" s="134" t="s">
        <v>52</v>
      </c>
      <c r="U287" s="135" t="s">
        <v>52</v>
      </c>
      <c r="V287" s="135" t="s">
        <v>52</v>
      </c>
      <c r="W287" s="135" t="s">
        <v>52</v>
      </c>
      <c r="X287" s="135" t="s">
        <v>52</v>
      </c>
      <c r="Y287" s="135" t="s">
        <v>52</v>
      </c>
      <c r="Z287" s="135" t="s">
        <v>52</v>
      </c>
      <c r="AA287" s="135" t="s">
        <v>52</v>
      </c>
      <c r="AB287" s="135" t="s">
        <v>52</v>
      </c>
      <c r="AC287" s="135" t="s">
        <v>52</v>
      </c>
      <c r="AD287" s="135" t="s">
        <v>52</v>
      </c>
      <c r="AE287" s="135" t="s">
        <v>52</v>
      </c>
      <c r="AF287" s="135" t="s">
        <v>52</v>
      </c>
      <c r="AG287" s="135" t="s">
        <v>52</v>
      </c>
      <c r="AH287" s="134" t="s">
        <v>52</v>
      </c>
      <c r="AI287" s="134" t="s">
        <v>52</v>
      </c>
      <c r="AJ287" s="134" t="s">
        <v>52</v>
      </c>
      <c r="AK287" s="134" t="s">
        <v>52</v>
      </c>
      <c r="AL287" s="134" t="s">
        <v>52</v>
      </c>
      <c r="AM287" s="121"/>
    </row>
    <row r="288" spans="1:39" ht="16" x14ac:dyDescent="0.15">
      <c r="A288" s="126" t="s">
        <v>1214</v>
      </c>
      <c r="B288" s="126" t="s">
        <v>1215</v>
      </c>
      <c r="C288" s="126" t="s">
        <v>1216</v>
      </c>
      <c r="D288" s="133" t="s">
        <v>94</v>
      </c>
      <c r="E288" s="126" t="s">
        <v>78</v>
      </c>
      <c r="F288" s="126" t="s">
        <v>64</v>
      </c>
      <c r="G288" s="134">
        <v>564.75</v>
      </c>
      <c r="H288" s="134">
        <v>603</v>
      </c>
      <c r="I288" s="134">
        <v>621</v>
      </c>
      <c r="J288" s="134">
        <v>649.78</v>
      </c>
      <c r="K288" s="134">
        <v>678.68</v>
      </c>
      <c r="L288" s="134">
        <v>645.49</v>
      </c>
      <c r="M288" s="134">
        <v>701.89</v>
      </c>
      <c r="N288" s="134">
        <v>764.47</v>
      </c>
      <c r="O288" s="134">
        <v>789.62</v>
      </c>
      <c r="P288" s="134">
        <v>895.5</v>
      </c>
      <c r="Q288" s="134">
        <v>1046.17</v>
      </c>
      <c r="R288" s="134">
        <v>1120.52</v>
      </c>
      <c r="S288" s="134">
        <v>1176.3399999999999</v>
      </c>
      <c r="T288" s="134">
        <v>1234.8</v>
      </c>
      <c r="U288" s="135">
        <v>1295.31</v>
      </c>
      <c r="V288" s="135">
        <v>1363.07</v>
      </c>
      <c r="W288" s="135">
        <v>1428.11</v>
      </c>
      <c r="X288" s="135">
        <v>1473.04</v>
      </c>
      <c r="Y288" s="135">
        <v>1473.04</v>
      </c>
      <c r="Z288" s="135">
        <v>1478.32</v>
      </c>
      <c r="AA288" s="135">
        <v>1507.86</v>
      </c>
      <c r="AB288" s="135">
        <v>1537.86</v>
      </c>
      <c r="AC288" s="135">
        <v>1568.47</v>
      </c>
      <c r="AD288" s="135">
        <v>1599.81</v>
      </c>
      <c r="AE288" s="135">
        <v>1665.32</v>
      </c>
      <c r="AF288" s="135">
        <v>1742.67</v>
      </c>
      <c r="AG288" s="135">
        <v>1813.1399999999999</v>
      </c>
      <c r="AH288" s="134">
        <v>1884.6499999999999</v>
      </c>
      <c r="AI288" s="134">
        <v>1979.91</v>
      </c>
      <c r="AJ288" s="134">
        <v>2008.23</v>
      </c>
      <c r="AK288" s="134">
        <v>2111.56</v>
      </c>
      <c r="AL288" s="134">
        <v>2214.87</v>
      </c>
      <c r="AM288" s="121"/>
    </row>
    <row r="289" spans="1:39" ht="17" x14ac:dyDescent="0.15">
      <c r="A289" s="126" t="s">
        <v>1217</v>
      </c>
      <c r="B289" s="126" t="s">
        <v>52</v>
      </c>
      <c r="C289" s="126" t="s">
        <v>1218</v>
      </c>
      <c r="D289" s="133" t="s">
        <v>194</v>
      </c>
      <c r="E289" s="126" t="s">
        <v>76</v>
      </c>
      <c r="F289" s="126" t="s">
        <v>64</v>
      </c>
      <c r="G289" s="134">
        <v>481.5</v>
      </c>
      <c r="H289" s="134">
        <v>531</v>
      </c>
      <c r="I289" s="134">
        <v>553.5</v>
      </c>
      <c r="J289" s="134">
        <v>587.70000000000005</v>
      </c>
      <c r="K289" s="134" t="s">
        <v>52</v>
      </c>
      <c r="L289" s="134" t="s">
        <v>52</v>
      </c>
      <c r="M289" s="134" t="s">
        <v>52</v>
      </c>
      <c r="N289" s="134" t="s">
        <v>52</v>
      </c>
      <c r="O289" s="134" t="s">
        <v>52</v>
      </c>
      <c r="P289" s="134" t="s">
        <v>52</v>
      </c>
      <c r="Q289" s="134" t="s">
        <v>52</v>
      </c>
      <c r="R289" s="134" t="s">
        <v>52</v>
      </c>
      <c r="S289" s="134" t="s">
        <v>52</v>
      </c>
      <c r="T289" s="134" t="s">
        <v>52</v>
      </c>
      <c r="U289" s="135" t="s">
        <v>52</v>
      </c>
      <c r="V289" s="135" t="s">
        <v>52</v>
      </c>
      <c r="W289" s="135" t="s">
        <v>52</v>
      </c>
      <c r="X289" s="135" t="s">
        <v>52</v>
      </c>
      <c r="Y289" s="135" t="s">
        <v>52</v>
      </c>
      <c r="Z289" s="135" t="s">
        <v>52</v>
      </c>
      <c r="AA289" s="135" t="s">
        <v>52</v>
      </c>
      <c r="AB289" s="135" t="s">
        <v>52</v>
      </c>
      <c r="AC289" s="135" t="s">
        <v>52</v>
      </c>
      <c r="AD289" s="135" t="s">
        <v>52</v>
      </c>
      <c r="AE289" s="135" t="s">
        <v>52</v>
      </c>
      <c r="AF289" s="135" t="s">
        <v>52</v>
      </c>
      <c r="AG289" s="135" t="s">
        <v>52</v>
      </c>
      <c r="AH289" s="134" t="s">
        <v>52</v>
      </c>
      <c r="AI289" s="134" t="s">
        <v>52</v>
      </c>
      <c r="AJ289" s="134" t="s">
        <v>52</v>
      </c>
      <c r="AK289" s="134" t="s">
        <v>52</v>
      </c>
      <c r="AL289" s="134" t="s">
        <v>52</v>
      </c>
      <c r="AM289" s="121"/>
    </row>
    <row r="290" spans="1:39" ht="17" x14ac:dyDescent="0.15">
      <c r="A290" s="126" t="s">
        <v>1219</v>
      </c>
      <c r="B290" s="126" t="s">
        <v>1220</v>
      </c>
      <c r="C290" s="126" t="s">
        <v>1221</v>
      </c>
      <c r="D290" s="133" t="s">
        <v>194</v>
      </c>
      <c r="E290" s="126" t="s">
        <v>78</v>
      </c>
      <c r="F290" s="126" t="s">
        <v>64</v>
      </c>
      <c r="G290" s="134">
        <v>481.5</v>
      </c>
      <c r="H290" s="134">
        <v>531</v>
      </c>
      <c r="I290" s="134">
        <v>553.5</v>
      </c>
      <c r="J290" s="134">
        <v>587.70000000000005</v>
      </c>
      <c r="K290" s="134">
        <v>610.47</v>
      </c>
      <c r="L290" s="134">
        <v>673.83</v>
      </c>
      <c r="M290" s="134">
        <v>702.99</v>
      </c>
      <c r="N290" s="134">
        <v>790.2</v>
      </c>
      <c r="O290" s="134">
        <v>836.55</v>
      </c>
      <c r="P290" s="134">
        <v>936.41</v>
      </c>
      <c r="Q290" s="134">
        <v>1072.3900000000001</v>
      </c>
      <c r="R290" s="134">
        <v>1137.78</v>
      </c>
      <c r="S290" s="134">
        <v>1189.3699999999999</v>
      </c>
      <c r="T290" s="134">
        <v>1233.8499999999999</v>
      </c>
      <c r="U290" s="135">
        <v>1278.99</v>
      </c>
      <c r="V290" s="135">
        <v>1341.72</v>
      </c>
      <c r="W290" s="135">
        <v>1406.43</v>
      </c>
      <c r="X290" s="135">
        <v>1449.99</v>
      </c>
      <c r="Y290" s="135">
        <v>1449.99</v>
      </c>
      <c r="Z290" s="135">
        <v>1449.99</v>
      </c>
      <c r="AA290" s="135">
        <v>1458.45</v>
      </c>
      <c r="AB290" s="135">
        <v>1463.31</v>
      </c>
      <c r="AC290" s="135">
        <v>1464.57</v>
      </c>
      <c r="AD290" s="135">
        <v>1517.85</v>
      </c>
      <c r="AE290" s="135">
        <v>1585.7399999999998</v>
      </c>
      <c r="AF290" s="135">
        <v>1678.96</v>
      </c>
      <c r="AG290" s="135" t="s">
        <v>52</v>
      </c>
      <c r="AH290" s="134" t="s">
        <v>52</v>
      </c>
      <c r="AI290" s="134" t="s">
        <v>52</v>
      </c>
      <c r="AJ290" s="134" t="s">
        <v>52</v>
      </c>
      <c r="AK290" s="134" t="s">
        <v>52</v>
      </c>
      <c r="AL290" s="134" t="s">
        <v>52</v>
      </c>
      <c r="AM290" s="121"/>
    </row>
    <row r="291" spans="1:39" ht="17" x14ac:dyDescent="0.15">
      <c r="A291" s="126" t="s">
        <v>1222</v>
      </c>
      <c r="B291" s="126" t="s">
        <v>52</v>
      </c>
      <c r="C291" s="126" t="s">
        <v>1223</v>
      </c>
      <c r="D291" s="133" t="s">
        <v>194</v>
      </c>
      <c r="E291" s="126" t="s">
        <v>76</v>
      </c>
      <c r="F291" s="126" t="s">
        <v>66</v>
      </c>
      <c r="G291" s="134">
        <v>454.5</v>
      </c>
      <c r="H291" s="134">
        <v>498.38</v>
      </c>
      <c r="I291" s="134">
        <v>546.75</v>
      </c>
      <c r="J291" s="134">
        <v>572.13</v>
      </c>
      <c r="K291" s="134" t="s">
        <v>52</v>
      </c>
      <c r="L291" s="134" t="s">
        <v>52</v>
      </c>
      <c r="M291" s="134" t="s">
        <v>52</v>
      </c>
      <c r="N291" s="134" t="s">
        <v>52</v>
      </c>
      <c r="O291" s="134" t="s">
        <v>52</v>
      </c>
      <c r="P291" s="134" t="s">
        <v>52</v>
      </c>
      <c r="Q291" s="134" t="s">
        <v>52</v>
      </c>
      <c r="R291" s="134" t="s">
        <v>52</v>
      </c>
      <c r="S291" s="134" t="s">
        <v>52</v>
      </c>
      <c r="T291" s="134" t="s">
        <v>52</v>
      </c>
      <c r="U291" s="135" t="s">
        <v>52</v>
      </c>
      <c r="V291" s="135" t="s">
        <v>52</v>
      </c>
      <c r="W291" s="135" t="s">
        <v>52</v>
      </c>
      <c r="X291" s="135" t="s">
        <v>52</v>
      </c>
      <c r="Y291" s="135" t="s">
        <v>52</v>
      </c>
      <c r="Z291" s="135" t="s">
        <v>52</v>
      </c>
      <c r="AA291" s="135" t="s">
        <v>52</v>
      </c>
      <c r="AB291" s="135" t="s">
        <v>52</v>
      </c>
      <c r="AC291" s="135" t="s">
        <v>52</v>
      </c>
      <c r="AD291" s="135" t="s">
        <v>52</v>
      </c>
      <c r="AE291" s="135" t="s">
        <v>52</v>
      </c>
      <c r="AF291" s="135" t="s">
        <v>52</v>
      </c>
      <c r="AG291" s="135" t="s">
        <v>52</v>
      </c>
      <c r="AH291" s="134" t="s">
        <v>52</v>
      </c>
      <c r="AI291" s="134" t="s">
        <v>52</v>
      </c>
      <c r="AJ291" s="134" t="s">
        <v>52</v>
      </c>
      <c r="AK291" s="134" t="s">
        <v>52</v>
      </c>
      <c r="AL291" s="134" t="s">
        <v>52</v>
      </c>
      <c r="AM291" s="121"/>
    </row>
    <row r="292" spans="1:39" ht="16" x14ac:dyDescent="0.15">
      <c r="A292" s="126" t="s">
        <v>1224</v>
      </c>
      <c r="B292" s="126" t="s">
        <v>1225</v>
      </c>
      <c r="C292" s="126" t="s">
        <v>1226</v>
      </c>
      <c r="D292" s="133" t="s">
        <v>94</v>
      </c>
      <c r="E292" s="126" t="s">
        <v>78</v>
      </c>
      <c r="F292" s="126" t="s">
        <v>66</v>
      </c>
      <c r="G292" s="134">
        <v>454.5</v>
      </c>
      <c r="H292" s="134">
        <v>498.38</v>
      </c>
      <c r="I292" s="134">
        <v>546.75</v>
      </c>
      <c r="J292" s="134">
        <v>572.13</v>
      </c>
      <c r="K292" s="134">
        <v>603.09</v>
      </c>
      <c r="L292" s="134">
        <v>634.41</v>
      </c>
      <c r="M292" s="134">
        <v>681.57</v>
      </c>
      <c r="N292" s="134">
        <v>703.29</v>
      </c>
      <c r="O292" s="134">
        <v>744.23</v>
      </c>
      <c r="P292" s="134">
        <v>827.26</v>
      </c>
      <c r="Q292" s="134">
        <v>998.35</v>
      </c>
      <c r="R292" s="134">
        <v>1069.52</v>
      </c>
      <c r="S292" s="134">
        <v>1121.54</v>
      </c>
      <c r="T292" s="134">
        <v>1176.9100000000001</v>
      </c>
      <c r="U292" s="135">
        <v>1225.76</v>
      </c>
      <c r="V292" s="135">
        <v>1288.71</v>
      </c>
      <c r="W292" s="135">
        <v>1351.53</v>
      </c>
      <c r="X292" s="135">
        <v>1356.75</v>
      </c>
      <c r="Y292" s="135">
        <v>1356.75</v>
      </c>
      <c r="Z292" s="135">
        <v>1356.75</v>
      </c>
      <c r="AA292" s="135">
        <v>1384.16</v>
      </c>
      <c r="AB292" s="135">
        <v>1387.17</v>
      </c>
      <c r="AC292" s="135">
        <v>1390.24</v>
      </c>
      <c r="AD292" s="135">
        <v>1441.3899999999999</v>
      </c>
      <c r="AE292" s="135">
        <v>1508.4199999999998</v>
      </c>
      <c r="AF292" s="135">
        <v>1579.81</v>
      </c>
      <c r="AG292" s="135">
        <v>1665.8500000000001</v>
      </c>
      <c r="AH292" s="134">
        <v>1732.92</v>
      </c>
      <c r="AI292" s="134">
        <v>1821.76</v>
      </c>
      <c r="AJ292" s="134">
        <v>1882.35</v>
      </c>
      <c r="AK292" s="134">
        <v>1980.76</v>
      </c>
      <c r="AL292" s="134">
        <v>2075.4499999999998</v>
      </c>
      <c r="AM292" s="121"/>
    </row>
    <row r="293" spans="1:39" ht="16" x14ac:dyDescent="0.15">
      <c r="A293" s="126" t="s">
        <v>1227</v>
      </c>
      <c r="B293" s="126" t="s">
        <v>1228</v>
      </c>
      <c r="C293" s="126" t="s">
        <v>1229</v>
      </c>
      <c r="D293" s="133" t="s">
        <v>94</v>
      </c>
      <c r="E293" s="126" t="s">
        <v>76</v>
      </c>
      <c r="F293" s="126" t="s">
        <v>56</v>
      </c>
      <c r="G293" s="134">
        <v>652.5</v>
      </c>
      <c r="H293" s="134">
        <v>691.88</v>
      </c>
      <c r="I293" s="134">
        <v>704.25</v>
      </c>
      <c r="J293" s="134">
        <v>749.11</v>
      </c>
      <c r="K293" s="134">
        <v>783.89</v>
      </c>
      <c r="L293" s="134">
        <v>891.34</v>
      </c>
      <c r="M293" s="134">
        <v>959.16</v>
      </c>
      <c r="N293" s="134">
        <v>1010.66</v>
      </c>
      <c r="O293" s="134">
        <v>1048.77</v>
      </c>
      <c r="P293" s="134">
        <v>1125.9100000000001</v>
      </c>
      <c r="Q293" s="134">
        <v>1233.52</v>
      </c>
      <c r="R293" s="134">
        <v>1285.69</v>
      </c>
      <c r="S293" s="134">
        <v>1325.23</v>
      </c>
      <c r="T293" s="134">
        <v>1389.69</v>
      </c>
      <c r="U293" s="135">
        <v>1463.35</v>
      </c>
      <c r="V293" s="135">
        <v>1516.15</v>
      </c>
      <c r="W293" s="135">
        <v>1567.95</v>
      </c>
      <c r="X293" s="135">
        <v>1579.72</v>
      </c>
      <c r="Y293" s="135">
        <v>1580.5</v>
      </c>
      <c r="Z293" s="135">
        <v>1594.08</v>
      </c>
      <c r="AA293" s="135">
        <v>1581.67</v>
      </c>
      <c r="AB293" s="135">
        <v>1611.83</v>
      </c>
      <c r="AC293" s="135">
        <v>1644.06</v>
      </c>
      <c r="AD293" s="135">
        <v>1698.1</v>
      </c>
      <c r="AE293" s="135">
        <v>1754.5600000000002</v>
      </c>
      <c r="AF293" s="135">
        <v>1852.4600000000003</v>
      </c>
      <c r="AG293" s="135">
        <v>1940.6699999999998</v>
      </c>
      <c r="AH293" s="134">
        <v>2012.4299999999998</v>
      </c>
      <c r="AI293" s="134">
        <v>2091.4899999999998</v>
      </c>
      <c r="AJ293" s="134">
        <v>2171.31</v>
      </c>
      <c r="AK293" s="134">
        <v>2262.11</v>
      </c>
      <c r="AL293" s="134">
        <v>2365.48</v>
      </c>
      <c r="AM293" s="121"/>
    </row>
    <row r="294" spans="1:39" ht="17" x14ac:dyDescent="0.15">
      <c r="A294" s="126" t="s">
        <v>1230</v>
      </c>
      <c r="B294" s="126" t="s">
        <v>1231</v>
      </c>
      <c r="C294" s="126" t="s">
        <v>1232</v>
      </c>
      <c r="D294" s="133" t="s">
        <v>194</v>
      </c>
      <c r="E294" s="126" t="s">
        <v>76</v>
      </c>
      <c r="F294" s="126" t="s">
        <v>64</v>
      </c>
      <c r="G294" s="134">
        <v>484.88</v>
      </c>
      <c r="H294" s="134">
        <v>518.63</v>
      </c>
      <c r="I294" s="134">
        <v>540</v>
      </c>
      <c r="J294" s="134">
        <v>573.23</v>
      </c>
      <c r="K294" s="134">
        <v>692.18</v>
      </c>
      <c r="L294" s="134">
        <v>762.68</v>
      </c>
      <c r="M294" s="134">
        <v>825.66</v>
      </c>
      <c r="N294" s="134">
        <v>874.37</v>
      </c>
      <c r="O294" s="134">
        <v>934.24</v>
      </c>
      <c r="P294" s="134">
        <v>1022.92</v>
      </c>
      <c r="Q294" s="134">
        <v>1191.17</v>
      </c>
      <c r="R294" s="134">
        <v>1259.55</v>
      </c>
      <c r="S294" s="134">
        <v>1310.95</v>
      </c>
      <c r="T294" s="134">
        <v>1375.06</v>
      </c>
      <c r="U294" s="135">
        <v>1442.65</v>
      </c>
      <c r="V294" s="135">
        <v>1511.75</v>
      </c>
      <c r="W294" s="135">
        <v>1576.91</v>
      </c>
      <c r="X294" s="135">
        <v>1626.19</v>
      </c>
      <c r="Y294" s="135">
        <v>1627.47</v>
      </c>
      <c r="Z294" s="135">
        <v>1629.14</v>
      </c>
      <c r="AA294" s="135">
        <v>1643.09</v>
      </c>
      <c r="AB294" s="135">
        <v>1683.18</v>
      </c>
      <c r="AC294" s="135">
        <v>1712.86</v>
      </c>
      <c r="AD294" s="135">
        <v>1775.2</v>
      </c>
      <c r="AE294" s="135">
        <v>1852.2199999999998</v>
      </c>
      <c r="AF294" s="135">
        <v>1956.6899999999998</v>
      </c>
      <c r="AG294" s="135" t="s">
        <v>52</v>
      </c>
      <c r="AH294" s="134" t="s">
        <v>52</v>
      </c>
      <c r="AI294" s="134" t="s">
        <v>52</v>
      </c>
      <c r="AJ294" s="134" t="s">
        <v>52</v>
      </c>
      <c r="AK294" s="134" t="s">
        <v>52</v>
      </c>
      <c r="AL294" s="134" t="s">
        <v>52</v>
      </c>
      <c r="AM294" s="121"/>
    </row>
    <row r="295" spans="1:39" ht="17" x14ac:dyDescent="0.15">
      <c r="A295" s="126" t="s">
        <v>1233</v>
      </c>
      <c r="B295" s="126" t="s">
        <v>52</v>
      </c>
      <c r="C295" s="126" t="s">
        <v>1234</v>
      </c>
      <c r="D295" s="133" t="s">
        <v>194</v>
      </c>
      <c r="E295" s="126" t="s">
        <v>76</v>
      </c>
      <c r="F295" s="126" t="s">
        <v>66</v>
      </c>
      <c r="G295" s="134">
        <v>607.5</v>
      </c>
      <c r="H295" s="134">
        <v>592.88</v>
      </c>
      <c r="I295" s="134">
        <v>609.75</v>
      </c>
      <c r="J295" s="134">
        <v>696.26</v>
      </c>
      <c r="K295" s="134">
        <v>706.4</v>
      </c>
      <c r="L295" s="134" t="s">
        <v>52</v>
      </c>
      <c r="M295" s="134" t="s">
        <v>52</v>
      </c>
      <c r="N295" s="134" t="s">
        <v>52</v>
      </c>
      <c r="O295" s="134" t="s">
        <v>52</v>
      </c>
      <c r="P295" s="134" t="s">
        <v>52</v>
      </c>
      <c r="Q295" s="134" t="s">
        <v>52</v>
      </c>
      <c r="R295" s="134" t="s">
        <v>52</v>
      </c>
      <c r="S295" s="134" t="s">
        <v>52</v>
      </c>
      <c r="T295" s="134" t="s">
        <v>52</v>
      </c>
      <c r="U295" s="135" t="s">
        <v>52</v>
      </c>
      <c r="V295" s="135" t="s">
        <v>52</v>
      </c>
      <c r="W295" s="135" t="s">
        <v>52</v>
      </c>
      <c r="X295" s="135" t="s">
        <v>52</v>
      </c>
      <c r="Y295" s="135" t="s">
        <v>52</v>
      </c>
      <c r="Z295" s="135" t="s">
        <v>52</v>
      </c>
      <c r="AA295" s="135" t="s">
        <v>52</v>
      </c>
      <c r="AB295" s="135" t="s">
        <v>52</v>
      </c>
      <c r="AC295" s="135" t="s">
        <v>52</v>
      </c>
      <c r="AD295" s="135" t="s">
        <v>52</v>
      </c>
      <c r="AE295" s="135" t="s">
        <v>52</v>
      </c>
      <c r="AF295" s="135" t="s">
        <v>52</v>
      </c>
      <c r="AG295" s="135" t="s">
        <v>52</v>
      </c>
      <c r="AH295" s="134" t="s">
        <v>52</v>
      </c>
      <c r="AI295" s="134" t="s">
        <v>52</v>
      </c>
      <c r="AJ295" s="134" t="s">
        <v>52</v>
      </c>
      <c r="AK295" s="134" t="s">
        <v>52</v>
      </c>
      <c r="AL295" s="134" t="s">
        <v>52</v>
      </c>
      <c r="AM295" s="121"/>
    </row>
    <row r="296" spans="1:39" ht="16" x14ac:dyDescent="0.15">
      <c r="A296" s="126" t="s">
        <v>1235</v>
      </c>
      <c r="B296" s="126" t="s">
        <v>1236</v>
      </c>
      <c r="C296" s="126" t="s">
        <v>1237</v>
      </c>
      <c r="D296" s="133" t="s">
        <v>94</v>
      </c>
      <c r="E296" s="126" t="s">
        <v>78</v>
      </c>
      <c r="F296" s="126" t="s">
        <v>66</v>
      </c>
      <c r="G296" s="134">
        <v>607.5</v>
      </c>
      <c r="H296" s="134">
        <v>592.88</v>
      </c>
      <c r="I296" s="134">
        <v>609.75</v>
      </c>
      <c r="J296" s="134">
        <v>696.26</v>
      </c>
      <c r="K296" s="134">
        <v>706.4</v>
      </c>
      <c r="L296" s="134">
        <v>822.11</v>
      </c>
      <c r="M296" s="134">
        <v>868.13</v>
      </c>
      <c r="N296" s="134">
        <v>908.47</v>
      </c>
      <c r="O296" s="134">
        <v>961.55</v>
      </c>
      <c r="P296" s="134">
        <v>1050.6500000000001</v>
      </c>
      <c r="Q296" s="134">
        <v>1156.31</v>
      </c>
      <c r="R296" s="134">
        <v>1212.3699999999999</v>
      </c>
      <c r="S296" s="134">
        <v>1270.0999999999999</v>
      </c>
      <c r="T296" s="134">
        <v>1330.32</v>
      </c>
      <c r="U296" s="135">
        <v>1379.33</v>
      </c>
      <c r="V296" s="135">
        <v>1409.96</v>
      </c>
      <c r="W296" s="135">
        <v>1467.43</v>
      </c>
      <c r="X296" s="135">
        <v>1498.76</v>
      </c>
      <c r="Y296" s="135">
        <v>1498.76</v>
      </c>
      <c r="Z296" s="135">
        <v>1498.76</v>
      </c>
      <c r="AA296" s="135">
        <v>1531.34</v>
      </c>
      <c r="AB296" s="135">
        <v>1559.42</v>
      </c>
      <c r="AC296" s="135">
        <v>1589.36</v>
      </c>
      <c r="AD296" s="135">
        <v>1647.82</v>
      </c>
      <c r="AE296" s="135">
        <v>1723.33</v>
      </c>
      <c r="AF296" s="135">
        <v>1826.6299999999999</v>
      </c>
      <c r="AG296" s="135">
        <v>1899.79</v>
      </c>
      <c r="AH296" s="134">
        <v>1976.04</v>
      </c>
      <c r="AI296" s="134">
        <v>2076.83</v>
      </c>
      <c r="AJ296" s="134">
        <v>2144.9499999999998</v>
      </c>
      <c r="AK296" s="134">
        <v>2256.25</v>
      </c>
      <c r="AL296" s="134">
        <v>2367.4699999999998</v>
      </c>
      <c r="AM296" s="121"/>
    </row>
    <row r="297" spans="1:39" ht="16" x14ac:dyDescent="0.15">
      <c r="A297" s="126" t="s">
        <v>1240</v>
      </c>
      <c r="B297" s="126" t="s">
        <v>1241</v>
      </c>
      <c r="C297" s="126" t="s">
        <v>1242</v>
      </c>
      <c r="D297" s="133" t="s">
        <v>94</v>
      </c>
      <c r="E297" s="126" t="s">
        <v>227</v>
      </c>
      <c r="F297" s="126" t="s">
        <v>72</v>
      </c>
      <c r="G297" s="134">
        <v>525.38</v>
      </c>
      <c r="H297" s="134">
        <v>509.63</v>
      </c>
      <c r="I297" s="134">
        <v>556.88</v>
      </c>
      <c r="J297" s="134">
        <v>581</v>
      </c>
      <c r="K297" s="134">
        <v>627</v>
      </c>
      <c r="L297" s="134">
        <v>676</v>
      </c>
      <c r="M297" s="134">
        <v>750</v>
      </c>
      <c r="N297" s="134">
        <v>811</v>
      </c>
      <c r="O297" s="134">
        <v>870</v>
      </c>
      <c r="P297" s="134">
        <v>930</v>
      </c>
      <c r="Q297" s="134">
        <v>1078.3499999999999</v>
      </c>
      <c r="R297" s="134">
        <v>1142.1300000000001</v>
      </c>
      <c r="S297" s="134">
        <v>1197.31</v>
      </c>
      <c r="T297" s="134">
        <v>1267.3499999999999</v>
      </c>
      <c r="U297" s="135">
        <v>1330.5</v>
      </c>
      <c r="V297" s="135">
        <v>1376.14</v>
      </c>
      <c r="W297" s="135">
        <v>1405.35</v>
      </c>
      <c r="X297" s="135">
        <v>1405.35</v>
      </c>
      <c r="Y297" s="135">
        <v>1405.35</v>
      </c>
      <c r="Z297" s="135">
        <v>1402.25</v>
      </c>
      <c r="AA297" s="135">
        <v>1398.53</v>
      </c>
      <c r="AB297" s="135">
        <v>1394.53</v>
      </c>
      <c r="AC297" s="135">
        <v>1390.53</v>
      </c>
      <c r="AD297" s="135">
        <v>1415.22</v>
      </c>
      <c r="AE297" s="135">
        <v>1476.09</v>
      </c>
      <c r="AF297" s="135">
        <v>1549.98</v>
      </c>
      <c r="AG297" s="135">
        <v>1626.37</v>
      </c>
      <c r="AH297" s="134">
        <v>1690.04</v>
      </c>
      <c r="AI297" s="134">
        <v>1789.39</v>
      </c>
      <c r="AJ297" s="134">
        <v>1863.94</v>
      </c>
      <c r="AK297" s="134">
        <v>1975.75</v>
      </c>
      <c r="AL297" s="134">
        <v>2089.87</v>
      </c>
      <c r="AM297" s="121"/>
    </row>
    <row r="298" spans="1:39" ht="16" x14ac:dyDescent="0.15">
      <c r="A298" s="126" t="s">
        <v>1243</v>
      </c>
      <c r="B298" s="126" t="s">
        <v>1244</v>
      </c>
      <c r="C298" s="126" t="s">
        <v>1245</v>
      </c>
      <c r="D298" s="133" t="s">
        <v>94</v>
      </c>
      <c r="E298" s="126" t="s">
        <v>78</v>
      </c>
      <c r="F298" s="126" t="s">
        <v>58</v>
      </c>
      <c r="G298" s="134" t="s">
        <v>52</v>
      </c>
      <c r="H298" s="134" t="s">
        <v>52</v>
      </c>
      <c r="I298" s="134" t="s">
        <v>52</v>
      </c>
      <c r="J298" s="134">
        <v>853.79</v>
      </c>
      <c r="K298" s="134">
        <v>942.21</v>
      </c>
      <c r="L298" s="134">
        <v>976.65</v>
      </c>
      <c r="M298" s="134">
        <v>1032.58</v>
      </c>
      <c r="N298" s="134">
        <v>1080.99</v>
      </c>
      <c r="O298" s="134">
        <v>1080.99</v>
      </c>
      <c r="P298" s="134">
        <v>1107.93</v>
      </c>
      <c r="Q298" s="134">
        <v>1132.3699999999999</v>
      </c>
      <c r="R298" s="134">
        <v>1213.69</v>
      </c>
      <c r="S298" s="134">
        <v>1272.98</v>
      </c>
      <c r="T298" s="134">
        <v>1332.36</v>
      </c>
      <c r="U298" s="135">
        <v>1383.12</v>
      </c>
      <c r="V298" s="135">
        <v>1458.62</v>
      </c>
      <c r="W298" s="135">
        <v>1516.15</v>
      </c>
      <c r="X298" s="135">
        <v>1555.52</v>
      </c>
      <c r="Y298" s="135">
        <v>1555.58</v>
      </c>
      <c r="Z298" s="135">
        <v>1609.66</v>
      </c>
      <c r="AA298" s="135">
        <v>1644.4</v>
      </c>
      <c r="AB298" s="135">
        <v>1676.71</v>
      </c>
      <c r="AC298" s="135">
        <v>1667.77</v>
      </c>
      <c r="AD298" s="135">
        <v>1700.4600000000003</v>
      </c>
      <c r="AE298" s="135">
        <v>1761.4299999999998</v>
      </c>
      <c r="AF298" s="135">
        <v>1833.69</v>
      </c>
      <c r="AG298" s="135">
        <v>1920.29</v>
      </c>
      <c r="AH298" s="134">
        <v>1994.55</v>
      </c>
      <c r="AI298" s="134">
        <v>2066.71</v>
      </c>
      <c r="AJ298" s="134">
        <v>2112.2600000000002</v>
      </c>
      <c r="AK298" s="134">
        <v>2201.48</v>
      </c>
      <c r="AL298" s="134">
        <v>2309.04</v>
      </c>
      <c r="AM298" s="121"/>
    </row>
    <row r="299" spans="1:39" ht="16" x14ac:dyDescent="0.15">
      <c r="A299" s="126" t="s">
        <v>1246</v>
      </c>
      <c r="B299" s="126" t="s">
        <v>1247</v>
      </c>
      <c r="C299" s="126" t="s">
        <v>1248</v>
      </c>
      <c r="D299" s="133" t="s">
        <v>94</v>
      </c>
      <c r="E299" s="126" t="s">
        <v>76</v>
      </c>
      <c r="F299" s="126" t="s">
        <v>70</v>
      </c>
      <c r="G299" s="134">
        <v>559.13</v>
      </c>
      <c r="H299" s="134">
        <v>587.25</v>
      </c>
      <c r="I299" s="134">
        <v>594</v>
      </c>
      <c r="J299" s="134">
        <v>619.73</v>
      </c>
      <c r="K299" s="134">
        <v>647.46</v>
      </c>
      <c r="L299" s="134">
        <v>699.35</v>
      </c>
      <c r="M299" s="134">
        <v>759.05</v>
      </c>
      <c r="N299" s="134">
        <v>829.46</v>
      </c>
      <c r="O299" s="134">
        <v>905.53</v>
      </c>
      <c r="P299" s="134">
        <v>995.9</v>
      </c>
      <c r="Q299" s="134">
        <v>1112.17</v>
      </c>
      <c r="R299" s="134">
        <v>1188.72</v>
      </c>
      <c r="S299" s="134">
        <v>1234.3900000000001</v>
      </c>
      <c r="T299" s="134">
        <v>1291.96</v>
      </c>
      <c r="U299" s="135">
        <v>1354.48</v>
      </c>
      <c r="V299" s="135">
        <v>1414</v>
      </c>
      <c r="W299" s="135">
        <v>1463.29</v>
      </c>
      <c r="X299" s="135">
        <v>1500.6</v>
      </c>
      <c r="Y299" s="135">
        <v>1500.89</v>
      </c>
      <c r="Z299" s="135">
        <v>1500.9</v>
      </c>
      <c r="AA299" s="135">
        <v>1500.95</v>
      </c>
      <c r="AB299" s="135">
        <v>1530.05</v>
      </c>
      <c r="AC299" s="135">
        <v>1559.72</v>
      </c>
      <c r="AD299" s="135">
        <v>1612.4499999999998</v>
      </c>
      <c r="AE299" s="135">
        <v>1651.9799999999998</v>
      </c>
      <c r="AF299" s="135">
        <v>1725.67</v>
      </c>
      <c r="AG299" s="135">
        <v>1801.22</v>
      </c>
      <c r="AH299" s="134">
        <v>1866.77</v>
      </c>
      <c r="AI299" s="134">
        <v>1921.23</v>
      </c>
      <c r="AJ299" s="134">
        <v>1990.55</v>
      </c>
      <c r="AK299" s="134">
        <v>2087.19</v>
      </c>
      <c r="AL299" s="134">
        <v>2185.5</v>
      </c>
      <c r="AM299" s="121"/>
    </row>
    <row r="300" spans="1:39" ht="16" x14ac:dyDescent="0.15">
      <c r="A300" s="126" t="s">
        <v>1249</v>
      </c>
      <c r="B300" s="126" t="s">
        <v>1250</v>
      </c>
      <c r="C300" s="126" t="s">
        <v>1251</v>
      </c>
      <c r="D300" s="133" t="s">
        <v>94</v>
      </c>
      <c r="E300" s="126" t="s">
        <v>76</v>
      </c>
      <c r="F300" s="126" t="s">
        <v>66</v>
      </c>
      <c r="G300" s="134">
        <v>549</v>
      </c>
      <c r="H300" s="134">
        <v>546.75</v>
      </c>
      <c r="I300" s="134">
        <v>559.13</v>
      </c>
      <c r="J300" s="134">
        <v>596.30999999999995</v>
      </c>
      <c r="K300" s="134">
        <v>636.85</v>
      </c>
      <c r="L300" s="134">
        <v>712.93</v>
      </c>
      <c r="M300" s="134">
        <v>773.82</v>
      </c>
      <c r="N300" s="134">
        <v>817.34</v>
      </c>
      <c r="O300" s="134">
        <v>863.82</v>
      </c>
      <c r="P300" s="134">
        <v>962.38</v>
      </c>
      <c r="Q300" s="134">
        <v>1140.1099999999999</v>
      </c>
      <c r="R300" s="134">
        <v>1196.43</v>
      </c>
      <c r="S300" s="134">
        <v>1242.75</v>
      </c>
      <c r="T300" s="134">
        <v>1306.02</v>
      </c>
      <c r="U300" s="135">
        <v>1365.52</v>
      </c>
      <c r="V300" s="135">
        <v>1435.96</v>
      </c>
      <c r="W300" s="135">
        <v>1482.2</v>
      </c>
      <c r="X300" s="135">
        <v>1514.07</v>
      </c>
      <c r="Y300" s="135">
        <v>1514.11</v>
      </c>
      <c r="Z300" s="135">
        <v>1552.47</v>
      </c>
      <c r="AA300" s="135">
        <v>1583.29</v>
      </c>
      <c r="AB300" s="135">
        <v>1614.71</v>
      </c>
      <c r="AC300" s="135">
        <v>1646.82</v>
      </c>
      <c r="AD300" s="135">
        <v>1703.8600000000001</v>
      </c>
      <c r="AE300" s="135">
        <v>1776.7199999999998</v>
      </c>
      <c r="AF300" s="135">
        <v>1875.11</v>
      </c>
      <c r="AG300" s="135">
        <v>1948.23</v>
      </c>
      <c r="AH300" s="134">
        <v>2021.74</v>
      </c>
      <c r="AI300" s="134">
        <v>2079.85</v>
      </c>
      <c r="AJ300" s="134">
        <v>2172.5700000000002</v>
      </c>
      <c r="AK300" s="134">
        <v>2244.3000000000002</v>
      </c>
      <c r="AL300" s="134">
        <v>2349.48</v>
      </c>
      <c r="AM300" s="121"/>
    </row>
    <row r="301" spans="1:39" ht="17" x14ac:dyDescent="0.15">
      <c r="A301" s="126" t="s">
        <v>1252</v>
      </c>
      <c r="B301" s="126" t="s">
        <v>1253</v>
      </c>
      <c r="C301" s="126" t="s">
        <v>1254</v>
      </c>
      <c r="D301" s="133" t="s">
        <v>194</v>
      </c>
      <c r="E301" s="126" t="s">
        <v>76</v>
      </c>
      <c r="F301" s="126" t="s">
        <v>64</v>
      </c>
      <c r="G301" s="134">
        <v>549</v>
      </c>
      <c r="H301" s="134">
        <v>578.25</v>
      </c>
      <c r="I301" s="134">
        <v>583.88</v>
      </c>
      <c r="J301" s="134">
        <v>600.15</v>
      </c>
      <c r="K301" s="134">
        <v>626.21</v>
      </c>
      <c r="L301" s="134">
        <v>697.98</v>
      </c>
      <c r="M301" s="134">
        <v>740.45</v>
      </c>
      <c r="N301" s="134">
        <v>807.86</v>
      </c>
      <c r="O301" s="134">
        <v>847.51</v>
      </c>
      <c r="P301" s="134">
        <v>924.62</v>
      </c>
      <c r="Q301" s="134">
        <v>1028.0999999999999</v>
      </c>
      <c r="R301" s="134">
        <v>1104.07</v>
      </c>
      <c r="S301" s="134">
        <v>1159.2</v>
      </c>
      <c r="T301" s="134">
        <v>1215.98</v>
      </c>
      <c r="U301" s="135">
        <v>1276.1400000000001</v>
      </c>
      <c r="V301" s="135">
        <v>1341.39</v>
      </c>
      <c r="W301" s="135" t="s">
        <v>52</v>
      </c>
      <c r="X301" s="135" t="s">
        <v>52</v>
      </c>
      <c r="Y301" s="135" t="s">
        <v>52</v>
      </c>
      <c r="Z301" s="135" t="s">
        <v>52</v>
      </c>
      <c r="AA301" s="135" t="s">
        <v>52</v>
      </c>
      <c r="AB301" s="135" t="s">
        <v>52</v>
      </c>
      <c r="AC301" s="135" t="s">
        <v>52</v>
      </c>
      <c r="AD301" s="135" t="s">
        <v>52</v>
      </c>
      <c r="AE301" s="135" t="s">
        <v>52</v>
      </c>
      <c r="AF301" s="135" t="s">
        <v>52</v>
      </c>
      <c r="AG301" s="135" t="s">
        <v>52</v>
      </c>
      <c r="AH301" s="134" t="s">
        <v>52</v>
      </c>
      <c r="AI301" s="134" t="s">
        <v>52</v>
      </c>
      <c r="AJ301" s="134" t="s">
        <v>52</v>
      </c>
      <c r="AK301" s="134" t="s">
        <v>52</v>
      </c>
      <c r="AL301" s="134" t="s">
        <v>52</v>
      </c>
      <c r="AM301" s="121"/>
    </row>
    <row r="302" spans="1:39" ht="16" x14ac:dyDescent="0.15">
      <c r="A302" s="126" t="s">
        <v>1255</v>
      </c>
      <c r="B302" s="126" t="s">
        <v>1256</v>
      </c>
      <c r="C302" s="126" t="s">
        <v>1257</v>
      </c>
      <c r="D302" s="133" t="s">
        <v>94</v>
      </c>
      <c r="E302" s="126" t="s">
        <v>76</v>
      </c>
      <c r="F302" s="126" t="s">
        <v>56</v>
      </c>
      <c r="G302" s="134">
        <v>605.25</v>
      </c>
      <c r="H302" s="134">
        <v>652.5</v>
      </c>
      <c r="I302" s="134">
        <v>655.88</v>
      </c>
      <c r="J302" s="134">
        <v>699.22</v>
      </c>
      <c r="K302" s="134">
        <v>745.58</v>
      </c>
      <c r="L302" s="134">
        <v>835.29</v>
      </c>
      <c r="M302" s="134">
        <v>897.99</v>
      </c>
      <c r="N302" s="134">
        <v>943.15</v>
      </c>
      <c r="O302" s="134">
        <v>978.31</v>
      </c>
      <c r="P302" s="134">
        <v>1050.6600000000001</v>
      </c>
      <c r="Q302" s="134">
        <v>1148.8599999999999</v>
      </c>
      <c r="R302" s="134">
        <v>1205.96</v>
      </c>
      <c r="S302" s="134">
        <v>1244.9100000000001</v>
      </c>
      <c r="T302" s="134">
        <v>1304.52</v>
      </c>
      <c r="U302" s="135">
        <v>1372.97</v>
      </c>
      <c r="V302" s="135">
        <v>1422.91</v>
      </c>
      <c r="W302" s="135">
        <v>1466.52</v>
      </c>
      <c r="X302" s="135">
        <v>1475.6</v>
      </c>
      <c r="Y302" s="135">
        <v>1475.56</v>
      </c>
      <c r="Z302" s="135">
        <v>1479.14</v>
      </c>
      <c r="AA302" s="135">
        <v>1459.88</v>
      </c>
      <c r="AB302" s="135">
        <v>1484.85</v>
      </c>
      <c r="AC302" s="135">
        <v>1511.16</v>
      </c>
      <c r="AD302" s="135">
        <v>1565.3799999999999</v>
      </c>
      <c r="AE302" s="135">
        <v>1616.41</v>
      </c>
      <c r="AF302" s="135">
        <v>1709.5200000000002</v>
      </c>
      <c r="AG302" s="135">
        <v>1787.6299999999999</v>
      </c>
      <c r="AH302" s="134">
        <v>1859.81</v>
      </c>
      <c r="AI302" s="134">
        <v>1931.58</v>
      </c>
      <c r="AJ302" s="134">
        <v>2009.77</v>
      </c>
      <c r="AK302" s="134">
        <v>2097.2199999999998</v>
      </c>
      <c r="AL302" s="134">
        <v>2196.9</v>
      </c>
      <c r="AM302" s="121"/>
    </row>
    <row r="303" spans="1:39" ht="16" x14ac:dyDescent="0.15">
      <c r="A303" s="126" t="s">
        <v>1258</v>
      </c>
      <c r="B303" s="126" t="s">
        <v>1259</v>
      </c>
      <c r="C303" s="126" t="s">
        <v>1260</v>
      </c>
      <c r="D303" s="133" t="s">
        <v>94</v>
      </c>
      <c r="E303" s="126" t="s">
        <v>227</v>
      </c>
      <c r="F303" s="126" t="s">
        <v>72</v>
      </c>
      <c r="G303" s="134">
        <v>541.13</v>
      </c>
      <c r="H303" s="134">
        <v>594</v>
      </c>
      <c r="I303" s="134">
        <v>682.88</v>
      </c>
      <c r="J303" s="134">
        <v>712.24</v>
      </c>
      <c r="K303" s="134">
        <v>745</v>
      </c>
      <c r="L303" s="134">
        <v>762.25</v>
      </c>
      <c r="M303" s="134">
        <v>834.44</v>
      </c>
      <c r="N303" s="134">
        <v>908.65</v>
      </c>
      <c r="O303" s="134">
        <v>998.64</v>
      </c>
      <c r="P303" s="134">
        <v>1097.04</v>
      </c>
      <c r="Q303" s="134">
        <v>1268.23</v>
      </c>
      <c r="R303" s="134">
        <v>1339.05</v>
      </c>
      <c r="S303" s="134">
        <v>1385.92</v>
      </c>
      <c r="T303" s="134">
        <v>1419.91</v>
      </c>
      <c r="U303" s="135">
        <v>1490.6</v>
      </c>
      <c r="V303" s="135">
        <v>1543.76</v>
      </c>
      <c r="W303" s="135">
        <v>1597.21</v>
      </c>
      <c r="X303" s="135">
        <v>1597.21</v>
      </c>
      <c r="Y303" s="135">
        <v>1597.21</v>
      </c>
      <c r="Z303" s="135">
        <v>1594.11</v>
      </c>
      <c r="AA303" s="135">
        <v>1590.39</v>
      </c>
      <c r="AB303" s="135">
        <v>1586.39</v>
      </c>
      <c r="AC303" s="135">
        <v>1582.39</v>
      </c>
      <c r="AD303" s="135">
        <v>1582.39</v>
      </c>
      <c r="AE303" s="135">
        <v>1638.54</v>
      </c>
      <c r="AF303" s="135">
        <v>1706.94</v>
      </c>
      <c r="AG303" s="135">
        <v>1803.72</v>
      </c>
      <c r="AH303" s="134">
        <v>1871.6399999999999</v>
      </c>
      <c r="AI303" s="134">
        <v>1958.66</v>
      </c>
      <c r="AJ303" s="134">
        <v>2021.53</v>
      </c>
      <c r="AK303" s="134">
        <v>2141.21</v>
      </c>
      <c r="AL303" s="134">
        <v>2263.66</v>
      </c>
      <c r="AM303" s="121"/>
    </row>
    <row r="304" spans="1:39" ht="16" x14ac:dyDescent="0.15">
      <c r="A304" s="126" t="s">
        <v>1261</v>
      </c>
      <c r="B304" s="126" t="s">
        <v>1262</v>
      </c>
      <c r="C304" s="126" t="s">
        <v>1263</v>
      </c>
      <c r="D304" s="133" t="s">
        <v>194</v>
      </c>
      <c r="E304" s="126" t="s">
        <v>76</v>
      </c>
      <c r="F304" s="126" t="s">
        <v>68</v>
      </c>
      <c r="G304" s="134">
        <v>500.63</v>
      </c>
      <c r="H304" s="134">
        <v>540</v>
      </c>
      <c r="I304" s="134">
        <v>563.63</v>
      </c>
      <c r="J304" s="134">
        <v>589.16999999999996</v>
      </c>
      <c r="K304" s="134">
        <v>628.36</v>
      </c>
      <c r="L304" s="134">
        <v>707.14</v>
      </c>
      <c r="M304" s="134">
        <v>771.6</v>
      </c>
      <c r="N304" s="134">
        <v>818.74</v>
      </c>
      <c r="O304" s="134">
        <v>881.29</v>
      </c>
      <c r="P304" s="134">
        <v>984.89</v>
      </c>
      <c r="Q304" s="134">
        <v>1144.81</v>
      </c>
      <c r="R304" s="134">
        <v>1219.07</v>
      </c>
      <c r="S304" s="134">
        <v>1276.5899999999999</v>
      </c>
      <c r="T304" s="134">
        <v>1326.71</v>
      </c>
      <c r="U304" s="135">
        <v>1382.96</v>
      </c>
      <c r="V304" s="135">
        <v>1443.16</v>
      </c>
      <c r="W304" s="135">
        <v>1495.8</v>
      </c>
      <c r="X304" s="135">
        <v>1537.72</v>
      </c>
      <c r="Y304" s="135">
        <v>1538.56</v>
      </c>
      <c r="Z304" s="135">
        <v>1546.56</v>
      </c>
      <c r="AA304" s="135">
        <v>1549.46</v>
      </c>
      <c r="AB304" s="135">
        <v>1579.71</v>
      </c>
      <c r="AC304" s="135">
        <v>1606.81</v>
      </c>
      <c r="AD304" s="135">
        <v>1657.13</v>
      </c>
      <c r="AE304" s="135">
        <v>1713.8799999999999</v>
      </c>
      <c r="AF304" s="135">
        <v>1792.54</v>
      </c>
      <c r="AG304" s="135">
        <v>1884.7</v>
      </c>
      <c r="AH304" s="134">
        <v>1955.14</v>
      </c>
      <c r="AI304" s="134">
        <v>2015.89</v>
      </c>
      <c r="AJ304" s="134">
        <v>2084.73</v>
      </c>
      <c r="AK304" s="134" t="s">
        <v>52</v>
      </c>
      <c r="AL304" s="134" t="s">
        <v>52</v>
      </c>
      <c r="AM304" s="121"/>
    </row>
    <row r="305" spans="1:39" ht="16" x14ac:dyDescent="0.15">
      <c r="A305" s="126" t="s">
        <v>1264</v>
      </c>
      <c r="B305" s="126" t="s">
        <v>1265</v>
      </c>
      <c r="C305" s="126" t="s">
        <v>1266</v>
      </c>
      <c r="D305" s="133" t="s">
        <v>94</v>
      </c>
      <c r="E305" s="126" t="s">
        <v>74</v>
      </c>
      <c r="F305" s="126" t="s">
        <v>56</v>
      </c>
      <c r="G305" s="134">
        <v>664.88</v>
      </c>
      <c r="H305" s="134">
        <v>675</v>
      </c>
      <c r="I305" s="134">
        <v>684</v>
      </c>
      <c r="J305" s="134">
        <v>726.68</v>
      </c>
      <c r="K305" s="134">
        <v>770.03</v>
      </c>
      <c r="L305" s="134">
        <v>820.72</v>
      </c>
      <c r="M305" s="134">
        <v>870.87</v>
      </c>
      <c r="N305" s="134">
        <v>909.42</v>
      </c>
      <c r="O305" s="134">
        <v>971.58</v>
      </c>
      <c r="P305" s="134">
        <v>1019.59</v>
      </c>
      <c r="Q305" s="134">
        <v>1100.3499999999999</v>
      </c>
      <c r="R305" s="134">
        <v>1152.06</v>
      </c>
      <c r="S305" s="134">
        <v>1210.55</v>
      </c>
      <c r="T305" s="134">
        <v>1266.43</v>
      </c>
      <c r="U305" s="135">
        <v>1316.84</v>
      </c>
      <c r="V305" s="135">
        <v>1371.03</v>
      </c>
      <c r="W305" s="135">
        <v>1426.36</v>
      </c>
      <c r="X305" s="135">
        <v>1482.36</v>
      </c>
      <c r="Y305" s="135">
        <v>1482.36</v>
      </c>
      <c r="Z305" s="135">
        <v>1482.36</v>
      </c>
      <c r="AA305" s="135">
        <v>1537.33</v>
      </c>
      <c r="AB305" s="135">
        <v>1540.3</v>
      </c>
      <c r="AC305" s="135">
        <v>1540.3</v>
      </c>
      <c r="AD305" s="135">
        <v>1596.33</v>
      </c>
      <c r="AE305" s="135">
        <v>1671.37</v>
      </c>
      <c r="AF305" s="135">
        <v>1763.68</v>
      </c>
      <c r="AG305" s="135">
        <v>1857.39</v>
      </c>
      <c r="AH305" s="134">
        <v>1944.52</v>
      </c>
      <c r="AI305" s="134">
        <v>2036.62</v>
      </c>
      <c r="AJ305" s="134">
        <v>2110.2600000000002</v>
      </c>
      <c r="AK305" s="134">
        <v>2219.0300000000002</v>
      </c>
      <c r="AL305" s="134">
        <v>2330.2399999999998</v>
      </c>
      <c r="AM305" s="121"/>
    </row>
    <row r="306" spans="1:39" ht="17" x14ac:dyDescent="0.15">
      <c r="A306" s="126" t="s">
        <v>1267</v>
      </c>
      <c r="B306" s="126" t="s">
        <v>52</v>
      </c>
      <c r="C306" s="126" t="s">
        <v>1268</v>
      </c>
      <c r="D306" s="133" t="s">
        <v>194</v>
      </c>
      <c r="E306" s="126" t="s">
        <v>76</v>
      </c>
      <c r="F306" s="126" t="s">
        <v>66</v>
      </c>
      <c r="G306" s="134">
        <v>500.63</v>
      </c>
      <c r="H306" s="134">
        <v>452.25</v>
      </c>
      <c r="I306" s="134">
        <v>436.5</v>
      </c>
      <c r="J306" s="134">
        <v>514.70000000000005</v>
      </c>
      <c r="K306" s="134">
        <v>542.09</v>
      </c>
      <c r="L306" s="134" t="s">
        <v>52</v>
      </c>
      <c r="M306" s="134" t="s">
        <v>52</v>
      </c>
      <c r="N306" s="134" t="s">
        <v>52</v>
      </c>
      <c r="O306" s="134" t="s">
        <v>52</v>
      </c>
      <c r="P306" s="134" t="s">
        <v>52</v>
      </c>
      <c r="Q306" s="134" t="s">
        <v>52</v>
      </c>
      <c r="R306" s="134" t="s">
        <v>52</v>
      </c>
      <c r="S306" s="134" t="s">
        <v>52</v>
      </c>
      <c r="T306" s="134" t="s">
        <v>52</v>
      </c>
      <c r="U306" s="135" t="s">
        <v>52</v>
      </c>
      <c r="V306" s="135" t="s">
        <v>52</v>
      </c>
      <c r="W306" s="135" t="s">
        <v>52</v>
      </c>
      <c r="X306" s="135" t="s">
        <v>52</v>
      </c>
      <c r="Y306" s="135" t="s">
        <v>52</v>
      </c>
      <c r="Z306" s="135" t="s">
        <v>52</v>
      </c>
      <c r="AA306" s="135" t="s">
        <v>52</v>
      </c>
      <c r="AB306" s="135" t="s">
        <v>52</v>
      </c>
      <c r="AC306" s="135" t="s">
        <v>52</v>
      </c>
      <c r="AD306" s="135" t="s">
        <v>52</v>
      </c>
      <c r="AE306" s="135" t="s">
        <v>52</v>
      </c>
      <c r="AF306" s="135" t="s">
        <v>52</v>
      </c>
      <c r="AG306" s="135" t="s">
        <v>52</v>
      </c>
      <c r="AH306" s="134" t="s">
        <v>52</v>
      </c>
      <c r="AI306" s="134" t="s">
        <v>52</v>
      </c>
      <c r="AJ306" s="134" t="s">
        <v>52</v>
      </c>
      <c r="AK306" s="134" t="s">
        <v>52</v>
      </c>
      <c r="AL306" s="134" t="s">
        <v>52</v>
      </c>
      <c r="AM306" s="121"/>
    </row>
    <row r="307" spans="1:39" ht="16" x14ac:dyDescent="0.15">
      <c r="A307" s="126" t="s">
        <v>1269</v>
      </c>
      <c r="B307" s="126" t="s">
        <v>1270</v>
      </c>
      <c r="C307" s="126" t="s">
        <v>1271</v>
      </c>
      <c r="D307" s="133" t="s">
        <v>94</v>
      </c>
      <c r="E307" s="126" t="s">
        <v>76</v>
      </c>
      <c r="F307" s="126" t="s">
        <v>1828</v>
      </c>
      <c r="G307" s="134">
        <v>506.25</v>
      </c>
      <c r="H307" s="134">
        <v>526.5</v>
      </c>
      <c r="I307" s="134">
        <v>558</v>
      </c>
      <c r="J307" s="134">
        <v>598.16999999999996</v>
      </c>
      <c r="K307" s="134">
        <v>648.37</v>
      </c>
      <c r="L307" s="134">
        <v>741.32</v>
      </c>
      <c r="M307" s="134">
        <v>789.64</v>
      </c>
      <c r="N307" s="134">
        <v>847.49</v>
      </c>
      <c r="O307" s="134">
        <v>909.83</v>
      </c>
      <c r="P307" s="134">
        <v>998.5</v>
      </c>
      <c r="Q307" s="134">
        <v>1156.57</v>
      </c>
      <c r="R307" s="134">
        <v>1228.51</v>
      </c>
      <c r="S307" s="134">
        <v>1269.1099999999999</v>
      </c>
      <c r="T307" s="134">
        <v>1329.6</v>
      </c>
      <c r="U307" s="135">
        <v>1388.69</v>
      </c>
      <c r="V307" s="135">
        <v>1450.11</v>
      </c>
      <c r="W307" s="135">
        <v>1486.7</v>
      </c>
      <c r="X307" s="135">
        <v>1518.63</v>
      </c>
      <c r="Y307" s="135">
        <v>1521.11</v>
      </c>
      <c r="Z307" s="135">
        <v>1528.22</v>
      </c>
      <c r="AA307" s="135">
        <v>1538.91</v>
      </c>
      <c r="AB307" s="135">
        <v>1546.2</v>
      </c>
      <c r="AC307" s="135">
        <v>1549.31</v>
      </c>
      <c r="AD307" s="135">
        <v>1604</v>
      </c>
      <c r="AE307" s="135">
        <v>1651.35</v>
      </c>
      <c r="AF307" s="135">
        <v>1730.71</v>
      </c>
      <c r="AG307" s="135">
        <v>1814.8200000000002</v>
      </c>
      <c r="AH307" s="134">
        <v>1880.6299999999999</v>
      </c>
      <c r="AI307" s="134">
        <v>1915.79</v>
      </c>
      <c r="AJ307" s="134">
        <v>1993.97</v>
      </c>
      <c r="AK307" s="134">
        <v>2076.12</v>
      </c>
      <c r="AL307" s="134">
        <v>2175.36</v>
      </c>
      <c r="AM307" s="121"/>
    </row>
    <row r="308" spans="1:39" ht="18" x14ac:dyDescent="0.15">
      <c r="A308" s="126" t="s">
        <v>1272</v>
      </c>
      <c r="B308" s="126" t="s">
        <v>1273</v>
      </c>
      <c r="C308" s="126" t="s">
        <v>1274</v>
      </c>
      <c r="D308" s="133" t="s">
        <v>94</v>
      </c>
      <c r="E308" s="126" t="s">
        <v>76</v>
      </c>
      <c r="F308" s="126" t="s">
        <v>56</v>
      </c>
      <c r="G308" s="134">
        <v>670.5</v>
      </c>
      <c r="H308" s="134">
        <v>713.25</v>
      </c>
      <c r="I308" s="134">
        <v>718.88</v>
      </c>
      <c r="J308" s="134">
        <v>763.67</v>
      </c>
      <c r="K308" s="134">
        <v>814.5</v>
      </c>
      <c r="L308" s="134">
        <v>876.31</v>
      </c>
      <c r="M308" s="134">
        <v>944.34</v>
      </c>
      <c r="N308" s="134">
        <v>993.4</v>
      </c>
      <c r="O308" s="134">
        <v>1029.26</v>
      </c>
      <c r="P308" s="134">
        <v>1108.03</v>
      </c>
      <c r="Q308" s="134">
        <v>1233.74</v>
      </c>
      <c r="R308" s="134">
        <v>1296.23</v>
      </c>
      <c r="S308" s="134">
        <v>1339.79</v>
      </c>
      <c r="T308" s="134">
        <v>1399.45</v>
      </c>
      <c r="U308" s="135">
        <v>1471.17</v>
      </c>
      <c r="V308" s="135">
        <v>1521.76</v>
      </c>
      <c r="W308" s="135">
        <v>1568.64</v>
      </c>
      <c r="X308" s="135">
        <v>1574.1</v>
      </c>
      <c r="Y308" s="135">
        <v>1574.11</v>
      </c>
      <c r="Z308" s="135">
        <v>1577.77</v>
      </c>
      <c r="AA308" s="135">
        <v>1558.66</v>
      </c>
      <c r="AB308" s="135">
        <v>1583.31</v>
      </c>
      <c r="AC308" s="135">
        <v>1609.56</v>
      </c>
      <c r="AD308" s="135">
        <v>1658.51</v>
      </c>
      <c r="AE308" s="135">
        <v>1713.66</v>
      </c>
      <c r="AF308" s="135">
        <v>1808.6</v>
      </c>
      <c r="AG308" s="135">
        <v>1894.3</v>
      </c>
      <c r="AH308" s="134">
        <v>1964.94</v>
      </c>
      <c r="AI308" s="134">
        <v>2042.78</v>
      </c>
      <c r="AJ308" s="134">
        <v>2121.65</v>
      </c>
      <c r="AK308" s="134">
        <v>2210.8200000000002</v>
      </c>
      <c r="AL308" s="134">
        <v>2313.21</v>
      </c>
      <c r="AM308" s="147"/>
    </row>
    <row r="309" spans="1:39" ht="16" x14ac:dyDescent="0.15">
      <c r="A309" s="126" t="s">
        <v>1275</v>
      </c>
      <c r="B309" s="126" t="s">
        <v>1276</v>
      </c>
      <c r="C309" s="126" t="s">
        <v>1277</v>
      </c>
      <c r="D309" s="133" t="s">
        <v>94</v>
      </c>
      <c r="E309" s="126" t="s">
        <v>76</v>
      </c>
      <c r="F309" s="126" t="s">
        <v>66</v>
      </c>
      <c r="G309" s="134">
        <v>550.13</v>
      </c>
      <c r="H309" s="134">
        <v>590.63</v>
      </c>
      <c r="I309" s="134">
        <v>581.63</v>
      </c>
      <c r="J309" s="134">
        <v>619.20000000000005</v>
      </c>
      <c r="K309" s="134">
        <v>672.46</v>
      </c>
      <c r="L309" s="134">
        <v>721.62</v>
      </c>
      <c r="M309" s="134">
        <v>775.15</v>
      </c>
      <c r="N309" s="134">
        <v>836.18</v>
      </c>
      <c r="O309" s="134">
        <v>913.33</v>
      </c>
      <c r="P309" s="134">
        <v>983.71</v>
      </c>
      <c r="Q309" s="134">
        <v>1178.1400000000001</v>
      </c>
      <c r="R309" s="134">
        <v>1248.05</v>
      </c>
      <c r="S309" s="134">
        <v>1305.45</v>
      </c>
      <c r="T309" s="134">
        <v>1369.07</v>
      </c>
      <c r="U309" s="135">
        <v>1431.45</v>
      </c>
      <c r="V309" s="135">
        <v>1491.74</v>
      </c>
      <c r="W309" s="135">
        <v>1545.66</v>
      </c>
      <c r="X309" s="135">
        <v>1588.46</v>
      </c>
      <c r="Y309" s="135">
        <v>1588.21</v>
      </c>
      <c r="Z309" s="135">
        <v>1588.96</v>
      </c>
      <c r="AA309" s="135">
        <v>1592.93</v>
      </c>
      <c r="AB309" s="135">
        <v>1620</v>
      </c>
      <c r="AC309" s="135">
        <v>1649.2</v>
      </c>
      <c r="AD309" s="135">
        <v>1707.1000000000001</v>
      </c>
      <c r="AE309" s="135">
        <v>1787.38</v>
      </c>
      <c r="AF309" s="135">
        <v>1884.35</v>
      </c>
      <c r="AG309" s="135">
        <v>1959.0500000000002</v>
      </c>
      <c r="AH309" s="134">
        <v>2036.1</v>
      </c>
      <c r="AI309" s="134">
        <v>2120.6799999999998</v>
      </c>
      <c r="AJ309" s="134">
        <v>2210.83</v>
      </c>
      <c r="AK309" s="134">
        <v>2326.71</v>
      </c>
      <c r="AL309" s="134">
        <v>2439.42</v>
      </c>
      <c r="AM309" s="121"/>
    </row>
    <row r="310" spans="1:39" ht="16" x14ac:dyDescent="0.15">
      <c r="A310" s="126" t="s">
        <v>1278</v>
      </c>
      <c r="B310" s="126" t="s">
        <v>1279</v>
      </c>
      <c r="C310" s="126" t="s">
        <v>1280</v>
      </c>
      <c r="D310" s="133" t="s">
        <v>94</v>
      </c>
      <c r="E310" s="126" t="s">
        <v>74</v>
      </c>
      <c r="F310" s="126" t="s">
        <v>68</v>
      </c>
      <c r="G310" s="134">
        <v>696.38</v>
      </c>
      <c r="H310" s="134">
        <v>614.25</v>
      </c>
      <c r="I310" s="134">
        <v>617.63</v>
      </c>
      <c r="J310" s="134">
        <v>687.96</v>
      </c>
      <c r="K310" s="134">
        <v>715.44</v>
      </c>
      <c r="L310" s="134">
        <v>772.86</v>
      </c>
      <c r="M310" s="134">
        <v>808.96</v>
      </c>
      <c r="N310" s="134">
        <v>874.15</v>
      </c>
      <c r="O310" s="134">
        <v>940.22</v>
      </c>
      <c r="P310" s="134">
        <v>1000.76</v>
      </c>
      <c r="Q310" s="134">
        <v>1085.31</v>
      </c>
      <c r="R310" s="134">
        <v>1142.75</v>
      </c>
      <c r="S310" s="134">
        <v>1199.54</v>
      </c>
      <c r="T310" s="134">
        <v>1259.06</v>
      </c>
      <c r="U310" s="135">
        <v>1319.52</v>
      </c>
      <c r="V310" s="135">
        <v>1371.72</v>
      </c>
      <c r="W310" s="135">
        <v>1412.32</v>
      </c>
      <c r="X310" s="135">
        <v>1450.77</v>
      </c>
      <c r="Y310" s="135">
        <v>1451.18</v>
      </c>
      <c r="Z310" s="135">
        <v>1459.84</v>
      </c>
      <c r="AA310" s="135">
        <v>1469.97</v>
      </c>
      <c r="AB310" s="135">
        <v>1496.63</v>
      </c>
      <c r="AC310" s="135">
        <v>1526.24</v>
      </c>
      <c r="AD310" s="135">
        <v>1584.58</v>
      </c>
      <c r="AE310" s="135">
        <v>1659.19</v>
      </c>
      <c r="AF310" s="135">
        <v>1758.88</v>
      </c>
      <c r="AG310" s="135">
        <v>1831.85</v>
      </c>
      <c r="AH310" s="134">
        <v>1884.51</v>
      </c>
      <c r="AI310" s="134">
        <v>1948.96</v>
      </c>
      <c r="AJ310" s="134">
        <v>2034.75</v>
      </c>
      <c r="AK310" s="134">
        <v>2126.09</v>
      </c>
      <c r="AL310" s="134">
        <v>2210.88</v>
      </c>
      <c r="AM310" s="121"/>
    </row>
    <row r="311" spans="1:39" ht="16" x14ac:dyDescent="0.15">
      <c r="A311" s="126" t="s">
        <v>1281</v>
      </c>
      <c r="B311" s="126" t="s">
        <v>1282</v>
      </c>
      <c r="C311" s="126" t="s">
        <v>1283</v>
      </c>
      <c r="D311" s="133" t="s">
        <v>94</v>
      </c>
      <c r="E311" s="126" t="s">
        <v>76</v>
      </c>
      <c r="F311" s="126" t="s">
        <v>70</v>
      </c>
      <c r="G311" s="134">
        <v>574.88</v>
      </c>
      <c r="H311" s="134">
        <v>598.5</v>
      </c>
      <c r="I311" s="134">
        <v>615.38</v>
      </c>
      <c r="J311" s="134">
        <v>676.06</v>
      </c>
      <c r="K311" s="134">
        <v>721.26</v>
      </c>
      <c r="L311" s="134">
        <v>778.5</v>
      </c>
      <c r="M311" s="134">
        <v>839.39</v>
      </c>
      <c r="N311" s="134">
        <v>886.76</v>
      </c>
      <c r="O311" s="134">
        <v>937.74</v>
      </c>
      <c r="P311" s="134">
        <v>1055.55</v>
      </c>
      <c r="Q311" s="134">
        <v>1138.99</v>
      </c>
      <c r="R311" s="134">
        <v>1209.7</v>
      </c>
      <c r="S311" s="134">
        <v>1248.5999999999999</v>
      </c>
      <c r="T311" s="134">
        <v>1306.81</v>
      </c>
      <c r="U311" s="135">
        <v>1368.69</v>
      </c>
      <c r="V311" s="135">
        <v>1433.46</v>
      </c>
      <c r="W311" s="135">
        <v>1486.58</v>
      </c>
      <c r="X311" s="135">
        <v>1516.53</v>
      </c>
      <c r="Y311" s="135">
        <v>1516.53</v>
      </c>
      <c r="Z311" s="135">
        <v>1523.39</v>
      </c>
      <c r="AA311" s="135">
        <v>1524.09</v>
      </c>
      <c r="AB311" s="135">
        <v>1550.86</v>
      </c>
      <c r="AC311" s="135">
        <v>1577.67</v>
      </c>
      <c r="AD311" s="135">
        <v>1635.01</v>
      </c>
      <c r="AE311" s="135">
        <v>1690.3700000000001</v>
      </c>
      <c r="AF311" s="135">
        <v>1772.74</v>
      </c>
      <c r="AG311" s="135">
        <v>1870.94</v>
      </c>
      <c r="AH311" s="134">
        <v>1943.6499999999999</v>
      </c>
      <c r="AI311" s="134">
        <v>2009.33</v>
      </c>
      <c r="AJ311" s="134">
        <v>2082.17</v>
      </c>
      <c r="AK311" s="134">
        <v>2165.9699999999998</v>
      </c>
      <c r="AL311" s="134">
        <v>2269.87</v>
      </c>
      <c r="AM311" s="121"/>
    </row>
    <row r="312" spans="1:39" ht="16" x14ac:dyDescent="0.15">
      <c r="A312" s="126" t="s">
        <v>1284</v>
      </c>
      <c r="B312" s="126" t="s">
        <v>1285</v>
      </c>
      <c r="C312" s="126" t="s">
        <v>1286</v>
      </c>
      <c r="D312" s="133" t="s">
        <v>94</v>
      </c>
      <c r="E312" s="126" t="s">
        <v>76</v>
      </c>
      <c r="F312" s="126" t="s">
        <v>66</v>
      </c>
      <c r="G312" s="134">
        <v>470.25</v>
      </c>
      <c r="H312" s="134">
        <v>484.88</v>
      </c>
      <c r="I312" s="134">
        <v>496.13</v>
      </c>
      <c r="J312" s="134">
        <v>528.15</v>
      </c>
      <c r="K312" s="134">
        <v>559.53</v>
      </c>
      <c r="L312" s="134">
        <v>634.59</v>
      </c>
      <c r="M312" s="134">
        <v>688.59</v>
      </c>
      <c r="N312" s="134">
        <v>727.5</v>
      </c>
      <c r="O312" s="134">
        <v>781.03</v>
      </c>
      <c r="P312" s="134">
        <v>886.82</v>
      </c>
      <c r="Q312" s="134">
        <v>1072.08</v>
      </c>
      <c r="R312" s="134">
        <v>1136.8800000000001</v>
      </c>
      <c r="S312" s="134">
        <v>1184.6099999999999</v>
      </c>
      <c r="T312" s="134">
        <v>1245.06</v>
      </c>
      <c r="U312" s="135">
        <v>1301.67</v>
      </c>
      <c r="V312" s="135">
        <v>1372.77</v>
      </c>
      <c r="W312" s="135">
        <v>1415.97</v>
      </c>
      <c r="X312" s="135">
        <v>1451.79</v>
      </c>
      <c r="Y312" s="135">
        <v>1451.79</v>
      </c>
      <c r="Z312" s="135">
        <v>1490.04</v>
      </c>
      <c r="AA312" s="135">
        <v>1521.91</v>
      </c>
      <c r="AB312" s="135">
        <v>1549.35</v>
      </c>
      <c r="AC312" s="135">
        <v>1580.15</v>
      </c>
      <c r="AD312" s="135">
        <v>1638.06</v>
      </c>
      <c r="AE312" s="135">
        <v>1710.71</v>
      </c>
      <c r="AF312" s="135">
        <v>1807.4499999999998</v>
      </c>
      <c r="AG312" s="135">
        <v>1878.6599999999999</v>
      </c>
      <c r="AH312" s="134">
        <v>1951.62</v>
      </c>
      <c r="AI312" s="134">
        <v>2009.24</v>
      </c>
      <c r="AJ312" s="134">
        <v>2101.5100000000002</v>
      </c>
      <c r="AK312" s="134">
        <v>2170.5700000000002</v>
      </c>
      <c r="AL312" s="134">
        <v>2272.62</v>
      </c>
      <c r="AM312" s="121"/>
    </row>
    <row r="313" spans="1:39" ht="16" x14ac:dyDescent="0.15">
      <c r="A313" s="126" t="s">
        <v>1287</v>
      </c>
      <c r="B313" s="126" t="s">
        <v>1288</v>
      </c>
      <c r="C313" s="126" t="s">
        <v>1289</v>
      </c>
      <c r="D313" s="133" t="s">
        <v>94</v>
      </c>
      <c r="E313" s="126" t="s">
        <v>76</v>
      </c>
      <c r="F313" s="126" t="s">
        <v>60</v>
      </c>
      <c r="G313" s="134">
        <v>570.38</v>
      </c>
      <c r="H313" s="134">
        <v>624.38</v>
      </c>
      <c r="I313" s="134">
        <v>661.5</v>
      </c>
      <c r="J313" s="134">
        <v>681.04</v>
      </c>
      <c r="K313" s="134">
        <v>714.14</v>
      </c>
      <c r="L313" s="134">
        <v>823.8</v>
      </c>
      <c r="M313" s="134">
        <v>900.48</v>
      </c>
      <c r="N313" s="134">
        <v>950.8</v>
      </c>
      <c r="O313" s="134">
        <v>1008.28</v>
      </c>
      <c r="P313" s="134">
        <v>1107.44</v>
      </c>
      <c r="Q313" s="134">
        <v>1225.52</v>
      </c>
      <c r="R313" s="134">
        <v>1300.48</v>
      </c>
      <c r="S313" s="134">
        <v>1363.79</v>
      </c>
      <c r="T313" s="134">
        <v>1428.84</v>
      </c>
      <c r="U313" s="135">
        <v>1487.67</v>
      </c>
      <c r="V313" s="135">
        <v>1537.07</v>
      </c>
      <c r="W313" s="135">
        <v>1585.47</v>
      </c>
      <c r="X313" s="135">
        <v>1597.89</v>
      </c>
      <c r="Y313" s="135">
        <v>1597.71</v>
      </c>
      <c r="Z313" s="135">
        <v>1603.93</v>
      </c>
      <c r="AA313" s="135">
        <v>1612.09</v>
      </c>
      <c r="AB313" s="135">
        <v>1640.82</v>
      </c>
      <c r="AC313" s="135">
        <v>1669.7</v>
      </c>
      <c r="AD313" s="135">
        <v>1731.0400000000002</v>
      </c>
      <c r="AE313" s="135">
        <v>1803.77</v>
      </c>
      <c r="AF313" s="135">
        <v>1890.3799999999999</v>
      </c>
      <c r="AG313" s="135">
        <v>1979.2699999999998</v>
      </c>
      <c r="AH313" s="134">
        <v>2056.15</v>
      </c>
      <c r="AI313" s="134">
        <v>2124.39</v>
      </c>
      <c r="AJ313" s="134">
        <v>2205.59</v>
      </c>
      <c r="AK313" s="134">
        <v>2310.5300000000002</v>
      </c>
      <c r="AL313" s="134">
        <v>2416.58</v>
      </c>
      <c r="AM313" s="121"/>
    </row>
    <row r="314" spans="1:39" ht="16" x14ac:dyDescent="0.15">
      <c r="A314" s="126" t="s">
        <v>1290</v>
      </c>
      <c r="B314" s="126" t="s">
        <v>1291</v>
      </c>
      <c r="C314" s="126" t="s">
        <v>1292</v>
      </c>
      <c r="D314" s="133" t="s">
        <v>94</v>
      </c>
      <c r="E314" s="126" t="s">
        <v>76</v>
      </c>
      <c r="F314" s="126" t="s">
        <v>66</v>
      </c>
      <c r="G314" s="134">
        <v>454.5</v>
      </c>
      <c r="H314" s="134">
        <v>510.75</v>
      </c>
      <c r="I314" s="134">
        <v>567</v>
      </c>
      <c r="J314" s="134">
        <v>580.79</v>
      </c>
      <c r="K314" s="134">
        <v>651.23</v>
      </c>
      <c r="L314" s="134">
        <v>717.29</v>
      </c>
      <c r="M314" s="134">
        <v>779.42</v>
      </c>
      <c r="N314" s="134">
        <v>821.34</v>
      </c>
      <c r="O314" s="134">
        <v>863.49</v>
      </c>
      <c r="P314" s="134">
        <v>938.64</v>
      </c>
      <c r="Q314" s="134">
        <v>1089.58</v>
      </c>
      <c r="R314" s="134">
        <v>1151.8800000000001</v>
      </c>
      <c r="S314" s="134">
        <v>1193.8499999999999</v>
      </c>
      <c r="T314" s="134">
        <v>1247.75</v>
      </c>
      <c r="U314" s="135">
        <v>1306.7</v>
      </c>
      <c r="V314" s="135">
        <v>1367.34</v>
      </c>
      <c r="W314" s="135">
        <v>1401.22</v>
      </c>
      <c r="X314" s="135">
        <v>1429.58</v>
      </c>
      <c r="Y314" s="135">
        <v>1429.58</v>
      </c>
      <c r="Z314" s="135">
        <v>1429.58</v>
      </c>
      <c r="AA314" s="135">
        <v>1434.58</v>
      </c>
      <c r="AB314" s="135">
        <v>1437.59</v>
      </c>
      <c r="AC314" s="135">
        <v>1440.66</v>
      </c>
      <c r="AD314" s="135">
        <v>1490.07</v>
      </c>
      <c r="AE314" s="135">
        <v>1555.1299999999999</v>
      </c>
      <c r="AF314" s="135">
        <v>1642.65</v>
      </c>
      <c r="AG314" s="135">
        <v>1710.46</v>
      </c>
      <c r="AH314" s="134">
        <v>1776.22</v>
      </c>
      <c r="AI314" s="134">
        <v>1861.76</v>
      </c>
      <c r="AJ314" s="134">
        <v>1922.17</v>
      </c>
      <c r="AK314" s="134">
        <v>2018.12</v>
      </c>
      <c r="AL314" s="134">
        <v>2110.2800000000002</v>
      </c>
      <c r="AM314" s="121"/>
    </row>
    <row r="315" spans="1:39" ht="17" x14ac:dyDescent="0.15">
      <c r="A315" s="126" t="s">
        <v>1293</v>
      </c>
      <c r="B315" s="126" t="s">
        <v>52</v>
      </c>
      <c r="C315" s="126" t="s">
        <v>1294</v>
      </c>
      <c r="D315" s="133" t="s">
        <v>194</v>
      </c>
      <c r="E315" s="126" t="s">
        <v>76</v>
      </c>
      <c r="F315" s="126" t="s">
        <v>60</v>
      </c>
      <c r="G315" s="134">
        <v>517.5</v>
      </c>
      <c r="H315" s="134">
        <v>572.63</v>
      </c>
      <c r="I315" s="134">
        <v>609.75</v>
      </c>
      <c r="J315" s="134">
        <v>631.70000000000005</v>
      </c>
      <c r="K315" s="134" t="s">
        <v>52</v>
      </c>
      <c r="L315" s="134" t="s">
        <v>52</v>
      </c>
      <c r="M315" s="134" t="s">
        <v>52</v>
      </c>
      <c r="N315" s="134" t="s">
        <v>52</v>
      </c>
      <c r="O315" s="134" t="s">
        <v>52</v>
      </c>
      <c r="P315" s="134" t="s">
        <v>52</v>
      </c>
      <c r="Q315" s="134" t="s">
        <v>52</v>
      </c>
      <c r="R315" s="134" t="s">
        <v>52</v>
      </c>
      <c r="S315" s="134" t="s">
        <v>52</v>
      </c>
      <c r="T315" s="134" t="s">
        <v>52</v>
      </c>
      <c r="U315" s="135" t="s">
        <v>52</v>
      </c>
      <c r="V315" s="135" t="s">
        <v>52</v>
      </c>
      <c r="W315" s="135" t="s">
        <v>52</v>
      </c>
      <c r="X315" s="135" t="s">
        <v>52</v>
      </c>
      <c r="Y315" s="135" t="s">
        <v>52</v>
      </c>
      <c r="Z315" s="135" t="s">
        <v>52</v>
      </c>
      <c r="AA315" s="135" t="s">
        <v>52</v>
      </c>
      <c r="AB315" s="135" t="s">
        <v>52</v>
      </c>
      <c r="AC315" s="135" t="s">
        <v>52</v>
      </c>
      <c r="AD315" s="135" t="s">
        <v>52</v>
      </c>
      <c r="AE315" s="135" t="s">
        <v>52</v>
      </c>
      <c r="AF315" s="135" t="s">
        <v>52</v>
      </c>
      <c r="AG315" s="135" t="s">
        <v>52</v>
      </c>
      <c r="AH315" s="134" t="s">
        <v>52</v>
      </c>
      <c r="AI315" s="134" t="s">
        <v>52</v>
      </c>
      <c r="AJ315" s="134" t="s">
        <v>52</v>
      </c>
      <c r="AK315" s="134" t="s">
        <v>52</v>
      </c>
      <c r="AL315" s="134" t="s">
        <v>52</v>
      </c>
      <c r="AM315" s="121"/>
    </row>
    <row r="316" spans="1:39" ht="16" x14ac:dyDescent="0.15">
      <c r="A316" s="126" t="s">
        <v>1295</v>
      </c>
      <c r="B316" s="126" t="s">
        <v>1296</v>
      </c>
      <c r="C316" s="126" t="s">
        <v>1297</v>
      </c>
      <c r="D316" s="133" t="s">
        <v>94</v>
      </c>
      <c r="E316" s="126" t="s">
        <v>78</v>
      </c>
      <c r="F316" s="126" t="s">
        <v>60</v>
      </c>
      <c r="G316" s="134">
        <v>517.5</v>
      </c>
      <c r="H316" s="134">
        <v>572.63</v>
      </c>
      <c r="I316" s="134">
        <v>609.75</v>
      </c>
      <c r="J316" s="134">
        <v>631.70000000000005</v>
      </c>
      <c r="K316" s="134">
        <v>793.31</v>
      </c>
      <c r="L316" s="134">
        <v>864.03</v>
      </c>
      <c r="M316" s="134">
        <v>944.89</v>
      </c>
      <c r="N316" s="134">
        <v>1021.97</v>
      </c>
      <c r="O316" s="134">
        <v>1088.21</v>
      </c>
      <c r="P316" s="134">
        <v>1164.4100000000001</v>
      </c>
      <c r="Q316" s="134">
        <v>1236.17</v>
      </c>
      <c r="R316" s="134">
        <v>1343.66</v>
      </c>
      <c r="S316" s="134">
        <v>1410.07</v>
      </c>
      <c r="T316" s="134">
        <v>1477.89</v>
      </c>
      <c r="U316" s="135">
        <v>1533.7</v>
      </c>
      <c r="V316" s="135">
        <v>1606.38</v>
      </c>
      <c r="W316" s="135">
        <v>1656.42</v>
      </c>
      <c r="X316" s="135">
        <v>1689.45</v>
      </c>
      <c r="Y316" s="135">
        <v>1691.31</v>
      </c>
      <c r="Z316" s="135">
        <v>1696.26</v>
      </c>
      <c r="AA316" s="135">
        <v>1701.47</v>
      </c>
      <c r="AB316" s="135">
        <v>1704.67</v>
      </c>
      <c r="AC316" s="135">
        <v>1709.71</v>
      </c>
      <c r="AD316" s="135">
        <v>1773.3799999999999</v>
      </c>
      <c r="AE316" s="135">
        <v>1842.05</v>
      </c>
      <c r="AF316" s="135">
        <v>1935.8700000000001</v>
      </c>
      <c r="AG316" s="135">
        <v>2043.2</v>
      </c>
      <c r="AH316" s="134">
        <v>2125.2399999999998</v>
      </c>
      <c r="AI316" s="134">
        <v>2194.7600000000002</v>
      </c>
      <c r="AJ316" s="134">
        <v>2300.0300000000002</v>
      </c>
      <c r="AK316" s="134">
        <v>2421.58</v>
      </c>
      <c r="AL316" s="134">
        <v>2543.29</v>
      </c>
      <c r="AM316" s="121"/>
    </row>
    <row r="317" spans="1:39" ht="16" x14ac:dyDescent="0.15">
      <c r="A317" s="126" t="s">
        <v>1298</v>
      </c>
      <c r="B317" s="126" t="s">
        <v>1299</v>
      </c>
      <c r="C317" s="126" t="s">
        <v>1300</v>
      </c>
      <c r="D317" s="133" t="s">
        <v>194</v>
      </c>
      <c r="E317" s="126" t="s">
        <v>76</v>
      </c>
      <c r="F317" s="126" t="s">
        <v>68</v>
      </c>
      <c r="G317" s="134">
        <v>495</v>
      </c>
      <c r="H317" s="134">
        <v>529.88</v>
      </c>
      <c r="I317" s="134">
        <v>574.88</v>
      </c>
      <c r="J317" s="134">
        <v>620.98</v>
      </c>
      <c r="K317" s="134">
        <v>659.3</v>
      </c>
      <c r="L317" s="134">
        <v>717.75</v>
      </c>
      <c r="M317" s="134">
        <v>778.97</v>
      </c>
      <c r="N317" s="134">
        <v>819.74</v>
      </c>
      <c r="O317" s="134">
        <v>883.98</v>
      </c>
      <c r="P317" s="134">
        <v>987.89</v>
      </c>
      <c r="Q317" s="134">
        <v>1141.6400000000001</v>
      </c>
      <c r="R317" s="134">
        <v>1215.26</v>
      </c>
      <c r="S317" s="134">
        <v>1268.0899999999999</v>
      </c>
      <c r="T317" s="134">
        <v>1320.59</v>
      </c>
      <c r="U317" s="135">
        <v>1378.79</v>
      </c>
      <c r="V317" s="135">
        <v>1442.11</v>
      </c>
      <c r="W317" s="135">
        <v>1494.99</v>
      </c>
      <c r="X317" s="135">
        <v>1533.74</v>
      </c>
      <c r="Y317" s="135">
        <v>1533.57</v>
      </c>
      <c r="Z317" s="135">
        <v>1534.49</v>
      </c>
      <c r="AA317" s="135">
        <v>1535.72</v>
      </c>
      <c r="AB317" s="135">
        <v>1562.93</v>
      </c>
      <c r="AC317" s="135">
        <v>1592.25</v>
      </c>
      <c r="AD317" s="135">
        <v>1648.9899999999998</v>
      </c>
      <c r="AE317" s="135">
        <v>1708.09</v>
      </c>
      <c r="AF317" s="135">
        <v>1789</v>
      </c>
      <c r="AG317" s="135">
        <v>1884.83</v>
      </c>
      <c r="AH317" s="134">
        <v>1954.5900000000001</v>
      </c>
      <c r="AI317" s="134">
        <v>2013.63</v>
      </c>
      <c r="AJ317" s="134">
        <v>2083.29</v>
      </c>
      <c r="AK317" s="134" t="s">
        <v>52</v>
      </c>
      <c r="AL317" s="134" t="s">
        <v>52</v>
      </c>
      <c r="AM317" s="121"/>
    </row>
    <row r="318" spans="1:39" ht="16" x14ac:dyDescent="0.15">
      <c r="A318" s="126" t="s">
        <v>1301</v>
      </c>
      <c r="B318" s="126" t="s">
        <v>1302</v>
      </c>
      <c r="C318" s="126" t="s">
        <v>1303</v>
      </c>
      <c r="D318" s="133" t="s">
        <v>94</v>
      </c>
      <c r="E318" s="126" t="s">
        <v>74</v>
      </c>
      <c r="F318" s="126" t="s">
        <v>56</v>
      </c>
      <c r="G318" s="134">
        <v>706.5</v>
      </c>
      <c r="H318" s="134">
        <v>740.25</v>
      </c>
      <c r="I318" s="134">
        <v>785.25</v>
      </c>
      <c r="J318" s="134">
        <v>813.75</v>
      </c>
      <c r="K318" s="134">
        <v>874.25</v>
      </c>
      <c r="L318" s="134">
        <v>917.79</v>
      </c>
      <c r="M318" s="134">
        <v>980.2</v>
      </c>
      <c r="N318" s="134">
        <v>1033.26</v>
      </c>
      <c r="O318" s="134">
        <v>1084.96</v>
      </c>
      <c r="P318" s="134">
        <v>1139.23</v>
      </c>
      <c r="Q318" s="134">
        <v>1236.96</v>
      </c>
      <c r="R318" s="134">
        <v>1285.26</v>
      </c>
      <c r="S318" s="134">
        <v>1328.54</v>
      </c>
      <c r="T318" s="134">
        <v>1370.81</v>
      </c>
      <c r="U318" s="135">
        <v>1414.36</v>
      </c>
      <c r="V318" s="135">
        <v>1462.26</v>
      </c>
      <c r="W318" s="135">
        <v>1511.94</v>
      </c>
      <c r="X318" s="135">
        <v>1523.29</v>
      </c>
      <c r="Y318" s="135">
        <v>1523.29</v>
      </c>
      <c r="Z318" s="135">
        <v>1523.29</v>
      </c>
      <c r="AA318" s="135">
        <v>1533.28</v>
      </c>
      <c r="AB318" s="135">
        <v>1536.25</v>
      </c>
      <c r="AC318" s="135">
        <v>1536.25</v>
      </c>
      <c r="AD318" s="135">
        <v>1592.1299999999999</v>
      </c>
      <c r="AE318" s="135">
        <v>1666.96</v>
      </c>
      <c r="AF318" s="135">
        <v>1759.05</v>
      </c>
      <c r="AG318" s="135">
        <v>1852.57</v>
      </c>
      <c r="AH318" s="134">
        <v>1939.51</v>
      </c>
      <c r="AI318" s="134">
        <v>2014.96</v>
      </c>
      <c r="AJ318" s="134">
        <v>2105.0100000000002</v>
      </c>
      <c r="AK318" s="134">
        <v>2213.5300000000002</v>
      </c>
      <c r="AL318" s="134">
        <v>2324.46</v>
      </c>
      <c r="AM318" s="121"/>
    </row>
    <row r="319" spans="1:39" ht="17" x14ac:dyDescent="0.15">
      <c r="A319" s="126" t="s">
        <v>1304</v>
      </c>
      <c r="B319" s="126" t="s">
        <v>1305</v>
      </c>
      <c r="C319" s="126" t="s">
        <v>1306</v>
      </c>
      <c r="D319" s="133" t="s">
        <v>194</v>
      </c>
      <c r="E319" s="126" t="s">
        <v>76</v>
      </c>
      <c r="F319" s="126" t="s">
        <v>64</v>
      </c>
      <c r="G319" s="134">
        <v>492.75</v>
      </c>
      <c r="H319" s="134">
        <v>520.88</v>
      </c>
      <c r="I319" s="134">
        <v>545.63</v>
      </c>
      <c r="J319" s="134">
        <v>590.39</v>
      </c>
      <c r="K319" s="134">
        <v>643.57000000000005</v>
      </c>
      <c r="L319" s="134">
        <v>724.86</v>
      </c>
      <c r="M319" s="134">
        <v>770.58</v>
      </c>
      <c r="N319" s="134">
        <v>827.95</v>
      </c>
      <c r="O319" s="134">
        <v>891.06</v>
      </c>
      <c r="P319" s="134">
        <v>976.08</v>
      </c>
      <c r="Q319" s="134">
        <v>1083.03</v>
      </c>
      <c r="R319" s="134">
        <v>1154.83</v>
      </c>
      <c r="S319" s="134">
        <v>1202.6099999999999</v>
      </c>
      <c r="T319" s="134">
        <v>1261.8499999999999</v>
      </c>
      <c r="U319" s="135">
        <v>1323.43</v>
      </c>
      <c r="V319" s="135">
        <v>1385.81</v>
      </c>
      <c r="W319" s="135" t="s">
        <v>52</v>
      </c>
      <c r="X319" s="135" t="s">
        <v>52</v>
      </c>
      <c r="Y319" s="135" t="s">
        <v>52</v>
      </c>
      <c r="Z319" s="135" t="s">
        <v>52</v>
      </c>
      <c r="AA319" s="135" t="s">
        <v>52</v>
      </c>
      <c r="AB319" s="135" t="s">
        <v>52</v>
      </c>
      <c r="AC319" s="135" t="s">
        <v>52</v>
      </c>
      <c r="AD319" s="135" t="s">
        <v>52</v>
      </c>
      <c r="AE319" s="135" t="s">
        <v>52</v>
      </c>
      <c r="AF319" s="135" t="s">
        <v>52</v>
      </c>
      <c r="AG319" s="135" t="s">
        <v>52</v>
      </c>
      <c r="AH319" s="134" t="s">
        <v>52</v>
      </c>
      <c r="AI319" s="134" t="s">
        <v>52</v>
      </c>
      <c r="AJ319" s="134" t="s">
        <v>52</v>
      </c>
      <c r="AK319" s="134" t="s">
        <v>52</v>
      </c>
      <c r="AL319" s="134" t="s">
        <v>52</v>
      </c>
      <c r="AM319" s="121"/>
    </row>
    <row r="320" spans="1:39" ht="16" x14ac:dyDescent="0.15">
      <c r="A320" s="126" t="s">
        <v>1307</v>
      </c>
      <c r="B320" s="126" t="s">
        <v>1308</v>
      </c>
      <c r="C320" s="126" t="s">
        <v>1309</v>
      </c>
      <c r="D320" s="133" t="s">
        <v>94</v>
      </c>
      <c r="E320" s="126" t="s">
        <v>74</v>
      </c>
      <c r="F320" s="126" t="s">
        <v>70</v>
      </c>
      <c r="G320" s="134">
        <v>610.88</v>
      </c>
      <c r="H320" s="134">
        <v>628.88</v>
      </c>
      <c r="I320" s="134">
        <v>650.25</v>
      </c>
      <c r="J320" s="134">
        <v>679.23</v>
      </c>
      <c r="K320" s="134">
        <v>745.79</v>
      </c>
      <c r="L320" s="134">
        <v>800.47</v>
      </c>
      <c r="M320" s="134">
        <v>856.01</v>
      </c>
      <c r="N320" s="134">
        <v>898.04</v>
      </c>
      <c r="O320" s="134">
        <v>963.67</v>
      </c>
      <c r="P320" s="134">
        <v>1028.02</v>
      </c>
      <c r="Q320" s="134">
        <v>1094.6500000000001</v>
      </c>
      <c r="R320" s="134">
        <v>1125.1500000000001</v>
      </c>
      <c r="S320" s="134">
        <v>1174.8900000000001</v>
      </c>
      <c r="T320" s="134">
        <v>1210.1300000000001</v>
      </c>
      <c r="U320" s="135">
        <v>1247.68</v>
      </c>
      <c r="V320" s="135">
        <v>1283.83</v>
      </c>
      <c r="W320" s="135">
        <v>1308.93</v>
      </c>
      <c r="X320" s="135">
        <v>1323.01</v>
      </c>
      <c r="Y320" s="135">
        <v>1323.01</v>
      </c>
      <c r="Z320" s="135">
        <v>1323.01</v>
      </c>
      <c r="AA320" s="135">
        <v>1330.98</v>
      </c>
      <c r="AB320" s="135">
        <v>1334.07</v>
      </c>
      <c r="AC320" s="135">
        <v>1337.22</v>
      </c>
      <c r="AD320" s="135">
        <v>1390.22</v>
      </c>
      <c r="AE320" s="135">
        <v>1457.3300000000002</v>
      </c>
      <c r="AF320" s="135">
        <v>1535.1</v>
      </c>
      <c r="AG320" s="135">
        <v>1614.6299999999999</v>
      </c>
      <c r="AH320" s="134">
        <v>1681.77</v>
      </c>
      <c r="AI320" s="134">
        <v>1741.57</v>
      </c>
      <c r="AJ320" s="134">
        <v>1831.46</v>
      </c>
      <c r="AK320" s="134">
        <v>1930.09</v>
      </c>
      <c r="AL320" s="134">
        <v>2027.83</v>
      </c>
      <c r="AM320" s="121"/>
    </row>
    <row r="321" spans="1:39" ht="16" x14ac:dyDescent="0.15">
      <c r="A321" s="126" t="s">
        <v>1310</v>
      </c>
      <c r="B321" s="126" t="s">
        <v>1311</v>
      </c>
      <c r="C321" s="126" t="s">
        <v>1312</v>
      </c>
      <c r="D321" s="133" t="s">
        <v>194</v>
      </c>
      <c r="E321" s="126" t="s">
        <v>76</v>
      </c>
      <c r="F321" s="126" t="s">
        <v>68</v>
      </c>
      <c r="G321" s="134">
        <v>498.38</v>
      </c>
      <c r="H321" s="134">
        <v>533.25</v>
      </c>
      <c r="I321" s="134">
        <v>545.63</v>
      </c>
      <c r="J321" s="134">
        <v>583.23</v>
      </c>
      <c r="K321" s="134">
        <v>615.69000000000005</v>
      </c>
      <c r="L321" s="134">
        <v>695.77</v>
      </c>
      <c r="M321" s="134">
        <v>756.69</v>
      </c>
      <c r="N321" s="134">
        <v>803.06</v>
      </c>
      <c r="O321" s="134">
        <v>870.43</v>
      </c>
      <c r="P321" s="134">
        <v>975.34</v>
      </c>
      <c r="Q321" s="134">
        <v>1140.99</v>
      </c>
      <c r="R321" s="134">
        <v>1221.83</v>
      </c>
      <c r="S321" s="134">
        <v>1277.29</v>
      </c>
      <c r="T321" s="134">
        <v>1331.52</v>
      </c>
      <c r="U321" s="135">
        <v>1390.88</v>
      </c>
      <c r="V321" s="135">
        <v>1455.54</v>
      </c>
      <c r="W321" s="135">
        <v>1509.78</v>
      </c>
      <c r="X321" s="135">
        <v>1551.89</v>
      </c>
      <c r="Y321" s="135">
        <v>1552.48</v>
      </c>
      <c r="Z321" s="135">
        <v>1553.42</v>
      </c>
      <c r="AA321" s="135">
        <v>1554.86</v>
      </c>
      <c r="AB321" s="135">
        <v>1581.36</v>
      </c>
      <c r="AC321" s="135">
        <v>1609.97</v>
      </c>
      <c r="AD321" s="135">
        <v>1664.54</v>
      </c>
      <c r="AE321" s="135">
        <v>1721.3799999999999</v>
      </c>
      <c r="AF321" s="135">
        <v>1801.05</v>
      </c>
      <c r="AG321" s="135">
        <v>1896.08</v>
      </c>
      <c r="AH321" s="134">
        <v>1966.41</v>
      </c>
      <c r="AI321" s="134">
        <v>2021.43</v>
      </c>
      <c r="AJ321" s="134">
        <v>2096.71</v>
      </c>
      <c r="AK321" s="134" t="s">
        <v>52</v>
      </c>
      <c r="AL321" s="134" t="s">
        <v>52</v>
      </c>
      <c r="AM321" s="121"/>
    </row>
    <row r="322" spans="1:39" ht="17" x14ac:dyDescent="0.15">
      <c r="A322" s="126" t="s">
        <v>1313</v>
      </c>
      <c r="B322" s="126" t="s">
        <v>52</v>
      </c>
      <c r="C322" s="126" t="s">
        <v>1314</v>
      </c>
      <c r="D322" s="133" t="s">
        <v>194</v>
      </c>
      <c r="E322" s="126" t="s">
        <v>76</v>
      </c>
      <c r="F322" s="126" t="s">
        <v>68</v>
      </c>
      <c r="G322" s="134">
        <v>653.63</v>
      </c>
      <c r="H322" s="134">
        <v>676.13</v>
      </c>
      <c r="I322" s="134">
        <v>666</v>
      </c>
      <c r="J322" s="134" t="s">
        <v>52</v>
      </c>
      <c r="K322" s="134" t="s">
        <v>52</v>
      </c>
      <c r="L322" s="134" t="s">
        <v>52</v>
      </c>
      <c r="M322" s="134" t="s">
        <v>52</v>
      </c>
      <c r="N322" s="134" t="s">
        <v>52</v>
      </c>
      <c r="O322" s="134" t="s">
        <v>52</v>
      </c>
      <c r="P322" s="134" t="s">
        <v>52</v>
      </c>
      <c r="Q322" s="134" t="s">
        <v>52</v>
      </c>
      <c r="R322" s="134" t="s">
        <v>52</v>
      </c>
      <c r="S322" s="134" t="s">
        <v>52</v>
      </c>
      <c r="T322" s="134" t="s">
        <v>52</v>
      </c>
      <c r="U322" s="135" t="s">
        <v>52</v>
      </c>
      <c r="V322" s="135" t="s">
        <v>52</v>
      </c>
      <c r="W322" s="135" t="s">
        <v>52</v>
      </c>
      <c r="X322" s="135" t="s">
        <v>52</v>
      </c>
      <c r="Y322" s="135" t="s">
        <v>52</v>
      </c>
      <c r="Z322" s="135" t="s">
        <v>52</v>
      </c>
      <c r="AA322" s="135" t="s">
        <v>52</v>
      </c>
      <c r="AB322" s="135" t="s">
        <v>52</v>
      </c>
      <c r="AC322" s="135" t="s">
        <v>52</v>
      </c>
      <c r="AD322" s="135" t="s">
        <v>52</v>
      </c>
      <c r="AE322" s="135" t="s">
        <v>52</v>
      </c>
      <c r="AF322" s="135" t="s">
        <v>52</v>
      </c>
      <c r="AG322" s="135" t="s">
        <v>52</v>
      </c>
      <c r="AH322" s="134" t="s">
        <v>52</v>
      </c>
      <c r="AI322" s="134" t="s">
        <v>52</v>
      </c>
      <c r="AJ322" s="134" t="s">
        <v>52</v>
      </c>
      <c r="AK322" s="134" t="s">
        <v>52</v>
      </c>
      <c r="AL322" s="134" t="s">
        <v>52</v>
      </c>
      <c r="AM322" s="121"/>
    </row>
    <row r="323" spans="1:39" ht="17" x14ac:dyDescent="0.15">
      <c r="A323" s="126" t="s">
        <v>1315</v>
      </c>
      <c r="B323" s="126" t="s">
        <v>1316</v>
      </c>
      <c r="C323" s="126" t="s">
        <v>1317</v>
      </c>
      <c r="D323" s="133" t="s">
        <v>194</v>
      </c>
      <c r="E323" s="126" t="s">
        <v>76</v>
      </c>
      <c r="F323" s="126" t="s">
        <v>58</v>
      </c>
      <c r="G323" s="134">
        <v>561.38</v>
      </c>
      <c r="H323" s="134">
        <v>631.13</v>
      </c>
      <c r="I323" s="134">
        <v>687.38</v>
      </c>
      <c r="J323" s="134">
        <v>728.07</v>
      </c>
      <c r="K323" s="134">
        <v>835.4</v>
      </c>
      <c r="L323" s="134">
        <v>928.45</v>
      </c>
      <c r="M323" s="134">
        <v>967.18</v>
      </c>
      <c r="N323" s="134">
        <v>1009.34</v>
      </c>
      <c r="O323" s="134">
        <v>1055.49</v>
      </c>
      <c r="P323" s="134">
        <v>1194.06</v>
      </c>
      <c r="Q323" s="134">
        <v>1293.73</v>
      </c>
      <c r="R323" s="134">
        <v>1375.76</v>
      </c>
      <c r="S323" s="134">
        <v>1427.93</v>
      </c>
      <c r="T323" s="134">
        <v>1489.95</v>
      </c>
      <c r="U323" s="135">
        <v>1565.86</v>
      </c>
      <c r="V323" s="135">
        <v>1613.1</v>
      </c>
      <c r="W323" s="135" t="s">
        <v>52</v>
      </c>
      <c r="X323" s="135" t="s">
        <v>52</v>
      </c>
      <c r="Y323" s="135" t="s">
        <v>52</v>
      </c>
      <c r="Z323" s="135" t="s">
        <v>52</v>
      </c>
      <c r="AA323" s="135" t="s">
        <v>52</v>
      </c>
      <c r="AB323" s="135" t="s">
        <v>52</v>
      </c>
      <c r="AC323" s="135" t="s">
        <v>52</v>
      </c>
      <c r="AD323" s="135" t="s">
        <v>52</v>
      </c>
      <c r="AE323" s="135" t="s">
        <v>52</v>
      </c>
      <c r="AF323" s="135" t="s">
        <v>52</v>
      </c>
      <c r="AG323" s="135" t="s">
        <v>52</v>
      </c>
      <c r="AH323" s="134" t="s">
        <v>52</v>
      </c>
      <c r="AI323" s="134" t="s">
        <v>52</v>
      </c>
      <c r="AJ323" s="134" t="s">
        <v>52</v>
      </c>
      <c r="AK323" s="134" t="s">
        <v>52</v>
      </c>
      <c r="AL323" s="134" t="s">
        <v>52</v>
      </c>
      <c r="AM323" s="121"/>
    </row>
    <row r="324" spans="1:39" ht="16" x14ac:dyDescent="0.15">
      <c r="A324" s="126" t="s">
        <v>1318</v>
      </c>
      <c r="B324" s="126" t="s">
        <v>1319</v>
      </c>
      <c r="C324" s="126" t="s">
        <v>1320</v>
      </c>
      <c r="D324" s="133" t="s">
        <v>194</v>
      </c>
      <c r="E324" s="126" t="s">
        <v>76</v>
      </c>
      <c r="F324" s="126" t="s">
        <v>64</v>
      </c>
      <c r="G324" s="134">
        <v>544.5</v>
      </c>
      <c r="H324" s="134">
        <v>578.25</v>
      </c>
      <c r="I324" s="134">
        <v>598.5</v>
      </c>
      <c r="J324" s="134">
        <v>625.27</v>
      </c>
      <c r="K324" s="134">
        <v>657.32</v>
      </c>
      <c r="L324" s="134">
        <v>709.71</v>
      </c>
      <c r="M324" s="134">
        <v>760.68</v>
      </c>
      <c r="N324" s="134">
        <v>812.98</v>
      </c>
      <c r="O324" s="134">
        <v>864.96</v>
      </c>
      <c r="P324" s="134">
        <v>968.9</v>
      </c>
      <c r="Q324" s="134">
        <v>1092.96</v>
      </c>
      <c r="R324" s="134">
        <v>1159.57</v>
      </c>
      <c r="S324" s="134">
        <v>1211.82</v>
      </c>
      <c r="T324" s="134">
        <v>1266.99</v>
      </c>
      <c r="U324" s="135">
        <v>1322.25</v>
      </c>
      <c r="V324" s="135">
        <v>1380.55</v>
      </c>
      <c r="W324" s="135">
        <v>1423.21</v>
      </c>
      <c r="X324" s="135">
        <v>1439.79</v>
      </c>
      <c r="Y324" s="135">
        <v>1445.32</v>
      </c>
      <c r="Z324" s="135">
        <v>1448.42</v>
      </c>
      <c r="AA324" s="135">
        <v>1455.68</v>
      </c>
      <c r="AB324" s="135">
        <v>1463.98</v>
      </c>
      <c r="AC324" s="135">
        <v>1472.31</v>
      </c>
      <c r="AD324" s="135">
        <v>1537.97</v>
      </c>
      <c r="AE324" s="135">
        <v>1595.0599999999997</v>
      </c>
      <c r="AF324" s="135">
        <v>1684.1200000000001</v>
      </c>
      <c r="AG324" s="135">
        <v>1765.4099999999999</v>
      </c>
      <c r="AH324" s="134">
        <v>1836.15</v>
      </c>
      <c r="AI324" s="134">
        <v>1928.19</v>
      </c>
      <c r="AJ324" s="134">
        <v>1988.36</v>
      </c>
      <c r="AK324" s="134" t="s">
        <v>52</v>
      </c>
      <c r="AL324" s="134" t="s">
        <v>52</v>
      </c>
      <c r="AM324" s="121"/>
    </row>
    <row r="325" spans="1:39" ht="16" x14ac:dyDescent="0.15">
      <c r="A325" s="126" t="s">
        <v>1321</v>
      </c>
      <c r="B325" s="126" t="s">
        <v>1322</v>
      </c>
      <c r="C325" s="126" t="s">
        <v>1323</v>
      </c>
      <c r="D325" s="133" t="s">
        <v>94</v>
      </c>
      <c r="E325" s="126" t="s">
        <v>74</v>
      </c>
      <c r="F325" s="126" t="s">
        <v>56</v>
      </c>
      <c r="G325" s="134">
        <v>623.25</v>
      </c>
      <c r="H325" s="134">
        <v>655.88</v>
      </c>
      <c r="I325" s="134">
        <v>714.38</v>
      </c>
      <c r="J325" s="134">
        <v>754.89</v>
      </c>
      <c r="K325" s="134">
        <v>820.91</v>
      </c>
      <c r="L325" s="134">
        <v>877.85</v>
      </c>
      <c r="M325" s="134">
        <v>919.7</v>
      </c>
      <c r="N325" s="134">
        <v>956.26</v>
      </c>
      <c r="O325" s="134">
        <v>996.68</v>
      </c>
      <c r="P325" s="134">
        <v>1087.1500000000001</v>
      </c>
      <c r="Q325" s="134">
        <v>1130.21</v>
      </c>
      <c r="R325" s="134">
        <v>1187.6400000000001</v>
      </c>
      <c r="S325" s="134">
        <v>1245.3900000000001</v>
      </c>
      <c r="T325" s="134">
        <v>1295.74</v>
      </c>
      <c r="U325" s="135">
        <v>1351.11</v>
      </c>
      <c r="V325" s="135">
        <v>1406.31</v>
      </c>
      <c r="W325" s="135">
        <v>1447.98</v>
      </c>
      <c r="X325" s="135">
        <v>1488.24</v>
      </c>
      <c r="Y325" s="135">
        <v>1488.14</v>
      </c>
      <c r="Z325" s="135">
        <v>1494.87</v>
      </c>
      <c r="AA325" s="135">
        <v>1500.17</v>
      </c>
      <c r="AB325" s="135">
        <v>1529.91</v>
      </c>
      <c r="AC325" s="135">
        <v>1560.17</v>
      </c>
      <c r="AD325" s="135">
        <v>1617.31</v>
      </c>
      <c r="AE325" s="135">
        <v>1690.1</v>
      </c>
      <c r="AF325" s="135">
        <v>1791.61</v>
      </c>
      <c r="AG325" s="135">
        <v>1882.87</v>
      </c>
      <c r="AH325" s="134">
        <v>1958.2900000000002</v>
      </c>
      <c r="AI325" s="134">
        <v>2057.1</v>
      </c>
      <c r="AJ325" s="134">
        <v>2121.77</v>
      </c>
      <c r="AK325" s="134">
        <v>2230.11</v>
      </c>
      <c r="AL325" s="134">
        <v>2338.6799999999998</v>
      </c>
      <c r="AM325" s="121"/>
    </row>
    <row r="326" spans="1:39" ht="16" x14ac:dyDescent="0.15">
      <c r="A326" s="126" t="s">
        <v>1324</v>
      </c>
      <c r="B326" s="126" t="s">
        <v>1325</v>
      </c>
      <c r="C326" s="126" t="s">
        <v>1326</v>
      </c>
      <c r="D326" s="133" t="s">
        <v>194</v>
      </c>
      <c r="E326" s="126" t="s">
        <v>76</v>
      </c>
      <c r="F326" s="126" t="s">
        <v>68</v>
      </c>
      <c r="G326" s="134">
        <v>511.88</v>
      </c>
      <c r="H326" s="134">
        <v>526.5</v>
      </c>
      <c r="I326" s="134">
        <v>552.38</v>
      </c>
      <c r="J326" s="134">
        <v>583.41999999999996</v>
      </c>
      <c r="K326" s="134">
        <v>632.21</v>
      </c>
      <c r="L326" s="134">
        <v>714.65</v>
      </c>
      <c r="M326" s="134">
        <v>771.85</v>
      </c>
      <c r="N326" s="134">
        <v>813.36</v>
      </c>
      <c r="O326" s="134">
        <v>875.46</v>
      </c>
      <c r="P326" s="134">
        <v>977.82</v>
      </c>
      <c r="Q326" s="134">
        <v>1135.98</v>
      </c>
      <c r="R326" s="134">
        <v>1207.1099999999999</v>
      </c>
      <c r="S326" s="134">
        <v>1259.8</v>
      </c>
      <c r="T326" s="134">
        <v>1311.65</v>
      </c>
      <c r="U326" s="135">
        <v>1369.51</v>
      </c>
      <c r="V326" s="135">
        <v>1432.6</v>
      </c>
      <c r="W326" s="135">
        <v>1486.87</v>
      </c>
      <c r="X326" s="135">
        <v>1529.02</v>
      </c>
      <c r="Y326" s="135">
        <v>1530.05</v>
      </c>
      <c r="Z326" s="135">
        <v>1530.56</v>
      </c>
      <c r="AA326" s="135">
        <v>1531.85</v>
      </c>
      <c r="AB326" s="135">
        <v>1564.05</v>
      </c>
      <c r="AC326" s="135">
        <v>1592.2</v>
      </c>
      <c r="AD326" s="135">
        <v>1645.73</v>
      </c>
      <c r="AE326" s="135">
        <v>1703.84</v>
      </c>
      <c r="AF326" s="135">
        <v>1784.4199999999998</v>
      </c>
      <c r="AG326" s="135">
        <v>1875.05</v>
      </c>
      <c r="AH326" s="134">
        <v>1944.73</v>
      </c>
      <c r="AI326" s="134">
        <v>2005.01</v>
      </c>
      <c r="AJ326" s="134">
        <v>2067.41</v>
      </c>
      <c r="AK326" s="134" t="s">
        <v>52</v>
      </c>
      <c r="AL326" s="134" t="s">
        <v>52</v>
      </c>
      <c r="AM326" s="121"/>
    </row>
    <row r="327" spans="1:39" ht="16" x14ac:dyDescent="0.15">
      <c r="A327" s="126" t="s">
        <v>1327</v>
      </c>
      <c r="B327" s="126" t="s">
        <v>1328</v>
      </c>
      <c r="C327" s="126" t="s">
        <v>1329</v>
      </c>
      <c r="D327" s="133" t="s">
        <v>94</v>
      </c>
      <c r="E327" s="126" t="s">
        <v>76</v>
      </c>
      <c r="F327" s="126" t="s">
        <v>66</v>
      </c>
      <c r="G327" s="134">
        <v>527.63</v>
      </c>
      <c r="H327" s="134">
        <v>527.63</v>
      </c>
      <c r="I327" s="134">
        <v>553.5</v>
      </c>
      <c r="J327" s="134">
        <v>608.95000000000005</v>
      </c>
      <c r="K327" s="134">
        <v>647.27</v>
      </c>
      <c r="L327" s="134">
        <v>715.12</v>
      </c>
      <c r="M327" s="134">
        <v>775.07</v>
      </c>
      <c r="N327" s="134">
        <v>836.76</v>
      </c>
      <c r="O327" s="134">
        <v>895.87</v>
      </c>
      <c r="P327" s="134">
        <v>998.6</v>
      </c>
      <c r="Q327" s="134">
        <v>1124.94</v>
      </c>
      <c r="R327" s="134">
        <v>1194.99</v>
      </c>
      <c r="S327" s="134">
        <v>1242</v>
      </c>
      <c r="T327" s="134">
        <v>1300.6099999999999</v>
      </c>
      <c r="U327" s="135">
        <v>1363.22</v>
      </c>
      <c r="V327" s="135">
        <v>1422.7</v>
      </c>
      <c r="W327" s="135">
        <v>1466.04</v>
      </c>
      <c r="X327" s="135">
        <v>1501.21</v>
      </c>
      <c r="Y327" s="135">
        <v>1502.86</v>
      </c>
      <c r="Z327" s="135">
        <v>1503.19</v>
      </c>
      <c r="AA327" s="135">
        <v>1513.3</v>
      </c>
      <c r="AB327" s="135">
        <v>1544.83</v>
      </c>
      <c r="AC327" s="135">
        <v>1574.61</v>
      </c>
      <c r="AD327" s="135">
        <v>1633.6</v>
      </c>
      <c r="AE327" s="135">
        <v>1693.2199999999998</v>
      </c>
      <c r="AF327" s="135">
        <v>1775.8500000000001</v>
      </c>
      <c r="AG327" s="135">
        <v>1872.3000000000002</v>
      </c>
      <c r="AH327" s="134">
        <v>1944.22</v>
      </c>
      <c r="AI327" s="134">
        <v>2036.57</v>
      </c>
      <c r="AJ327" s="134">
        <v>2098.21</v>
      </c>
      <c r="AK327" s="134">
        <v>2201.9899999999998</v>
      </c>
      <c r="AL327" s="134">
        <v>2306.69</v>
      </c>
      <c r="AM327" s="121"/>
    </row>
    <row r="328" spans="1:39" ht="16" x14ac:dyDescent="0.15">
      <c r="A328" s="126" t="s">
        <v>1330</v>
      </c>
      <c r="B328" s="126" t="s">
        <v>1331</v>
      </c>
      <c r="C328" s="126" t="s">
        <v>1332</v>
      </c>
      <c r="D328" s="133" t="s">
        <v>94</v>
      </c>
      <c r="E328" s="126" t="s">
        <v>74</v>
      </c>
      <c r="F328" s="126" t="s">
        <v>68</v>
      </c>
      <c r="G328" s="134">
        <v>641.25</v>
      </c>
      <c r="H328" s="134">
        <v>624.38</v>
      </c>
      <c r="I328" s="134">
        <v>706.5</v>
      </c>
      <c r="J328" s="134">
        <v>725.17</v>
      </c>
      <c r="K328" s="134">
        <v>766.88</v>
      </c>
      <c r="L328" s="134">
        <v>836.01</v>
      </c>
      <c r="M328" s="134">
        <v>885.52</v>
      </c>
      <c r="N328" s="134">
        <v>937.89</v>
      </c>
      <c r="O328" s="134">
        <v>1002</v>
      </c>
      <c r="P328" s="134">
        <v>1065.69</v>
      </c>
      <c r="Q328" s="134">
        <v>1154.58</v>
      </c>
      <c r="R328" s="134">
        <v>1215.8800000000001</v>
      </c>
      <c r="S328" s="134">
        <v>1273.97</v>
      </c>
      <c r="T328" s="134">
        <v>1333.18</v>
      </c>
      <c r="U328" s="135">
        <v>1386.33</v>
      </c>
      <c r="V328" s="135">
        <v>1424.84</v>
      </c>
      <c r="W328" s="135">
        <v>1455.21</v>
      </c>
      <c r="X328" s="135">
        <v>1478.25</v>
      </c>
      <c r="Y328" s="135">
        <v>1478.28</v>
      </c>
      <c r="Z328" s="135">
        <v>1485.89</v>
      </c>
      <c r="AA328" s="135">
        <v>1492.81</v>
      </c>
      <c r="AB328" s="135">
        <v>1496.94</v>
      </c>
      <c r="AC328" s="135">
        <v>1526.28</v>
      </c>
      <c r="AD328" s="135">
        <v>1584.87</v>
      </c>
      <c r="AE328" s="135">
        <v>1659.15</v>
      </c>
      <c r="AF328" s="135">
        <v>1758.8000000000002</v>
      </c>
      <c r="AG328" s="135">
        <v>1830.23</v>
      </c>
      <c r="AH328" s="134">
        <v>1898.61</v>
      </c>
      <c r="AI328" s="134">
        <v>1996.04</v>
      </c>
      <c r="AJ328" s="134">
        <v>2058.39</v>
      </c>
      <c r="AK328" s="134">
        <v>2165.85</v>
      </c>
      <c r="AL328" s="134">
        <v>2273.25</v>
      </c>
      <c r="AM328" s="121"/>
    </row>
    <row r="329" spans="1:39" ht="17" x14ac:dyDescent="0.15">
      <c r="A329" s="126" t="s">
        <v>1333</v>
      </c>
      <c r="B329" s="126" t="s">
        <v>52</v>
      </c>
      <c r="C329" s="126" t="s">
        <v>1334</v>
      </c>
      <c r="D329" s="133" t="s">
        <v>194</v>
      </c>
      <c r="E329" s="126" t="s">
        <v>76</v>
      </c>
      <c r="F329" s="126" t="s">
        <v>70</v>
      </c>
      <c r="G329" s="134">
        <v>537.75</v>
      </c>
      <c r="H329" s="134">
        <v>562.5</v>
      </c>
      <c r="I329" s="134">
        <v>630</v>
      </c>
      <c r="J329" s="134">
        <v>610.54999999999995</v>
      </c>
      <c r="K329" s="134">
        <v>642.69000000000005</v>
      </c>
      <c r="L329" s="134">
        <v>713.45</v>
      </c>
      <c r="M329" s="134">
        <v>775.66</v>
      </c>
      <c r="N329" s="134">
        <v>820.74</v>
      </c>
      <c r="O329" s="134">
        <v>876.58</v>
      </c>
      <c r="P329" s="134">
        <v>978.77</v>
      </c>
      <c r="Q329" s="134">
        <v>1122.67</v>
      </c>
      <c r="R329" s="134">
        <v>1191.56</v>
      </c>
      <c r="S329" s="134">
        <v>1247.48</v>
      </c>
      <c r="T329" s="134">
        <v>1306.3399999999999</v>
      </c>
      <c r="U329" s="135">
        <v>1366.23</v>
      </c>
      <c r="V329" s="135">
        <v>1425.31</v>
      </c>
      <c r="W329" s="135" t="s">
        <v>52</v>
      </c>
      <c r="X329" s="135" t="s">
        <v>52</v>
      </c>
      <c r="Y329" s="135" t="s">
        <v>52</v>
      </c>
      <c r="Z329" s="135" t="s">
        <v>52</v>
      </c>
      <c r="AA329" s="135" t="s">
        <v>52</v>
      </c>
      <c r="AB329" s="135" t="s">
        <v>52</v>
      </c>
      <c r="AC329" s="135" t="s">
        <v>52</v>
      </c>
      <c r="AD329" s="135" t="s">
        <v>52</v>
      </c>
      <c r="AE329" s="135" t="s">
        <v>52</v>
      </c>
      <c r="AF329" s="135" t="s">
        <v>52</v>
      </c>
      <c r="AG329" s="135" t="s">
        <v>52</v>
      </c>
      <c r="AH329" s="134" t="s">
        <v>52</v>
      </c>
      <c r="AI329" s="134" t="s">
        <v>52</v>
      </c>
      <c r="AJ329" s="134" t="s">
        <v>52</v>
      </c>
      <c r="AK329" s="134" t="s">
        <v>52</v>
      </c>
      <c r="AL329" s="134" t="s">
        <v>52</v>
      </c>
      <c r="AM329" s="121"/>
    </row>
    <row r="330" spans="1:39" ht="16" x14ac:dyDescent="0.15">
      <c r="A330" s="126" t="s">
        <v>1338</v>
      </c>
      <c r="B330" s="126" t="s">
        <v>1339</v>
      </c>
      <c r="C330" s="126" t="s">
        <v>1340</v>
      </c>
      <c r="D330" s="133" t="s">
        <v>94</v>
      </c>
      <c r="E330" s="126" t="s">
        <v>78</v>
      </c>
      <c r="F330" s="126" t="s">
        <v>70</v>
      </c>
      <c r="G330" s="134" t="s">
        <v>52</v>
      </c>
      <c r="H330" s="134" t="s">
        <v>52</v>
      </c>
      <c r="I330" s="134" t="s">
        <v>52</v>
      </c>
      <c r="J330" s="134" t="s">
        <v>52</v>
      </c>
      <c r="K330" s="134" t="s">
        <v>52</v>
      </c>
      <c r="L330" s="134" t="s">
        <v>52</v>
      </c>
      <c r="M330" s="134" t="s">
        <v>52</v>
      </c>
      <c r="N330" s="134" t="s">
        <v>52</v>
      </c>
      <c r="O330" s="134" t="s">
        <v>52</v>
      </c>
      <c r="P330" s="134" t="s">
        <v>52</v>
      </c>
      <c r="Q330" s="134" t="s">
        <v>52</v>
      </c>
      <c r="R330" s="134" t="s">
        <v>52</v>
      </c>
      <c r="S330" s="134" t="s">
        <v>52</v>
      </c>
      <c r="T330" s="134" t="s">
        <v>52</v>
      </c>
      <c r="U330" s="134" t="s">
        <v>52</v>
      </c>
      <c r="V330" s="134" t="s">
        <v>52</v>
      </c>
      <c r="W330" s="135">
        <v>1471.54</v>
      </c>
      <c r="X330" s="135">
        <v>1491.07</v>
      </c>
      <c r="Y330" s="135">
        <v>1495.28</v>
      </c>
      <c r="Z330" s="135">
        <v>1500.05</v>
      </c>
      <c r="AA330" s="135">
        <v>1488.18</v>
      </c>
      <c r="AB330" s="135">
        <v>1496.22</v>
      </c>
      <c r="AC330" s="135">
        <v>1504.42</v>
      </c>
      <c r="AD330" s="135">
        <v>1558.32</v>
      </c>
      <c r="AE330" s="135">
        <v>1610.77</v>
      </c>
      <c r="AF330" s="135">
        <v>1700.4599999999998</v>
      </c>
      <c r="AG330" s="135">
        <v>1778.96</v>
      </c>
      <c r="AH330" s="134">
        <v>1849.8</v>
      </c>
      <c r="AI330" s="134">
        <v>1925.74</v>
      </c>
      <c r="AJ330" s="134">
        <v>1999.6</v>
      </c>
      <c r="AK330" s="134">
        <v>2100.66</v>
      </c>
      <c r="AL330" s="134">
        <v>2203.66</v>
      </c>
      <c r="AM330" s="121"/>
    </row>
    <row r="331" spans="1:39" ht="17" x14ac:dyDescent="0.15">
      <c r="A331" s="126" t="s">
        <v>1344</v>
      </c>
      <c r="B331" s="126" t="s">
        <v>52</v>
      </c>
      <c r="C331" s="126" t="s">
        <v>1345</v>
      </c>
      <c r="D331" s="133" t="s">
        <v>194</v>
      </c>
      <c r="E331" s="126" t="s">
        <v>76</v>
      </c>
      <c r="F331" s="126" t="s">
        <v>66</v>
      </c>
      <c r="G331" s="134">
        <v>583.88</v>
      </c>
      <c r="H331" s="134">
        <v>492.75</v>
      </c>
      <c r="I331" s="134">
        <v>457.88</v>
      </c>
      <c r="J331" s="134">
        <v>539.34</v>
      </c>
      <c r="K331" s="134">
        <v>594.21</v>
      </c>
      <c r="L331" s="134" t="s">
        <v>52</v>
      </c>
      <c r="M331" s="134" t="s">
        <v>52</v>
      </c>
      <c r="N331" s="134" t="s">
        <v>52</v>
      </c>
      <c r="O331" s="134" t="s">
        <v>52</v>
      </c>
      <c r="P331" s="134" t="s">
        <v>52</v>
      </c>
      <c r="Q331" s="134" t="s">
        <v>52</v>
      </c>
      <c r="R331" s="134" t="s">
        <v>52</v>
      </c>
      <c r="S331" s="134" t="s">
        <v>52</v>
      </c>
      <c r="T331" s="134" t="s">
        <v>52</v>
      </c>
      <c r="U331" s="135" t="s">
        <v>52</v>
      </c>
      <c r="V331" s="135" t="s">
        <v>52</v>
      </c>
      <c r="W331" s="135" t="s">
        <v>52</v>
      </c>
      <c r="X331" s="135" t="s">
        <v>52</v>
      </c>
      <c r="Y331" s="135" t="s">
        <v>52</v>
      </c>
      <c r="Z331" s="135" t="s">
        <v>52</v>
      </c>
      <c r="AA331" s="135" t="s">
        <v>52</v>
      </c>
      <c r="AB331" s="135" t="s">
        <v>52</v>
      </c>
      <c r="AC331" s="135" t="s">
        <v>52</v>
      </c>
      <c r="AD331" s="135" t="s">
        <v>52</v>
      </c>
      <c r="AE331" s="135" t="s">
        <v>52</v>
      </c>
      <c r="AF331" s="135" t="s">
        <v>52</v>
      </c>
      <c r="AG331" s="135" t="s">
        <v>52</v>
      </c>
      <c r="AH331" s="134" t="s">
        <v>52</v>
      </c>
      <c r="AI331" s="134" t="s">
        <v>52</v>
      </c>
      <c r="AJ331" s="134" t="s">
        <v>52</v>
      </c>
      <c r="AK331" s="134" t="s">
        <v>52</v>
      </c>
      <c r="AL331" s="134" t="s">
        <v>52</v>
      </c>
      <c r="AM331" s="121"/>
    </row>
    <row r="332" spans="1:39" ht="16" x14ac:dyDescent="0.15">
      <c r="A332" s="126" t="s">
        <v>1346</v>
      </c>
      <c r="B332" s="126" t="s">
        <v>1347</v>
      </c>
      <c r="C332" s="126" t="s">
        <v>1348</v>
      </c>
      <c r="D332" s="133" t="s">
        <v>94</v>
      </c>
      <c r="E332" s="126" t="s">
        <v>78</v>
      </c>
      <c r="F332" s="126" t="s">
        <v>66</v>
      </c>
      <c r="G332" s="134">
        <v>583.88</v>
      </c>
      <c r="H332" s="134">
        <v>492.75</v>
      </c>
      <c r="I332" s="134">
        <v>457.88</v>
      </c>
      <c r="J332" s="134">
        <v>539.34</v>
      </c>
      <c r="K332" s="134">
        <v>594.21</v>
      </c>
      <c r="L332" s="134">
        <v>653.6</v>
      </c>
      <c r="M332" s="134">
        <v>702.27</v>
      </c>
      <c r="N332" s="134">
        <v>718.65</v>
      </c>
      <c r="O332" s="134">
        <v>765.36</v>
      </c>
      <c r="P332" s="134">
        <v>840.94</v>
      </c>
      <c r="Q332" s="134">
        <v>987.77</v>
      </c>
      <c r="R332" s="134">
        <v>1054.6500000000001</v>
      </c>
      <c r="S332" s="134">
        <v>1106.69</v>
      </c>
      <c r="T332" s="134">
        <v>1161.19</v>
      </c>
      <c r="U332" s="135">
        <v>1219.01</v>
      </c>
      <c r="V332" s="135">
        <v>1278.4100000000001</v>
      </c>
      <c r="W332" s="135">
        <v>1340.93</v>
      </c>
      <c r="X332" s="135">
        <v>1367.77</v>
      </c>
      <c r="Y332" s="135">
        <v>1367.69</v>
      </c>
      <c r="Z332" s="135">
        <v>1367.73</v>
      </c>
      <c r="AA332" s="135">
        <v>1398.75</v>
      </c>
      <c r="AB332" s="135">
        <v>1399.98</v>
      </c>
      <c r="AC332" s="135">
        <v>1402.77</v>
      </c>
      <c r="AD332" s="135">
        <v>1450.16</v>
      </c>
      <c r="AE332" s="135">
        <v>1512.08</v>
      </c>
      <c r="AF332" s="135">
        <v>1583.2599999999998</v>
      </c>
      <c r="AG332" s="135">
        <v>1641.76</v>
      </c>
      <c r="AH332" s="134">
        <v>1707.9999999999998</v>
      </c>
      <c r="AI332" s="134">
        <v>1795.07</v>
      </c>
      <c r="AJ332" s="134">
        <v>1854.79</v>
      </c>
      <c r="AK332" s="134">
        <v>2027.23</v>
      </c>
      <c r="AL332" s="134">
        <v>2186.63</v>
      </c>
      <c r="AM332" s="121"/>
    </row>
    <row r="333" spans="1:39" ht="16" x14ac:dyDescent="0.15">
      <c r="A333" s="126" t="s">
        <v>1349</v>
      </c>
      <c r="B333" s="126" t="s">
        <v>1350</v>
      </c>
      <c r="C333" s="126" t="s">
        <v>1351</v>
      </c>
      <c r="D333" s="133" t="s">
        <v>94</v>
      </c>
      <c r="E333" s="126" t="s">
        <v>74</v>
      </c>
      <c r="F333" s="126" t="s">
        <v>70</v>
      </c>
      <c r="G333" s="134">
        <v>519.75</v>
      </c>
      <c r="H333" s="134">
        <v>543.38</v>
      </c>
      <c r="I333" s="134">
        <v>595.13</v>
      </c>
      <c r="J333" s="134">
        <v>625.66999999999996</v>
      </c>
      <c r="K333" s="134">
        <v>660.96</v>
      </c>
      <c r="L333" s="134">
        <v>702.66</v>
      </c>
      <c r="M333" s="134">
        <v>741.82</v>
      </c>
      <c r="N333" s="134">
        <v>785.77</v>
      </c>
      <c r="O333" s="134">
        <v>851.51</v>
      </c>
      <c r="P333" s="134">
        <v>909.9</v>
      </c>
      <c r="Q333" s="134">
        <v>1007.99</v>
      </c>
      <c r="R333" s="134">
        <v>1044.57</v>
      </c>
      <c r="S333" s="134">
        <v>1094.8499999999999</v>
      </c>
      <c r="T333" s="134">
        <v>1143.3399999999999</v>
      </c>
      <c r="U333" s="135">
        <v>1199.67</v>
      </c>
      <c r="V333" s="135">
        <v>1253.93</v>
      </c>
      <c r="W333" s="135">
        <v>1308.23</v>
      </c>
      <c r="X333" s="135">
        <v>1337.31</v>
      </c>
      <c r="Y333" s="135">
        <v>1336.9</v>
      </c>
      <c r="Z333" s="135">
        <v>1337.21</v>
      </c>
      <c r="AA333" s="135">
        <v>1344.86</v>
      </c>
      <c r="AB333" s="135">
        <v>1347.82</v>
      </c>
      <c r="AC333" s="135">
        <v>1351.23</v>
      </c>
      <c r="AD333" s="135">
        <v>1392.56</v>
      </c>
      <c r="AE333" s="135">
        <v>1459.3700000000001</v>
      </c>
      <c r="AF333" s="135">
        <v>1524.6</v>
      </c>
      <c r="AG333" s="135">
        <v>1588.9399999999998</v>
      </c>
      <c r="AH333" s="134">
        <v>1654.53</v>
      </c>
      <c r="AI333" s="134">
        <v>1720.09</v>
      </c>
      <c r="AJ333" s="134">
        <v>1792</v>
      </c>
      <c r="AK333" s="134">
        <v>1888.34</v>
      </c>
      <c r="AL333" s="134">
        <v>1984.23</v>
      </c>
      <c r="AM333" s="121"/>
    </row>
    <row r="334" spans="1:39" ht="16" x14ac:dyDescent="0.15">
      <c r="A334" s="133" t="s">
        <v>1355</v>
      </c>
      <c r="B334" s="17" t="s">
        <v>1356</v>
      </c>
      <c r="C334" s="133" t="s">
        <v>1357</v>
      </c>
      <c r="D334" s="133" t="s">
        <v>94</v>
      </c>
      <c r="E334" s="133" t="s">
        <v>78</v>
      </c>
      <c r="F334" s="126" t="s">
        <v>64</v>
      </c>
      <c r="G334" s="134" t="s">
        <v>52</v>
      </c>
      <c r="H334" s="134" t="s">
        <v>52</v>
      </c>
      <c r="I334" s="134" t="s">
        <v>52</v>
      </c>
      <c r="J334" s="134" t="s">
        <v>52</v>
      </c>
      <c r="K334" s="134" t="s">
        <v>52</v>
      </c>
      <c r="L334" s="134" t="s">
        <v>52</v>
      </c>
      <c r="M334" s="134" t="s">
        <v>52</v>
      </c>
      <c r="N334" s="134" t="s">
        <v>52</v>
      </c>
      <c r="O334" s="134" t="s">
        <v>52</v>
      </c>
      <c r="P334" s="134" t="s">
        <v>52</v>
      </c>
      <c r="Q334" s="134" t="s">
        <v>52</v>
      </c>
      <c r="R334" s="134" t="s">
        <v>52</v>
      </c>
      <c r="S334" s="134" t="s">
        <v>52</v>
      </c>
      <c r="T334" s="134" t="s">
        <v>52</v>
      </c>
      <c r="U334" s="134" t="s">
        <v>52</v>
      </c>
      <c r="V334" s="134" t="s">
        <v>52</v>
      </c>
      <c r="W334" s="134" t="s">
        <v>52</v>
      </c>
      <c r="X334" s="134" t="s">
        <v>52</v>
      </c>
      <c r="Y334" s="134" t="s">
        <v>52</v>
      </c>
      <c r="Z334" s="134" t="s">
        <v>52</v>
      </c>
      <c r="AA334" s="134" t="s">
        <v>52</v>
      </c>
      <c r="AB334" s="134" t="s">
        <v>52</v>
      </c>
      <c r="AC334" s="134" t="s">
        <v>52</v>
      </c>
      <c r="AD334" s="134" t="s">
        <v>52</v>
      </c>
      <c r="AE334" s="134" t="s">
        <v>52</v>
      </c>
      <c r="AF334" s="134" t="s">
        <v>52</v>
      </c>
      <c r="AG334" s="134" t="s">
        <v>52</v>
      </c>
      <c r="AH334" s="134" t="s">
        <v>52</v>
      </c>
      <c r="AI334" s="134" t="s">
        <v>52</v>
      </c>
      <c r="AJ334" s="134" t="s">
        <v>52</v>
      </c>
      <c r="AK334" s="134">
        <v>2116.09</v>
      </c>
      <c r="AL334" s="134">
        <v>2267.02</v>
      </c>
      <c r="AM334" s="121"/>
    </row>
    <row r="335" spans="1:39" ht="17" x14ac:dyDescent="0.15">
      <c r="A335" s="126" t="s">
        <v>1358</v>
      </c>
      <c r="B335" s="126" t="s">
        <v>1359</v>
      </c>
      <c r="C335" s="126" t="s">
        <v>1360</v>
      </c>
      <c r="D335" s="133" t="s">
        <v>194</v>
      </c>
      <c r="E335" s="126" t="s">
        <v>76</v>
      </c>
      <c r="F335" s="126" t="s">
        <v>64</v>
      </c>
      <c r="G335" s="135" t="s">
        <v>52</v>
      </c>
      <c r="H335" s="135" t="s">
        <v>52</v>
      </c>
      <c r="I335" s="135" t="s">
        <v>52</v>
      </c>
      <c r="J335" s="135" t="s">
        <v>52</v>
      </c>
      <c r="K335" s="135" t="s">
        <v>52</v>
      </c>
      <c r="L335" s="135" t="s">
        <v>52</v>
      </c>
      <c r="M335" s="135" t="s">
        <v>52</v>
      </c>
      <c r="N335" s="135" t="s">
        <v>52</v>
      </c>
      <c r="O335" s="135" t="s">
        <v>52</v>
      </c>
      <c r="P335" s="135" t="s">
        <v>52</v>
      </c>
      <c r="Q335" s="135" t="s">
        <v>52</v>
      </c>
      <c r="R335" s="135" t="s">
        <v>52</v>
      </c>
      <c r="S335" s="135" t="s">
        <v>52</v>
      </c>
      <c r="T335" s="135" t="s">
        <v>52</v>
      </c>
      <c r="U335" s="135" t="s">
        <v>52</v>
      </c>
      <c r="V335" s="135" t="s">
        <v>52</v>
      </c>
      <c r="W335" s="135" t="s">
        <v>52</v>
      </c>
      <c r="X335" s="135" t="s">
        <v>52</v>
      </c>
      <c r="Y335" s="135" t="s">
        <v>52</v>
      </c>
      <c r="Z335" s="135" t="s">
        <v>52</v>
      </c>
      <c r="AA335" s="135" t="s">
        <v>52</v>
      </c>
      <c r="AB335" s="135" t="s">
        <v>52</v>
      </c>
      <c r="AC335" s="135" t="s">
        <v>52</v>
      </c>
      <c r="AD335" s="135" t="s">
        <v>52</v>
      </c>
      <c r="AE335" s="135" t="s">
        <v>52</v>
      </c>
      <c r="AF335" s="135" t="s">
        <v>52</v>
      </c>
      <c r="AG335" s="135">
        <v>1741.11</v>
      </c>
      <c r="AH335" s="134">
        <v>1813.74</v>
      </c>
      <c r="AI335" s="134">
        <v>1899.71</v>
      </c>
      <c r="AJ335" s="134">
        <v>1959.41</v>
      </c>
      <c r="AK335" s="134" t="s">
        <v>52</v>
      </c>
      <c r="AL335" s="134" t="s">
        <v>52</v>
      </c>
      <c r="AM335" s="121"/>
    </row>
    <row r="336" spans="1:39" ht="17" x14ac:dyDescent="0.15">
      <c r="A336" s="126" t="s">
        <v>1361</v>
      </c>
      <c r="B336" s="126" t="s">
        <v>1362</v>
      </c>
      <c r="C336" s="126" t="s">
        <v>1363</v>
      </c>
      <c r="D336" s="133" t="s">
        <v>194</v>
      </c>
      <c r="E336" s="126" t="s">
        <v>76</v>
      </c>
      <c r="F336" s="126" t="s">
        <v>1828</v>
      </c>
      <c r="G336" s="134">
        <v>543.38</v>
      </c>
      <c r="H336" s="134">
        <v>582.75</v>
      </c>
      <c r="I336" s="134">
        <v>622.13</v>
      </c>
      <c r="J336" s="134">
        <v>670.72</v>
      </c>
      <c r="K336" s="134">
        <v>792.68</v>
      </c>
      <c r="L336" s="134">
        <v>840.92</v>
      </c>
      <c r="M336" s="134">
        <v>912.35</v>
      </c>
      <c r="N336" s="134">
        <v>965.02</v>
      </c>
      <c r="O336" s="134">
        <v>1019.53</v>
      </c>
      <c r="P336" s="134">
        <v>1112.57</v>
      </c>
      <c r="Q336" s="134">
        <v>1237.48</v>
      </c>
      <c r="R336" s="134">
        <v>1332.47</v>
      </c>
      <c r="S336" s="134">
        <v>1395.8</v>
      </c>
      <c r="T336" s="134">
        <v>1464.46</v>
      </c>
      <c r="U336" s="135">
        <v>1526.67</v>
      </c>
      <c r="V336" s="135">
        <v>1593.51</v>
      </c>
      <c r="W336" s="135" t="s">
        <v>52</v>
      </c>
      <c r="X336" s="135" t="s">
        <v>52</v>
      </c>
      <c r="Y336" s="135" t="s">
        <v>52</v>
      </c>
      <c r="Z336" s="135" t="s">
        <v>52</v>
      </c>
      <c r="AA336" s="135" t="s">
        <v>52</v>
      </c>
      <c r="AB336" s="135" t="s">
        <v>52</v>
      </c>
      <c r="AC336" s="135" t="s">
        <v>52</v>
      </c>
      <c r="AD336" s="135" t="s">
        <v>52</v>
      </c>
      <c r="AE336" s="135" t="s">
        <v>52</v>
      </c>
      <c r="AF336" s="135" t="s">
        <v>52</v>
      </c>
      <c r="AG336" s="135" t="s">
        <v>52</v>
      </c>
      <c r="AH336" s="134" t="s">
        <v>52</v>
      </c>
      <c r="AI336" s="134" t="s">
        <v>52</v>
      </c>
      <c r="AJ336" s="134" t="s">
        <v>52</v>
      </c>
      <c r="AK336" s="134" t="s">
        <v>52</v>
      </c>
      <c r="AL336" s="134" t="s">
        <v>52</v>
      </c>
      <c r="AM336" s="121"/>
    </row>
    <row r="337" spans="1:39" ht="16" x14ac:dyDescent="0.15">
      <c r="A337" s="126" t="s">
        <v>1364</v>
      </c>
      <c r="B337" s="126" t="s">
        <v>1365</v>
      </c>
      <c r="C337" s="126" t="s">
        <v>1366</v>
      </c>
      <c r="D337" s="133" t="s">
        <v>194</v>
      </c>
      <c r="E337" s="126" t="s">
        <v>76</v>
      </c>
      <c r="F337" s="126" t="s">
        <v>66</v>
      </c>
      <c r="G337" s="134">
        <v>502.88</v>
      </c>
      <c r="H337" s="134">
        <v>500.63</v>
      </c>
      <c r="I337" s="134">
        <v>527.63</v>
      </c>
      <c r="J337" s="134">
        <v>560</v>
      </c>
      <c r="K337" s="134">
        <v>600.44000000000005</v>
      </c>
      <c r="L337" s="134">
        <v>693.71</v>
      </c>
      <c r="M337" s="134">
        <v>757.17</v>
      </c>
      <c r="N337" s="134">
        <v>812.52</v>
      </c>
      <c r="O337" s="134">
        <v>858.79</v>
      </c>
      <c r="P337" s="134">
        <v>941.52</v>
      </c>
      <c r="Q337" s="134">
        <v>1088.76</v>
      </c>
      <c r="R337" s="134">
        <v>1167.79</v>
      </c>
      <c r="S337" s="134">
        <v>1214.2</v>
      </c>
      <c r="T337" s="134">
        <v>1275.04</v>
      </c>
      <c r="U337" s="135">
        <v>1341.13</v>
      </c>
      <c r="V337" s="135">
        <v>1401.66</v>
      </c>
      <c r="W337" s="135">
        <v>1455.37</v>
      </c>
      <c r="X337" s="135">
        <v>1486.09</v>
      </c>
      <c r="Y337" s="135">
        <v>1489.2</v>
      </c>
      <c r="Z337" s="135">
        <v>1489.14</v>
      </c>
      <c r="AA337" s="135">
        <v>1494.14</v>
      </c>
      <c r="AB337" s="135">
        <v>1516.66</v>
      </c>
      <c r="AC337" s="135">
        <v>1540.96</v>
      </c>
      <c r="AD337" s="135">
        <v>1597.9800000000002</v>
      </c>
      <c r="AE337" s="135">
        <v>1671.28</v>
      </c>
      <c r="AF337" s="135">
        <v>1769.32</v>
      </c>
      <c r="AG337" s="135">
        <v>1843.87</v>
      </c>
      <c r="AH337" s="134" t="s">
        <v>52</v>
      </c>
      <c r="AI337" s="134" t="s">
        <v>52</v>
      </c>
      <c r="AJ337" s="134" t="s">
        <v>52</v>
      </c>
      <c r="AK337" s="134" t="s">
        <v>52</v>
      </c>
      <c r="AL337" s="134" t="s">
        <v>52</v>
      </c>
      <c r="AM337" s="121"/>
    </row>
    <row r="338" spans="1:39" ht="16" x14ac:dyDescent="0.15">
      <c r="A338" s="126" t="s">
        <v>1367</v>
      </c>
      <c r="B338" s="126" t="s">
        <v>1368</v>
      </c>
      <c r="C338" s="126" t="s">
        <v>1369</v>
      </c>
      <c r="D338" s="133" t="s">
        <v>94</v>
      </c>
      <c r="E338" s="126" t="s">
        <v>76</v>
      </c>
      <c r="F338" s="126" t="s">
        <v>1828</v>
      </c>
      <c r="G338" s="134">
        <v>443.25</v>
      </c>
      <c r="H338" s="134">
        <v>459</v>
      </c>
      <c r="I338" s="134">
        <v>486</v>
      </c>
      <c r="J338" s="134">
        <v>517.02</v>
      </c>
      <c r="K338" s="134">
        <v>549.01</v>
      </c>
      <c r="L338" s="134">
        <v>596.59</v>
      </c>
      <c r="M338" s="134">
        <v>703.4</v>
      </c>
      <c r="N338" s="134">
        <v>763.58</v>
      </c>
      <c r="O338" s="134">
        <v>819.29</v>
      </c>
      <c r="P338" s="134">
        <v>931.42</v>
      </c>
      <c r="Q338" s="134">
        <v>1020.31</v>
      </c>
      <c r="R338" s="134">
        <v>1099.3</v>
      </c>
      <c r="S338" s="134">
        <v>1168.51</v>
      </c>
      <c r="T338" s="134">
        <v>1228.76</v>
      </c>
      <c r="U338" s="135">
        <v>1292.8399999999999</v>
      </c>
      <c r="V338" s="135">
        <v>1357.32</v>
      </c>
      <c r="W338" s="135">
        <v>1411.06</v>
      </c>
      <c r="X338" s="135">
        <v>1452.48</v>
      </c>
      <c r="Y338" s="135">
        <v>1456.09</v>
      </c>
      <c r="Z338" s="135">
        <v>1494.37</v>
      </c>
      <c r="AA338" s="135">
        <v>1536.27</v>
      </c>
      <c r="AB338" s="135">
        <v>1566.05</v>
      </c>
      <c r="AC338" s="135">
        <v>1591.48</v>
      </c>
      <c r="AD338" s="135">
        <v>1625.35</v>
      </c>
      <c r="AE338" s="135">
        <v>1662.89</v>
      </c>
      <c r="AF338" s="135">
        <v>1745.51</v>
      </c>
      <c r="AG338" s="135">
        <v>1840.6</v>
      </c>
      <c r="AH338" s="134">
        <v>1906.7</v>
      </c>
      <c r="AI338" s="134">
        <v>1971.04</v>
      </c>
      <c r="AJ338" s="134">
        <v>2062.0500000000002</v>
      </c>
      <c r="AK338" s="134">
        <v>2176.0500000000002</v>
      </c>
      <c r="AL338" s="134">
        <v>2303.96</v>
      </c>
      <c r="AM338" s="121"/>
    </row>
    <row r="339" spans="1:39" ht="16" x14ac:dyDescent="0.15">
      <c r="A339" s="126" t="s">
        <v>1370</v>
      </c>
      <c r="B339" s="126" t="s">
        <v>1371</v>
      </c>
      <c r="C339" s="126" t="s">
        <v>1372</v>
      </c>
      <c r="D339" s="133" t="s">
        <v>94</v>
      </c>
      <c r="E339" s="126" t="s">
        <v>76</v>
      </c>
      <c r="F339" s="126" t="s">
        <v>60</v>
      </c>
      <c r="G339" s="134">
        <v>591.75</v>
      </c>
      <c r="H339" s="134">
        <v>608.63</v>
      </c>
      <c r="I339" s="134">
        <v>645.75</v>
      </c>
      <c r="J339" s="134">
        <v>673.17</v>
      </c>
      <c r="K339" s="134">
        <v>718.6</v>
      </c>
      <c r="L339" s="134">
        <v>791.57</v>
      </c>
      <c r="M339" s="134">
        <v>855.16</v>
      </c>
      <c r="N339" s="134">
        <v>915.36</v>
      </c>
      <c r="O339" s="134">
        <v>972.3</v>
      </c>
      <c r="P339" s="134">
        <v>1063.1600000000001</v>
      </c>
      <c r="Q339" s="134">
        <v>1155.33</v>
      </c>
      <c r="R339" s="134">
        <v>1208.22</v>
      </c>
      <c r="S339" s="134">
        <v>1243.69</v>
      </c>
      <c r="T339" s="134">
        <v>1300.69</v>
      </c>
      <c r="U339" s="135">
        <v>1353.19</v>
      </c>
      <c r="V339" s="135">
        <v>1402.67</v>
      </c>
      <c r="W339" s="135">
        <v>1452.79</v>
      </c>
      <c r="X339" s="135">
        <v>1475.48</v>
      </c>
      <c r="Y339" s="135">
        <v>1476.21</v>
      </c>
      <c r="Z339" s="135">
        <v>1476.21</v>
      </c>
      <c r="AA339" s="135">
        <v>1482.14</v>
      </c>
      <c r="AB339" s="135">
        <v>1508.03</v>
      </c>
      <c r="AC339" s="135">
        <v>1535.94</v>
      </c>
      <c r="AD339" s="135">
        <v>1588.52</v>
      </c>
      <c r="AE339" s="135">
        <v>1644.8899999999999</v>
      </c>
      <c r="AF339" s="135">
        <v>1722.4599999999998</v>
      </c>
      <c r="AG339" s="135">
        <v>1801.99</v>
      </c>
      <c r="AH339" s="134">
        <v>1843.7499999999998</v>
      </c>
      <c r="AI339" s="134">
        <v>1898.29</v>
      </c>
      <c r="AJ339" s="134">
        <v>1956.79</v>
      </c>
      <c r="AK339" s="134">
        <v>2032.62</v>
      </c>
      <c r="AL339" s="134">
        <v>2128.54</v>
      </c>
      <c r="AM339" s="121"/>
    </row>
    <row r="340" spans="1:39" ht="16" x14ac:dyDescent="0.15">
      <c r="A340" s="126" t="s">
        <v>1373</v>
      </c>
      <c r="B340" s="126" t="s">
        <v>1374</v>
      </c>
      <c r="C340" s="126" t="s">
        <v>1375</v>
      </c>
      <c r="D340" s="133" t="s">
        <v>94</v>
      </c>
      <c r="E340" s="126" t="s">
        <v>78</v>
      </c>
      <c r="F340" s="126" t="s">
        <v>64</v>
      </c>
      <c r="G340" s="134" t="s">
        <v>52</v>
      </c>
      <c r="H340" s="134" t="s">
        <v>52</v>
      </c>
      <c r="I340" s="134" t="s">
        <v>52</v>
      </c>
      <c r="J340" s="134">
        <v>652.52</v>
      </c>
      <c r="K340" s="134">
        <v>689.63</v>
      </c>
      <c r="L340" s="134">
        <v>717.27</v>
      </c>
      <c r="M340" s="134">
        <v>781.57</v>
      </c>
      <c r="N340" s="134">
        <v>859.25</v>
      </c>
      <c r="O340" s="134">
        <v>905.94</v>
      </c>
      <c r="P340" s="134">
        <v>1019.13</v>
      </c>
      <c r="Q340" s="134">
        <v>1104.55</v>
      </c>
      <c r="R340" s="134">
        <v>1192.56</v>
      </c>
      <c r="S340" s="134">
        <v>1238.82</v>
      </c>
      <c r="T340" s="134">
        <v>1302.97</v>
      </c>
      <c r="U340" s="135">
        <v>1370.74</v>
      </c>
      <c r="V340" s="135">
        <v>1433.66</v>
      </c>
      <c r="W340" s="135">
        <v>1489.23</v>
      </c>
      <c r="X340" s="135">
        <v>1528.11</v>
      </c>
      <c r="Y340" s="135">
        <v>1529.35</v>
      </c>
      <c r="Z340" s="135">
        <v>1534.2</v>
      </c>
      <c r="AA340" s="135">
        <v>1539.27</v>
      </c>
      <c r="AB340" s="135">
        <v>1544.85</v>
      </c>
      <c r="AC340" s="135">
        <v>1550.11</v>
      </c>
      <c r="AD340" s="135">
        <v>1611.5</v>
      </c>
      <c r="AE340" s="135">
        <v>1685.8899999999999</v>
      </c>
      <c r="AF340" s="135">
        <v>1782.7799999999997</v>
      </c>
      <c r="AG340" s="135">
        <v>1853.08</v>
      </c>
      <c r="AH340" s="134">
        <v>1929.22</v>
      </c>
      <c r="AI340" s="134">
        <v>2022.4</v>
      </c>
      <c r="AJ340" s="134">
        <v>2086.15</v>
      </c>
      <c r="AK340" s="134">
        <v>2191.31</v>
      </c>
      <c r="AL340" s="134">
        <v>2309.89</v>
      </c>
      <c r="AM340" s="121"/>
    </row>
    <row r="341" spans="1:39" ht="16" x14ac:dyDescent="0.15">
      <c r="A341" s="126" t="s">
        <v>1376</v>
      </c>
      <c r="B341" s="126" t="s">
        <v>1377</v>
      </c>
      <c r="C341" s="126" t="s">
        <v>1378</v>
      </c>
      <c r="D341" s="133" t="s">
        <v>94</v>
      </c>
      <c r="E341" s="126" t="s">
        <v>76</v>
      </c>
      <c r="F341" s="126" t="s">
        <v>64</v>
      </c>
      <c r="G341" s="134">
        <v>492.75</v>
      </c>
      <c r="H341" s="134">
        <v>545.63</v>
      </c>
      <c r="I341" s="134">
        <v>574.88</v>
      </c>
      <c r="J341" s="134">
        <v>585.89</v>
      </c>
      <c r="K341" s="134">
        <v>622.35</v>
      </c>
      <c r="L341" s="134">
        <v>722.01</v>
      </c>
      <c r="M341" s="134">
        <v>777.3</v>
      </c>
      <c r="N341" s="134">
        <v>820.35</v>
      </c>
      <c r="O341" s="134">
        <v>875.6</v>
      </c>
      <c r="P341" s="134">
        <v>960.88</v>
      </c>
      <c r="Q341" s="134">
        <v>1139.26</v>
      </c>
      <c r="R341" s="134">
        <v>1207.1199999999999</v>
      </c>
      <c r="S341" s="134">
        <v>1255.43</v>
      </c>
      <c r="T341" s="134">
        <v>1317.15</v>
      </c>
      <c r="U341" s="135">
        <v>1379.3</v>
      </c>
      <c r="V341" s="135">
        <v>1440.18</v>
      </c>
      <c r="W341" s="135">
        <v>1481.47</v>
      </c>
      <c r="X341" s="135">
        <v>1518.06</v>
      </c>
      <c r="Y341" s="135">
        <v>1519.6</v>
      </c>
      <c r="Z341" s="135">
        <v>1529.5</v>
      </c>
      <c r="AA341" s="135">
        <v>1540.97</v>
      </c>
      <c r="AB341" s="135">
        <v>1571.09</v>
      </c>
      <c r="AC341" s="135">
        <v>1600.52</v>
      </c>
      <c r="AD341" s="135">
        <v>1660.7299999999998</v>
      </c>
      <c r="AE341" s="135">
        <v>1737.25</v>
      </c>
      <c r="AF341" s="135">
        <v>1821.93</v>
      </c>
      <c r="AG341" s="135">
        <v>1913.04</v>
      </c>
      <c r="AH341" s="134">
        <v>1990.82</v>
      </c>
      <c r="AI341" s="134">
        <v>2090.5500000000002</v>
      </c>
      <c r="AJ341" s="134">
        <v>2155.3000000000002</v>
      </c>
      <c r="AK341" s="134">
        <v>2261.19</v>
      </c>
      <c r="AL341" s="134">
        <v>2372.19</v>
      </c>
      <c r="AM341" s="121"/>
    </row>
    <row r="342" spans="1:39" ht="17" x14ac:dyDescent="0.15">
      <c r="A342" s="126" t="s">
        <v>1379</v>
      </c>
      <c r="B342" s="126" t="s">
        <v>52</v>
      </c>
      <c r="C342" s="126" t="s">
        <v>1380</v>
      </c>
      <c r="D342" s="133" t="s">
        <v>194</v>
      </c>
      <c r="E342" s="126" t="s">
        <v>76</v>
      </c>
      <c r="F342" s="126" t="s">
        <v>70</v>
      </c>
      <c r="G342" s="134">
        <v>484.88</v>
      </c>
      <c r="H342" s="134">
        <v>518.63</v>
      </c>
      <c r="I342" s="134">
        <v>546.75</v>
      </c>
      <c r="J342" s="134">
        <v>580.73</v>
      </c>
      <c r="K342" s="134">
        <v>611.04</v>
      </c>
      <c r="L342" s="134" t="s">
        <v>52</v>
      </c>
      <c r="M342" s="134" t="s">
        <v>52</v>
      </c>
      <c r="N342" s="134" t="s">
        <v>52</v>
      </c>
      <c r="O342" s="134" t="s">
        <v>52</v>
      </c>
      <c r="P342" s="134" t="s">
        <v>52</v>
      </c>
      <c r="Q342" s="134" t="s">
        <v>52</v>
      </c>
      <c r="R342" s="134" t="s">
        <v>52</v>
      </c>
      <c r="S342" s="134" t="s">
        <v>52</v>
      </c>
      <c r="T342" s="134" t="s">
        <v>52</v>
      </c>
      <c r="U342" s="135" t="s">
        <v>52</v>
      </c>
      <c r="V342" s="135" t="s">
        <v>52</v>
      </c>
      <c r="W342" s="135" t="s">
        <v>52</v>
      </c>
      <c r="X342" s="135" t="s">
        <v>52</v>
      </c>
      <c r="Y342" s="135" t="s">
        <v>52</v>
      </c>
      <c r="Z342" s="135" t="s">
        <v>52</v>
      </c>
      <c r="AA342" s="135" t="s">
        <v>52</v>
      </c>
      <c r="AB342" s="135" t="s">
        <v>52</v>
      </c>
      <c r="AC342" s="135" t="s">
        <v>52</v>
      </c>
      <c r="AD342" s="135" t="s">
        <v>52</v>
      </c>
      <c r="AE342" s="135" t="s">
        <v>52</v>
      </c>
      <c r="AF342" s="135" t="s">
        <v>52</v>
      </c>
      <c r="AG342" s="135" t="s">
        <v>52</v>
      </c>
      <c r="AH342" s="134" t="s">
        <v>52</v>
      </c>
      <c r="AI342" s="134" t="s">
        <v>52</v>
      </c>
      <c r="AJ342" s="134" t="s">
        <v>52</v>
      </c>
      <c r="AK342" s="134" t="s">
        <v>52</v>
      </c>
      <c r="AL342" s="134" t="s">
        <v>52</v>
      </c>
      <c r="AM342" s="121"/>
    </row>
    <row r="343" spans="1:39" ht="16" x14ac:dyDescent="0.15">
      <c r="A343" s="126" t="s">
        <v>1381</v>
      </c>
      <c r="B343" s="126" t="s">
        <v>1382</v>
      </c>
      <c r="C343" s="126" t="s">
        <v>1383</v>
      </c>
      <c r="D343" s="133" t="s">
        <v>94</v>
      </c>
      <c r="E343" s="126" t="s">
        <v>76</v>
      </c>
      <c r="F343" s="126" t="s">
        <v>60</v>
      </c>
      <c r="G343" s="134">
        <v>504</v>
      </c>
      <c r="H343" s="134">
        <v>559.13</v>
      </c>
      <c r="I343" s="134">
        <v>601.88</v>
      </c>
      <c r="J343" s="134">
        <v>636.77</v>
      </c>
      <c r="K343" s="134">
        <v>671.91</v>
      </c>
      <c r="L343" s="134">
        <v>746.8</v>
      </c>
      <c r="M343" s="134">
        <v>795.28</v>
      </c>
      <c r="N343" s="134">
        <v>834.19</v>
      </c>
      <c r="O343" s="134">
        <v>884.99</v>
      </c>
      <c r="P343" s="134">
        <v>965.92</v>
      </c>
      <c r="Q343" s="134">
        <v>1054.3399999999999</v>
      </c>
      <c r="R343" s="134">
        <v>1117.57</v>
      </c>
      <c r="S343" s="134">
        <v>1173.6099999999999</v>
      </c>
      <c r="T343" s="134">
        <v>1233.5</v>
      </c>
      <c r="U343" s="135">
        <v>1287.6600000000001</v>
      </c>
      <c r="V343" s="135">
        <v>1362.28</v>
      </c>
      <c r="W343" s="135">
        <v>1393.37</v>
      </c>
      <c r="X343" s="135">
        <v>1429.35</v>
      </c>
      <c r="Y343" s="135">
        <v>1430.04</v>
      </c>
      <c r="Z343" s="135">
        <v>1437.87</v>
      </c>
      <c r="AA343" s="135">
        <v>1441.97</v>
      </c>
      <c r="AB343" s="135">
        <v>1446.29</v>
      </c>
      <c r="AC343" s="135">
        <v>1470.82</v>
      </c>
      <c r="AD343" s="135">
        <v>1523.77</v>
      </c>
      <c r="AE343" s="135">
        <v>1577.8300000000002</v>
      </c>
      <c r="AF343" s="135">
        <v>1655.5700000000002</v>
      </c>
      <c r="AG343" s="135">
        <v>1746.6600000000003</v>
      </c>
      <c r="AH343" s="134">
        <v>1808</v>
      </c>
      <c r="AI343" s="134">
        <v>1855.51</v>
      </c>
      <c r="AJ343" s="134">
        <v>1940.56</v>
      </c>
      <c r="AK343" s="134">
        <v>2036.22</v>
      </c>
      <c r="AL343" s="134">
        <v>2135.4</v>
      </c>
      <c r="AM343" s="121"/>
    </row>
    <row r="344" spans="1:39" ht="16" x14ac:dyDescent="0.15">
      <c r="A344" s="126" t="s">
        <v>1384</v>
      </c>
      <c r="B344" s="126" t="s">
        <v>1385</v>
      </c>
      <c r="C344" s="126" t="s">
        <v>1386</v>
      </c>
      <c r="D344" s="133" t="s">
        <v>94</v>
      </c>
      <c r="E344" s="126" t="s">
        <v>76</v>
      </c>
      <c r="F344" s="126" t="s">
        <v>60</v>
      </c>
      <c r="G344" s="134">
        <v>508.5</v>
      </c>
      <c r="H344" s="134">
        <v>547.88</v>
      </c>
      <c r="I344" s="134">
        <v>578.25</v>
      </c>
      <c r="J344" s="134">
        <v>605.38</v>
      </c>
      <c r="K344" s="134">
        <v>641.97</v>
      </c>
      <c r="L344" s="134">
        <v>722.01</v>
      </c>
      <c r="M344" s="134">
        <v>768.7</v>
      </c>
      <c r="N344" s="134">
        <v>809.91</v>
      </c>
      <c r="O344" s="134">
        <v>855.05</v>
      </c>
      <c r="P344" s="134">
        <v>934.82</v>
      </c>
      <c r="Q344" s="134">
        <v>1032.82</v>
      </c>
      <c r="R344" s="134">
        <v>1096.43</v>
      </c>
      <c r="S344" s="134">
        <v>1151.6099999999999</v>
      </c>
      <c r="T344" s="134">
        <v>1209.06</v>
      </c>
      <c r="U344" s="135">
        <v>1265.27</v>
      </c>
      <c r="V344" s="135">
        <v>1343.87</v>
      </c>
      <c r="W344" s="135">
        <v>1374.82</v>
      </c>
      <c r="X344" s="135">
        <v>1408.83</v>
      </c>
      <c r="Y344" s="135">
        <v>1407.94</v>
      </c>
      <c r="Z344" s="135">
        <v>1416.65</v>
      </c>
      <c r="AA344" s="135">
        <v>1426.03</v>
      </c>
      <c r="AB344" s="135">
        <v>1430.62</v>
      </c>
      <c r="AC344" s="135">
        <v>1455.27</v>
      </c>
      <c r="AD344" s="135">
        <v>1507.4299999999998</v>
      </c>
      <c r="AE344" s="135">
        <v>1561.7</v>
      </c>
      <c r="AF344" s="135">
        <v>1637.73</v>
      </c>
      <c r="AG344" s="135">
        <v>1728.85</v>
      </c>
      <c r="AH344" s="134">
        <v>1790.8600000000001</v>
      </c>
      <c r="AI344" s="134">
        <v>1837.48</v>
      </c>
      <c r="AJ344" s="134">
        <v>1921.83</v>
      </c>
      <c r="AK344" s="134">
        <v>2015.47</v>
      </c>
      <c r="AL344" s="134">
        <v>2115.0100000000002</v>
      </c>
      <c r="AM344" s="121"/>
    </row>
    <row r="345" spans="1:39" ht="16" x14ac:dyDescent="0.15">
      <c r="A345" s="126" t="s">
        <v>1387</v>
      </c>
      <c r="B345" s="126" t="s">
        <v>1388</v>
      </c>
      <c r="C345" s="126" t="s">
        <v>1389</v>
      </c>
      <c r="D345" s="133" t="s">
        <v>194</v>
      </c>
      <c r="E345" s="126" t="s">
        <v>76</v>
      </c>
      <c r="F345" s="126" t="s">
        <v>56</v>
      </c>
      <c r="G345" s="134">
        <v>608.63</v>
      </c>
      <c r="H345" s="134">
        <v>628.88</v>
      </c>
      <c r="I345" s="134">
        <v>670.5</v>
      </c>
      <c r="J345" s="134">
        <v>700.96</v>
      </c>
      <c r="K345" s="134">
        <v>743.47</v>
      </c>
      <c r="L345" s="134">
        <v>816.77</v>
      </c>
      <c r="M345" s="134">
        <v>856.18</v>
      </c>
      <c r="N345" s="134">
        <v>910.38</v>
      </c>
      <c r="O345" s="134">
        <v>955.74</v>
      </c>
      <c r="P345" s="134">
        <v>1035.33</v>
      </c>
      <c r="Q345" s="134">
        <v>1173.75</v>
      </c>
      <c r="R345" s="134">
        <v>1237.1600000000001</v>
      </c>
      <c r="S345" s="134">
        <v>1292.57</v>
      </c>
      <c r="T345" s="134">
        <v>1355.74</v>
      </c>
      <c r="U345" s="135">
        <v>1421.34</v>
      </c>
      <c r="V345" s="135">
        <v>1478.78</v>
      </c>
      <c r="W345" s="135">
        <v>1522.26</v>
      </c>
      <c r="X345" s="135">
        <v>1554.75</v>
      </c>
      <c r="Y345" s="135">
        <v>1556.8</v>
      </c>
      <c r="Z345" s="135">
        <v>1566.44</v>
      </c>
      <c r="AA345" s="135">
        <v>1571.55</v>
      </c>
      <c r="AB345" s="135">
        <v>1576.37</v>
      </c>
      <c r="AC345" s="135">
        <v>1604.63</v>
      </c>
      <c r="AD345" s="135">
        <v>1662.37</v>
      </c>
      <c r="AE345" s="135">
        <v>1722.26</v>
      </c>
      <c r="AF345" s="135">
        <v>1791.1200000000001</v>
      </c>
      <c r="AG345" s="135">
        <v>1874.79</v>
      </c>
      <c r="AH345" s="134">
        <v>1944.7399999999998</v>
      </c>
      <c r="AI345" s="134">
        <v>2014.68</v>
      </c>
      <c r="AJ345" s="134">
        <v>2060.66</v>
      </c>
      <c r="AK345" s="134" t="s">
        <v>52</v>
      </c>
      <c r="AL345" s="134" t="s">
        <v>52</v>
      </c>
      <c r="AM345" s="121"/>
    </row>
    <row r="346" spans="1:39" ht="16" x14ac:dyDescent="0.15">
      <c r="A346" s="126" t="s">
        <v>1390</v>
      </c>
      <c r="B346" s="126" t="s">
        <v>1391</v>
      </c>
      <c r="C346" s="126" t="s">
        <v>1392</v>
      </c>
      <c r="D346" s="133" t="s">
        <v>94</v>
      </c>
      <c r="E346" s="126" t="s">
        <v>76</v>
      </c>
      <c r="F346" s="126" t="s">
        <v>1828</v>
      </c>
      <c r="G346" s="134">
        <v>507.38</v>
      </c>
      <c r="H346" s="134">
        <v>524.25</v>
      </c>
      <c r="I346" s="134">
        <v>562.5</v>
      </c>
      <c r="J346" s="134">
        <v>587.24</v>
      </c>
      <c r="K346" s="134">
        <v>622.88</v>
      </c>
      <c r="L346" s="134">
        <v>714.45</v>
      </c>
      <c r="M346" s="134">
        <v>787.56</v>
      </c>
      <c r="N346" s="134">
        <v>840.29</v>
      </c>
      <c r="O346" s="134">
        <v>899.88</v>
      </c>
      <c r="P346" s="134">
        <v>997.18</v>
      </c>
      <c r="Q346" s="134">
        <v>1143.31</v>
      </c>
      <c r="R346" s="134">
        <v>1221.03</v>
      </c>
      <c r="S346" s="134">
        <v>1262.3499999999999</v>
      </c>
      <c r="T346" s="134">
        <v>1326.81</v>
      </c>
      <c r="U346" s="135">
        <v>1392.71</v>
      </c>
      <c r="V346" s="135">
        <v>1449.85</v>
      </c>
      <c r="W346" s="135">
        <v>1498.85</v>
      </c>
      <c r="X346" s="135">
        <v>1527.95</v>
      </c>
      <c r="Y346" s="135">
        <v>1528.28</v>
      </c>
      <c r="Z346" s="135">
        <v>1534.78</v>
      </c>
      <c r="AA346" s="135">
        <v>1540.85</v>
      </c>
      <c r="AB346" s="135">
        <v>1546.22</v>
      </c>
      <c r="AC346" s="135">
        <v>1551.39</v>
      </c>
      <c r="AD346" s="135">
        <v>1607.04</v>
      </c>
      <c r="AE346" s="135">
        <v>1675.7800000000002</v>
      </c>
      <c r="AF346" s="135">
        <v>1772.6399999999999</v>
      </c>
      <c r="AG346" s="135">
        <v>1843.74</v>
      </c>
      <c r="AH346" s="134">
        <v>1917.3999999999999</v>
      </c>
      <c r="AI346" s="134">
        <v>1994.48</v>
      </c>
      <c r="AJ346" s="134">
        <v>2056.7600000000002</v>
      </c>
      <c r="AK346" s="134">
        <v>2153.48</v>
      </c>
      <c r="AL346" s="134">
        <v>2257.63</v>
      </c>
      <c r="AM346" s="121"/>
    </row>
    <row r="347" spans="1:39" ht="16" x14ac:dyDescent="0.15">
      <c r="A347" s="126" t="s">
        <v>1393</v>
      </c>
      <c r="B347" s="126" t="s">
        <v>1394</v>
      </c>
      <c r="C347" s="126" t="s">
        <v>1395</v>
      </c>
      <c r="D347" s="133" t="s">
        <v>194</v>
      </c>
      <c r="E347" s="126" t="s">
        <v>76</v>
      </c>
      <c r="F347" s="126" t="s">
        <v>60</v>
      </c>
      <c r="G347" s="134">
        <v>537.75</v>
      </c>
      <c r="H347" s="134">
        <v>567</v>
      </c>
      <c r="I347" s="134">
        <v>609.75</v>
      </c>
      <c r="J347" s="134">
        <v>655.33000000000004</v>
      </c>
      <c r="K347" s="134">
        <v>685.37</v>
      </c>
      <c r="L347" s="134">
        <v>738.22</v>
      </c>
      <c r="M347" s="134">
        <v>797.19</v>
      </c>
      <c r="N347" s="134">
        <v>844.77</v>
      </c>
      <c r="O347" s="134">
        <v>883.38</v>
      </c>
      <c r="P347" s="134">
        <v>988.2</v>
      </c>
      <c r="Q347" s="134">
        <v>1082.73</v>
      </c>
      <c r="R347" s="134">
        <v>1153.6500000000001</v>
      </c>
      <c r="S347" s="134">
        <v>1190.4100000000001</v>
      </c>
      <c r="T347" s="134">
        <v>1233.28</v>
      </c>
      <c r="U347" s="135">
        <v>1287.0999999999999</v>
      </c>
      <c r="V347" s="135">
        <v>1345.02</v>
      </c>
      <c r="W347" s="135">
        <v>1399.77</v>
      </c>
      <c r="X347" s="135">
        <v>1448.27</v>
      </c>
      <c r="Y347" s="135">
        <v>1449.04</v>
      </c>
      <c r="Z347" s="135">
        <v>1452.67</v>
      </c>
      <c r="AA347" s="135">
        <v>1459.98</v>
      </c>
      <c r="AB347" s="135">
        <v>1485.47</v>
      </c>
      <c r="AC347" s="135">
        <v>1511.34</v>
      </c>
      <c r="AD347" s="135">
        <v>1564.05</v>
      </c>
      <c r="AE347" s="135">
        <v>1631.4199999999998</v>
      </c>
      <c r="AF347" s="135">
        <v>1722.9299999999998</v>
      </c>
      <c r="AG347" s="135">
        <v>1818.7399999999998</v>
      </c>
      <c r="AH347" s="134">
        <v>1889.2</v>
      </c>
      <c r="AI347" s="134" t="s">
        <v>52</v>
      </c>
      <c r="AJ347" s="134" t="s">
        <v>52</v>
      </c>
      <c r="AK347" s="134" t="s">
        <v>52</v>
      </c>
      <c r="AL347" s="134" t="s">
        <v>52</v>
      </c>
      <c r="AM347" s="121"/>
    </row>
    <row r="348" spans="1:39" ht="16" x14ac:dyDescent="0.15">
      <c r="A348" s="126" t="s">
        <v>1396</v>
      </c>
      <c r="B348" s="126" t="s">
        <v>1397</v>
      </c>
      <c r="C348" s="126" t="s">
        <v>1398</v>
      </c>
      <c r="D348" s="133" t="s">
        <v>94</v>
      </c>
      <c r="E348" s="126" t="s">
        <v>76</v>
      </c>
      <c r="F348" s="126" t="s">
        <v>66</v>
      </c>
      <c r="G348" s="134">
        <v>569.25</v>
      </c>
      <c r="H348" s="134">
        <v>534.38</v>
      </c>
      <c r="I348" s="134">
        <v>571.5</v>
      </c>
      <c r="J348" s="134">
        <v>615.24</v>
      </c>
      <c r="K348" s="134">
        <v>641.01</v>
      </c>
      <c r="L348" s="134">
        <v>704.99</v>
      </c>
      <c r="M348" s="134">
        <v>786.43</v>
      </c>
      <c r="N348" s="134">
        <v>846.96</v>
      </c>
      <c r="O348" s="134">
        <v>904.26</v>
      </c>
      <c r="P348" s="134">
        <v>991.52</v>
      </c>
      <c r="Q348" s="134">
        <v>1137.08</v>
      </c>
      <c r="R348" s="134">
        <v>1212.53</v>
      </c>
      <c r="S348" s="134">
        <v>1265.1199999999999</v>
      </c>
      <c r="T348" s="134">
        <v>1315.67</v>
      </c>
      <c r="U348" s="135">
        <v>1364.43</v>
      </c>
      <c r="V348" s="135">
        <v>1417.9</v>
      </c>
      <c r="W348" s="135">
        <v>1471.25</v>
      </c>
      <c r="X348" s="135">
        <v>1507.39</v>
      </c>
      <c r="Y348" s="135">
        <v>1507.98</v>
      </c>
      <c r="Z348" s="135">
        <v>1507.44</v>
      </c>
      <c r="AA348" s="135">
        <v>1533.44</v>
      </c>
      <c r="AB348" s="135">
        <v>1558.76</v>
      </c>
      <c r="AC348" s="135">
        <v>1584.63</v>
      </c>
      <c r="AD348" s="135">
        <v>1640.13</v>
      </c>
      <c r="AE348" s="135">
        <v>1711.03</v>
      </c>
      <c r="AF348" s="135">
        <v>1811.3300000000002</v>
      </c>
      <c r="AG348" s="135">
        <v>1886.9299999999998</v>
      </c>
      <c r="AH348" s="134">
        <v>1965.45</v>
      </c>
      <c r="AI348" s="134">
        <v>2034.99</v>
      </c>
      <c r="AJ348" s="134">
        <v>2133.19</v>
      </c>
      <c r="AK348" s="134">
        <v>2240.14</v>
      </c>
      <c r="AL348" s="134">
        <v>2356.5500000000002</v>
      </c>
      <c r="AM348" s="121"/>
    </row>
    <row r="349" spans="1:39" ht="16" x14ac:dyDescent="0.15">
      <c r="A349" s="126" t="s">
        <v>1399</v>
      </c>
      <c r="B349" s="126" t="s">
        <v>1400</v>
      </c>
      <c r="C349" s="126" t="s">
        <v>1401</v>
      </c>
      <c r="D349" s="133" t="s">
        <v>94</v>
      </c>
      <c r="E349" s="126" t="s">
        <v>76</v>
      </c>
      <c r="F349" s="126" t="s">
        <v>56</v>
      </c>
      <c r="G349" s="134">
        <v>604.13</v>
      </c>
      <c r="H349" s="134">
        <v>650.25</v>
      </c>
      <c r="I349" s="134">
        <v>644.63</v>
      </c>
      <c r="J349" s="134">
        <v>689.99</v>
      </c>
      <c r="K349" s="134">
        <v>730.03</v>
      </c>
      <c r="L349" s="134">
        <v>823.59</v>
      </c>
      <c r="M349" s="134">
        <v>889.52</v>
      </c>
      <c r="N349" s="134">
        <v>936.68</v>
      </c>
      <c r="O349" s="134">
        <v>974.83</v>
      </c>
      <c r="P349" s="134">
        <v>1065.75</v>
      </c>
      <c r="Q349" s="134">
        <v>1185.7</v>
      </c>
      <c r="R349" s="134">
        <v>1252.4000000000001</v>
      </c>
      <c r="S349" s="134">
        <v>1293.79</v>
      </c>
      <c r="T349" s="134">
        <v>1355.26</v>
      </c>
      <c r="U349" s="135">
        <v>1425.95</v>
      </c>
      <c r="V349" s="135">
        <v>1476.98</v>
      </c>
      <c r="W349" s="135">
        <v>1522.5</v>
      </c>
      <c r="X349" s="135">
        <v>1527.94</v>
      </c>
      <c r="Y349" s="135">
        <v>1527.98</v>
      </c>
      <c r="Z349" s="135">
        <v>1536.61</v>
      </c>
      <c r="AA349" s="135">
        <v>1517.98</v>
      </c>
      <c r="AB349" s="135">
        <v>1543.28</v>
      </c>
      <c r="AC349" s="135">
        <v>1569.5</v>
      </c>
      <c r="AD349" s="135">
        <v>1620.1599999999999</v>
      </c>
      <c r="AE349" s="135">
        <v>1672.3400000000001</v>
      </c>
      <c r="AF349" s="135">
        <v>1764.7100000000003</v>
      </c>
      <c r="AG349" s="135">
        <v>1847.5</v>
      </c>
      <c r="AH349" s="134">
        <v>1917.85</v>
      </c>
      <c r="AI349" s="134">
        <v>1991.34</v>
      </c>
      <c r="AJ349" s="134">
        <v>2064.06</v>
      </c>
      <c r="AK349" s="134">
        <v>2142.31</v>
      </c>
      <c r="AL349" s="134">
        <v>2242.0300000000002</v>
      </c>
      <c r="AM349" s="121"/>
    </row>
    <row r="350" spans="1:39" ht="17" x14ac:dyDescent="0.15">
      <c r="A350" s="126" t="s">
        <v>1402</v>
      </c>
      <c r="B350" s="126" t="s">
        <v>1403</v>
      </c>
      <c r="C350" s="126" t="s">
        <v>1404</v>
      </c>
      <c r="D350" s="133" t="s">
        <v>194</v>
      </c>
      <c r="E350" s="126" t="s">
        <v>76</v>
      </c>
      <c r="F350" s="126" t="s">
        <v>70</v>
      </c>
      <c r="G350" s="134">
        <v>525.38</v>
      </c>
      <c r="H350" s="134">
        <v>547.88</v>
      </c>
      <c r="I350" s="134">
        <v>617.63</v>
      </c>
      <c r="J350" s="134">
        <v>619.79</v>
      </c>
      <c r="K350" s="134">
        <v>647.14</v>
      </c>
      <c r="L350" s="134">
        <v>732.44</v>
      </c>
      <c r="M350" s="134">
        <v>800.72</v>
      </c>
      <c r="N350" s="134">
        <v>848.6</v>
      </c>
      <c r="O350" s="134">
        <v>907.7</v>
      </c>
      <c r="P350" s="134">
        <v>1030.0999999999999</v>
      </c>
      <c r="Q350" s="134">
        <v>1185.28</v>
      </c>
      <c r="R350" s="134">
        <v>1264.3499999999999</v>
      </c>
      <c r="S350" s="134">
        <v>1323.44</v>
      </c>
      <c r="T350" s="134">
        <v>1379.14</v>
      </c>
      <c r="U350" s="135">
        <v>1442.76</v>
      </c>
      <c r="V350" s="135">
        <v>1505.36</v>
      </c>
      <c r="W350" s="135" t="s">
        <v>52</v>
      </c>
      <c r="X350" s="135" t="s">
        <v>52</v>
      </c>
      <c r="Y350" s="135" t="s">
        <v>52</v>
      </c>
      <c r="Z350" s="135" t="s">
        <v>52</v>
      </c>
      <c r="AA350" s="135" t="s">
        <v>52</v>
      </c>
      <c r="AB350" s="135" t="s">
        <v>52</v>
      </c>
      <c r="AC350" s="135" t="s">
        <v>52</v>
      </c>
      <c r="AD350" s="135" t="s">
        <v>52</v>
      </c>
      <c r="AE350" s="135" t="s">
        <v>52</v>
      </c>
      <c r="AF350" s="135" t="s">
        <v>52</v>
      </c>
      <c r="AG350" s="135" t="s">
        <v>52</v>
      </c>
      <c r="AH350" s="134" t="s">
        <v>52</v>
      </c>
      <c r="AI350" s="134" t="s">
        <v>52</v>
      </c>
      <c r="AJ350" s="134" t="s">
        <v>52</v>
      </c>
      <c r="AK350" s="134" t="s">
        <v>52</v>
      </c>
      <c r="AL350" s="134" t="s">
        <v>52</v>
      </c>
      <c r="AM350" s="121"/>
    </row>
    <row r="351" spans="1:39" ht="16" x14ac:dyDescent="0.15">
      <c r="A351" s="126" t="s">
        <v>1405</v>
      </c>
      <c r="B351" s="126" t="s">
        <v>1406</v>
      </c>
      <c r="C351" s="126" t="s">
        <v>1407</v>
      </c>
      <c r="D351" s="133" t="s">
        <v>194</v>
      </c>
      <c r="E351" s="126" t="s">
        <v>76</v>
      </c>
      <c r="F351" s="126" t="s">
        <v>64</v>
      </c>
      <c r="G351" s="134">
        <v>560.25</v>
      </c>
      <c r="H351" s="134">
        <v>588.38</v>
      </c>
      <c r="I351" s="134">
        <v>621</v>
      </c>
      <c r="J351" s="134">
        <v>640.52</v>
      </c>
      <c r="K351" s="134">
        <v>669.93</v>
      </c>
      <c r="L351" s="134">
        <v>730.08</v>
      </c>
      <c r="M351" s="134">
        <v>781.4</v>
      </c>
      <c r="N351" s="134">
        <v>836.62</v>
      </c>
      <c r="O351" s="134">
        <v>891.08</v>
      </c>
      <c r="P351" s="134">
        <v>994.73</v>
      </c>
      <c r="Q351" s="134">
        <v>1126.72</v>
      </c>
      <c r="R351" s="134">
        <v>1200.25</v>
      </c>
      <c r="S351" s="134">
        <v>1244.04</v>
      </c>
      <c r="T351" s="134">
        <v>1304.75</v>
      </c>
      <c r="U351" s="135">
        <v>1361.26</v>
      </c>
      <c r="V351" s="135">
        <v>1417.63</v>
      </c>
      <c r="W351" s="135">
        <v>1463.11</v>
      </c>
      <c r="X351" s="135">
        <v>1478.15</v>
      </c>
      <c r="Y351" s="135">
        <v>1481.13</v>
      </c>
      <c r="Z351" s="135">
        <v>1485.89</v>
      </c>
      <c r="AA351" s="135">
        <v>1490.64</v>
      </c>
      <c r="AB351" s="135">
        <v>1498.19</v>
      </c>
      <c r="AC351" s="135">
        <v>1501.59</v>
      </c>
      <c r="AD351" s="135">
        <v>1569.96</v>
      </c>
      <c r="AE351" s="135">
        <v>1630.3799999999999</v>
      </c>
      <c r="AF351" s="135">
        <v>1719.61</v>
      </c>
      <c r="AG351" s="135">
        <v>1802.22</v>
      </c>
      <c r="AH351" s="134">
        <v>1874.45</v>
      </c>
      <c r="AI351" s="134">
        <v>1962</v>
      </c>
      <c r="AJ351" s="134">
        <v>2026.87</v>
      </c>
      <c r="AK351" s="134" t="s">
        <v>52</v>
      </c>
      <c r="AL351" s="134" t="s">
        <v>52</v>
      </c>
      <c r="AM351" s="121"/>
    </row>
    <row r="352" spans="1:39" ht="16" x14ac:dyDescent="0.15">
      <c r="A352" s="126" t="s">
        <v>1408</v>
      </c>
      <c r="B352" s="126" t="s">
        <v>1409</v>
      </c>
      <c r="C352" s="126" t="s">
        <v>1410</v>
      </c>
      <c r="D352" s="133" t="s">
        <v>94</v>
      </c>
      <c r="E352" s="126" t="s">
        <v>76</v>
      </c>
      <c r="F352" s="126" t="s">
        <v>70</v>
      </c>
      <c r="G352" s="134">
        <v>486</v>
      </c>
      <c r="H352" s="134">
        <v>491.63</v>
      </c>
      <c r="I352" s="134">
        <v>508.5</v>
      </c>
      <c r="J352" s="134">
        <v>529.24</v>
      </c>
      <c r="K352" s="134">
        <v>565.84</v>
      </c>
      <c r="L352" s="134">
        <v>632.25</v>
      </c>
      <c r="M352" s="134">
        <v>688.42</v>
      </c>
      <c r="N352" s="134">
        <v>729.24</v>
      </c>
      <c r="O352" s="134">
        <v>823.6</v>
      </c>
      <c r="P352" s="134">
        <v>911.89</v>
      </c>
      <c r="Q352" s="134">
        <v>1057.96</v>
      </c>
      <c r="R352" s="134">
        <v>1133.97</v>
      </c>
      <c r="S352" s="134">
        <v>1184.73</v>
      </c>
      <c r="T352" s="134">
        <v>1241.03</v>
      </c>
      <c r="U352" s="135">
        <v>1300.97</v>
      </c>
      <c r="V352" s="135">
        <v>1352.01</v>
      </c>
      <c r="W352" s="135">
        <v>1388.49</v>
      </c>
      <c r="X352" s="135">
        <v>1418.01</v>
      </c>
      <c r="Y352" s="135">
        <v>1418.34</v>
      </c>
      <c r="Z352" s="135">
        <v>1418.92</v>
      </c>
      <c r="AA352" s="135">
        <v>1417.42</v>
      </c>
      <c r="AB352" s="135">
        <v>1416.23</v>
      </c>
      <c r="AC352" s="135">
        <v>1439.23</v>
      </c>
      <c r="AD352" s="135">
        <v>1488.85</v>
      </c>
      <c r="AE352" s="135">
        <v>1553.06</v>
      </c>
      <c r="AF352" s="135">
        <v>1640.6499999999999</v>
      </c>
      <c r="AG352" s="135">
        <v>1710.11</v>
      </c>
      <c r="AH352" s="134">
        <v>1779.1</v>
      </c>
      <c r="AI352" s="134">
        <v>1863.83</v>
      </c>
      <c r="AJ352" s="134">
        <v>1922.5</v>
      </c>
      <c r="AK352" s="134">
        <v>2017.39</v>
      </c>
      <c r="AL352" s="134">
        <v>2115.31</v>
      </c>
      <c r="AM352" s="121"/>
    </row>
    <row r="353" spans="1:39" ht="16" x14ac:dyDescent="0.15">
      <c r="A353" s="126" t="s">
        <v>1411</v>
      </c>
      <c r="B353" s="126" t="s">
        <v>1412</v>
      </c>
      <c r="C353" s="126" t="s">
        <v>1413</v>
      </c>
      <c r="D353" s="133" t="s">
        <v>94</v>
      </c>
      <c r="E353" s="126" t="s">
        <v>74</v>
      </c>
      <c r="F353" s="126" t="s">
        <v>58</v>
      </c>
      <c r="G353" s="134">
        <v>654.75</v>
      </c>
      <c r="H353" s="134">
        <v>614.25</v>
      </c>
      <c r="I353" s="134">
        <v>640.13</v>
      </c>
      <c r="J353" s="134">
        <v>708.66</v>
      </c>
      <c r="K353" s="134">
        <v>763.2</v>
      </c>
      <c r="L353" s="134">
        <v>837.99</v>
      </c>
      <c r="M353" s="134">
        <v>884.25</v>
      </c>
      <c r="N353" s="134">
        <v>929.52</v>
      </c>
      <c r="O353" s="134">
        <v>972.36</v>
      </c>
      <c r="P353" s="134">
        <v>1049.1300000000001</v>
      </c>
      <c r="Q353" s="134">
        <v>1127.79</v>
      </c>
      <c r="R353" s="134">
        <v>1184.04</v>
      </c>
      <c r="S353" s="134">
        <v>1241.82</v>
      </c>
      <c r="T353" s="134">
        <v>1288.17</v>
      </c>
      <c r="U353" s="135">
        <v>1330.56</v>
      </c>
      <c r="V353" s="135">
        <v>1370.88</v>
      </c>
      <c r="W353" s="135">
        <v>1410.21</v>
      </c>
      <c r="X353" s="135">
        <v>1448.37</v>
      </c>
      <c r="Y353" s="135">
        <v>1448.37</v>
      </c>
      <c r="Z353" s="135">
        <v>1448.37</v>
      </c>
      <c r="AA353" s="135">
        <v>1451.3</v>
      </c>
      <c r="AB353" s="135">
        <v>1451.3</v>
      </c>
      <c r="AC353" s="135">
        <v>1479.66</v>
      </c>
      <c r="AD353" s="135">
        <v>1538.1599999999999</v>
      </c>
      <c r="AE353" s="135">
        <v>1612.42</v>
      </c>
      <c r="AF353" s="135">
        <v>1697.85</v>
      </c>
      <c r="AG353" s="135">
        <v>1783.79</v>
      </c>
      <c r="AH353" s="134">
        <v>1850</v>
      </c>
      <c r="AI353" s="134">
        <v>1922.86</v>
      </c>
      <c r="AJ353" s="134">
        <v>1984.52</v>
      </c>
      <c r="AK353" s="134">
        <v>2090.81</v>
      </c>
      <c r="AL353" s="134">
        <v>2197.13</v>
      </c>
      <c r="AM353" s="121"/>
    </row>
    <row r="354" spans="1:39" ht="17" x14ac:dyDescent="0.15">
      <c r="A354" s="126" t="s">
        <v>1414</v>
      </c>
      <c r="B354" s="126" t="s">
        <v>52</v>
      </c>
      <c r="C354" s="126" t="s">
        <v>1415</v>
      </c>
      <c r="D354" s="133" t="s">
        <v>194</v>
      </c>
      <c r="E354" s="126" t="s">
        <v>76</v>
      </c>
      <c r="F354" s="126" t="s">
        <v>66</v>
      </c>
      <c r="G354" s="134">
        <v>556.88</v>
      </c>
      <c r="H354" s="134" t="s">
        <v>52</v>
      </c>
      <c r="I354" s="134" t="s">
        <v>52</v>
      </c>
      <c r="J354" s="134" t="s">
        <v>52</v>
      </c>
      <c r="K354" s="134" t="s">
        <v>52</v>
      </c>
      <c r="L354" s="134" t="s">
        <v>52</v>
      </c>
      <c r="M354" s="134" t="s">
        <v>52</v>
      </c>
      <c r="N354" s="134" t="s">
        <v>52</v>
      </c>
      <c r="O354" s="134" t="s">
        <v>52</v>
      </c>
      <c r="P354" s="134" t="s">
        <v>52</v>
      </c>
      <c r="Q354" s="134" t="s">
        <v>52</v>
      </c>
      <c r="R354" s="134" t="s">
        <v>52</v>
      </c>
      <c r="S354" s="134" t="s">
        <v>52</v>
      </c>
      <c r="T354" s="134" t="s">
        <v>52</v>
      </c>
      <c r="U354" s="135" t="s">
        <v>52</v>
      </c>
      <c r="V354" s="135" t="s">
        <v>52</v>
      </c>
      <c r="W354" s="135" t="s">
        <v>52</v>
      </c>
      <c r="X354" s="135" t="s">
        <v>52</v>
      </c>
      <c r="Y354" s="135" t="s">
        <v>52</v>
      </c>
      <c r="Z354" s="135" t="s">
        <v>52</v>
      </c>
      <c r="AA354" s="135" t="s">
        <v>52</v>
      </c>
      <c r="AB354" s="135" t="s">
        <v>52</v>
      </c>
      <c r="AC354" s="135" t="s">
        <v>52</v>
      </c>
      <c r="AD354" s="135" t="s">
        <v>52</v>
      </c>
      <c r="AE354" s="135" t="s">
        <v>52</v>
      </c>
      <c r="AF354" s="135" t="s">
        <v>52</v>
      </c>
      <c r="AG354" s="135" t="s">
        <v>52</v>
      </c>
      <c r="AH354" s="134" t="s">
        <v>52</v>
      </c>
      <c r="AI354" s="134" t="s">
        <v>52</v>
      </c>
      <c r="AJ354" s="134" t="s">
        <v>52</v>
      </c>
      <c r="AK354" s="134" t="s">
        <v>52</v>
      </c>
      <c r="AL354" s="134" t="s">
        <v>52</v>
      </c>
      <c r="AM354" s="121"/>
    </row>
    <row r="355" spans="1:39" ht="17" x14ac:dyDescent="0.15">
      <c r="A355" s="126" t="s">
        <v>1425</v>
      </c>
      <c r="B355" s="126" t="s">
        <v>52</v>
      </c>
      <c r="C355" s="126" t="s">
        <v>1426</v>
      </c>
      <c r="D355" s="133" t="s">
        <v>194</v>
      </c>
      <c r="E355" s="126" t="s">
        <v>76</v>
      </c>
      <c r="F355" s="126" t="s">
        <v>66</v>
      </c>
      <c r="G355" s="134">
        <v>468</v>
      </c>
      <c r="H355" s="134">
        <v>529.88</v>
      </c>
      <c r="I355" s="134">
        <v>587.25</v>
      </c>
      <c r="J355" s="134">
        <v>592.48</v>
      </c>
      <c r="K355" s="134" t="s">
        <v>52</v>
      </c>
      <c r="L355" s="134" t="s">
        <v>52</v>
      </c>
      <c r="M355" s="134" t="s">
        <v>52</v>
      </c>
      <c r="N355" s="134" t="s">
        <v>52</v>
      </c>
      <c r="O355" s="134" t="s">
        <v>52</v>
      </c>
      <c r="P355" s="134" t="s">
        <v>52</v>
      </c>
      <c r="Q355" s="134" t="s">
        <v>52</v>
      </c>
      <c r="R355" s="134" t="s">
        <v>52</v>
      </c>
      <c r="S355" s="134" t="s">
        <v>52</v>
      </c>
      <c r="T355" s="134" t="s">
        <v>52</v>
      </c>
      <c r="U355" s="135" t="s">
        <v>52</v>
      </c>
      <c r="V355" s="135" t="s">
        <v>52</v>
      </c>
      <c r="W355" s="135" t="s">
        <v>52</v>
      </c>
      <c r="X355" s="135" t="s">
        <v>52</v>
      </c>
      <c r="Y355" s="135" t="s">
        <v>52</v>
      </c>
      <c r="Z355" s="135" t="s">
        <v>52</v>
      </c>
      <c r="AA355" s="135" t="s">
        <v>52</v>
      </c>
      <c r="AB355" s="135" t="s">
        <v>52</v>
      </c>
      <c r="AC355" s="135" t="s">
        <v>52</v>
      </c>
      <c r="AD355" s="135" t="s">
        <v>52</v>
      </c>
      <c r="AE355" s="135" t="s">
        <v>52</v>
      </c>
      <c r="AF355" s="135" t="s">
        <v>52</v>
      </c>
      <c r="AG355" s="135" t="s">
        <v>52</v>
      </c>
      <c r="AH355" s="134" t="s">
        <v>52</v>
      </c>
      <c r="AI355" s="134" t="s">
        <v>52</v>
      </c>
      <c r="AJ355" s="134" t="s">
        <v>52</v>
      </c>
      <c r="AK355" s="134" t="s">
        <v>52</v>
      </c>
      <c r="AL355" s="134" t="s">
        <v>52</v>
      </c>
      <c r="AM355" s="121"/>
    </row>
    <row r="356" spans="1:39" ht="16" x14ac:dyDescent="0.15">
      <c r="A356" s="126" t="s">
        <v>1427</v>
      </c>
      <c r="B356" s="126" t="s">
        <v>1428</v>
      </c>
      <c r="C356" s="126" t="s">
        <v>1429</v>
      </c>
      <c r="D356" s="133" t="s">
        <v>94</v>
      </c>
      <c r="E356" s="126" t="s">
        <v>78</v>
      </c>
      <c r="F356" s="126" t="s">
        <v>66</v>
      </c>
      <c r="G356" s="134">
        <v>468</v>
      </c>
      <c r="H356" s="134">
        <v>529.88</v>
      </c>
      <c r="I356" s="134">
        <v>587.25</v>
      </c>
      <c r="J356" s="134">
        <v>592.48</v>
      </c>
      <c r="K356" s="134">
        <v>602.96</v>
      </c>
      <c r="L356" s="134">
        <v>663.66</v>
      </c>
      <c r="M356" s="134">
        <v>708.96</v>
      </c>
      <c r="N356" s="134">
        <v>751.72</v>
      </c>
      <c r="O356" s="134">
        <v>831.9</v>
      </c>
      <c r="P356" s="134">
        <v>908.32</v>
      </c>
      <c r="Q356" s="134">
        <v>1085.07</v>
      </c>
      <c r="R356" s="134">
        <v>1176.43</v>
      </c>
      <c r="S356" s="134">
        <v>1223.21</v>
      </c>
      <c r="T356" s="134">
        <v>1271.5899999999999</v>
      </c>
      <c r="U356" s="135">
        <v>1316.25</v>
      </c>
      <c r="V356" s="135">
        <v>1368.24</v>
      </c>
      <c r="W356" s="135">
        <v>1411.38</v>
      </c>
      <c r="X356" s="135">
        <v>1446.84</v>
      </c>
      <c r="Y356" s="135">
        <v>1446.84</v>
      </c>
      <c r="Z356" s="135">
        <v>1446.84</v>
      </c>
      <c r="AA356" s="135">
        <v>1475.42</v>
      </c>
      <c r="AB356" s="135">
        <v>1503.54</v>
      </c>
      <c r="AC356" s="135">
        <v>1532.26</v>
      </c>
      <c r="AD356" s="135">
        <v>1562.8799999999999</v>
      </c>
      <c r="AE356" s="135">
        <v>1635.98</v>
      </c>
      <c r="AF356" s="135">
        <v>1734.14</v>
      </c>
      <c r="AG356" s="135">
        <v>1804.69</v>
      </c>
      <c r="AH356" s="134">
        <v>1846.7</v>
      </c>
      <c r="AI356" s="134">
        <v>1941.28</v>
      </c>
      <c r="AJ356" s="134">
        <v>1956.28</v>
      </c>
      <c r="AK356" s="134">
        <v>2058.36</v>
      </c>
      <c r="AL356" s="134">
        <v>2156.9899999999998</v>
      </c>
      <c r="AM356" s="121"/>
    </row>
    <row r="357" spans="1:39" ht="17" x14ac:dyDescent="0.15">
      <c r="A357" s="126" t="s">
        <v>1430</v>
      </c>
      <c r="B357" s="126" t="s">
        <v>52</v>
      </c>
      <c r="C357" s="126" t="s">
        <v>1431</v>
      </c>
      <c r="D357" s="133" t="s">
        <v>194</v>
      </c>
      <c r="E357" s="126" t="s">
        <v>76</v>
      </c>
      <c r="F357" s="126" t="s">
        <v>1828</v>
      </c>
      <c r="G357" s="134">
        <v>516.38</v>
      </c>
      <c r="H357" s="134">
        <v>533.25</v>
      </c>
      <c r="I357" s="134">
        <v>544.5</v>
      </c>
      <c r="J357" s="134">
        <v>574.29999999999995</v>
      </c>
      <c r="K357" s="134">
        <v>617.44000000000005</v>
      </c>
      <c r="L357" s="134" t="s">
        <v>52</v>
      </c>
      <c r="M357" s="134" t="s">
        <v>52</v>
      </c>
      <c r="N357" s="134" t="s">
        <v>52</v>
      </c>
      <c r="O357" s="134" t="s">
        <v>52</v>
      </c>
      <c r="P357" s="134" t="s">
        <v>52</v>
      </c>
      <c r="Q357" s="134" t="s">
        <v>52</v>
      </c>
      <c r="R357" s="134" t="s">
        <v>52</v>
      </c>
      <c r="S357" s="134" t="s">
        <v>52</v>
      </c>
      <c r="T357" s="134" t="s">
        <v>52</v>
      </c>
      <c r="U357" s="135" t="s">
        <v>52</v>
      </c>
      <c r="V357" s="135" t="s">
        <v>52</v>
      </c>
      <c r="W357" s="135" t="s">
        <v>52</v>
      </c>
      <c r="X357" s="135" t="s">
        <v>52</v>
      </c>
      <c r="Y357" s="135" t="s">
        <v>52</v>
      </c>
      <c r="Z357" s="135" t="s">
        <v>52</v>
      </c>
      <c r="AA357" s="135" t="s">
        <v>52</v>
      </c>
      <c r="AB357" s="135" t="s">
        <v>52</v>
      </c>
      <c r="AC357" s="135" t="s">
        <v>52</v>
      </c>
      <c r="AD357" s="135" t="s">
        <v>52</v>
      </c>
      <c r="AE357" s="135" t="s">
        <v>52</v>
      </c>
      <c r="AF357" s="135" t="s">
        <v>52</v>
      </c>
      <c r="AG357" s="135" t="s">
        <v>52</v>
      </c>
      <c r="AH357" s="134" t="s">
        <v>52</v>
      </c>
      <c r="AI357" s="134" t="s">
        <v>52</v>
      </c>
      <c r="AJ357" s="134" t="s">
        <v>52</v>
      </c>
      <c r="AK357" s="134" t="s">
        <v>52</v>
      </c>
      <c r="AL357" s="134" t="s">
        <v>52</v>
      </c>
      <c r="AM357" s="121"/>
    </row>
    <row r="358" spans="1:39" ht="16" x14ac:dyDescent="0.15">
      <c r="A358" s="126" t="s">
        <v>1432</v>
      </c>
      <c r="B358" s="126" t="s">
        <v>1433</v>
      </c>
      <c r="C358" s="126" t="s">
        <v>1434</v>
      </c>
      <c r="D358" s="133" t="s">
        <v>94</v>
      </c>
      <c r="E358" s="126" t="s">
        <v>78</v>
      </c>
      <c r="F358" s="126" t="s">
        <v>1828</v>
      </c>
      <c r="G358" s="134">
        <v>516.38</v>
      </c>
      <c r="H358" s="134">
        <v>533.25</v>
      </c>
      <c r="I358" s="134">
        <v>544.5</v>
      </c>
      <c r="J358" s="134">
        <v>574.29999999999995</v>
      </c>
      <c r="K358" s="134">
        <v>617.44000000000005</v>
      </c>
      <c r="L358" s="134">
        <v>649.63</v>
      </c>
      <c r="M358" s="134">
        <v>677.32</v>
      </c>
      <c r="N358" s="134">
        <v>735.26</v>
      </c>
      <c r="O358" s="134">
        <v>771.92</v>
      </c>
      <c r="P358" s="134">
        <v>813.08</v>
      </c>
      <c r="Q358" s="134">
        <v>943.77</v>
      </c>
      <c r="R358" s="134">
        <v>1016.23</v>
      </c>
      <c r="S358" s="134">
        <v>1068.07</v>
      </c>
      <c r="T358" s="134">
        <v>1120.1400000000001</v>
      </c>
      <c r="U358" s="135">
        <v>1174.33</v>
      </c>
      <c r="V358" s="135">
        <v>1231.8399999999999</v>
      </c>
      <c r="W358" s="135">
        <v>1281.48</v>
      </c>
      <c r="X358" s="135">
        <v>1319.69</v>
      </c>
      <c r="Y358" s="135">
        <v>1319.68</v>
      </c>
      <c r="Z358" s="135">
        <v>1324.36</v>
      </c>
      <c r="AA358" s="135">
        <v>1351.41</v>
      </c>
      <c r="AB358" s="135">
        <v>1353.74</v>
      </c>
      <c r="AC358" s="135">
        <v>1379.76</v>
      </c>
      <c r="AD358" s="135">
        <v>1432.6299999999999</v>
      </c>
      <c r="AE358" s="135">
        <v>1499.06</v>
      </c>
      <c r="AF358" s="135">
        <v>1569.37</v>
      </c>
      <c r="AG358" s="135">
        <v>1654.8500000000001</v>
      </c>
      <c r="AH358" s="134">
        <v>1717.5400000000002</v>
      </c>
      <c r="AI358" s="134">
        <v>1784.7</v>
      </c>
      <c r="AJ358" s="134">
        <v>1855.91</v>
      </c>
      <c r="AK358" s="134">
        <v>1953.35</v>
      </c>
      <c r="AL358" s="134">
        <v>2050</v>
      </c>
      <c r="AM358" s="121"/>
    </row>
    <row r="359" spans="1:39" ht="16" x14ac:dyDescent="0.15">
      <c r="A359" s="126" t="s">
        <v>1435</v>
      </c>
      <c r="B359" s="126" t="s">
        <v>1436</v>
      </c>
      <c r="C359" s="126" t="s">
        <v>1437</v>
      </c>
      <c r="D359" s="133" t="s">
        <v>94</v>
      </c>
      <c r="E359" s="126" t="s">
        <v>401</v>
      </c>
      <c r="F359" s="126" t="s">
        <v>72</v>
      </c>
      <c r="G359" s="134">
        <v>624.38</v>
      </c>
      <c r="H359" s="134">
        <v>569.25</v>
      </c>
      <c r="I359" s="134">
        <v>589.5</v>
      </c>
      <c r="J359" s="134">
        <v>730.91</v>
      </c>
      <c r="K359" s="134">
        <v>747.71</v>
      </c>
      <c r="L359" s="134">
        <v>786.58</v>
      </c>
      <c r="M359" s="134">
        <v>808.6</v>
      </c>
      <c r="N359" s="134">
        <v>845.44</v>
      </c>
      <c r="O359" s="134">
        <v>899.5</v>
      </c>
      <c r="P359" s="134">
        <v>949.98</v>
      </c>
      <c r="Q359" s="134">
        <v>1034.18</v>
      </c>
      <c r="R359" s="134">
        <v>1070.54</v>
      </c>
      <c r="S359" s="134">
        <v>1098.76</v>
      </c>
      <c r="T359" s="134">
        <v>1132.75</v>
      </c>
      <c r="U359" s="135">
        <v>1180.94</v>
      </c>
      <c r="V359" s="135">
        <v>1221.96</v>
      </c>
      <c r="W359" s="135">
        <v>1221.96</v>
      </c>
      <c r="X359" s="135">
        <v>1221.96</v>
      </c>
      <c r="Y359" s="135">
        <v>1221.96</v>
      </c>
      <c r="Z359" s="135">
        <v>1218.8599999999999</v>
      </c>
      <c r="AA359" s="135">
        <v>1215</v>
      </c>
      <c r="AB359" s="135">
        <v>1211.1400000000001</v>
      </c>
      <c r="AC359" s="135">
        <v>1207.1400000000001</v>
      </c>
      <c r="AD359" s="135">
        <v>1206.3800000000001</v>
      </c>
      <c r="AE359" s="135">
        <v>1256.82</v>
      </c>
      <c r="AF359" s="135">
        <v>1329.54</v>
      </c>
      <c r="AG359" s="135">
        <v>1386.78</v>
      </c>
      <c r="AH359" s="134">
        <v>1440.8799999999999</v>
      </c>
      <c r="AI359" s="134">
        <v>1527.8</v>
      </c>
      <c r="AJ359" s="134">
        <v>1594.54</v>
      </c>
      <c r="AK359" s="134">
        <v>1692.92</v>
      </c>
      <c r="AL359" s="134">
        <v>1792.98</v>
      </c>
      <c r="AM359" s="121"/>
    </row>
    <row r="360" spans="1:39" ht="16" x14ac:dyDescent="0.15">
      <c r="A360" s="126" t="s">
        <v>1438</v>
      </c>
      <c r="B360" s="126" t="s">
        <v>1439</v>
      </c>
      <c r="C360" s="126" t="s">
        <v>1440</v>
      </c>
      <c r="D360" s="133" t="s">
        <v>94</v>
      </c>
      <c r="E360" s="126" t="s">
        <v>76</v>
      </c>
      <c r="F360" s="126" t="s">
        <v>66</v>
      </c>
      <c r="G360" s="134">
        <v>528.75</v>
      </c>
      <c r="H360" s="134">
        <v>542.25</v>
      </c>
      <c r="I360" s="134">
        <v>554.63</v>
      </c>
      <c r="J360" s="134">
        <v>591.78</v>
      </c>
      <c r="K360" s="134">
        <v>630.77</v>
      </c>
      <c r="L360" s="134">
        <v>707.45</v>
      </c>
      <c r="M360" s="134">
        <v>761.39</v>
      </c>
      <c r="N360" s="134">
        <v>800.27</v>
      </c>
      <c r="O360" s="134">
        <v>836.65</v>
      </c>
      <c r="P360" s="134">
        <v>930.32</v>
      </c>
      <c r="Q360" s="134">
        <v>1105.19</v>
      </c>
      <c r="R360" s="134">
        <v>1170.6500000000001</v>
      </c>
      <c r="S360" s="134">
        <v>1215.9000000000001</v>
      </c>
      <c r="T360" s="134">
        <v>1277.9100000000001</v>
      </c>
      <c r="U360" s="135">
        <v>1334.69</v>
      </c>
      <c r="V360" s="135">
        <v>1405.76</v>
      </c>
      <c r="W360" s="135">
        <v>1450.34</v>
      </c>
      <c r="X360" s="135">
        <v>1482.2</v>
      </c>
      <c r="Y360" s="135">
        <v>1482.2</v>
      </c>
      <c r="Z360" s="135">
        <v>1525.37</v>
      </c>
      <c r="AA360" s="135">
        <v>1555.63</v>
      </c>
      <c r="AB360" s="135">
        <v>1586.48</v>
      </c>
      <c r="AC360" s="135">
        <v>1618.01</v>
      </c>
      <c r="AD360" s="135">
        <v>1675.91</v>
      </c>
      <c r="AE360" s="135">
        <v>1748.56</v>
      </c>
      <c r="AF360" s="135">
        <v>1845.3</v>
      </c>
      <c r="AG360" s="135">
        <v>1916.51</v>
      </c>
      <c r="AH360" s="134">
        <v>1987.08</v>
      </c>
      <c r="AI360" s="134">
        <v>2039.7</v>
      </c>
      <c r="AJ360" s="134">
        <v>2132</v>
      </c>
      <c r="AK360" s="134">
        <v>2201.79</v>
      </c>
      <c r="AL360" s="134">
        <v>2304.56</v>
      </c>
      <c r="AM360" s="121"/>
    </row>
    <row r="361" spans="1:39" ht="16" x14ac:dyDescent="0.15">
      <c r="A361" s="126" t="s">
        <v>1441</v>
      </c>
      <c r="B361" s="126" t="s">
        <v>1442</v>
      </c>
      <c r="C361" s="126" t="s">
        <v>1443</v>
      </c>
      <c r="D361" s="133" t="s">
        <v>94</v>
      </c>
      <c r="E361" s="126" t="s">
        <v>76</v>
      </c>
      <c r="F361" s="126" t="s">
        <v>1828</v>
      </c>
      <c r="G361" s="134">
        <v>531</v>
      </c>
      <c r="H361" s="134">
        <v>541.13</v>
      </c>
      <c r="I361" s="134">
        <v>552.38</v>
      </c>
      <c r="J361" s="134">
        <v>592.64</v>
      </c>
      <c r="K361" s="134">
        <v>634.29</v>
      </c>
      <c r="L361" s="134">
        <v>707.21</v>
      </c>
      <c r="M361" s="134">
        <v>770.3</v>
      </c>
      <c r="N361" s="134">
        <v>816.3</v>
      </c>
      <c r="O361" s="134">
        <v>864.84</v>
      </c>
      <c r="P361" s="134">
        <v>957.17</v>
      </c>
      <c r="Q361" s="134">
        <v>1116.74</v>
      </c>
      <c r="R361" s="134">
        <v>1184.01</v>
      </c>
      <c r="S361" s="134">
        <v>1242.05</v>
      </c>
      <c r="T361" s="134">
        <v>1299.5999999999999</v>
      </c>
      <c r="U361" s="135">
        <v>1361.01</v>
      </c>
      <c r="V361" s="135">
        <v>1422.59</v>
      </c>
      <c r="W361" s="135">
        <v>1468.37</v>
      </c>
      <c r="X361" s="135">
        <v>1473.43</v>
      </c>
      <c r="Y361" s="135">
        <v>1471.56</v>
      </c>
      <c r="Z361" s="135">
        <v>1472.13</v>
      </c>
      <c r="AA361" s="135">
        <v>1473.46</v>
      </c>
      <c r="AB361" s="135">
        <v>1473.62</v>
      </c>
      <c r="AC361" s="135">
        <v>1496.68</v>
      </c>
      <c r="AD361" s="135">
        <v>1541.6499999999999</v>
      </c>
      <c r="AE361" s="135">
        <v>1609.85</v>
      </c>
      <c r="AF361" s="135">
        <v>1700.26</v>
      </c>
      <c r="AG361" s="135">
        <v>1768.65</v>
      </c>
      <c r="AH361" s="134">
        <v>1839.97</v>
      </c>
      <c r="AI361" s="134">
        <v>1918.32</v>
      </c>
      <c r="AJ361" s="134">
        <v>1994.06</v>
      </c>
      <c r="AK361" s="134">
        <v>2093.9899999999998</v>
      </c>
      <c r="AL361" s="134">
        <v>2198.5500000000002</v>
      </c>
      <c r="AM361" s="121"/>
    </row>
    <row r="362" spans="1:39" ht="17" x14ac:dyDescent="0.15">
      <c r="A362" s="126" t="s">
        <v>1444</v>
      </c>
      <c r="B362" s="126" t="s">
        <v>1445</v>
      </c>
      <c r="C362" s="126" t="s">
        <v>1446</v>
      </c>
      <c r="D362" s="133" t="s">
        <v>194</v>
      </c>
      <c r="E362" s="126" t="s">
        <v>76</v>
      </c>
      <c r="F362" s="126" t="s">
        <v>1828</v>
      </c>
      <c r="G362" s="134">
        <v>499.5</v>
      </c>
      <c r="H362" s="134">
        <v>546.75</v>
      </c>
      <c r="I362" s="134">
        <v>564.75</v>
      </c>
      <c r="J362" s="134">
        <v>597.13</v>
      </c>
      <c r="K362" s="134">
        <v>636.47</v>
      </c>
      <c r="L362" s="134">
        <v>692.96</v>
      </c>
      <c r="M362" s="134">
        <v>744.53</v>
      </c>
      <c r="N362" s="134">
        <v>800.76</v>
      </c>
      <c r="O362" s="134">
        <v>861.04</v>
      </c>
      <c r="P362" s="134">
        <v>973.98</v>
      </c>
      <c r="Q362" s="134">
        <v>1158.49</v>
      </c>
      <c r="R362" s="134">
        <v>1214.28</v>
      </c>
      <c r="S362" s="134">
        <v>1252.1600000000001</v>
      </c>
      <c r="T362" s="134">
        <v>1312.79</v>
      </c>
      <c r="U362" s="135">
        <v>1370.39</v>
      </c>
      <c r="V362" s="135">
        <v>1429.81</v>
      </c>
      <c r="W362" s="135">
        <v>1462.87</v>
      </c>
      <c r="X362" s="135">
        <v>1500.78</v>
      </c>
      <c r="Y362" s="135">
        <v>1505.25</v>
      </c>
      <c r="Z362" s="135">
        <v>1512.16</v>
      </c>
      <c r="AA362" s="135">
        <v>1511.6</v>
      </c>
      <c r="AB362" s="135">
        <v>1514.23</v>
      </c>
      <c r="AC362" s="135">
        <v>1519.17</v>
      </c>
      <c r="AD362" s="135">
        <v>1553.3</v>
      </c>
      <c r="AE362" s="135">
        <v>1598.36</v>
      </c>
      <c r="AF362" s="135">
        <v>1674.35</v>
      </c>
      <c r="AG362" s="135" t="s">
        <v>52</v>
      </c>
      <c r="AH362" s="134" t="s">
        <v>52</v>
      </c>
      <c r="AI362" s="134" t="s">
        <v>52</v>
      </c>
      <c r="AJ362" s="134" t="s">
        <v>52</v>
      </c>
      <c r="AK362" s="134" t="s">
        <v>52</v>
      </c>
      <c r="AL362" s="134" t="s">
        <v>52</v>
      </c>
      <c r="AM362" s="121"/>
    </row>
    <row r="363" spans="1:39" ht="16" x14ac:dyDescent="0.15">
      <c r="A363" s="126" t="s">
        <v>1447</v>
      </c>
      <c r="B363" s="126" t="s">
        <v>1448</v>
      </c>
      <c r="C363" s="126" t="s">
        <v>1449</v>
      </c>
      <c r="D363" s="133" t="s">
        <v>94</v>
      </c>
      <c r="E363" s="126" t="s">
        <v>74</v>
      </c>
      <c r="F363" s="126" t="s">
        <v>56</v>
      </c>
      <c r="G363" s="134">
        <v>615.38</v>
      </c>
      <c r="H363" s="134">
        <v>651.38</v>
      </c>
      <c r="I363" s="134">
        <v>748.13</v>
      </c>
      <c r="J363" s="134">
        <v>781.34</v>
      </c>
      <c r="K363" s="134">
        <v>881.64</v>
      </c>
      <c r="L363" s="134">
        <v>943.01</v>
      </c>
      <c r="M363" s="134">
        <v>966.67</v>
      </c>
      <c r="N363" s="134">
        <v>1009.42</v>
      </c>
      <c r="O363" s="134">
        <v>1067.6300000000001</v>
      </c>
      <c r="P363" s="134">
        <v>1103.42</v>
      </c>
      <c r="Q363" s="134">
        <v>1141.97</v>
      </c>
      <c r="R363" s="134">
        <v>1177.92</v>
      </c>
      <c r="S363" s="134">
        <v>1210.81</v>
      </c>
      <c r="T363" s="134">
        <v>1244.53</v>
      </c>
      <c r="U363" s="135">
        <v>1279.18</v>
      </c>
      <c r="V363" s="135">
        <v>1314.99</v>
      </c>
      <c r="W363" s="135">
        <v>1352.01</v>
      </c>
      <c r="X363" s="135">
        <v>1365.85</v>
      </c>
      <c r="Y363" s="135">
        <v>1365.85</v>
      </c>
      <c r="Z363" s="135">
        <v>1395.85</v>
      </c>
      <c r="AA363" s="135">
        <v>1394.5</v>
      </c>
      <c r="AB363" s="135">
        <v>1422.3</v>
      </c>
      <c r="AC363" s="135">
        <v>1450.64</v>
      </c>
      <c r="AD363" s="135">
        <v>1503.5900000000001</v>
      </c>
      <c r="AE363" s="135">
        <v>1571.26</v>
      </c>
      <c r="AF363" s="135">
        <v>1664.91</v>
      </c>
      <c r="AG363" s="135">
        <v>1752.1699999999998</v>
      </c>
      <c r="AH363" s="134">
        <v>1821.46</v>
      </c>
      <c r="AI363" s="134">
        <v>1913.06</v>
      </c>
      <c r="AJ363" s="134">
        <v>1971.86</v>
      </c>
      <c r="AK363" s="134">
        <v>2073.6799999999998</v>
      </c>
      <c r="AL363" s="134">
        <v>2174.6</v>
      </c>
      <c r="AM363" s="121"/>
    </row>
    <row r="364" spans="1:39" ht="16" x14ac:dyDescent="0.15">
      <c r="A364" s="126" t="s">
        <v>1450</v>
      </c>
      <c r="B364" s="126" t="s">
        <v>1451</v>
      </c>
      <c r="C364" s="126" t="s">
        <v>1452</v>
      </c>
      <c r="D364" s="133" t="s">
        <v>94</v>
      </c>
      <c r="E364" s="126" t="s">
        <v>76</v>
      </c>
      <c r="F364" s="126" t="s">
        <v>70</v>
      </c>
      <c r="G364" s="134">
        <v>516.38</v>
      </c>
      <c r="H364" s="134">
        <v>545.63</v>
      </c>
      <c r="I364" s="134">
        <v>540</v>
      </c>
      <c r="J364" s="134">
        <v>585.96</v>
      </c>
      <c r="K364" s="134">
        <v>632.66999999999996</v>
      </c>
      <c r="L364" s="134">
        <v>705.12</v>
      </c>
      <c r="M364" s="134">
        <v>762.81</v>
      </c>
      <c r="N364" s="134">
        <v>808.7</v>
      </c>
      <c r="O364" s="134">
        <v>879.54</v>
      </c>
      <c r="P364" s="134">
        <v>939.7</v>
      </c>
      <c r="Q364" s="134">
        <v>1079.04</v>
      </c>
      <c r="R364" s="134">
        <v>1152.8699999999999</v>
      </c>
      <c r="S364" s="134">
        <v>1204.06</v>
      </c>
      <c r="T364" s="134">
        <v>1260.98</v>
      </c>
      <c r="U364" s="135">
        <v>1320.25</v>
      </c>
      <c r="V364" s="135">
        <v>1372.93</v>
      </c>
      <c r="W364" s="135">
        <v>1412.92</v>
      </c>
      <c r="X364" s="135">
        <v>1440.34</v>
      </c>
      <c r="Y364" s="135">
        <v>1440.7</v>
      </c>
      <c r="Z364" s="135">
        <v>1440.02</v>
      </c>
      <c r="AA364" s="135">
        <v>1438.87</v>
      </c>
      <c r="AB364" s="135">
        <v>1436.1</v>
      </c>
      <c r="AC364" s="135">
        <v>1457.4</v>
      </c>
      <c r="AD364" s="135">
        <v>1502.5500000000002</v>
      </c>
      <c r="AE364" s="135">
        <v>1565.82</v>
      </c>
      <c r="AF364" s="135">
        <v>1651.4199999999998</v>
      </c>
      <c r="AG364" s="135">
        <v>1716.9099999999999</v>
      </c>
      <c r="AH364" s="134">
        <v>1781.76</v>
      </c>
      <c r="AI364" s="134">
        <v>1865.68</v>
      </c>
      <c r="AJ364" s="134">
        <v>1921.92</v>
      </c>
      <c r="AK364" s="134">
        <v>2011.85</v>
      </c>
      <c r="AL364" s="134">
        <v>2107.7199999999998</v>
      </c>
      <c r="AM364" s="121"/>
    </row>
    <row r="365" spans="1:39" ht="16" x14ac:dyDescent="0.15">
      <c r="A365" s="126" t="s">
        <v>1459</v>
      </c>
      <c r="B365" s="126" t="s">
        <v>1460</v>
      </c>
      <c r="C365" s="126" t="s">
        <v>1461</v>
      </c>
      <c r="D365" s="133" t="s">
        <v>94</v>
      </c>
      <c r="E365" s="126" t="s">
        <v>76</v>
      </c>
      <c r="F365" s="126" t="s">
        <v>70</v>
      </c>
      <c r="G365" s="134">
        <v>553.5</v>
      </c>
      <c r="H365" s="134">
        <v>571.5</v>
      </c>
      <c r="I365" s="134">
        <v>583.88</v>
      </c>
      <c r="J365" s="134">
        <v>594.16</v>
      </c>
      <c r="K365" s="134">
        <v>653.91999999999996</v>
      </c>
      <c r="L365" s="134">
        <v>730.13</v>
      </c>
      <c r="M365" s="134">
        <v>789.18</v>
      </c>
      <c r="N365" s="134">
        <v>833.91</v>
      </c>
      <c r="O365" s="134">
        <v>903.12</v>
      </c>
      <c r="P365" s="134">
        <v>958.64</v>
      </c>
      <c r="Q365" s="134">
        <v>1095.42</v>
      </c>
      <c r="R365" s="134">
        <v>1170.55</v>
      </c>
      <c r="S365" s="134">
        <v>1224.1300000000001</v>
      </c>
      <c r="T365" s="134">
        <v>1279.44</v>
      </c>
      <c r="U365" s="135">
        <v>1340.48</v>
      </c>
      <c r="V365" s="135">
        <v>1388.95</v>
      </c>
      <c r="W365" s="135">
        <v>1427.69</v>
      </c>
      <c r="X365" s="135">
        <v>1454.73</v>
      </c>
      <c r="Y365" s="135">
        <v>1454.35</v>
      </c>
      <c r="Z365" s="135">
        <v>1455.11</v>
      </c>
      <c r="AA365" s="135">
        <v>1455.56</v>
      </c>
      <c r="AB365" s="135">
        <v>1455.53</v>
      </c>
      <c r="AC365" s="135">
        <v>1476.85</v>
      </c>
      <c r="AD365" s="135">
        <v>1520.3000000000002</v>
      </c>
      <c r="AE365" s="135">
        <v>1583.72</v>
      </c>
      <c r="AF365" s="135">
        <v>1671.1399999999999</v>
      </c>
      <c r="AG365" s="135">
        <v>1739.79</v>
      </c>
      <c r="AH365" s="134">
        <v>1805.36</v>
      </c>
      <c r="AI365" s="134">
        <v>1890.39</v>
      </c>
      <c r="AJ365" s="134">
        <v>1949.83</v>
      </c>
      <c r="AK365" s="134">
        <v>2038.19</v>
      </c>
      <c r="AL365" s="134">
        <v>2135</v>
      </c>
      <c r="AM365" s="121"/>
    </row>
    <row r="366" spans="1:39" ht="16" x14ac:dyDescent="0.15">
      <c r="A366" s="126" t="s">
        <v>1465</v>
      </c>
      <c r="B366" s="126" t="s">
        <v>1466</v>
      </c>
      <c r="C366" s="126" t="s">
        <v>1467</v>
      </c>
      <c r="D366" s="133" t="s">
        <v>94</v>
      </c>
      <c r="E366" s="126" t="s">
        <v>76</v>
      </c>
      <c r="F366" s="126" t="s">
        <v>1828</v>
      </c>
      <c r="G366" s="134">
        <v>606.38</v>
      </c>
      <c r="H366" s="134">
        <v>588.38</v>
      </c>
      <c r="I366" s="134">
        <v>596.25</v>
      </c>
      <c r="J366" s="134">
        <v>626.04999999999995</v>
      </c>
      <c r="K366" s="134">
        <v>654.82000000000005</v>
      </c>
      <c r="L366" s="134">
        <v>705.25</v>
      </c>
      <c r="M366" s="134">
        <v>761.94</v>
      </c>
      <c r="N366" s="134">
        <v>804.18</v>
      </c>
      <c r="O366" s="134">
        <v>856.26</v>
      </c>
      <c r="P366" s="134">
        <v>939.39</v>
      </c>
      <c r="Q366" s="134">
        <v>1100.24</v>
      </c>
      <c r="R366" s="134">
        <v>1166.93</v>
      </c>
      <c r="S366" s="134">
        <v>1222.78</v>
      </c>
      <c r="T366" s="134">
        <v>1279.3</v>
      </c>
      <c r="U366" s="135">
        <v>1338.93</v>
      </c>
      <c r="V366" s="135">
        <v>1399.23</v>
      </c>
      <c r="W366" s="135">
        <v>1450.17</v>
      </c>
      <c r="X366" s="135">
        <v>1455.17</v>
      </c>
      <c r="Y366" s="135">
        <v>1455.17</v>
      </c>
      <c r="Z366" s="135">
        <v>1455.17</v>
      </c>
      <c r="AA366" s="135">
        <v>1455.17</v>
      </c>
      <c r="AB366" s="135">
        <v>1455.17</v>
      </c>
      <c r="AC366" s="135">
        <v>1477.43</v>
      </c>
      <c r="AD366" s="135">
        <v>1527.1399999999999</v>
      </c>
      <c r="AE366" s="135">
        <v>1596.35</v>
      </c>
      <c r="AF366" s="135">
        <v>1688.92</v>
      </c>
      <c r="AG366" s="135">
        <v>1758.51</v>
      </c>
      <c r="AH366" s="134">
        <v>1827.77</v>
      </c>
      <c r="AI366" s="134">
        <v>1904.2</v>
      </c>
      <c r="AJ366" s="134">
        <v>1977.88</v>
      </c>
      <c r="AK366" s="134">
        <v>2075.94</v>
      </c>
      <c r="AL366" s="134">
        <v>2176.0100000000002</v>
      </c>
      <c r="AM366" s="121"/>
    </row>
    <row r="367" spans="1:39" ht="16" x14ac:dyDescent="0.15">
      <c r="A367" s="126" t="s">
        <v>1468</v>
      </c>
      <c r="B367" s="126" t="s">
        <v>1469</v>
      </c>
      <c r="C367" s="126" t="s">
        <v>1470</v>
      </c>
      <c r="D367" s="133" t="s">
        <v>94</v>
      </c>
      <c r="E367" s="126" t="s">
        <v>74</v>
      </c>
      <c r="F367" s="126" t="s">
        <v>56</v>
      </c>
      <c r="G367" s="134">
        <v>645.75</v>
      </c>
      <c r="H367" s="134">
        <v>689.63</v>
      </c>
      <c r="I367" s="134">
        <v>767.25</v>
      </c>
      <c r="J367" s="134">
        <v>803.48</v>
      </c>
      <c r="K367" s="134">
        <v>839.18</v>
      </c>
      <c r="L367" s="134">
        <v>871.24</v>
      </c>
      <c r="M367" s="134">
        <v>916.65</v>
      </c>
      <c r="N367" s="134">
        <v>952.78</v>
      </c>
      <c r="O367" s="134">
        <v>1018.74</v>
      </c>
      <c r="P367" s="134">
        <v>1079.28</v>
      </c>
      <c r="Q367" s="134">
        <v>1150.47</v>
      </c>
      <c r="R367" s="134">
        <v>1197.8399999999999</v>
      </c>
      <c r="S367" s="134">
        <v>1252.33</v>
      </c>
      <c r="T367" s="134">
        <v>1314.22</v>
      </c>
      <c r="U367" s="135">
        <v>1376.32</v>
      </c>
      <c r="V367" s="135">
        <v>1441.43</v>
      </c>
      <c r="W367" s="135">
        <v>1506.3</v>
      </c>
      <c r="X367" s="135">
        <v>1560.56</v>
      </c>
      <c r="Y367" s="135">
        <v>1559.96</v>
      </c>
      <c r="Z367" s="135">
        <v>1559.96</v>
      </c>
      <c r="AA367" s="135">
        <v>1604.02</v>
      </c>
      <c r="AB367" s="135">
        <v>1606.99</v>
      </c>
      <c r="AC367" s="135">
        <v>1606.99</v>
      </c>
      <c r="AD367" s="135">
        <v>1665.52</v>
      </c>
      <c r="AE367" s="135">
        <v>1744.02</v>
      </c>
      <c r="AF367" s="135">
        <v>1839.96</v>
      </c>
      <c r="AG367" s="135">
        <v>1916.9</v>
      </c>
      <c r="AH367" s="134">
        <v>1989.98</v>
      </c>
      <c r="AI367" s="134">
        <v>2059.15</v>
      </c>
      <c r="AJ367" s="134">
        <v>2142.4</v>
      </c>
      <c r="AK367" s="134">
        <v>2234.66</v>
      </c>
      <c r="AL367" s="134">
        <v>2346.64</v>
      </c>
      <c r="AM367" s="121"/>
    </row>
    <row r="368" spans="1:39" ht="17" x14ac:dyDescent="0.15">
      <c r="A368" s="126" t="s">
        <v>1471</v>
      </c>
      <c r="B368" s="126" t="s">
        <v>52</v>
      </c>
      <c r="C368" s="126" t="s">
        <v>1472</v>
      </c>
      <c r="D368" s="133" t="s">
        <v>194</v>
      </c>
      <c r="E368" s="126" t="s">
        <v>76</v>
      </c>
      <c r="F368" s="126" t="s">
        <v>58</v>
      </c>
      <c r="G368" s="134">
        <v>630</v>
      </c>
      <c r="H368" s="134">
        <v>662.63</v>
      </c>
      <c r="I368" s="134">
        <v>688.5</v>
      </c>
      <c r="J368" s="134" t="s">
        <v>52</v>
      </c>
      <c r="K368" s="134" t="s">
        <v>52</v>
      </c>
      <c r="L368" s="134" t="s">
        <v>52</v>
      </c>
      <c r="M368" s="134" t="s">
        <v>52</v>
      </c>
      <c r="N368" s="134" t="s">
        <v>52</v>
      </c>
      <c r="O368" s="134" t="s">
        <v>52</v>
      </c>
      <c r="P368" s="134" t="s">
        <v>52</v>
      </c>
      <c r="Q368" s="134" t="s">
        <v>52</v>
      </c>
      <c r="R368" s="134" t="s">
        <v>52</v>
      </c>
      <c r="S368" s="134" t="s">
        <v>52</v>
      </c>
      <c r="T368" s="134" t="s">
        <v>52</v>
      </c>
      <c r="U368" s="135" t="s">
        <v>52</v>
      </c>
      <c r="V368" s="135" t="s">
        <v>52</v>
      </c>
      <c r="W368" s="135" t="s">
        <v>52</v>
      </c>
      <c r="X368" s="135" t="s">
        <v>52</v>
      </c>
      <c r="Y368" s="135" t="s">
        <v>52</v>
      </c>
      <c r="Z368" s="135" t="s">
        <v>52</v>
      </c>
      <c r="AA368" s="135" t="s">
        <v>52</v>
      </c>
      <c r="AB368" s="135" t="s">
        <v>52</v>
      </c>
      <c r="AC368" s="135" t="s">
        <v>52</v>
      </c>
      <c r="AD368" s="135" t="s">
        <v>52</v>
      </c>
      <c r="AE368" s="135" t="s">
        <v>52</v>
      </c>
      <c r="AF368" s="135" t="s">
        <v>52</v>
      </c>
      <c r="AG368" s="135" t="s">
        <v>52</v>
      </c>
      <c r="AH368" s="134" t="s">
        <v>52</v>
      </c>
      <c r="AI368" s="134" t="s">
        <v>52</v>
      </c>
      <c r="AJ368" s="134" t="s">
        <v>52</v>
      </c>
      <c r="AK368" s="134" t="s">
        <v>52</v>
      </c>
      <c r="AL368" s="134" t="s">
        <v>52</v>
      </c>
      <c r="AM368" s="121"/>
    </row>
    <row r="369" spans="1:39" ht="16" x14ac:dyDescent="0.15">
      <c r="A369" s="126" t="s">
        <v>1473</v>
      </c>
      <c r="B369" s="126" t="s">
        <v>1474</v>
      </c>
      <c r="C369" s="126" t="s">
        <v>1475</v>
      </c>
      <c r="D369" s="133" t="s">
        <v>94</v>
      </c>
      <c r="E369" s="126" t="s">
        <v>78</v>
      </c>
      <c r="F369" s="126" t="s">
        <v>58</v>
      </c>
      <c r="G369" s="134">
        <v>630</v>
      </c>
      <c r="H369" s="134">
        <v>662.63</v>
      </c>
      <c r="I369" s="134">
        <v>688.5</v>
      </c>
      <c r="J369" s="134">
        <v>748.61</v>
      </c>
      <c r="K369" s="134">
        <v>800.58</v>
      </c>
      <c r="L369" s="134">
        <v>804.72</v>
      </c>
      <c r="M369" s="134">
        <v>852.87</v>
      </c>
      <c r="N369" s="134">
        <v>903.5</v>
      </c>
      <c r="O369" s="134">
        <v>952.9</v>
      </c>
      <c r="P369" s="134">
        <v>1019.71</v>
      </c>
      <c r="Q369" s="134">
        <v>1088.72</v>
      </c>
      <c r="R369" s="134">
        <v>1164.75</v>
      </c>
      <c r="S369" s="134">
        <v>1212.81</v>
      </c>
      <c r="T369" s="134">
        <v>1268.25</v>
      </c>
      <c r="U369" s="135">
        <v>1320.95</v>
      </c>
      <c r="V369" s="135">
        <v>1390.57</v>
      </c>
      <c r="W369" s="135">
        <v>1451.34</v>
      </c>
      <c r="X369" s="135">
        <v>1483.3</v>
      </c>
      <c r="Y369" s="135">
        <v>1483.4</v>
      </c>
      <c r="Z369" s="135">
        <v>1535.48</v>
      </c>
      <c r="AA369" s="135">
        <v>1565.44</v>
      </c>
      <c r="AB369" s="135">
        <v>1595.6</v>
      </c>
      <c r="AC369" s="135">
        <v>1626.65</v>
      </c>
      <c r="AD369" s="135">
        <v>1684.9199999999998</v>
      </c>
      <c r="AE369" s="135">
        <v>1759.1699999999998</v>
      </c>
      <c r="AF369" s="135">
        <v>1860.65</v>
      </c>
      <c r="AG369" s="135">
        <v>1932.06</v>
      </c>
      <c r="AH369" s="134">
        <v>2005.85</v>
      </c>
      <c r="AI369" s="134">
        <v>2076.29</v>
      </c>
      <c r="AJ369" s="134">
        <v>2138.36</v>
      </c>
      <c r="AK369" s="134">
        <v>2245.2199999999998</v>
      </c>
      <c r="AL369" s="134">
        <v>2352.85</v>
      </c>
      <c r="AM369" s="121"/>
    </row>
    <row r="370" spans="1:39" ht="17" x14ac:dyDescent="0.15">
      <c r="A370" s="126" t="s">
        <v>1476</v>
      </c>
      <c r="B370" s="126" t="s">
        <v>52</v>
      </c>
      <c r="C370" s="126" t="s">
        <v>1829</v>
      </c>
      <c r="D370" s="133" t="s">
        <v>194</v>
      </c>
      <c r="E370" s="126" t="s">
        <v>76</v>
      </c>
      <c r="F370" s="126" t="s">
        <v>70</v>
      </c>
      <c r="G370" s="134">
        <v>562.5</v>
      </c>
      <c r="H370" s="134">
        <v>604.13</v>
      </c>
      <c r="I370" s="134">
        <v>624.38</v>
      </c>
      <c r="J370" s="134">
        <v>644.64</v>
      </c>
      <c r="K370" s="134" t="s">
        <v>52</v>
      </c>
      <c r="L370" s="134" t="s">
        <v>52</v>
      </c>
      <c r="M370" s="134" t="s">
        <v>52</v>
      </c>
      <c r="N370" s="134" t="s">
        <v>52</v>
      </c>
      <c r="O370" s="134" t="s">
        <v>52</v>
      </c>
      <c r="P370" s="134" t="s">
        <v>52</v>
      </c>
      <c r="Q370" s="134" t="s">
        <v>52</v>
      </c>
      <c r="R370" s="134" t="s">
        <v>52</v>
      </c>
      <c r="S370" s="134" t="s">
        <v>52</v>
      </c>
      <c r="T370" s="134" t="s">
        <v>52</v>
      </c>
      <c r="U370" s="135" t="s">
        <v>52</v>
      </c>
      <c r="V370" s="135" t="s">
        <v>52</v>
      </c>
      <c r="W370" s="135" t="s">
        <v>52</v>
      </c>
      <c r="X370" s="135" t="s">
        <v>52</v>
      </c>
      <c r="Y370" s="135" t="s">
        <v>52</v>
      </c>
      <c r="Z370" s="135" t="s">
        <v>52</v>
      </c>
      <c r="AA370" s="135" t="s">
        <v>52</v>
      </c>
      <c r="AB370" s="135" t="s">
        <v>52</v>
      </c>
      <c r="AC370" s="135" t="s">
        <v>52</v>
      </c>
      <c r="AD370" s="135" t="s">
        <v>52</v>
      </c>
      <c r="AE370" s="135" t="s">
        <v>52</v>
      </c>
      <c r="AF370" s="135" t="s">
        <v>52</v>
      </c>
      <c r="AG370" s="135" t="s">
        <v>52</v>
      </c>
      <c r="AH370" s="134" t="s">
        <v>52</v>
      </c>
      <c r="AI370" s="134" t="s">
        <v>52</v>
      </c>
      <c r="AJ370" s="134" t="s">
        <v>52</v>
      </c>
      <c r="AK370" s="134" t="s">
        <v>52</v>
      </c>
      <c r="AL370" s="134" t="s">
        <v>52</v>
      </c>
      <c r="AM370" s="121"/>
    </row>
    <row r="371" spans="1:39" ht="16" x14ac:dyDescent="0.15">
      <c r="A371" s="126" t="s">
        <v>1478</v>
      </c>
      <c r="B371" s="126" t="s">
        <v>1479</v>
      </c>
      <c r="C371" s="126" t="s">
        <v>1480</v>
      </c>
      <c r="D371" s="133" t="s">
        <v>94</v>
      </c>
      <c r="E371" s="126" t="s">
        <v>78</v>
      </c>
      <c r="F371" s="126" t="s">
        <v>70</v>
      </c>
      <c r="G371" s="134">
        <v>562.5</v>
      </c>
      <c r="H371" s="134">
        <v>604.13</v>
      </c>
      <c r="I371" s="134">
        <v>624.38</v>
      </c>
      <c r="J371" s="134">
        <v>644.64</v>
      </c>
      <c r="K371" s="134">
        <v>644.64</v>
      </c>
      <c r="L371" s="134">
        <v>707.2</v>
      </c>
      <c r="M371" s="134">
        <v>750.97</v>
      </c>
      <c r="N371" s="134">
        <v>787.27</v>
      </c>
      <c r="O371" s="134">
        <v>853.05</v>
      </c>
      <c r="P371" s="134">
        <v>916.49</v>
      </c>
      <c r="Q371" s="134">
        <v>1029.1199999999999</v>
      </c>
      <c r="R371" s="134">
        <v>1092.54</v>
      </c>
      <c r="S371" s="134">
        <v>1146.1400000000001</v>
      </c>
      <c r="T371" s="134">
        <v>1202.45</v>
      </c>
      <c r="U371" s="135">
        <v>1261.57</v>
      </c>
      <c r="V371" s="135">
        <v>1298.6500000000001</v>
      </c>
      <c r="W371" s="135">
        <v>1349.92</v>
      </c>
      <c r="X371" s="135">
        <v>1388.8</v>
      </c>
      <c r="Y371" s="135">
        <v>1388.8</v>
      </c>
      <c r="Z371" s="135">
        <v>1428.71</v>
      </c>
      <c r="AA371" s="135">
        <v>1428.71</v>
      </c>
      <c r="AB371" s="135">
        <v>1428.71</v>
      </c>
      <c r="AC371" s="135">
        <v>1430.03</v>
      </c>
      <c r="AD371" s="135">
        <v>1431.4</v>
      </c>
      <c r="AE371" s="135">
        <v>1471.68</v>
      </c>
      <c r="AF371" s="135">
        <v>1533.81</v>
      </c>
      <c r="AG371" s="135">
        <v>1597.9099999999999</v>
      </c>
      <c r="AH371" s="134">
        <v>1660.04</v>
      </c>
      <c r="AI371" s="134">
        <v>1742.81</v>
      </c>
      <c r="AJ371" s="134">
        <v>1797</v>
      </c>
      <c r="AK371" s="134">
        <v>1886.16</v>
      </c>
      <c r="AL371" s="134">
        <v>1978.59</v>
      </c>
      <c r="AM371" s="121"/>
    </row>
    <row r="372" spans="1:39" ht="16" x14ac:dyDescent="0.15">
      <c r="A372" s="126" t="s">
        <v>1481</v>
      </c>
      <c r="B372" s="126" t="s">
        <v>1482</v>
      </c>
      <c r="C372" s="126" t="s">
        <v>1483</v>
      </c>
      <c r="D372" s="133" t="s">
        <v>94</v>
      </c>
      <c r="E372" s="126" t="s">
        <v>76</v>
      </c>
      <c r="F372" s="126" t="s">
        <v>70</v>
      </c>
      <c r="G372" s="134">
        <v>577.13</v>
      </c>
      <c r="H372" s="134">
        <v>599.63</v>
      </c>
      <c r="I372" s="134">
        <v>615.38</v>
      </c>
      <c r="J372" s="134">
        <v>648.9</v>
      </c>
      <c r="K372" s="134">
        <v>681.73</v>
      </c>
      <c r="L372" s="134">
        <v>733.51</v>
      </c>
      <c r="M372" s="134">
        <v>789.79</v>
      </c>
      <c r="N372" s="134">
        <v>843.78</v>
      </c>
      <c r="O372" s="134">
        <v>891.7</v>
      </c>
      <c r="P372" s="134">
        <v>998.75</v>
      </c>
      <c r="Q372" s="134">
        <v>1119.03</v>
      </c>
      <c r="R372" s="134">
        <v>1190.4100000000001</v>
      </c>
      <c r="S372" s="134">
        <v>1230.2</v>
      </c>
      <c r="T372" s="134">
        <v>1292.47</v>
      </c>
      <c r="U372" s="135">
        <v>1355.12</v>
      </c>
      <c r="V372" s="135">
        <v>1423.25</v>
      </c>
      <c r="W372" s="135">
        <v>1476.69</v>
      </c>
      <c r="X372" s="135">
        <v>1509.98</v>
      </c>
      <c r="Y372" s="135">
        <v>1509.53</v>
      </c>
      <c r="Z372" s="135">
        <v>1516.05</v>
      </c>
      <c r="AA372" s="135">
        <v>1516.29</v>
      </c>
      <c r="AB372" s="135">
        <v>1543.3</v>
      </c>
      <c r="AC372" s="135">
        <v>1572.05</v>
      </c>
      <c r="AD372" s="135">
        <v>1630.18</v>
      </c>
      <c r="AE372" s="135">
        <v>1684.92</v>
      </c>
      <c r="AF372" s="135">
        <v>1763.96</v>
      </c>
      <c r="AG372" s="135">
        <v>1859.9299999999998</v>
      </c>
      <c r="AH372" s="134">
        <v>1933.3999999999999</v>
      </c>
      <c r="AI372" s="134">
        <v>2000.76</v>
      </c>
      <c r="AJ372" s="134">
        <v>2073.84</v>
      </c>
      <c r="AK372" s="134">
        <v>2158.66</v>
      </c>
      <c r="AL372" s="134">
        <v>2263.85</v>
      </c>
      <c r="AM372" s="121"/>
    </row>
    <row r="373" spans="1:39" ht="16" x14ac:dyDescent="0.15">
      <c r="A373" s="126" t="s">
        <v>1484</v>
      </c>
      <c r="B373" s="126" t="s">
        <v>1485</v>
      </c>
      <c r="C373" s="126" t="s">
        <v>1486</v>
      </c>
      <c r="D373" s="133" t="s">
        <v>94</v>
      </c>
      <c r="E373" s="126" t="s">
        <v>76</v>
      </c>
      <c r="F373" s="126" t="s">
        <v>64</v>
      </c>
      <c r="G373" s="134">
        <v>580.5</v>
      </c>
      <c r="H373" s="134">
        <v>624.38</v>
      </c>
      <c r="I373" s="134">
        <v>634.5</v>
      </c>
      <c r="J373" s="134">
        <v>647.67999999999995</v>
      </c>
      <c r="K373" s="134">
        <v>691.35</v>
      </c>
      <c r="L373" s="134">
        <v>757.24</v>
      </c>
      <c r="M373" s="134">
        <v>817.68</v>
      </c>
      <c r="N373" s="134">
        <v>890.86</v>
      </c>
      <c r="O373" s="134">
        <v>944.26</v>
      </c>
      <c r="P373" s="134">
        <v>1030.1600000000001</v>
      </c>
      <c r="Q373" s="134">
        <v>1182.96</v>
      </c>
      <c r="R373" s="134">
        <v>1246.9000000000001</v>
      </c>
      <c r="S373" s="134">
        <v>1293.01</v>
      </c>
      <c r="T373" s="134">
        <v>1340.29</v>
      </c>
      <c r="U373" s="135">
        <v>1388.07</v>
      </c>
      <c r="V373" s="135">
        <v>1454.06</v>
      </c>
      <c r="W373" s="135">
        <v>1496.29</v>
      </c>
      <c r="X373" s="135">
        <v>1531.86</v>
      </c>
      <c r="Y373" s="135">
        <v>1535.37</v>
      </c>
      <c r="Z373" s="135">
        <v>1537.16</v>
      </c>
      <c r="AA373" s="135">
        <v>1545.52</v>
      </c>
      <c r="AB373" s="135">
        <v>1551.53</v>
      </c>
      <c r="AC373" s="135">
        <v>1554.54</v>
      </c>
      <c r="AD373" s="135">
        <v>1609.54</v>
      </c>
      <c r="AE373" s="135">
        <v>1667.41</v>
      </c>
      <c r="AF373" s="135">
        <v>1743.72</v>
      </c>
      <c r="AG373" s="135">
        <v>1840.18</v>
      </c>
      <c r="AH373" s="134">
        <v>1909.3999999999999</v>
      </c>
      <c r="AI373" s="134">
        <v>1992.93</v>
      </c>
      <c r="AJ373" s="134">
        <v>2053.77</v>
      </c>
      <c r="AK373" s="134">
        <v>2154.98</v>
      </c>
      <c r="AL373" s="134">
        <v>2260.2199999999998</v>
      </c>
      <c r="AM373" s="121"/>
    </row>
    <row r="374" spans="1:39" ht="17" x14ac:dyDescent="0.15">
      <c r="A374" s="126" t="s">
        <v>1490</v>
      </c>
      <c r="B374" s="126" t="s">
        <v>1491</v>
      </c>
      <c r="C374" s="126" t="s">
        <v>1492</v>
      </c>
      <c r="D374" s="133" t="s">
        <v>194</v>
      </c>
      <c r="E374" s="126" t="s">
        <v>76</v>
      </c>
      <c r="F374" s="126" t="s">
        <v>1828</v>
      </c>
      <c r="G374" s="134">
        <v>492.75</v>
      </c>
      <c r="H374" s="134">
        <v>544.5</v>
      </c>
      <c r="I374" s="134">
        <v>577.13</v>
      </c>
      <c r="J374" s="134">
        <v>608.39</v>
      </c>
      <c r="K374" s="134">
        <v>642.37</v>
      </c>
      <c r="L374" s="134">
        <v>697.83</v>
      </c>
      <c r="M374" s="134">
        <v>752.85</v>
      </c>
      <c r="N374" s="134">
        <v>803.86</v>
      </c>
      <c r="O374" s="134">
        <v>858.65</v>
      </c>
      <c r="P374" s="134">
        <v>965.6</v>
      </c>
      <c r="Q374" s="134">
        <v>1141.0999999999999</v>
      </c>
      <c r="R374" s="134">
        <v>1192.74</v>
      </c>
      <c r="S374" s="134">
        <v>1229.03</v>
      </c>
      <c r="T374" s="134">
        <v>1285.1600000000001</v>
      </c>
      <c r="U374" s="135">
        <v>1341.7</v>
      </c>
      <c r="V374" s="135">
        <v>1401.39</v>
      </c>
      <c r="W374" s="135">
        <v>1440.85</v>
      </c>
      <c r="X374" s="135">
        <v>1478.93</v>
      </c>
      <c r="Y374" s="135">
        <v>1481.32</v>
      </c>
      <c r="Z374" s="135">
        <v>1491.17</v>
      </c>
      <c r="AA374" s="135">
        <v>1498.06</v>
      </c>
      <c r="AB374" s="135">
        <v>1499.06</v>
      </c>
      <c r="AC374" s="135">
        <v>1502.56</v>
      </c>
      <c r="AD374" s="135">
        <v>1533.66</v>
      </c>
      <c r="AE374" s="135">
        <v>1578.56</v>
      </c>
      <c r="AF374" s="135">
        <v>1656.9599999999998</v>
      </c>
      <c r="AG374" s="135" t="s">
        <v>52</v>
      </c>
      <c r="AH374" s="134" t="s">
        <v>52</v>
      </c>
      <c r="AI374" s="134" t="s">
        <v>52</v>
      </c>
      <c r="AJ374" s="134" t="s">
        <v>52</v>
      </c>
      <c r="AK374" s="134" t="s">
        <v>52</v>
      </c>
      <c r="AL374" s="134" t="s">
        <v>52</v>
      </c>
      <c r="AM374" s="121"/>
    </row>
    <row r="375" spans="1:39" ht="16" x14ac:dyDescent="0.15">
      <c r="A375" s="126" t="s">
        <v>1496</v>
      </c>
      <c r="B375" s="126" t="s">
        <v>1497</v>
      </c>
      <c r="C375" s="126" t="s">
        <v>1498</v>
      </c>
      <c r="D375" s="133" t="s">
        <v>94</v>
      </c>
      <c r="E375" s="126" t="s">
        <v>74</v>
      </c>
      <c r="F375" s="126" t="s">
        <v>58</v>
      </c>
      <c r="G375" s="134">
        <v>600.75</v>
      </c>
      <c r="H375" s="134">
        <v>541.13</v>
      </c>
      <c r="I375" s="134">
        <v>591.75</v>
      </c>
      <c r="J375" s="134">
        <v>652.45000000000005</v>
      </c>
      <c r="K375" s="134">
        <v>704.43</v>
      </c>
      <c r="L375" s="134">
        <v>760.58</v>
      </c>
      <c r="M375" s="134">
        <v>814.9</v>
      </c>
      <c r="N375" s="134">
        <v>856.57</v>
      </c>
      <c r="O375" s="134">
        <v>911.71</v>
      </c>
      <c r="P375" s="134">
        <v>974.35</v>
      </c>
      <c r="Q375" s="134">
        <v>1049.23</v>
      </c>
      <c r="R375" s="134">
        <v>1101.0999999999999</v>
      </c>
      <c r="S375" s="134">
        <v>1153.8800000000001</v>
      </c>
      <c r="T375" s="134">
        <v>1205.3599999999999</v>
      </c>
      <c r="U375" s="135">
        <v>1247.1300000000001</v>
      </c>
      <c r="V375" s="135">
        <v>1289.3800000000001</v>
      </c>
      <c r="W375" s="135">
        <v>1326.36</v>
      </c>
      <c r="X375" s="135">
        <v>1343.46</v>
      </c>
      <c r="Y375" s="135">
        <v>1343.46</v>
      </c>
      <c r="Z375" s="135">
        <v>1343.47</v>
      </c>
      <c r="AA375" s="135">
        <v>1346.37</v>
      </c>
      <c r="AB375" s="135">
        <v>1346.38</v>
      </c>
      <c r="AC375" s="135">
        <v>1349.56</v>
      </c>
      <c r="AD375" s="135">
        <v>1403.4199999999998</v>
      </c>
      <c r="AE375" s="135">
        <v>1471.5</v>
      </c>
      <c r="AF375" s="135">
        <v>1550.47</v>
      </c>
      <c r="AG375" s="135">
        <v>1631.12</v>
      </c>
      <c r="AH375" s="134">
        <v>1691.84</v>
      </c>
      <c r="AI375" s="134">
        <v>1773.71</v>
      </c>
      <c r="AJ375" s="134">
        <v>1831.59</v>
      </c>
      <c r="AK375" s="134">
        <v>1899.13</v>
      </c>
      <c r="AL375" s="134">
        <v>1996.6</v>
      </c>
      <c r="AM375" s="121"/>
    </row>
    <row r="376" spans="1:39" ht="16" x14ac:dyDescent="0.15">
      <c r="A376" s="126" t="s">
        <v>1502</v>
      </c>
      <c r="B376" s="126" t="s">
        <v>1503</v>
      </c>
      <c r="C376" s="126" t="s">
        <v>1504</v>
      </c>
      <c r="D376" s="133" t="s">
        <v>94</v>
      </c>
      <c r="E376" s="126" t="s">
        <v>76</v>
      </c>
      <c r="F376" s="126" t="s">
        <v>66</v>
      </c>
      <c r="G376" s="134">
        <v>531</v>
      </c>
      <c r="H376" s="134">
        <v>545.63</v>
      </c>
      <c r="I376" s="134">
        <v>559.13</v>
      </c>
      <c r="J376" s="134">
        <v>591.39</v>
      </c>
      <c r="K376" s="134">
        <v>620.84</v>
      </c>
      <c r="L376" s="134">
        <v>703.17</v>
      </c>
      <c r="M376" s="134">
        <v>759.34</v>
      </c>
      <c r="N376" s="134">
        <v>803.23</v>
      </c>
      <c r="O376" s="134">
        <v>845.54</v>
      </c>
      <c r="P376" s="134">
        <v>952.73</v>
      </c>
      <c r="Q376" s="134">
        <v>1139.48</v>
      </c>
      <c r="R376" s="134">
        <v>1198.1099999999999</v>
      </c>
      <c r="S376" s="134">
        <v>1244.04</v>
      </c>
      <c r="T376" s="134">
        <v>1306.7</v>
      </c>
      <c r="U376" s="135">
        <v>1362.03</v>
      </c>
      <c r="V376" s="135">
        <v>1435.43</v>
      </c>
      <c r="W376" s="135">
        <v>1481.57</v>
      </c>
      <c r="X376" s="135">
        <v>1517.91</v>
      </c>
      <c r="Y376" s="135">
        <v>1518.03</v>
      </c>
      <c r="Z376" s="135">
        <v>1556.04</v>
      </c>
      <c r="AA376" s="135">
        <v>1587.2</v>
      </c>
      <c r="AB376" s="135">
        <v>1618.56</v>
      </c>
      <c r="AC376" s="135">
        <v>1650.71</v>
      </c>
      <c r="AD376" s="135">
        <v>1709.1100000000001</v>
      </c>
      <c r="AE376" s="135">
        <v>1782.08</v>
      </c>
      <c r="AF376" s="135">
        <v>1880.26</v>
      </c>
      <c r="AG376" s="135">
        <v>1953</v>
      </c>
      <c r="AH376" s="134">
        <v>2026.1299999999999</v>
      </c>
      <c r="AI376" s="134">
        <v>2083.6999999999998</v>
      </c>
      <c r="AJ376" s="134">
        <v>2176.7600000000002</v>
      </c>
      <c r="AK376" s="134">
        <v>2247.84</v>
      </c>
      <c r="AL376" s="134">
        <v>2356.11</v>
      </c>
      <c r="AM376" s="121"/>
    </row>
    <row r="377" spans="1:39" ht="16" x14ac:dyDescent="0.15">
      <c r="A377" s="126" t="s">
        <v>1511</v>
      </c>
      <c r="B377" s="126" t="s">
        <v>1512</v>
      </c>
      <c r="C377" s="126" t="s">
        <v>1513</v>
      </c>
      <c r="D377" s="133" t="s">
        <v>94</v>
      </c>
      <c r="E377" s="126" t="s">
        <v>227</v>
      </c>
      <c r="F377" s="126" t="s">
        <v>72</v>
      </c>
      <c r="G377" s="134">
        <v>520.88</v>
      </c>
      <c r="H377" s="134">
        <v>541.13</v>
      </c>
      <c r="I377" s="134">
        <v>572.63</v>
      </c>
      <c r="J377" s="134">
        <v>597.05999999999995</v>
      </c>
      <c r="K377" s="134">
        <v>633.51</v>
      </c>
      <c r="L377" s="134">
        <v>701.73</v>
      </c>
      <c r="M377" s="134">
        <v>748.62</v>
      </c>
      <c r="N377" s="134">
        <v>795.56</v>
      </c>
      <c r="O377" s="134">
        <v>872.64</v>
      </c>
      <c r="P377" s="134">
        <v>955.08</v>
      </c>
      <c r="Q377" s="134">
        <v>1098.54</v>
      </c>
      <c r="R377" s="134">
        <v>1180.17</v>
      </c>
      <c r="S377" s="134">
        <v>1238.49</v>
      </c>
      <c r="T377" s="134">
        <v>1310.85</v>
      </c>
      <c r="U377" s="135">
        <v>1376.19</v>
      </c>
      <c r="V377" s="135">
        <v>1418.58</v>
      </c>
      <c r="W377" s="135">
        <v>1450.71</v>
      </c>
      <c r="X377" s="135">
        <v>1450.71</v>
      </c>
      <c r="Y377" s="135">
        <v>1450.71</v>
      </c>
      <c r="Z377" s="135">
        <v>1447.61</v>
      </c>
      <c r="AA377" s="135">
        <v>1443.89</v>
      </c>
      <c r="AB377" s="135">
        <v>1439.89</v>
      </c>
      <c r="AC377" s="135">
        <v>1458.6</v>
      </c>
      <c r="AD377" s="135">
        <v>1486.03</v>
      </c>
      <c r="AE377" s="135">
        <v>1538.33</v>
      </c>
      <c r="AF377" s="135">
        <v>1602.75</v>
      </c>
      <c r="AG377" s="135">
        <v>1694.32</v>
      </c>
      <c r="AH377" s="134">
        <v>1760.69</v>
      </c>
      <c r="AI377" s="134">
        <v>1856.56</v>
      </c>
      <c r="AJ377" s="134">
        <v>1933.12</v>
      </c>
      <c r="AK377" s="134">
        <v>2048.38</v>
      </c>
      <c r="AL377" s="134">
        <v>2166.1799999999998</v>
      </c>
      <c r="AM377" s="121"/>
    </row>
    <row r="378" spans="1:39" ht="16" x14ac:dyDescent="0.15">
      <c r="A378" s="126" t="s">
        <v>1514</v>
      </c>
      <c r="B378" s="126" t="s">
        <v>1515</v>
      </c>
      <c r="C378" s="126" t="s">
        <v>1516</v>
      </c>
      <c r="D378" s="133" t="s">
        <v>94</v>
      </c>
      <c r="E378" s="126" t="s">
        <v>76</v>
      </c>
      <c r="F378" s="126" t="s">
        <v>66</v>
      </c>
      <c r="G378" s="134">
        <v>491.63</v>
      </c>
      <c r="H378" s="134">
        <v>509.63</v>
      </c>
      <c r="I378" s="134">
        <v>534.38</v>
      </c>
      <c r="J378" s="134">
        <v>564.05999999999995</v>
      </c>
      <c r="K378" s="134">
        <v>616.16</v>
      </c>
      <c r="L378" s="134">
        <v>687.23</v>
      </c>
      <c r="M378" s="134">
        <v>744.4</v>
      </c>
      <c r="N378" s="134">
        <v>803.93</v>
      </c>
      <c r="O378" s="134">
        <v>873.51</v>
      </c>
      <c r="P378" s="134">
        <v>961.56</v>
      </c>
      <c r="Q378" s="134">
        <v>1073.42</v>
      </c>
      <c r="R378" s="134">
        <v>1142.6400000000001</v>
      </c>
      <c r="S378" s="134">
        <v>1187.79</v>
      </c>
      <c r="T378" s="134">
        <v>1244.27</v>
      </c>
      <c r="U378" s="135">
        <v>1302.94</v>
      </c>
      <c r="V378" s="135">
        <v>1356.9</v>
      </c>
      <c r="W378" s="135">
        <v>1398</v>
      </c>
      <c r="X378" s="135">
        <v>1430.57</v>
      </c>
      <c r="Y378" s="135">
        <v>1430.44</v>
      </c>
      <c r="Z378" s="135">
        <v>1430.54</v>
      </c>
      <c r="AA378" s="135">
        <v>1434.69</v>
      </c>
      <c r="AB378" s="135">
        <v>1462.84</v>
      </c>
      <c r="AC378" s="135">
        <v>1489.12</v>
      </c>
      <c r="AD378" s="135">
        <v>1541.26</v>
      </c>
      <c r="AE378" s="135">
        <v>1598.48</v>
      </c>
      <c r="AF378" s="135">
        <v>1677.13</v>
      </c>
      <c r="AG378" s="135">
        <v>1773.63</v>
      </c>
      <c r="AH378" s="134">
        <v>1845.8</v>
      </c>
      <c r="AI378" s="134">
        <v>1934.83</v>
      </c>
      <c r="AJ378" s="134">
        <v>1994.95</v>
      </c>
      <c r="AK378" s="134">
        <v>2094.44</v>
      </c>
      <c r="AL378" s="134">
        <v>2196.4</v>
      </c>
      <c r="AM378" s="121"/>
    </row>
    <row r="379" spans="1:39" ht="16" x14ac:dyDescent="0.15">
      <c r="A379" s="126" t="s">
        <v>1517</v>
      </c>
      <c r="B379" s="126" t="s">
        <v>1518</v>
      </c>
      <c r="C379" s="126" t="s">
        <v>1519</v>
      </c>
      <c r="D379" s="133" t="s">
        <v>94</v>
      </c>
      <c r="E379" s="126" t="s">
        <v>78</v>
      </c>
      <c r="F379" s="126" t="s">
        <v>64</v>
      </c>
      <c r="G379" s="134">
        <v>553.5</v>
      </c>
      <c r="H379" s="134">
        <v>588.38</v>
      </c>
      <c r="I379" s="134">
        <v>608.63</v>
      </c>
      <c r="J379" s="134">
        <v>619.73</v>
      </c>
      <c r="K379" s="134">
        <v>606.35</v>
      </c>
      <c r="L379" s="134">
        <v>637</v>
      </c>
      <c r="M379" s="134">
        <v>699.21</v>
      </c>
      <c r="N379" s="134">
        <v>741.9</v>
      </c>
      <c r="O379" s="134">
        <v>793.09</v>
      </c>
      <c r="P379" s="134">
        <v>909.16</v>
      </c>
      <c r="Q379" s="134">
        <v>1048.33</v>
      </c>
      <c r="R379" s="134">
        <v>1130.5</v>
      </c>
      <c r="S379" s="134">
        <v>1170.17</v>
      </c>
      <c r="T379" s="134">
        <v>1226.08</v>
      </c>
      <c r="U379" s="135">
        <v>1271.06</v>
      </c>
      <c r="V379" s="135">
        <v>1316.95</v>
      </c>
      <c r="W379" s="135">
        <v>1366.2</v>
      </c>
      <c r="X379" s="135">
        <v>1393.64</v>
      </c>
      <c r="Y379" s="135">
        <v>1393.26</v>
      </c>
      <c r="Z379" s="135">
        <v>1392.87</v>
      </c>
      <c r="AA379" s="135">
        <v>1394.6</v>
      </c>
      <c r="AB379" s="135">
        <v>1399.25</v>
      </c>
      <c r="AC379" s="135">
        <v>1404.22</v>
      </c>
      <c r="AD379" s="135">
        <v>1460.09</v>
      </c>
      <c r="AE379" s="135">
        <v>1591.35</v>
      </c>
      <c r="AF379" s="135">
        <v>1672.41</v>
      </c>
      <c r="AG379" s="135">
        <v>1755.15</v>
      </c>
      <c r="AH379" s="134">
        <v>1827.9899999999998</v>
      </c>
      <c r="AI379" s="134">
        <v>1921.79</v>
      </c>
      <c r="AJ379" s="134">
        <v>1981.87</v>
      </c>
      <c r="AK379" s="134">
        <v>2086.1999999999998</v>
      </c>
      <c r="AL379" s="134">
        <v>2198.04</v>
      </c>
      <c r="AM379" s="121"/>
    </row>
    <row r="380" spans="1:39" ht="16" x14ac:dyDescent="0.15">
      <c r="A380" s="126" t="s">
        <v>1520</v>
      </c>
      <c r="B380" s="126" t="s">
        <v>1521</v>
      </c>
      <c r="C380" s="126" t="s">
        <v>1522</v>
      </c>
      <c r="D380" s="133" t="s">
        <v>94</v>
      </c>
      <c r="E380" s="126" t="s">
        <v>74</v>
      </c>
      <c r="F380" s="126" t="s">
        <v>56</v>
      </c>
      <c r="G380" s="134">
        <v>698.63</v>
      </c>
      <c r="H380" s="134">
        <v>687.38</v>
      </c>
      <c r="I380" s="134">
        <v>707.63</v>
      </c>
      <c r="J380" s="134">
        <v>756</v>
      </c>
      <c r="K380" s="134">
        <v>814.5</v>
      </c>
      <c r="L380" s="134">
        <v>862.2</v>
      </c>
      <c r="M380" s="134">
        <v>898.51</v>
      </c>
      <c r="N380" s="134">
        <v>938.48</v>
      </c>
      <c r="O380" s="134">
        <v>988.16</v>
      </c>
      <c r="P380" s="134">
        <v>1024.43</v>
      </c>
      <c r="Q380" s="134">
        <v>1089.5999999999999</v>
      </c>
      <c r="R380" s="134">
        <v>1124.01</v>
      </c>
      <c r="S380" s="134">
        <v>1179.6500000000001</v>
      </c>
      <c r="T380" s="134">
        <v>1214.68</v>
      </c>
      <c r="U380" s="135">
        <v>1250.67</v>
      </c>
      <c r="V380" s="135">
        <v>1287.31</v>
      </c>
      <c r="W380" s="135">
        <v>1333.05</v>
      </c>
      <c r="X380" s="135">
        <v>1366.12</v>
      </c>
      <c r="Y380" s="135">
        <v>1366.12</v>
      </c>
      <c r="Z380" s="135">
        <v>1366.12</v>
      </c>
      <c r="AA380" s="135">
        <v>1417</v>
      </c>
      <c r="AB380" s="135">
        <v>1420</v>
      </c>
      <c r="AC380" s="135">
        <v>1443.05</v>
      </c>
      <c r="AD380" s="135">
        <v>1498.4399999999998</v>
      </c>
      <c r="AE380" s="135">
        <v>1568.56</v>
      </c>
      <c r="AF380" s="135">
        <v>1655.7</v>
      </c>
      <c r="AG380" s="135">
        <v>1745.06</v>
      </c>
      <c r="AH380" s="134">
        <v>1827.68</v>
      </c>
      <c r="AI380" s="134">
        <v>1913.94</v>
      </c>
      <c r="AJ380" s="134">
        <v>1983.9</v>
      </c>
      <c r="AK380" s="134">
        <v>2086.33</v>
      </c>
      <c r="AL380" s="134">
        <v>2190.9299999999998</v>
      </c>
      <c r="AM380" s="121"/>
    </row>
    <row r="381" spans="1:39" ht="16" x14ac:dyDescent="0.15">
      <c r="A381" s="126" t="s">
        <v>1523</v>
      </c>
      <c r="B381" s="126" t="s">
        <v>1524</v>
      </c>
      <c r="C381" s="126" t="s">
        <v>1525</v>
      </c>
      <c r="D381" s="133" t="s">
        <v>94</v>
      </c>
      <c r="E381" s="126" t="s">
        <v>76</v>
      </c>
      <c r="F381" s="126" t="s">
        <v>70</v>
      </c>
      <c r="G381" s="134">
        <v>507.38</v>
      </c>
      <c r="H381" s="134">
        <v>536.63</v>
      </c>
      <c r="I381" s="134">
        <v>551.25</v>
      </c>
      <c r="J381" s="134">
        <v>571.52</v>
      </c>
      <c r="K381" s="134">
        <v>606.96</v>
      </c>
      <c r="L381" s="134">
        <v>676.5</v>
      </c>
      <c r="M381" s="134">
        <v>736.01</v>
      </c>
      <c r="N381" s="134">
        <v>779.39</v>
      </c>
      <c r="O381" s="134">
        <v>852.81</v>
      </c>
      <c r="P381" s="134">
        <v>912.03</v>
      </c>
      <c r="Q381" s="134">
        <v>1050.52</v>
      </c>
      <c r="R381" s="134">
        <v>1128.5899999999999</v>
      </c>
      <c r="S381" s="134">
        <v>1180.92</v>
      </c>
      <c r="T381" s="134">
        <v>1239.3599999999999</v>
      </c>
      <c r="U381" s="135">
        <v>1300.74</v>
      </c>
      <c r="V381" s="135">
        <v>1354.12</v>
      </c>
      <c r="W381" s="135">
        <v>1393.6</v>
      </c>
      <c r="X381" s="135">
        <v>1423.61</v>
      </c>
      <c r="Y381" s="135">
        <v>1423.61</v>
      </c>
      <c r="Z381" s="135">
        <v>1423.61</v>
      </c>
      <c r="AA381" s="135">
        <v>1425</v>
      </c>
      <c r="AB381" s="135">
        <v>1428</v>
      </c>
      <c r="AC381" s="135">
        <v>1452.45</v>
      </c>
      <c r="AD381" s="135">
        <v>1498.3400000000001</v>
      </c>
      <c r="AE381" s="135">
        <v>1562.01</v>
      </c>
      <c r="AF381" s="135">
        <v>1648.36</v>
      </c>
      <c r="AG381" s="135">
        <v>1715.4099999999999</v>
      </c>
      <c r="AH381" s="134">
        <v>1780.17</v>
      </c>
      <c r="AI381" s="134">
        <v>1864.86</v>
      </c>
      <c r="AJ381" s="134">
        <v>1922.11</v>
      </c>
      <c r="AK381" s="134">
        <v>2012.94</v>
      </c>
      <c r="AL381" s="134">
        <v>2107.6799999999998</v>
      </c>
      <c r="AM381" s="121"/>
    </row>
    <row r="382" spans="1:39" ht="16" x14ac:dyDescent="0.15">
      <c r="A382" s="126" t="s">
        <v>1526</v>
      </c>
      <c r="B382" s="126" t="s">
        <v>1527</v>
      </c>
      <c r="C382" s="126" t="s">
        <v>1528</v>
      </c>
      <c r="D382" s="133" t="s">
        <v>94</v>
      </c>
      <c r="E382" s="126" t="s">
        <v>76</v>
      </c>
      <c r="F382" s="126" t="s">
        <v>66</v>
      </c>
      <c r="G382" s="134">
        <v>545.63</v>
      </c>
      <c r="H382" s="134">
        <v>549</v>
      </c>
      <c r="I382" s="134">
        <v>558</v>
      </c>
      <c r="J382" s="134">
        <v>597.14</v>
      </c>
      <c r="K382" s="134">
        <v>633.58000000000004</v>
      </c>
      <c r="L382" s="134">
        <v>712.62</v>
      </c>
      <c r="M382" s="134">
        <v>771.55</v>
      </c>
      <c r="N382" s="134">
        <v>812.88</v>
      </c>
      <c r="O382" s="134">
        <v>856.18</v>
      </c>
      <c r="P382" s="134">
        <v>955.09</v>
      </c>
      <c r="Q382" s="134">
        <v>1141.31</v>
      </c>
      <c r="R382" s="134">
        <v>1198.27</v>
      </c>
      <c r="S382" s="134">
        <v>1244.6600000000001</v>
      </c>
      <c r="T382" s="134">
        <v>1308.05</v>
      </c>
      <c r="U382" s="135">
        <v>1365.75</v>
      </c>
      <c r="V382" s="135">
        <v>1437.78</v>
      </c>
      <c r="W382" s="135">
        <v>1483.88</v>
      </c>
      <c r="X382" s="135">
        <v>1521.3</v>
      </c>
      <c r="Y382" s="135">
        <v>1523.19</v>
      </c>
      <c r="Z382" s="135">
        <v>1563.19</v>
      </c>
      <c r="AA382" s="135">
        <v>1591.56</v>
      </c>
      <c r="AB382" s="135">
        <v>1620.38</v>
      </c>
      <c r="AC382" s="135">
        <v>1648.55</v>
      </c>
      <c r="AD382" s="135">
        <v>1708.46</v>
      </c>
      <c r="AE382" s="135">
        <v>1782.05</v>
      </c>
      <c r="AF382" s="135">
        <v>1880.2299999999998</v>
      </c>
      <c r="AG382" s="135">
        <v>1954.54</v>
      </c>
      <c r="AH382" s="134">
        <v>2027.98</v>
      </c>
      <c r="AI382" s="134">
        <v>2087.5</v>
      </c>
      <c r="AJ382" s="134">
        <v>2180.61</v>
      </c>
      <c r="AK382" s="134">
        <v>2252.48</v>
      </c>
      <c r="AL382" s="134">
        <v>2358.64</v>
      </c>
      <c r="AM382" s="121"/>
    </row>
    <row r="383" spans="1:39" ht="17" x14ac:dyDescent="0.15">
      <c r="A383" s="126" t="s">
        <v>1529</v>
      </c>
      <c r="B383" s="126" t="s">
        <v>1530</v>
      </c>
      <c r="C383" s="126" t="s">
        <v>1531</v>
      </c>
      <c r="D383" s="133" t="s">
        <v>194</v>
      </c>
      <c r="E383" s="126" t="s">
        <v>76</v>
      </c>
      <c r="F383" s="126" t="s">
        <v>64</v>
      </c>
      <c r="G383" s="134">
        <v>496.13</v>
      </c>
      <c r="H383" s="134">
        <v>517.5</v>
      </c>
      <c r="I383" s="134">
        <v>537.75</v>
      </c>
      <c r="J383" s="134">
        <v>602.17999999999995</v>
      </c>
      <c r="K383" s="134">
        <v>633.29999999999995</v>
      </c>
      <c r="L383" s="134">
        <v>702.04</v>
      </c>
      <c r="M383" s="134">
        <v>752.34</v>
      </c>
      <c r="N383" s="134">
        <v>801.92</v>
      </c>
      <c r="O383" s="134">
        <v>856.8</v>
      </c>
      <c r="P383" s="134">
        <v>965.17</v>
      </c>
      <c r="Q383" s="134">
        <v>1087.54</v>
      </c>
      <c r="R383" s="134">
        <v>1157.57</v>
      </c>
      <c r="S383" s="134">
        <v>1201.06</v>
      </c>
      <c r="T383" s="134">
        <v>1258.52</v>
      </c>
      <c r="U383" s="135">
        <v>1311.75</v>
      </c>
      <c r="V383" s="135">
        <v>1362.68</v>
      </c>
      <c r="W383" s="135">
        <v>1400.36</v>
      </c>
      <c r="X383" s="135">
        <v>1413.9</v>
      </c>
      <c r="Y383" s="135">
        <v>1414.73</v>
      </c>
      <c r="Z383" s="135">
        <v>1417.29</v>
      </c>
      <c r="AA383" s="135">
        <v>1419.87</v>
      </c>
      <c r="AB383" s="135">
        <v>1427.93</v>
      </c>
      <c r="AC383" s="135">
        <v>1433.36</v>
      </c>
      <c r="AD383" s="135">
        <v>1502.0000000000002</v>
      </c>
      <c r="AE383" s="135">
        <v>1556.55</v>
      </c>
      <c r="AF383" s="135">
        <v>1644.34</v>
      </c>
      <c r="AG383" s="135" t="s">
        <v>52</v>
      </c>
      <c r="AH383" s="134" t="s">
        <v>52</v>
      </c>
      <c r="AI383" s="134" t="s">
        <v>52</v>
      </c>
      <c r="AJ383" s="134" t="s">
        <v>52</v>
      </c>
      <c r="AK383" s="134" t="s">
        <v>52</v>
      </c>
      <c r="AL383" s="134" t="s">
        <v>52</v>
      </c>
      <c r="AM383" s="121"/>
    </row>
    <row r="384" spans="1:39" ht="17" x14ac:dyDescent="0.15">
      <c r="A384" s="126" t="s">
        <v>1532</v>
      </c>
      <c r="B384" s="126" t="s">
        <v>1533</v>
      </c>
      <c r="C384" s="126" t="s">
        <v>1534</v>
      </c>
      <c r="D384" s="133" t="s">
        <v>194</v>
      </c>
      <c r="E384" s="126" t="s">
        <v>76</v>
      </c>
      <c r="F384" s="126" t="s">
        <v>58</v>
      </c>
      <c r="G384" s="134">
        <v>572.63</v>
      </c>
      <c r="H384" s="134">
        <v>560.25</v>
      </c>
      <c r="I384" s="134">
        <v>628.88</v>
      </c>
      <c r="J384" s="134">
        <v>655.91</v>
      </c>
      <c r="K384" s="134">
        <v>730.81</v>
      </c>
      <c r="L384" s="134">
        <v>808.76</v>
      </c>
      <c r="M384" s="134">
        <v>844.68</v>
      </c>
      <c r="N384" s="134">
        <v>886.71</v>
      </c>
      <c r="O384" s="134">
        <v>927.65</v>
      </c>
      <c r="P384" s="134">
        <v>1058.67</v>
      </c>
      <c r="Q384" s="134">
        <v>1159.26</v>
      </c>
      <c r="R384" s="134">
        <v>1242.48</v>
      </c>
      <c r="S384" s="134">
        <v>1297.94</v>
      </c>
      <c r="T384" s="134">
        <v>1354.96</v>
      </c>
      <c r="U384" s="135">
        <v>1433.32</v>
      </c>
      <c r="V384" s="135">
        <v>1476.13</v>
      </c>
      <c r="W384" s="135" t="s">
        <v>52</v>
      </c>
      <c r="X384" s="135" t="s">
        <v>52</v>
      </c>
      <c r="Y384" s="135" t="s">
        <v>52</v>
      </c>
      <c r="Z384" s="135" t="s">
        <v>52</v>
      </c>
      <c r="AA384" s="135" t="s">
        <v>52</v>
      </c>
      <c r="AB384" s="135" t="s">
        <v>52</v>
      </c>
      <c r="AC384" s="135" t="s">
        <v>52</v>
      </c>
      <c r="AD384" s="135" t="s">
        <v>52</v>
      </c>
      <c r="AE384" s="135" t="s">
        <v>52</v>
      </c>
      <c r="AF384" s="135" t="s">
        <v>52</v>
      </c>
      <c r="AG384" s="135" t="s">
        <v>52</v>
      </c>
      <c r="AH384" s="134" t="s">
        <v>52</v>
      </c>
      <c r="AI384" s="134" t="s">
        <v>52</v>
      </c>
      <c r="AJ384" s="134" t="s">
        <v>52</v>
      </c>
      <c r="AK384" s="134" t="s">
        <v>52</v>
      </c>
      <c r="AL384" s="134" t="s">
        <v>52</v>
      </c>
      <c r="AM384" s="121"/>
    </row>
    <row r="385" spans="1:39" ht="16" x14ac:dyDescent="0.15">
      <c r="A385" s="126" t="s">
        <v>1538</v>
      </c>
      <c r="B385" s="126" t="s">
        <v>1539</v>
      </c>
      <c r="C385" s="126" t="s">
        <v>1540</v>
      </c>
      <c r="D385" s="133" t="s">
        <v>94</v>
      </c>
      <c r="E385" s="126" t="s">
        <v>76</v>
      </c>
      <c r="F385" s="126" t="s">
        <v>64</v>
      </c>
      <c r="G385" s="134">
        <v>553.5</v>
      </c>
      <c r="H385" s="134">
        <v>583.88</v>
      </c>
      <c r="I385" s="134">
        <v>572.63</v>
      </c>
      <c r="J385" s="134">
        <v>588.63</v>
      </c>
      <c r="K385" s="134">
        <v>627.86</v>
      </c>
      <c r="L385" s="134">
        <v>725.47</v>
      </c>
      <c r="M385" s="134">
        <v>782.79</v>
      </c>
      <c r="N385" s="134">
        <v>828.33</v>
      </c>
      <c r="O385" s="134">
        <v>886.46</v>
      </c>
      <c r="P385" s="134">
        <v>976.41</v>
      </c>
      <c r="Q385" s="134">
        <v>1155.92</v>
      </c>
      <c r="R385" s="134">
        <v>1221.68</v>
      </c>
      <c r="S385" s="134">
        <v>1263.99</v>
      </c>
      <c r="T385" s="134">
        <v>1322.28</v>
      </c>
      <c r="U385" s="135">
        <v>1383.14</v>
      </c>
      <c r="V385" s="135">
        <v>1447.85</v>
      </c>
      <c r="W385" s="135">
        <v>1497.84</v>
      </c>
      <c r="X385" s="135">
        <v>1539.11</v>
      </c>
      <c r="Y385" s="135">
        <v>1540</v>
      </c>
      <c r="Z385" s="135">
        <v>1547.23</v>
      </c>
      <c r="AA385" s="135">
        <v>1554.48</v>
      </c>
      <c r="AB385" s="135">
        <v>1583.14</v>
      </c>
      <c r="AC385" s="135">
        <v>1612.73</v>
      </c>
      <c r="AD385" s="135">
        <v>1675.4899999999998</v>
      </c>
      <c r="AE385" s="135">
        <v>1749.02</v>
      </c>
      <c r="AF385" s="135">
        <v>1834.97</v>
      </c>
      <c r="AG385" s="135">
        <v>1922.9399999999998</v>
      </c>
      <c r="AH385" s="134">
        <v>2000.95</v>
      </c>
      <c r="AI385" s="134">
        <v>2099.4699999999998</v>
      </c>
      <c r="AJ385" s="134">
        <v>2166.84</v>
      </c>
      <c r="AK385" s="134">
        <v>2279.3000000000002</v>
      </c>
      <c r="AL385" s="134">
        <v>2394.6999999999998</v>
      </c>
      <c r="AM385" s="121"/>
    </row>
    <row r="386" spans="1:39" ht="16" x14ac:dyDescent="0.15">
      <c r="A386" s="126" t="s">
        <v>1541</v>
      </c>
      <c r="B386" s="126" t="s">
        <v>1542</v>
      </c>
      <c r="C386" s="126" t="s">
        <v>1543</v>
      </c>
      <c r="D386" s="133" t="s">
        <v>94</v>
      </c>
      <c r="E386" s="126" t="s">
        <v>78</v>
      </c>
      <c r="F386" s="126" t="s">
        <v>70</v>
      </c>
      <c r="G386" s="134" t="s">
        <v>52</v>
      </c>
      <c r="H386" s="134" t="s">
        <v>52</v>
      </c>
      <c r="I386" s="134" t="s">
        <v>52</v>
      </c>
      <c r="J386" s="134" t="s">
        <v>52</v>
      </c>
      <c r="K386" s="134" t="s">
        <v>52</v>
      </c>
      <c r="L386" s="134">
        <v>691.16</v>
      </c>
      <c r="M386" s="134">
        <v>757</v>
      </c>
      <c r="N386" s="134">
        <v>798.48</v>
      </c>
      <c r="O386" s="134">
        <v>899.89</v>
      </c>
      <c r="P386" s="134">
        <v>989.56</v>
      </c>
      <c r="Q386" s="134">
        <v>1046.82</v>
      </c>
      <c r="R386" s="134">
        <v>1143.9000000000001</v>
      </c>
      <c r="S386" s="134">
        <v>1195.82</v>
      </c>
      <c r="T386" s="134">
        <v>1252.55</v>
      </c>
      <c r="U386" s="135">
        <v>1295.6300000000001</v>
      </c>
      <c r="V386" s="135">
        <v>1351.64</v>
      </c>
      <c r="W386" s="135">
        <v>1390.71</v>
      </c>
      <c r="X386" s="135">
        <v>1418.92</v>
      </c>
      <c r="Y386" s="135">
        <v>1418.6</v>
      </c>
      <c r="Z386" s="135">
        <v>1451.17</v>
      </c>
      <c r="AA386" s="135">
        <v>1477.23</v>
      </c>
      <c r="AB386" s="135">
        <v>1485.6</v>
      </c>
      <c r="AC386" s="135">
        <v>1491.84</v>
      </c>
      <c r="AD386" s="135">
        <v>1542.1299999999999</v>
      </c>
      <c r="AE386" s="135">
        <v>1588.57</v>
      </c>
      <c r="AF386" s="135">
        <v>1639.7299999999998</v>
      </c>
      <c r="AG386" s="135">
        <v>1703.97</v>
      </c>
      <c r="AH386" s="134">
        <v>1773.17</v>
      </c>
      <c r="AI386" s="134">
        <v>1861.54</v>
      </c>
      <c r="AJ386" s="134">
        <v>1886.64</v>
      </c>
      <c r="AK386" s="134">
        <v>1935.6</v>
      </c>
      <c r="AL386" s="134">
        <v>2037.49</v>
      </c>
      <c r="AM386" s="121"/>
    </row>
    <row r="387" spans="1:39" ht="16" x14ac:dyDescent="0.15">
      <c r="A387" s="126" t="s">
        <v>1544</v>
      </c>
      <c r="B387" s="126" t="s">
        <v>1545</v>
      </c>
      <c r="C387" s="126" t="s">
        <v>1546</v>
      </c>
      <c r="D387" s="133" t="s">
        <v>94</v>
      </c>
      <c r="E387" s="126" t="s">
        <v>76</v>
      </c>
      <c r="F387" s="126" t="s">
        <v>1828</v>
      </c>
      <c r="G387" s="134">
        <v>531</v>
      </c>
      <c r="H387" s="134">
        <v>536.63</v>
      </c>
      <c r="I387" s="134">
        <v>564.75</v>
      </c>
      <c r="J387" s="134">
        <v>596.79999999999995</v>
      </c>
      <c r="K387" s="134">
        <v>634.57000000000005</v>
      </c>
      <c r="L387" s="134">
        <v>722.28</v>
      </c>
      <c r="M387" s="134">
        <v>769.4</v>
      </c>
      <c r="N387" s="134">
        <v>825.42</v>
      </c>
      <c r="O387" s="134">
        <v>885.12</v>
      </c>
      <c r="P387" s="134">
        <v>970.43</v>
      </c>
      <c r="Q387" s="134">
        <v>1118.33</v>
      </c>
      <c r="R387" s="134">
        <v>1188.51</v>
      </c>
      <c r="S387" s="134">
        <v>1226.5</v>
      </c>
      <c r="T387" s="134">
        <v>1285.71</v>
      </c>
      <c r="U387" s="135">
        <v>1344.09</v>
      </c>
      <c r="V387" s="135">
        <v>1402.83</v>
      </c>
      <c r="W387" s="135">
        <v>1436.47</v>
      </c>
      <c r="X387" s="135">
        <v>1462.85</v>
      </c>
      <c r="Y387" s="135">
        <v>1462.2</v>
      </c>
      <c r="Z387" s="135">
        <v>1467.28</v>
      </c>
      <c r="AA387" s="135">
        <v>1472.59</v>
      </c>
      <c r="AB387" s="135">
        <v>1475.62</v>
      </c>
      <c r="AC387" s="135">
        <v>1478.66</v>
      </c>
      <c r="AD387" s="135">
        <v>1534.6000000000001</v>
      </c>
      <c r="AE387" s="135">
        <v>1582.3</v>
      </c>
      <c r="AF387" s="135">
        <v>1660.1100000000001</v>
      </c>
      <c r="AG387" s="135">
        <v>1742.9800000000002</v>
      </c>
      <c r="AH387" s="134">
        <v>1808.5400000000002</v>
      </c>
      <c r="AI387" s="134">
        <v>1844.34</v>
      </c>
      <c r="AJ387" s="134">
        <v>1923.17</v>
      </c>
      <c r="AK387" s="134">
        <v>1998.6</v>
      </c>
      <c r="AL387" s="134">
        <v>2094.2800000000002</v>
      </c>
      <c r="AM387" s="121"/>
    </row>
    <row r="388" spans="1:39" ht="16" x14ac:dyDescent="0.15">
      <c r="A388" s="126" t="s">
        <v>1547</v>
      </c>
      <c r="B388" s="126" t="s">
        <v>1548</v>
      </c>
      <c r="C388" s="126" t="s">
        <v>1549</v>
      </c>
      <c r="D388" s="133" t="s">
        <v>94</v>
      </c>
      <c r="E388" s="126" t="s">
        <v>76</v>
      </c>
      <c r="F388" s="126" t="s">
        <v>66</v>
      </c>
      <c r="G388" s="134">
        <v>444.38</v>
      </c>
      <c r="H388" s="134">
        <v>492.75</v>
      </c>
      <c r="I388" s="134">
        <v>551.25</v>
      </c>
      <c r="J388" s="134">
        <v>573.61</v>
      </c>
      <c r="K388" s="134">
        <v>636.91999999999996</v>
      </c>
      <c r="L388" s="134">
        <v>696.74</v>
      </c>
      <c r="M388" s="134">
        <v>755.56</v>
      </c>
      <c r="N388" s="134">
        <v>794.55</v>
      </c>
      <c r="O388" s="134">
        <v>837</v>
      </c>
      <c r="P388" s="134">
        <v>914.34</v>
      </c>
      <c r="Q388" s="134">
        <v>1052.3499999999999</v>
      </c>
      <c r="R388" s="134">
        <v>1118.56</v>
      </c>
      <c r="S388" s="134">
        <v>1158</v>
      </c>
      <c r="T388" s="134">
        <v>1211.8</v>
      </c>
      <c r="U388" s="135">
        <v>1270.47</v>
      </c>
      <c r="V388" s="135">
        <v>1332.15</v>
      </c>
      <c r="W388" s="135">
        <v>1366.02</v>
      </c>
      <c r="X388" s="135">
        <v>1397.62</v>
      </c>
      <c r="Y388" s="135">
        <v>1397.14</v>
      </c>
      <c r="Z388" s="135">
        <v>1397.27</v>
      </c>
      <c r="AA388" s="135">
        <v>1407.52</v>
      </c>
      <c r="AB388" s="135">
        <v>1411.43</v>
      </c>
      <c r="AC388" s="135">
        <v>1415.1</v>
      </c>
      <c r="AD388" s="135">
        <v>1469.1699999999998</v>
      </c>
      <c r="AE388" s="135">
        <v>1534.6599999999999</v>
      </c>
      <c r="AF388" s="135">
        <v>1623.1200000000001</v>
      </c>
      <c r="AG388" s="135">
        <v>1687.1599999999999</v>
      </c>
      <c r="AH388" s="134">
        <v>1754.56</v>
      </c>
      <c r="AI388" s="134">
        <v>1837.92</v>
      </c>
      <c r="AJ388" s="134">
        <v>1899.27</v>
      </c>
      <c r="AK388" s="134">
        <v>1995.82</v>
      </c>
      <c r="AL388" s="134">
        <v>2089.08</v>
      </c>
      <c r="AM388" s="121"/>
    </row>
    <row r="389" spans="1:39" ht="16" x14ac:dyDescent="0.15">
      <c r="A389" s="126" t="s">
        <v>1550</v>
      </c>
      <c r="B389" s="126" t="s">
        <v>1551</v>
      </c>
      <c r="C389" s="126" t="s">
        <v>1552</v>
      </c>
      <c r="D389" s="133" t="s">
        <v>94</v>
      </c>
      <c r="E389" s="126" t="s">
        <v>76</v>
      </c>
      <c r="F389" s="126" t="s">
        <v>64</v>
      </c>
      <c r="G389" s="134">
        <v>419.63</v>
      </c>
      <c r="H389" s="134">
        <v>447.75</v>
      </c>
      <c r="I389" s="134">
        <v>506.25</v>
      </c>
      <c r="J389" s="134">
        <v>519.65</v>
      </c>
      <c r="K389" s="134">
        <v>571.89</v>
      </c>
      <c r="L389" s="134">
        <v>648.26</v>
      </c>
      <c r="M389" s="134">
        <v>725.93</v>
      </c>
      <c r="N389" s="134">
        <v>796.83</v>
      </c>
      <c r="O389" s="134">
        <v>851.79</v>
      </c>
      <c r="P389" s="134">
        <v>941.36</v>
      </c>
      <c r="Q389" s="134">
        <v>1088.8599999999999</v>
      </c>
      <c r="R389" s="134">
        <v>1150.17</v>
      </c>
      <c r="S389" s="134">
        <v>1195.8900000000001</v>
      </c>
      <c r="T389" s="134">
        <v>1240.9100000000001</v>
      </c>
      <c r="U389" s="135">
        <v>1288.3800000000001</v>
      </c>
      <c r="V389" s="135">
        <v>1353.93</v>
      </c>
      <c r="W389" s="135">
        <v>1395.88</v>
      </c>
      <c r="X389" s="135">
        <v>1431.18</v>
      </c>
      <c r="Y389" s="135">
        <v>1433.74</v>
      </c>
      <c r="Z389" s="135">
        <v>1435.99</v>
      </c>
      <c r="AA389" s="135">
        <v>1442.54</v>
      </c>
      <c r="AB389" s="135">
        <v>1448.2</v>
      </c>
      <c r="AC389" s="135">
        <v>1451.5</v>
      </c>
      <c r="AD389" s="135">
        <v>1502.19</v>
      </c>
      <c r="AE389" s="135">
        <v>1558.71</v>
      </c>
      <c r="AF389" s="135">
        <v>1630.3100000000002</v>
      </c>
      <c r="AG389" s="135">
        <v>1723.48</v>
      </c>
      <c r="AH389" s="134">
        <v>1787.6299999999999</v>
      </c>
      <c r="AI389" s="134">
        <v>1871.99</v>
      </c>
      <c r="AJ389" s="134">
        <v>1933.75</v>
      </c>
      <c r="AK389" s="134">
        <v>2028.92</v>
      </c>
      <c r="AL389" s="134">
        <v>2126.12</v>
      </c>
      <c r="AM389" s="121"/>
    </row>
    <row r="390" spans="1:39" ht="17" x14ac:dyDescent="0.15">
      <c r="A390" s="126" t="s">
        <v>1556</v>
      </c>
      <c r="B390" s="126" t="s">
        <v>52</v>
      </c>
      <c r="C390" s="126" t="s">
        <v>1557</v>
      </c>
      <c r="D390" s="133" t="s">
        <v>194</v>
      </c>
      <c r="E390" s="126" t="s">
        <v>76</v>
      </c>
      <c r="F390" s="126" t="s">
        <v>64</v>
      </c>
      <c r="G390" s="134">
        <v>553.5</v>
      </c>
      <c r="H390" s="134">
        <v>588.38</v>
      </c>
      <c r="I390" s="134">
        <v>608.63</v>
      </c>
      <c r="J390" s="134">
        <v>619.73</v>
      </c>
      <c r="K390" s="134" t="s">
        <v>52</v>
      </c>
      <c r="L390" s="134" t="s">
        <v>52</v>
      </c>
      <c r="M390" s="134" t="s">
        <v>52</v>
      </c>
      <c r="N390" s="134" t="s">
        <v>52</v>
      </c>
      <c r="O390" s="134" t="s">
        <v>52</v>
      </c>
      <c r="P390" s="134" t="s">
        <v>52</v>
      </c>
      <c r="Q390" s="134" t="s">
        <v>52</v>
      </c>
      <c r="R390" s="134" t="s">
        <v>52</v>
      </c>
      <c r="S390" s="134" t="s">
        <v>52</v>
      </c>
      <c r="T390" s="134" t="s">
        <v>52</v>
      </c>
      <c r="U390" s="135" t="s">
        <v>52</v>
      </c>
      <c r="V390" s="135" t="s">
        <v>52</v>
      </c>
      <c r="W390" s="135" t="s">
        <v>52</v>
      </c>
      <c r="X390" s="135" t="s">
        <v>52</v>
      </c>
      <c r="Y390" s="135" t="s">
        <v>52</v>
      </c>
      <c r="Z390" s="135" t="s">
        <v>52</v>
      </c>
      <c r="AA390" s="135" t="s">
        <v>52</v>
      </c>
      <c r="AB390" s="135" t="s">
        <v>52</v>
      </c>
      <c r="AC390" s="135" t="s">
        <v>52</v>
      </c>
      <c r="AD390" s="135" t="s">
        <v>52</v>
      </c>
      <c r="AE390" s="135" t="s">
        <v>52</v>
      </c>
      <c r="AF390" s="135" t="s">
        <v>52</v>
      </c>
      <c r="AG390" s="135" t="s">
        <v>52</v>
      </c>
      <c r="AH390" s="134" t="s">
        <v>52</v>
      </c>
      <c r="AI390" s="134" t="s">
        <v>52</v>
      </c>
      <c r="AJ390" s="134" t="s">
        <v>52</v>
      </c>
      <c r="AK390" s="134" t="s">
        <v>52</v>
      </c>
      <c r="AL390" s="134" t="s">
        <v>52</v>
      </c>
      <c r="AM390" s="121"/>
    </row>
    <row r="391" spans="1:39" ht="16" x14ac:dyDescent="0.15">
      <c r="A391" s="126" t="s">
        <v>1558</v>
      </c>
      <c r="B391" s="126" t="s">
        <v>1559</v>
      </c>
      <c r="C391" s="126" t="s">
        <v>1560</v>
      </c>
      <c r="D391" s="133" t="s">
        <v>94</v>
      </c>
      <c r="E391" s="126" t="s">
        <v>76</v>
      </c>
      <c r="F391" s="126" t="s">
        <v>66</v>
      </c>
      <c r="G391" s="134">
        <v>528.75</v>
      </c>
      <c r="H391" s="134">
        <v>583.88</v>
      </c>
      <c r="I391" s="134">
        <v>612</v>
      </c>
      <c r="J391" s="134">
        <v>639.57000000000005</v>
      </c>
      <c r="K391" s="134">
        <v>653.39</v>
      </c>
      <c r="L391" s="134">
        <v>717.37</v>
      </c>
      <c r="M391" s="134">
        <v>776.13</v>
      </c>
      <c r="N391" s="134">
        <v>841.03</v>
      </c>
      <c r="O391" s="134">
        <v>891.87</v>
      </c>
      <c r="P391" s="134">
        <v>983.83</v>
      </c>
      <c r="Q391" s="134">
        <v>1106.6400000000001</v>
      </c>
      <c r="R391" s="134">
        <v>1181.6600000000001</v>
      </c>
      <c r="S391" s="134">
        <v>1228.04</v>
      </c>
      <c r="T391" s="134">
        <v>1285.49</v>
      </c>
      <c r="U391" s="135">
        <v>1347.54</v>
      </c>
      <c r="V391" s="135">
        <v>1402.39</v>
      </c>
      <c r="W391" s="135">
        <v>1445.49</v>
      </c>
      <c r="X391" s="135">
        <v>1480.61</v>
      </c>
      <c r="Y391" s="135">
        <v>1480.21</v>
      </c>
      <c r="Z391" s="135">
        <v>1481.59</v>
      </c>
      <c r="AA391" s="135">
        <v>1485.54</v>
      </c>
      <c r="AB391" s="135">
        <v>1512.13</v>
      </c>
      <c r="AC391" s="135">
        <v>1539.12</v>
      </c>
      <c r="AD391" s="135">
        <v>1600.79</v>
      </c>
      <c r="AE391" s="135">
        <v>1662.07</v>
      </c>
      <c r="AF391" s="135">
        <v>1749.24</v>
      </c>
      <c r="AG391" s="135">
        <v>1845.72</v>
      </c>
      <c r="AH391" s="134">
        <v>1920.5</v>
      </c>
      <c r="AI391" s="134">
        <v>2009.54</v>
      </c>
      <c r="AJ391" s="134">
        <v>2070.35</v>
      </c>
      <c r="AK391" s="134">
        <v>2173.17</v>
      </c>
      <c r="AL391" s="134">
        <v>2276.4499999999998</v>
      </c>
      <c r="AM391" s="121"/>
    </row>
    <row r="392" spans="1:39" ht="17" x14ac:dyDescent="0.15">
      <c r="A392" s="126" t="s">
        <v>1561</v>
      </c>
      <c r="B392" s="126" t="s">
        <v>52</v>
      </c>
      <c r="C392" s="126" t="s">
        <v>1562</v>
      </c>
      <c r="D392" s="133" t="s">
        <v>194</v>
      </c>
      <c r="E392" s="126" t="s">
        <v>76</v>
      </c>
      <c r="F392" s="126" t="s">
        <v>70</v>
      </c>
      <c r="G392" s="134">
        <v>644.63</v>
      </c>
      <c r="H392" s="134">
        <v>642.38</v>
      </c>
      <c r="I392" s="134">
        <v>702</v>
      </c>
      <c r="J392" s="134">
        <v>672.43</v>
      </c>
      <c r="K392" s="134">
        <v>697.48</v>
      </c>
      <c r="L392" s="134" t="s">
        <v>52</v>
      </c>
      <c r="M392" s="134" t="s">
        <v>52</v>
      </c>
      <c r="N392" s="134" t="s">
        <v>52</v>
      </c>
      <c r="O392" s="134" t="s">
        <v>52</v>
      </c>
      <c r="P392" s="134" t="s">
        <v>52</v>
      </c>
      <c r="Q392" s="134" t="s">
        <v>52</v>
      </c>
      <c r="R392" s="134" t="s">
        <v>52</v>
      </c>
      <c r="S392" s="134" t="s">
        <v>52</v>
      </c>
      <c r="T392" s="134" t="s">
        <v>52</v>
      </c>
      <c r="U392" s="135" t="s">
        <v>52</v>
      </c>
      <c r="V392" s="135" t="s">
        <v>52</v>
      </c>
      <c r="W392" s="135" t="s">
        <v>52</v>
      </c>
      <c r="X392" s="135" t="s">
        <v>52</v>
      </c>
      <c r="Y392" s="135" t="s">
        <v>52</v>
      </c>
      <c r="Z392" s="135" t="s">
        <v>52</v>
      </c>
      <c r="AA392" s="135" t="s">
        <v>52</v>
      </c>
      <c r="AB392" s="135" t="s">
        <v>52</v>
      </c>
      <c r="AC392" s="135" t="s">
        <v>52</v>
      </c>
      <c r="AD392" s="135" t="s">
        <v>52</v>
      </c>
      <c r="AE392" s="135" t="s">
        <v>52</v>
      </c>
      <c r="AF392" s="135" t="s">
        <v>52</v>
      </c>
      <c r="AG392" s="135" t="s">
        <v>52</v>
      </c>
      <c r="AH392" s="134" t="s">
        <v>52</v>
      </c>
      <c r="AI392" s="134" t="s">
        <v>52</v>
      </c>
      <c r="AJ392" s="134" t="s">
        <v>52</v>
      </c>
      <c r="AK392" s="134" t="s">
        <v>52</v>
      </c>
      <c r="AL392" s="134" t="s">
        <v>52</v>
      </c>
      <c r="AM392" s="121"/>
    </row>
    <row r="393" spans="1:39" ht="16" x14ac:dyDescent="0.15">
      <c r="A393" s="126" t="s">
        <v>1563</v>
      </c>
      <c r="B393" s="126" t="s">
        <v>1564</v>
      </c>
      <c r="C393" s="126" t="s">
        <v>1565</v>
      </c>
      <c r="D393" s="133" t="s">
        <v>94</v>
      </c>
      <c r="E393" s="126" t="s">
        <v>76</v>
      </c>
      <c r="F393" s="126" t="s">
        <v>1828</v>
      </c>
      <c r="G393" s="134">
        <v>571.5</v>
      </c>
      <c r="H393" s="134">
        <v>560.25</v>
      </c>
      <c r="I393" s="134">
        <v>569.25</v>
      </c>
      <c r="J393" s="134">
        <v>609.9</v>
      </c>
      <c r="K393" s="134">
        <v>641.82000000000005</v>
      </c>
      <c r="L393" s="134">
        <v>707.45</v>
      </c>
      <c r="M393" s="134">
        <v>767.4</v>
      </c>
      <c r="N393" s="134">
        <v>815.46</v>
      </c>
      <c r="O393" s="134">
        <v>864.58</v>
      </c>
      <c r="P393" s="134">
        <v>947.68</v>
      </c>
      <c r="Q393" s="134">
        <v>1117.4100000000001</v>
      </c>
      <c r="R393" s="134">
        <v>1181.23</v>
      </c>
      <c r="S393" s="134">
        <v>1234.8699999999999</v>
      </c>
      <c r="T393" s="134">
        <v>1292.4100000000001</v>
      </c>
      <c r="U393" s="135">
        <v>1353.1</v>
      </c>
      <c r="V393" s="135">
        <v>1406.59</v>
      </c>
      <c r="W393" s="135">
        <v>1454.77</v>
      </c>
      <c r="X393" s="135">
        <v>1459.43</v>
      </c>
      <c r="Y393" s="135">
        <v>1458.97</v>
      </c>
      <c r="Z393" s="135">
        <v>1458.35</v>
      </c>
      <c r="AA393" s="135">
        <v>1461.15</v>
      </c>
      <c r="AB393" s="135">
        <v>1463.04</v>
      </c>
      <c r="AC393" s="135">
        <v>1485.96</v>
      </c>
      <c r="AD393" s="135">
        <v>1537.2099999999998</v>
      </c>
      <c r="AE393" s="135">
        <v>1609.98</v>
      </c>
      <c r="AF393" s="135">
        <v>1703.6</v>
      </c>
      <c r="AG393" s="135">
        <v>1772.04</v>
      </c>
      <c r="AH393" s="134">
        <v>1843.73</v>
      </c>
      <c r="AI393" s="134">
        <v>1922.07</v>
      </c>
      <c r="AJ393" s="134">
        <v>1997.98</v>
      </c>
      <c r="AK393" s="134">
        <v>2098.54</v>
      </c>
      <c r="AL393" s="134">
        <v>2199.87</v>
      </c>
      <c r="AM393" s="121"/>
    </row>
    <row r="394" spans="1:39" ht="17" x14ac:dyDescent="0.15">
      <c r="A394" s="126" t="s">
        <v>1566</v>
      </c>
      <c r="B394" s="126" t="s">
        <v>52</v>
      </c>
      <c r="C394" s="126" t="s">
        <v>1567</v>
      </c>
      <c r="D394" s="133" t="s">
        <v>194</v>
      </c>
      <c r="E394" s="126" t="s">
        <v>76</v>
      </c>
      <c r="F394" s="126" t="s">
        <v>1828</v>
      </c>
      <c r="G394" s="134">
        <v>549</v>
      </c>
      <c r="H394" s="134">
        <v>553.5</v>
      </c>
      <c r="I394" s="134">
        <v>563.63</v>
      </c>
      <c r="J394" s="134">
        <v>605.34</v>
      </c>
      <c r="K394" s="134">
        <v>641.88</v>
      </c>
      <c r="L394" s="134" t="s">
        <v>52</v>
      </c>
      <c r="M394" s="134" t="s">
        <v>52</v>
      </c>
      <c r="N394" s="134" t="s">
        <v>52</v>
      </c>
      <c r="O394" s="134" t="s">
        <v>52</v>
      </c>
      <c r="P394" s="134" t="s">
        <v>52</v>
      </c>
      <c r="Q394" s="134" t="s">
        <v>52</v>
      </c>
      <c r="R394" s="134" t="s">
        <v>52</v>
      </c>
      <c r="S394" s="134" t="s">
        <v>52</v>
      </c>
      <c r="T394" s="134" t="s">
        <v>52</v>
      </c>
      <c r="U394" s="135" t="s">
        <v>52</v>
      </c>
      <c r="V394" s="135" t="s">
        <v>52</v>
      </c>
      <c r="W394" s="135" t="s">
        <v>52</v>
      </c>
      <c r="X394" s="135" t="s">
        <v>52</v>
      </c>
      <c r="Y394" s="135" t="s">
        <v>52</v>
      </c>
      <c r="Z394" s="135" t="s">
        <v>52</v>
      </c>
      <c r="AA394" s="135" t="s">
        <v>52</v>
      </c>
      <c r="AB394" s="135" t="s">
        <v>52</v>
      </c>
      <c r="AC394" s="135" t="s">
        <v>52</v>
      </c>
      <c r="AD394" s="135" t="s">
        <v>52</v>
      </c>
      <c r="AE394" s="135" t="s">
        <v>52</v>
      </c>
      <c r="AF394" s="135" t="s">
        <v>52</v>
      </c>
      <c r="AG394" s="135" t="s">
        <v>52</v>
      </c>
      <c r="AH394" s="134" t="s">
        <v>52</v>
      </c>
      <c r="AI394" s="134" t="s">
        <v>52</v>
      </c>
      <c r="AJ394" s="134" t="s">
        <v>52</v>
      </c>
      <c r="AK394" s="134" t="s">
        <v>52</v>
      </c>
      <c r="AL394" s="134" t="s">
        <v>52</v>
      </c>
      <c r="AM394" s="121"/>
    </row>
    <row r="395" spans="1:39" ht="16" x14ac:dyDescent="0.15">
      <c r="A395" s="126" t="s">
        <v>1568</v>
      </c>
      <c r="B395" s="126" t="s">
        <v>1569</v>
      </c>
      <c r="C395" s="126" t="s">
        <v>1570</v>
      </c>
      <c r="D395" s="133" t="s">
        <v>94</v>
      </c>
      <c r="E395" s="126" t="s">
        <v>78</v>
      </c>
      <c r="F395" s="126" t="s">
        <v>1828</v>
      </c>
      <c r="G395" s="134">
        <v>549</v>
      </c>
      <c r="H395" s="134">
        <v>553.5</v>
      </c>
      <c r="I395" s="134">
        <v>563.63</v>
      </c>
      <c r="J395" s="134">
        <v>605.34</v>
      </c>
      <c r="K395" s="134">
        <v>641.88</v>
      </c>
      <c r="L395" s="134">
        <v>630.27</v>
      </c>
      <c r="M395" s="134">
        <v>672.48</v>
      </c>
      <c r="N395" s="134">
        <v>716.4</v>
      </c>
      <c r="O395" s="134">
        <v>769.41</v>
      </c>
      <c r="P395" s="134">
        <v>843.84</v>
      </c>
      <c r="Q395" s="134">
        <v>1009.53</v>
      </c>
      <c r="R395" s="134">
        <v>1059.75</v>
      </c>
      <c r="S395" s="134">
        <v>1098.99</v>
      </c>
      <c r="T395" s="134">
        <v>1143.45</v>
      </c>
      <c r="U395" s="135">
        <v>1188.18</v>
      </c>
      <c r="V395" s="135">
        <v>1221.57</v>
      </c>
      <c r="W395" s="135">
        <v>1266.3</v>
      </c>
      <c r="X395" s="135">
        <v>1304.0999999999999</v>
      </c>
      <c r="Y395" s="135">
        <v>1301.31</v>
      </c>
      <c r="Z395" s="135">
        <v>1305.9000000000001</v>
      </c>
      <c r="AA395" s="135">
        <v>1332.54</v>
      </c>
      <c r="AB395" s="135">
        <v>1335.3300000000002</v>
      </c>
      <c r="AC395" s="135">
        <v>1338.21</v>
      </c>
      <c r="AD395" s="135">
        <v>1389.24</v>
      </c>
      <c r="AE395" s="135">
        <v>1452.6899999999998</v>
      </c>
      <c r="AF395" s="135">
        <v>1527.21</v>
      </c>
      <c r="AG395" s="135">
        <v>1553.22</v>
      </c>
      <c r="AH395" s="134">
        <v>1605.3300000000002</v>
      </c>
      <c r="AI395" s="134">
        <v>1681.74</v>
      </c>
      <c r="AJ395" s="134">
        <v>1735.11</v>
      </c>
      <c r="AK395" s="134">
        <v>1898.91</v>
      </c>
      <c r="AL395" s="134">
        <v>2040.66</v>
      </c>
      <c r="AM395" s="121"/>
    </row>
    <row r="396" spans="1:39" ht="16" x14ac:dyDescent="0.15">
      <c r="A396" s="126" t="s">
        <v>1571</v>
      </c>
      <c r="B396" s="126" t="s">
        <v>1572</v>
      </c>
      <c r="C396" s="126" t="s">
        <v>1573</v>
      </c>
      <c r="D396" s="133" t="s">
        <v>94</v>
      </c>
      <c r="E396" s="126" t="s">
        <v>76</v>
      </c>
      <c r="F396" s="126" t="s">
        <v>66</v>
      </c>
      <c r="G396" s="134">
        <v>528.75</v>
      </c>
      <c r="H396" s="134">
        <v>543.38</v>
      </c>
      <c r="I396" s="134">
        <v>569.25</v>
      </c>
      <c r="J396" s="134">
        <v>611.62</v>
      </c>
      <c r="K396" s="134">
        <v>644.99</v>
      </c>
      <c r="L396" s="134">
        <v>714.66</v>
      </c>
      <c r="M396" s="134">
        <v>771.2</v>
      </c>
      <c r="N396" s="134">
        <v>828.6</v>
      </c>
      <c r="O396" s="134">
        <v>880.03</v>
      </c>
      <c r="P396" s="134">
        <v>974.02</v>
      </c>
      <c r="Q396" s="134">
        <v>1100.9000000000001</v>
      </c>
      <c r="R396" s="134">
        <v>1167.45</v>
      </c>
      <c r="S396" s="134">
        <v>1213.1099999999999</v>
      </c>
      <c r="T396" s="134">
        <v>1270.1400000000001</v>
      </c>
      <c r="U396" s="135">
        <v>1332.02</v>
      </c>
      <c r="V396" s="135">
        <v>1387.09</v>
      </c>
      <c r="W396" s="135">
        <v>1429.6</v>
      </c>
      <c r="X396" s="135">
        <v>1463.32</v>
      </c>
      <c r="Y396" s="135">
        <v>1466.07</v>
      </c>
      <c r="Z396" s="135">
        <v>1470.75</v>
      </c>
      <c r="AA396" s="135">
        <v>1479.25</v>
      </c>
      <c r="AB396" s="135">
        <v>1508.9</v>
      </c>
      <c r="AC396" s="135">
        <v>1538.86</v>
      </c>
      <c r="AD396" s="135">
        <v>1597.03</v>
      </c>
      <c r="AE396" s="135">
        <v>1661.36</v>
      </c>
      <c r="AF396" s="135">
        <v>1741.4400000000003</v>
      </c>
      <c r="AG396" s="135">
        <v>1837.3500000000001</v>
      </c>
      <c r="AH396" s="134">
        <v>1909.14</v>
      </c>
      <c r="AI396" s="134">
        <v>2001.99</v>
      </c>
      <c r="AJ396" s="134">
        <v>2064.2800000000002</v>
      </c>
      <c r="AK396" s="134">
        <v>2166.71</v>
      </c>
      <c r="AL396" s="134">
        <v>2266.15</v>
      </c>
      <c r="AM396" s="121"/>
    </row>
    <row r="397" spans="1:39" ht="17" x14ac:dyDescent="0.15">
      <c r="A397" s="126" t="s">
        <v>1574</v>
      </c>
      <c r="B397" s="126" t="s">
        <v>52</v>
      </c>
      <c r="C397" s="126" t="s">
        <v>1575</v>
      </c>
      <c r="D397" s="133" t="s">
        <v>194</v>
      </c>
      <c r="E397" s="126" t="s">
        <v>76</v>
      </c>
      <c r="F397" s="126" t="s">
        <v>64</v>
      </c>
      <c r="G397" s="134">
        <v>536.63</v>
      </c>
      <c r="H397" s="134">
        <v>552.38</v>
      </c>
      <c r="I397" s="134">
        <v>562.5</v>
      </c>
      <c r="J397" s="134">
        <v>567.86</v>
      </c>
      <c r="K397" s="134">
        <v>600.63</v>
      </c>
      <c r="L397" s="134" t="s">
        <v>52</v>
      </c>
      <c r="M397" s="134" t="s">
        <v>52</v>
      </c>
      <c r="N397" s="134" t="s">
        <v>52</v>
      </c>
      <c r="O397" s="134" t="s">
        <v>52</v>
      </c>
      <c r="P397" s="134" t="s">
        <v>52</v>
      </c>
      <c r="Q397" s="134" t="s">
        <v>52</v>
      </c>
      <c r="R397" s="134" t="s">
        <v>52</v>
      </c>
      <c r="S397" s="134" t="s">
        <v>52</v>
      </c>
      <c r="T397" s="134" t="s">
        <v>52</v>
      </c>
      <c r="U397" s="135" t="s">
        <v>52</v>
      </c>
      <c r="V397" s="135" t="s">
        <v>52</v>
      </c>
      <c r="W397" s="135" t="s">
        <v>52</v>
      </c>
      <c r="X397" s="135" t="s">
        <v>52</v>
      </c>
      <c r="Y397" s="135" t="s">
        <v>52</v>
      </c>
      <c r="Z397" s="135" t="s">
        <v>52</v>
      </c>
      <c r="AA397" s="135" t="s">
        <v>52</v>
      </c>
      <c r="AB397" s="135" t="s">
        <v>52</v>
      </c>
      <c r="AC397" s="135" t="s">
        <v>52</v>
      </c>
      <c r="AD397" s="135" t="s">
        <v>52</v>
      </c>
      <c r="AE397" s="135" t="s">
        <v>52</v>
      </c>
      <c r="AF397" s="135" t="s">
        <v>52</v>
      </c>
      <c r="AG397" s="135" t="s">
        <v>52</v>
      </c>
      <c r="AH397" s="134" t="s">
        <v>52</v>
      </c>
      <c r="AI397" s="134" t="s">
        <v>52</v>
      </c>
      <c r="AJ397" s="134" t="s">
        <v>52</v>
      </c>
      <c r="AK397" s="134" t="s">
        <v>52</v>
      </c>
      <c r="AL397" s="134" t="s">
        <v>52</v>
      </c>
      <c r="AM397" s="121"/>
    </row>
    <row r="398" spans="1:39" ht="16" x14ac:dyDescent="0.15">
      <c r="A398" s="126" t="s">
        <v>1576</v>
      </c>
      <c r="B398" s="126" t="s">
        <v>1577</v>
      </c>
      <c r="C398" s="126" t="s">
        <v>1578</v>
      </c>
      <c r="D398" s="133" t="s">
        <v>94</v>
      </c>
      <c r="E398" s="126" t="s">
        <v>78</v>
      </c>
      <c r="F398" s="126" t="s">
        <v>64</v>
      </c>
      <c r="G398" s="134">
        <v>536.63</v>
      </c>
      <c r="H398" s="134">
        <v>552.38</v>
      </c>
      <c r="I398" s="134">
        <v>562.5</v>
      </c>
      <c r="J398" s="134">
        <v>567.86</v>
      </c>
      <c r="K398" s="134">
        <v>600.63</v>
      </c>
      <c r="L398" s="134">
        <v>645.26</v>
      </c>
      <c r="M398" s="134">
        <v>751.96</v>
      </c>
      <c r="N398" s="134">
        <v>791.54</v>
      </c>
      <c r="O398" s="134">
        <v>848.84</v>
      </c>
      <c r="P398" s="134">
        <v>946.98</v>
      </c>
      <c r="Q398" s="134">
        <v>1060.9000000000001</v>
      </c>
      <c r="R398" s="134">
        <v>1154.92</v>
      </c>
      <c r="S398" s="134">
        <v>1211.8499999999999</v>
      </c>
      <c r="T398" s="134">
        <v>1270.78</v>
      </c>
      <c r="U398" s="135">
        <v>1332.35</v>
      </c>
      <c r="V398" s="135">
        <v>1393.02</v>
      </c>
      <c r="W398" s="135">
        <v>1449.56</v>
      </c>
      <c r="X398" s="135">
        <v>1493.38</v>
      </c>
      <c r="Y398" s="135">
        <v>1493.36</v>
      </c>
      <c r="Z398" s="135">
        <v>1498.76</v>
      </c>
      <c r="AA398" s="135">
        <v>1503.21</v>
      </c>
      <c r="AB398" s="135">
        <v>1508.88</v>
      </c>
      <c r="AC398" s="135">
        <v>1514.32</v>
      </c>
      <c r="AD398" s="135">
        <v>1569.73</v>
      </c>
      <c r="AE398" s="135">
        <v>1640.54</v>
      </c>
      <c r="AF398" s="135">
        <v>1737.95</v>
      </c>
      <c r="AG398" s="135">
        <v>1808.78</v>
      </c>
      <c r="AH398" s="134">
        <v>1880.5600000000002</v>
      </c>
      <c r="AI398" s="134">
        <v>1975.37</v>
      </c>
      <c r="AJ398" s="134">
        <v>2036.63</v>
      </c>
      <c r="AK398" s="134">
        <v>2141.1999999999998</v>
      </c>
      <c r="AL398" s="134">
        <v>2242.85</v>
      </c>
      <c r="AM398" s="121"/>
    </row>
    <row r="399" spans="1:39" ht="16" x14ac:dyDescent="0.15">
      <c r="A399" s="126" t="s">
        <v>1579</v>
      </c>
      <c r="B399" s="126" t="s">
        <v>1580</v>
      </c>
      <c r="C399" s="126" t="s">
        <v>1581</v>
      </c>
      <c r="D399" s="133" t="s">
        <v>94</v>
      </c>
      <c r="E399" s="126" t="s">
        <v>76</v>
      </c>
      <c r="F399" s="126" t="s">
        <v>64</v>
      </c>
      <c r="G399" s="134">
        <v>524.25</v>
      </c>
      <c r="H399" s="134">
        <v>535.5</v>
      </c>
      <c r="I399" s="134">
        <v>526.5</v>
      </c>
      <c r="J399" s="134">
        <v>546.26</v>
      </c>
      <c r="K399" s="134">
        <v>613.23</v>
      </c>
      <c r="L399" s="134">
        <v>714.53</v>
      </c>
      <c r="M399" s="134">
        <v>773.12</v>
      </c>
      <c r="N399" s="134">
        <v>817.31</v>
      </c>
      <c r="O399" s="134">
        <v>873.49</v>
      </c>
      <c r="P399" s="134">
        <v>959.29</v>
      </c>
      <c r="Q399" s="134">
        <v>1133.29</v>
      </c>
      <c r="R399" s="134">
        <v>1202.96</v>
      </c>
      <c r="S399" s="134">
        <v>1251.5999999999999</v>
      </c>
      <c r="T399" s="134">
        <v>1316.9</v>
      </c>
      <c r="U399" s="135">
        <v>1385.09</v>
      </c>
      <c r="V399" s="135">
        <v>1446.47</v>
      </c>
      <c r="W399" s="135">
        <v>1487.04</v>
      </c>
      <c r="X399" s="135">
        <v>1523.19</v>
      </c>
      <c r="Y399" s="135">
        <v>1524.03</v>
      </c>
      <c r="Z399" s="135">
        <v>1532.06</v>
      </c>
      <c r="AA399" s="135">
        <v>1539.4</v>
      </c>
      <c r="AB399" s="135">
        <v>1572.58</v>
      </c>
      <c r="AC399" s="135">
        <v>1602</v>
      </c>
      <c r="AD399" s="135">
        <v>1659.7699999999998</v>
      </c>
      <c r="AE399" s="135">
        <v>1733.61</v>
      </c>
      <c r="AF399" s="135">
        <v>1821.23</v>
      </c>
      <c r="AG399" s="135">
        <v>1909.56</v>
      </c>
      <c r="AH399" s="134">
        <v>1984.24</v>
      </c>
      <c r="AI399" s="134">
        <v>2079.36</v>
      </c>
      <c r="AJ399" s="134">
        <v>2144.91</v>
      </c>
      <c r="AK399" s="134">
        <v>2255.27</v>
      </c>
      <c r="AL399" s="134">
        <v>2362.9499999999998</v>
      </c>
      <c r="AM399" s="121"/>
    </row>
    <row r="400" spans="1:39" ht="16" x14ac:dyDescent="0.15">
      <c r="A400" s="126" t="s">
        <v>1582</v>
      </c>
      <c r="B400" s="126" t="s">
        <v>1583</v>
      </c>
      <c r="C400" s="126" t="s">
        <v>1584</v>
      </c>
      <c r="D400" s="133" t="s">
        <v>94</v>
      </c>
      <c r="E400" s="126" t="s">
        <v>401</v>
      </c>
      <c r="F400" s="126" t="s">
        <v>72</v>
      </c>
      <c r="G400" s="134">
        <v>533.25</v>
      </c>
      <c r="H400" s="134">
        <v>533.25</v>
      </c>
      <c r="I400" s="134">
        <v>561.38</v>
      </c>
      <c r="J400" s="134">
        <v>645.91</v>
      </c>
      <c r="K400" s="134">
        <v>645.91</v>
      </c>
      <c r="L400" s="134">
        <v>658.78</v>
      </c>
      <c r="M400" s="134">
        <v>674.02</v>
      </c>
      <c r="N400" s="134">
        <v>726.52</v>
      </c>
      <c r="O400" s="134">
        <v>780.56</v>
      </c>
      <c r="P400" s="134">
        <v>816.15</v>
      </c>
      <c r="Q400" s="134">
        <v>956.62</v>
      </c>
      <c r="R400" s="134">
        <v>1008.02</v>
      </c>
      <c r="S400" s="134">
        <v>1051.9000000000001</v>
      </c>
      <c r="T400" s="134">
        <v>1085.8900000000001</v>
      </c>
      <c r="U400" s="135">
        <v>1140.25</v>
      </c>
      <c r="V400" s="135">
        <v>1175.46</v>
      </c>
      <c r="W400" s="135">
        <v>1195.3399999999999</v>
      </c>
      <c r="X400" s="135">
        <v>1195.3399999999999</v>
      </c>
      <c r="Y400" s="135">
        <v>1195.3399999999999</v>
      </c>
      <c r="Z400" s="135">
        <v>1192.24</v>
      </c>
      <c r="AA400" s="135">
        <v>1188.52</v>
      </c>
      <c r="AB400" s="135">
        <v>1184.52</v>
      </c>
      <c r="AC400" s="135">
        <v>1180.52</v>
      </c>
      <c r="AD400" s="135">
        <v>1196.8499999999999</v>
      </c>
      <c r="AE400" s="135">
        <v>1246.82</v>
      </c>
      <c r="AF400" s="135">
        <v>1280.3699999999999</v>
      </c>
      <c r="AG400" s="135">
        <v>1340.1799999999998</v>
      </c>
      <c r="AH400" s="134">
        <v>1392.4199999999998</v>
      </c>
      <c r="AI400" s="134">
        <v>1476.92</v>
      </c>
      <c r="AJ400" s="134">
        <v>1519.98</v>
      </c>
      <c r="AK400" s="134">
        <v>1581.02</v>
      </c>
      <c r="AL400" s="134">
        <v>1675.51</v>
      </c>
      <c r="AM400" s="121"/>
    </row>
    <row r="401" spans="1:39" ht="16" x14ac:dyDescent="0.15">
      <c r="A401" s="126" t="s">
        <v>1585</v>
      </c>
      <c r="B401" s="126" t="s">
        <v>1586</v>
      </c>
      <c r="C401" s="126" t="s">
        <v>1587</v>
      </c>
      <c r="D401" s="133" t="s">
        <v>94</v>
      </c>
      <c r="E401" s="126" t="s">
        <v>74</v>
      </c>
      <c r="F401" s="126" t="s">
        <v>56</v>
      </c>
      <c r="G401" s="134">
        <v>513</v>
      </c>
      <c r="H401" s="134">
        <v>544.5</v>
      </c>
      <c r="I401" s="134">
        <v>562.5</v>
      </c>
      <c r="J401" s="134">
        <v>591.66</v>
      </c>
      <c r="K401" s="134">
        <v>620.37</v>
      </c>
      <c r="L401" s="134">
        <v>657</v>
      </c>
      <c r="M401" s="134">
        <v>689.22</v>
      </c>
      <c r="N401" s="134">
        <v>722.97</v>
      </c>
      <c r="O401" s="134">
        <v>771.28</v>
      </c>
      <c r="P401" s="134">
        <v>816.88</v>
      </c>
      <c r="Q401" s="134">
        <v>922.26</v>
      </c>
      <c r="R401" s="134">
        <v>990.34</v>
      </c>
      <c r="S401" s="134">
        <v>1045.92</v>
      </c>
      <c r="T401" s="134">
        <v>1098.48</v>
      </c>
      <c r="U401" s="135">
        <v>1151.69</v>
      </c>
      <c r="V401" s="135">
        <v>1210.8</v>
      </c>
      <c r="W401" s="135">
        <v>1271.57</v>
      </c>
      <c r="X401" s="135">
        <v>1303.32</v>
      </c>
      <c r="Y401" s="135">
        <v>1303.31</v>
      </c>
      <c r="Z401" s="135">
        <v>1303.31</v>
      </c>
      <c r="AA401" s="135">
        <v>1313</v>
      </c>
      <c r="AB401" s="135">
        <v>1315.97</v>
      </c>
      <c r="AC401" s="135">
        <v>1316</v>
      </c>
      <c r="AD401" s="135">
        <v>1344.3</v>
      </c>
      <c r="AE401" s="135">
        <v>1406.95</v>
      </c>
      <c r="AF401" s="135">
        <v>1485.76</v>
      </c>
      <c r="AG401" s="135">
        <v>1568.34</v>
      </c>
      <c r="AH401" s="134">
        <v>1644.14</v>
      </c>
      <c r="AI401" s="134">
        <v>1721.32</v>
      </c>
      <c r="AJ401" s="134">
        <v>1785.54</v>
      </c>
      <c r="AK401" s="134">
        <v>1878.08</v>
      </c>
      <c r="AL401" s="134">
        <v>1972.61</v>
      </c>
      <c r="AM401" s="121"/>
    </row>
    <row r="402" spans="1:39" ht="16" x14ac:dyDescent="0.15">
      <c r="A402" s="126" t="s">
        <v>1588</v>
      </c>
      <c r="B402" s="126" t="s">
        <v>1589</v>
      </c>
      <c r="C402" s="126" t="s">
        <v>1590</v>
      </c>
      <c r="D402" s="133" t="s">
        <v>94</v>
      </c>
      <c r="E402" s="126" t="s">
        <v>76</v>
      </c>
      <c r="F402" s="126" t="s">
        <v>66</v>
      </c>
      <c r="G402" s="134">
        <v>518.63</v>
      </c>
      <c r="H402" s="134">
        <v>542.25</v>
      </c>
      <c r="I402" s="134">
        <v>569.25</v>
      </c>
      <c r="J402" s="134">
        <v>598.34</v>
      </c>
      <c r="K402" s="134">
        <v>633.27</v>
      </c>
      <c r="L402" s="134">
        <v>701.29</v>
      </c>
      <c r="M402" s="134">
        <v>758.19</v>
      </c>
      <c r="N402" s="134">
        <v>814.96</v>
      </c>
      <c r="O402" s="134">
        <v>864.73</v>
      </c>
      <c r="P402" s="134">
        <v>946.88</v>
      </c>
      <c r="Q402" s="134">
        <v>1073.8699999999999</v>
      </c>
      <c r="R402" s="134">
        <v>1144.05</v>
      </c>
      <c r="S402" s="134">
        <v>1188.33</v>
      </c>
      <c r="T402" s="134">
        <v>1244.19</v>
      </c>
      <c r="U402" s="135">
        <v>1305.9100000000001</v>
      </c>
      <c r="V402" s="135">
        <v>1359.89</v>
      </c>
      <c r="W402" s="135">
        <v>1400.68</v>
      </c>
      <c r="X402" s="135">
        <v>1435.17</v>
      </c>
      <c r="Y402" s="135">
        <v>1434.11</v>
      </c>
      <c r="Z402" s="135">
        <v>1440.8</v>
      </c>
      <c r="AA402" s="135">
        <v>1450.98</v>
      </c>
      <c r="AB402" s="135">
        <v>1480.18</v>
      </c>
      <c r="AC402" s="135">
        <v>1512.53</v>
      </c>
      <c r="AD402" s="135">
        <v>1568.91</v>
      </c>
      <c r="AE402" s="135">
        <v>1629.8</v>
      </c>
      <c r="AF402" s="135">
        <v>1709.15</v>
      </c>
      <c r="AG402" s="135">
        <v>1804.5400000000002</v>
      </c>
      <c r="AH402" s="134">
        <v>1875.7</v>
      </c>
      <c r="AI402" s="134">
        <v>1967.73</v>
      </c>
      <c r="AJ402" s="134">
        <v>2029.76</v>
      </c>
      <c r="AK402" s="134">
        <v>2135.17</v>
      </c>
      <c r="AL402" s="134">
        <v>2237.66</v>
      </c>
      <c r="AM402" s="121"/>
    </row>
    <row r="403" spans="1:39" ht="17" x14ac:dyDescent="0.15">
      <c r="A403" s="126" t="s">
        <v>1594</v>
      </c>
      <c r="B403" s="126" t="s">
        <v>1595</v>
      </c>
      <c r="C403" s="126" t="s">
        <v>1596</v>
      </c>
      <c r="D403" s="133" t="s">
        <v>194</v>
      </c>
      <c r="E403" s="126" t="s">
        <v>76</v>
      </c>
      <c r="F403" s="126" t="s">
        <v>58</v>
      </c>
      <c r="G403" s="134">
        <v>626.63</v>
      </c>
      <c r="H403" s="134">
        <v>576</v>
      </c>
      <c r="I403" s="134">
        <v>642.38</v>
      </c>
      <c r="J403" s="134">
        <v>678.94</v>
      </c>
      <c r="K403" s="134">
        <v>732.85</v>
      </c>
      <c r="L403" s="134">
        <v>833.45</v>
      </c>
      <c r="M403" s="134">
        <v>903.47</v>
      </c>
      <c r="N403" s="134">
        <v>958.4</v>
      </c>
      <c r="O403" s="134">
        <v>1013.82</v>
      </c>
      <c r="P403" s="134">
        <v>1083.4000000000001</v>
      </c>
      <c r="Q403" s="134">
        <v>1213.3</v>
      </c>
      <c r="R403" s="134">
        <v>1268.0999999999999</v>
      </c>
      <c r="S403" s="134">
        <v>1328.54</v>
      </c>
      <c r="T403" s="134">
        <v>1355.24</v>
      </c>
      <c r="U403" s="135">
        <v>1380.6</v>
      </c>
      <c r="V403" s="135">
        <v>1399.3</v>
      </c>
      <c r="W403" s="135" t="s">
        <v>52</v>
      </c>
      <c r="X403" s="135" t="s">
        <v>52</v>
      </c>
      <c r="Y403" s="135" t="s">
        <v>52</v>
      </c>
      <c r="Z403" s="135" t="s">
        <v>52</v>
      </c>
      <c r="AA403" s="135" t="s">
        <v>52</v>
      </c>
      <c r="AB403" s="135" t="s">
        <v>52</v>
      </c>
      <c r="AC403" s="135" t="s">
        <v>52</v>
      </c>
      <c r="AD403" s="135" t="s">
        <v>52</v>
      </c>
      <c r="AE403" s="135" t="s">
        <v>52</v>
      </c>
      <c r="AF403" s="135" t="s">
        <v>52</v>
      </c>
      <c r="AG403" s="135" t="s">
        <v>52</v>
      </c>
      <c r="AH403" s="134" t="s">
        <v>52</v>
      </c>
      <c r="AI403" s="134" t="s">
        <v>52</v>
      </c>
      <c r="AJ403" s="134" t="s">
        <v>52</v>
      </c>
      <c r="AK403" s="134" t="s">
        <v>52</v>
      </c>
      <c r="AL403" s="134" t="s">
        <v>52</v>
      </c>
      <c r="AM403" s="121"/>
    </row>
    <row r="404" spans="1:39" ht="16" x14ac:dyDescent="0.15">
      <c r="A404" s="126" t="s">
        <v>1597</v>
      </c>
      <c r="B404" s="126" t="s">
        <v>1598</v>
      </c>
      <c r="C404" s="126" t="s">
        <v>1599</v>
      </c>
      <c r="D404" s="133" t="s">
        <v>94</v>
      </c>
      <c r="E404" s="126" t="s">
        <v>76</v>
      </c>
      <c r="F404" s="126" t="s">
        <v>1828</v>
      </c>
      <c r="G404" s="134">
        <v>528.75</v>
      </c>
      <c r="H404" s="134">
        <v>547.88</v>
      </c>
      <c r="I404" s="134">
        <v>560.25</v>
      </c>
      <c r="J404" s="134">
        <v>591.80999999999995</v>
      </c>
      <c r="K404" s="134">
        <v>639.29999999999995</v>
      </c>
      <c r="L404" s="134">
        <v>734.45</v>
      </c>
      <c r="M404" s="134">
        <v>783.12</v>
      </c>
      <c r="N404" s="134">
        <v>841.22</v>
      </c>
      <c r="O404" s="134">
        <v>900.85</v>
      </c>
      <c r="P404" s="134">
        <v>984.63</v>
      </c>
      <c r="Q404" s="134">
        <v>1138.58</v>
      </c>
      <c r="R404" s="134">
        <v>1206.1400000000001</v>
      </c>
      <c r="S404" s="134">
        <v>1250</v>
      </c>
      <c r="T404" s="134">
        <v>1309.99</v>
      </c>
      <c r="U404" s="135">
        <v>1363.48</v>
      </c>
      <c r="V404" s="135">
        <v>1422.51</v>
      </c>
      <c r="W404" s="135">
        <v>1458.86</v>
      </c>
      <c r="X404" s="135">
        <v>1494.88</v>
      </c>
      <c r="Y404" s="135">
        <v>1495.85</v>
      </c>
      <c r="Z404" s="135">
        <v>1505.42</v>
      </c>
      <c r="AA404" s="135">
        <v>1513.69</v>
      </c>
      <c r="AB404" s="135">
        <v>1513.87</v>
      </c>
      <c r="AC404" s="135">
        <v>1513.25</v>
      </c>
      <c r="AD404" s="135">
        <v>1568.96</v>
      </c>
      <c r="AE404" s="135">
        <v>1614.6399999999999</v>
      </c>
      <c r="AF404" s="135">
        <v>1695.4899999999998</v>
      </c>
      <c r="AG404" s="135">
        <v>1778.9600000000003</v>
      </c>
      <c r="AH404" s="134">
        <v>1847.6699999999998</v>
      </c>
      <c r="AI404" s="134">
        <v>1884.72</v>
      </c>
      <c r="AJ404" s="134">
        <v>1965.6</v>
      </c>
      <c r="AK404" s="134">
        <v>2044.67</v>
      </c>
      <c r="AL404" s="134">
        <v>2148.96</v>
      </c>
      <c r="AM404" s="121"/>
    </row>
    <row r="405" spans="1:39" ht="16" x14ac:dyDescent="0.15">
      <c r="A405" s="126" t="s">
        <v>1600</v>
      </c>
      <c r="B405" s="126" t="s">
        <v>1601</v>
      </c>
      <c r="C405" s="126" t="s">
        <v>1602</v>
      </c>
      <c r="D405" s="133" t="s">
        <v>94</v>
      </c>
      <c r="E405" s="126" t="s">
        <v>76</v>
      </c>
      <c r="F405" s="126" t="s">
        <v>66</v>
      </c>
      <c r="G405" s="134">
        <v>510.75</v>
      </c>
      <c r="H405" s="134">
        <v>489.38</v>
      </c>
      <c r="I405" s="134">
        <v>517.5</v>
      </c>
      <c r="J405" s="134">
        <v>577.73</v>
      </c>
      <c r="K405" s="134">
        <v>614.17999999999995</v>
      </c>
      <c r="L405" s="134">
        <v>673.81</v>
      </c>
      <c r="M405" s="134">
        <v>748.52</v>
      </c>
      <c r="N405" s="134">
        <v>810.79</v>
      </c>
      <c r="O405" s="134">
        <v>870.29</v>
      </c>
      <c r="P405" s="134">
        <v>953.87</v>
      </c>
      <c r="Q405" s="134">
        <v>1096.9000000000001</v>
      </c>
      <c r="R405" s="134">
        <v>1173.3499999999999</v>
      </c>
      <c r="S405" s="134">
        <v>1226.4000000000001</v>
      </c>
      <c r="T405" s="134">
        <v>1282.68</v>
      </c>
      <c r="U405" s="135">
        <v>1336.15</v>
      </c>
      <c r="V405" s="135">
        <v>1392.07</v>
      </c>
      <c r="W405" s="135">
        <v>1446.87</v>
      </c>
      <c r="X405" s="135">
        <v>1492.13</v>
      </c>
      <c r="Y405" s="135">
        <v>1493.19</v>
      </c>
      <c r="Z405" s="135">
        <v>1493.04</v>
      </c>
      <c r="AA405" s="135">
        <v>1520.2</v>
      </c>
      <c r="AB405" s="135">
        <v>1548.09</v>
      </c>
      <c r="AC405" s="135">
        <v>1576.48</v>
      </c>
      <c r="AD405" s="135">
        <v>1635.0500000000002</v>
      </c>
      <c r="AE405" s="135">
        <v>1711.24</v>
      </c>
      <c r="AF405" s="135">
        <v>1810.75</v>
      </c>
      <c r="AG405" s="135">
        <v>1883.1499999999999</v>
      </c>
      <c r="AH405" s="134">
        <v>1960.92</v>
      </c>
      <c r="AI405" s="134">
        <v>2028.73</v>
      </c>
      <c r="AJ405" s="134">
        <v>2124.25</v>
      </c>
      <c r="AK405" s="134">
        <v>2230.6</v>
      </c>
      <c r="AL405" s="134">
        <v>2341.5700000000002</v>
      </c>
      <c r="AM405" s="121"/>
    </row>
    <row r="406" spans="1:39" ht="17" x14ac:dyDescent="0.15">
      <c r="A406" s="126" t="s">
        <v>1603</v>
      </c>
      <c r="B406" s="126" t="s">
        <v>1604</v>
      </c>
      <c r="C406" s="126" t="s">
        <v>1605</v>
      </c>
      <c r="D406" s="133" t="s">
        <v>194</v>
      </c>
      <c r="E406" s="126" t="s">
        <v>76</v>
      </c>
      <c r="F406" s="126" t="s">
        <v>56</v>
      </c>
      <c r="G406" s="134">
        <v>628.88</v>
      </c>
      <c r="H406" s="134">
        <v>640.13</v>
      </c>
      <c r="I406" s="134">
        <v>663.75</v>
      </c>
      <c r="J406" s="134">
        <v>690.64</v>
      </c>
      <c r="K406" s="134">
        <v>718.79</v>
      </c>
      <c r="L406" s="134">
        <v>833.71</v>
      </c>
      <c r="M406" s="134">
        <v>871.89</v>
      </c>
      <c r="N406" s="134">
        <v>924.48</v>
      </c>
      <c r="O406" s="134">
        <v>979.49</v>
      </c>
      <c r="P406" s="134">
        <v>1037.2</v>
      </c>
      <c r="Q406" s="134">
        <v>1139.26</v>
      </c>
      <c r="R406" s="134">
        <v>1197.49</v>
      </c>
      <c r="S406" s="134">
        <v>1236.74</v>
      </c>
      <c r="T406" s="134">
        <v>1297.31</v>
      </c>
      <c r="U406" s="135">
        <v>1357.24</v>
      </c>
      <c r="V406" s="135">
        <v>1419.87</v>
      </c>
      <c r="W406" s="135" t="s">
        <v>52</v>
      </c>
      <c r="X406" s="135" t="s">
        <v>52</v>
      </c>
      <c r="Y406" s="135" t="s">
        <v>52</v>
      </c>
      <c r="Z406" s="135" t="s">
        <v>52</v>
      </c>
      <c r="AA406" s="135" t="s">
        <v>52</v>
      </c>
      <c r="AB406" s="135" t="s">
        <v>52</v>
      </c>
      <c r="AC406" s="135" t="s">
        <v>52</v>
      </c>
      <c r="AD406" s="135" t="s">
        <v>52</v>
      </c>
      <c r="AE406" s="135" t="s">
        <v>52</v>
      </c>
      <c r="AF406" s="135" t="s">
        <v>52</v>
      </c>
      <c r="AG406" s="135" t="s">
        <v>52</v>
      </c>
      <c r="AH406" s="134" t="s">
        <v>52</v>
      </c>
      <c r="AI406" s="134" t="s">
        <v>52</v>
      </c>
      <c r="AJ406" s="134" t="s">
        <v>52</v>
      </c>
      <c r="AK406" s="134" t="s">
        <v>52</v>
      </c>
      <c r="AL406" s="134" t="s">
        <v>52</v>
      </c>
      <c r="AM406" s="121"/>
    </row>
    <row r="407" spans="1:39" ht="16" x14ac:dyDescent="0.15">
      <c r="A407" s="126" t="s">
        <v>1606</v>
      </c>
      <c r="B407" s="126" t="s">
        <v>1607</v>
      </c>
      <c r="C407" s="126" t="s">
        <v>1608</v>
      </c>
      <c r="D407" s="133" t="s">
        <v>94</v>
      </c>
      <c r="E407" s="126" t="s">
        <v>74</v>
      </c>
      <c r="F407" s="126" t="s">
        <v>68</v>
      </c>
      <c r="G407" s="134">
        <v>648</v>
      </c>
      <c r="H407" s="134">
        <v>555.75</v>
      </c>
      <c r="I407" s="134">
        <v>560.25</v>
      </c>
      <c r="J407" s="134">
        <v>592.6</v>
      </c>
      <c r="K407" s="134">
        <v>649.77</v>
      </c>
      <c r="L407" s="134">
        <v>725.32</v>
      </c>
      <c r="M407" s="134">
        <v>755.63</v>
      </c>
      <c r="N407" s="134">
        <v>797.1</v>
      </c>
      <c r="O407" s="134">
        <v>833.42</v>
      </c>
      <c r="P407" s="134">
        <v>891.14</v>
      </c>
      <c r="Q407" s="134">
        <v>1005.5</v>
      </c>
      <c r="R407" s="134">
        <v>1047.6600000000001</v>
      </c>
      <c r="S407" s="134">
        <v>1089.74</v>
      </c>
      <c r="T407" s="134">
        <v>1129.95</v>
      </c>
      <c r="U407" s="135">
        <v>1171.74</v>
      </c>
      <c r="V407" s="135">
        <v>1229.8699999999999</v>
      </c>
      <c r="W407" s="135">
        <v>1274.49</v>
      </c>
      <c r="X407" s="135">
        <v>1305.49</v>
      </c>
      <c r="Y407" s="135">
        <v>1305.82</v>
      </c>
      <c r="Z407" s="135">
        <v>1307.53</v>
      </c>
      <c r="AA407" s="135">
        <v>1341.44</v>
      </c>
      <c r="AB407" s="135">
        <v>1366.86</v>
      </c>
      <c r="AC407" s="135">
        <v>1393.37</v>
      </c>
      <c r="AD407" s="135">
        <v>1445.97</v>
      </c>
      <c r="AE407" s="135">
        <v>1512.63</v>
      </c>
      <c r="AF407" s="135">
        <v>1590.01</v>
      </c>
      <c r="AG407" s="135">
        <v>1668.9099999999999</v>
      </c>
      <c r="AH407" s="134">
        <v>1734.73</v>
      </c>
      <c r="AI407" s="134">
        <v>1808.42</v>
      </c>
      <c r="AJ407" s="134">
        <v>1882.64</v>
      </c>
      <c r="AK407" s="134">
        <v>1980.54</v>
      </c>
      <c r="AL407" s="134">
        <v>2079.8000000000002</v>
      </c>
      <c r="AM407" s="121"/>
    </row>
    <row r="408" spans="1:39" ht="16" x14ac:dyDescent="0.15">
      <c r="A408" s="126" t="s">
        <v>1609</v>
      </c>
      <c r="B408" s="126" t="s">
        <v>1610</v>
      </c>
      <c r="C408" s="126" t="s">
        <v>1611</v>
      </c>
      <c r="D408" s="133" t="s">
        <v>94</v>
      </c>
      <c r="E408" s="126" t="s">
        <v>74</v>
      </c>
      <c r="F408" s="126" t="s">
        <v>70</v>
      </c>
      <c r="G408" s="134">
        <v>591.75</v>
      </c>
      <c r="H408" s="134">
        <v>553.5</v>
      </c>
      <c r="I408" s="134">
        <v>541.13</v>
      </c>
      <c r="J408" s="134">
        <v>587.86</v>
      </c>
      <c r="K408" s="134">
        <v>662.17</v>
      </c>
      <c r="L408" s="134">
        <v>741.18</v>
      </c>
      <c r="M408" s="134">
        <v>802.92</v>
      </c>
      <c r="N408" s="134">
        <v>857.84</v>
      </c>
      <c r="O408" s="134">
        <v>923.55</v>
      </c>
      <c r="P408" s="134">
        <v>997.43</v>
      </c>
      <c r="Q408" s="134">
        <v>1189.92</v>
      </c>
      <c r="R408" s="134">
        <v>1233.06</v>
      </c>
      <c r="S408" s="134">
        <v>1281.83</v>
      </c>
      <c r="T408" s="134">
        <v>1330.9</v>
      </c>
      <c r="U408" s="135">
        <v>1382.77</v>
      </c>
      <c r="V408" s="135">
        <v>1423.42</v>
      </c>
      <c r="W408" s="135">
        <v>1477.54</v>
      </c>
      <c r="X408" s="135">
        <v>1531.92</v>
      </c>
      <c r="Y408" s="135">
        <v>1531.92</v>
      </c>
      <c r="Z408" s="135">
        <v>1531.92</v>
      </c>
      <c r="AA408" s="135">
        <v>1565.51</v>
      </c>
      <c r="AB408" s="135">
        <v>1568.6</v>
      </c>
      <c r="AC408" s="135">
        <v>1599.81</v>
      </c>
      <c r="AD408" s="135">
        <v>1663.29</v>
      </c>
      <c r="AE408" s="135">
        <v>1744.04</v>
      </c>
      <c r="AF408" s="135">
        <v>1836.1</v>
      </c>
      <c r="AG408" s="135">
        <v>1927.6399999999999</v>
      </c>
      <c r="AH408" s="134">
        <v>2007.26</v>
      </c>
      <c r="AI408" s="134">
        <v>2112.46</v>
      </c>
      <c r="AJ408" s="134">
        <v>2183.42</v>
      </c>
      <c r="AK408" s="134">
        <v>2261.0500000000002</v>
      </c>
      <c r="AL408" s="134">
        <v>2375.3000000000002</v>
      </c>
      <c r="AM408" s="121"/>
    </row>
    <row r="409" spans="1:39" ht="16" x14ac:dyDescent="0.15">
      <c r="A409" s="126" t="s">
        <v>1612</v>
      </c>
      <c r="B409" s="126" t="s">
        <v>1613</v>
      </c>
      <c r="C409" s="126" t="s">
        <v>1614</v>
      </c>
      <c r="D409" s="133" t="s">
        <v>94</v>
      </c>
      <c r="E409" s="126" t="s">
        <v>227</v>
      </c>
      <c r="F409" s="126" t="s">
        <v>72</v>
      </c>
      <c r="G409" s="134">
        <v>589.5</v>
      </c>
      <c r="H409" s="134">
        <v>587.25</v>
      </c>
      <c r="I409" s="134">
        <v>671.63</v>
      </c>
      <c r="J409" s="134">
        <v>737.83</v>
      </c>
      <c r="K409" s="134">
        <v>826.65</v>
      </c>
      <c r="L409" s="134">
        <v>813.66</v>
      </c>
      <c r="M409" s="134">
        <v>840.29</v>
      </c>
      <c r="N409" s="134">
        <v>877.59</v>
      </c>
      <c r="O409" s="134">
        <v>928.1</v>
      </c>
      <c r="P409" s="134">
        <v>978.97</v>
      </c>
      <c r="Q409" s="134">
        <v>1170.54</v>
      </c>
      <c r="R409" s="134">
        <v>1244.7</v>
      </c>
      <c r="S409" s="134">
        <v>1304.6199999999999</v>
      </c>
      <c r="T409" s="134">
        <v>1364.86</v>
      </c>
      <c r="U409" s="135">
        <v>1407.04</v>
      </c>
      <c r="V409" s="135">
        <v>1440.55</v>
      </c>
      <c r="W409" s="135">
        <v>1462.03</v>
      </c>
      <c r="X409" s="135">
        <v>1462.03</v>
      </c>
      <c r="Y409" s="135">
        <v>1462.03</v>
      </c>
      <c r="Z409" s="135">
        <v>1458.93</v>
      </c>
      <c r="AA409" s="135">
        <v>1455.21</v>
      </c>
      <c r="AB409" s="135">
        <v>1451.21</v>
      </c>
      <c r="AC409" s="135">
        <v>1447.21</v>
      </c>
      <c r="AD409" s="135">
        <v>1474.18</v>
      </c>
      <c r="AE409" s="135">
        <v>1537.99</v>
      </c>
      <c r="AF409" s="135">
        <v>1614.97</v>
      </c>
      <c r="AG409" s="135">
        <v>1693.95</v>
      </c>
      <c r="AH409" s="134">
        <v>1760.31</v>
      </c>
      <c r="AI409" s="134">
        <v>1863.17</v>
      </c>
      <c r="AJ409" s="134">
        <v>1939.94</v>
      </c>
      <c r="AK409" s="134">
        <v>2055.5500000000002</v>
      </c>
      <c r="AL409" s="134">
        <v>2173.7199999999998</v>
      </c>
      <c r="AM409" s="121"/>
    </row>
    <row r="410" spans="1:39" ht="16" x14ac:dyDescent="0.15">
      <c r="A410" s="126" t="s">
        <v>1615</v>
      </c>
      <c r="B410" s="126" t="s">
        <v>1616</v>
      </c>
      <c r="C410" s="126" t="s">
        <v>1617</v>
      </c>
      <c r="D410" s="133" t="s">
        <v>94</v>
      </c>
      <c r="E410" s="126" t="s">
        <v>401</v>
      </c>
      <c r="F410" s="126" t="s">
        <v>72</v>
      </c>
      <c r="G410" s="134">
        <v>448.88</v>
      </c>
      <c r="H410" s="134">
        <v>344.25</v>
      </c>
      <c r="I410" s="134">
        <v>435.38</v>
      </c>
      <c r="J410" s="134">
        <v>434.32</v>
      </c>
      <c r="K410" s="134">
        <v>422.61</v>
      </c>
      <c r="L410" s="134">
        <v>322.02999999999997</v>
      </c>
      <c r="M410" s="134">
        <v>373.38</v>
      </c>
      <c r="N410" s="134">
        <v>401.13</v>
      </c>
      <c r="O410" s="134">
        <v>455.8</v>
      </c>
      <c r="P410" s="134">
        <v>402.56</v>
      </c>
      <c r="Q410" s="134">
        <v>584.03</v>
      </c>
      <c r="R410" s="134">
        <v>600.96</v>
      </c>
      <c r="S410" s="134">
        <v>614.25</v>
      </c>
      <c r="T410" s="134">
        <v>648.24</v>
      </c>
      <c r="U410" s="135">
        <v>681.13</v>
      </c>
      <c r="V410" s="135">
        <v>687.07</v>
      </c>
      <c r="W410" s="135">
        <v>687.07</v>
      </c>
      <c r="X410" s="135">
        <v>686.88</v>
      </c>
      <c r="Y410" s="135">
        <v>686.88</v>
      </c>
      <c r="Z410" s="135">
        <v>683.72</v>
      </c>
      <c r="AA410" s="135">
        <v>691.54</v>
      </c>
      <c r="AB410" s="135">
        <v>687.42</v>
      </c>
      <c r="AC410" s="135">
        <v>683.42</v>
      </c>
      <c r="AD410" s="135">
        <v>679.91000000000008</v>
      </c>
      <c r="AE410" s="135">
        <v>700.04</v>
      </c>
      <c r="AF410" s="135">
        <v>722.65000000000009</v>
      </c>
      <c r="AG410" s="135">
        <v>770.31</v>
      </c>
      <c r="AH410" s="134">
        <v>799.81999999999994</v>
      </c>
      <c r="AI410" s="134">
        <v>845.44</v>
      </c>
      <c r="AJ410" s="134">
        <v>872.55</v>
      </c>
      <c r="AK410" s="134">
        <v>921.31</v>
      </c>
      <c r="AL410" s="134">
        <v>968.76</v>
      </c>
      <c r="AM410" s="121"/>
    </row>
    <row r="411" spans="1:39" ht="17" x14ac:dyDescent="0.15">
      <c r="A411" s="126" t="s">
        <v>1618</v>
      </c>
      <c r="B411" s="126" t="s">
        <v>1619</v>
      </c>
      <c r="C411" s="126" t="s">
        <v>1620</v>
      </c>
      <c r="D411" s="133" t="s">
        <v>194</v>
      </c>
      <c r="E411" s="126" t="s">
        <v>76</v>
      </c>
      <c r="F411" s="126" t="s">
        <v>58</v>
      </c>
      <c r="G411" s="134">
        <v>691.88</v>
      </c>
      <c r="H411" s="134">
        <v>591.75</v>
      </c>
      <c r="I411" s="134">
        <v>633.38</v>
      </c>
      <c r="J411" s="134">
        <v>690.9</v>
      </c>
      <c r="K411" s="134">
        <v>764.74</v>
      </c>
      <c r="L411" s="134">
        <v>832</v>
      </c>
      <c r="M411" s="134">
        <v>901.98</v>
      </c>
      <c r="N411" s="134">
        <v>956.99</v>
      </c>
      <c r="O411" s="134">
        <v>1016.25</v>
      </c>
      <c r="P411" s="134">
        <v>1076.95</v>
      </c>
      <c r="Q411" s="134">
        <v>1193.48</v>
      </c>
      <c r="R411" s="134">
        <v>1248.6300000000001</v>
      </c>
      <c r="S411" s="134">
        <v>1305.8599999999999</v>
      </c>
      <c r="T411" s="134">
        <v>1329.37</v>
      </c>
      <c r="U411" s="135">
        <v>1356</v>
      </c>
      <c r="V411" s="135">
        <v>1370.77</v>
      </c>
      <c r="W411" s="135" t="s">
        <v>52</v>
      </c>
      <c r="X411" s="135" t="s">
        <v>52</v>
      </c>
      <c r="Y411" s="135" t="s">
        <v>52</v>
      </c>
      <c r="Z411" s="135" t="s">
        <v>52</v>
      </c>
      <c r="AA411" s="135" t="s">
        <v>52</v>
      </c>
      <c r="AB411" s="135" t="s">
        <v>52</v>
      </c>
      <c r="AC411" s="135" t="s">
        <v>52</v>
      </c>
      <c r="AD411" s="135" t="s">
        <v>52</v>
      </c>
      <c r="AE411" s="135" t="s">
        <v>52</v>
      </c>
      <c r="AF411" s="135" t="s">
        <v>52</v>
      </c>
      <c r="AG411" s="135" t="s">
        <v>52</v>
      </c>
      <c r="AH411" s="134" t="s">
        <v>52</v>
      </c>
      <c r="AI411" s="134" t="s">
        <v>52</v>
      </c>
      <c r="AJ411" s="134" t="s">
        <v>52</v>
      </c>
      <c r="AK411" s="134" t="s">
        <v>52</v>
      </c>
      <c r="AL411" s="134" t="s">
        <v>52</v>
      </c>
      <c r="AM411" s="121"/>
    </row>
    <row r="412" spans="1:39" ht="17" x14ac:dyDescent="0.15">
      <c r="A412" s="126" t="s">
        <v>1621</v>
      </c>
      <c r="B412" s="126" t="s">
        <v>52</v>
      </c>
      <c r="C412" s="126" t="s">
        <v>1622</v>
      </c>
      <c r="D412" s="133" t="s">
        <v>194</v>
      </c>
      <c r="E412" s="126" t="s">
        <v>76</v>
      </c>
      <c r="F412" s="126" t="s">
        <v>64</v>
      </c>
      <c r="G412" s="134">
        <v>616.5</v>
      </c>
      <c r="H412" s="134">
        <v>653.63</v>
      </c>
      <c r="I412" s="134">
        <v>675</v>
      </c>
      <c r="J412" s="134" t="s">
        <v>52</v>
      </c>
      <c r="K412" s="134" t="s">
        <v>52</v>
      </c>
      <c r="L412" s="134" t="s">
        <v>52</v>
      </c>
      <c r="M412" s="134" t="s">
        <v>52</v>
      </c>
      <c r="N412" s="134" t="s">
        <v>52</v>
      </c>
      <c r="O412" s="134" t="s">
        <v>52</v>
      </c>
      <c r="P412" s="134" t="s">
        <v>52</v>
      </c>
      <c r="Q412" s="134" t="s">
        <v>52</v>
      </c>
      <c r="R412" s="134" t="s">
        <v>52</v>
      </c>
      <c r="S412" s="134" t="s">
        <v>52</v>
      </c>
      <c r="T412" s="134" t="s">
        <v>52</v>
      </c>
      <c r="U412" s="135" t="s">
        <v>52</v>
      </c>
      <c r="V412" s="135" t="s">
        <v>52</v>
      </c>
      <c r="W412" s="135" t="s">
        <v>52</v>
      </c>
      <c r="X412" s="135" t="s">
        <v>52</v>
      </c>
      <c r="Y412" s="135" t="s">
        <v>52</v>
      </c>
      <c r="Z412" s="135" t="s">
        <v>52</v>
      </c>
      <c r="AA412" s="135" t="s">
        <v>52</v>
      </c>
      <c r="AB412" s="135" t="s">
        <v>52</v>
      </c>
      <c r="AC412" s="135" t="s">
        <v>52</v>
      </c>
      <c r="AD412" s="135" t="s">
        <v>52</v>
      </c>
      <c r="AE412" s="135" t="s">
        <v>52</v>
      </c>
      <c r="AF412" s="135" t="s">
        <v>52</v>
      </c>
      <c r="AG412" s="135" t="s">
        <v>52</v>
      </c>
      <c r="AH412" s="134" t="s">
        <v>52</v>
      </c>
      <c r="AI412" s="134" t="s">
        <v>52</v>
      </c>
      <c r="AJ412" s="134" t="s">
        <v>52</v>
      </c>
      <c r="AK412" s="134" t="s">
        <v>52</v>
      </c>
      <c r="AL412" s="134" t="s">
        <v>52</v>
      </c>
      <c r="AM412" s="121"/>
    </row>
    <row r="413" spans="1:39" ht="17" x14ac:dyDescent="0.15">
      <c r="A413" s="126" t="s">
        <v>1623</v>
      </c>
      <c r="B413" s="126" t="s">
        <v>52</v>
      </c>
      <c r="C413" s="126" t="s">
        <v>1624</v>
      </c>
      <c r="D413" s="133" t="s">
        <v>194</v>
      </c>
      <c r="E413" s="126" t="s">
        <v>76</v>
      </c>
      <c r="F413" s="126" t="s">
        <v>56</v>
      </c>
      <c r="G413" s="134">
        <v>585</v>
      </c>
      <c r="H413" s="134">
        <v>608.63</v>
      </c>
      <c r="I413" s="134">
        <v>645.75</v>
      </c>
      <c r="J413" s="134">
        <v>691.78</v>
      </c>
      <c r="K413" s="134">
        <v>721.51</v>
      </c>
      <c r="L413" s="134" t="s">
        <v>52</v>
      </c>
      <c r="M413" s="134" t="s">
        <v>52</v>
      </c>
      <c r="N413" s="134" t="s">
        <v>52</v>
      </c>
      <c r="O413" s="134" t="s">
        <v>52</v>
      </c>
      <c r="P413" s="134" t="s">
        <v>52</v>
      </c>
      <c r="Q413" s="134" t="s">
        <v>52</v>
      </c>
      <c r="R413" s="134" t="s">
        <v>52</v>
      </c>
      <c r="S413" s="134" t="s">
        <v>52</v>
      </c>
      <c r="T413" s="134" t="s">
        <v>52</v>
      </c>
      <c r="U413" s="135" t="s">
        <v>52</v>
      </c>
      <c r="V413" s="135" t="s">
        <v>52</v>
      </c>
      <c r="W413" s="135" t="s">
        <v>52</v>
      </c>
      <c r="X413" s="135" t="s">
        <v>52</v>
      </c>
      <c r="Y413" s="135" t="s">
        <v>52</v>
      </c>
      <c r="Z413" s="135" t="s">
        <v>52</v>
      </c>
      <c r="AA413" s="135" t="s">
        <v>52</v>
      </c>
      <c r="AB413" s="135" t="s">
        <v>52</v>
      </c>
      <c r="AC413" s="135" t="s">
        <v>52</v>
      </c>
      <c r="AD413" s="135" t="s">
        <v>52</v>
      </c>
      <c r="AE413" s="135" t="s">
        <v>52</v>
      </c>
      <c r="AF413" s="135" t="s">
        <v>52</v>
      </c>
      <c r="AG413" s="135" t="s">
        <v>52</v>
      </c>
      <c r="AH413" s="134" t="s">
        <v>52</v>
      </c>
      <c r="AI413" s="134" t="s">
        <v>52</v>
      </c>
      <c r="AJ413" s="134" t="s">
        <v>52</v>
      </c>
      <c r="AK413" s="134" t="s">
        <v>52</v>
      </c>
      <c r="AL413" s="134" t="s">
        <v>52</v>
      </c>
      <c r="AM413" s="121"/>
    </row>
    <row r="414" spans="1:39" ht="16" x14ac:dyDescent="0.15">
      <c r="A414" s="126" t="s">
        <v>1625</v>
      </c>
      <c r="B414" s="126" t="s">
        <v>1626</v>
      </c>
      <c r="C414" s="126" t="s">
        <v>1627</v>
      </c>
      <c r="D414" s="133" t="s">
        <v>94</v>
      </c>
      <c r="E414" s="126" t="s">
        <v>78</v>
      </c>
      <c r="F414" s="126" t="s">
        <v>56</v>
      </c>
      <c r="G414" s="134">
        <v>585</v>
      </c>
      <c r="H414" s="134">
        <v>608.63</v>
      </c>
      <c r="I414" s="134">
        <v>645.75</v>
      </c>
      <c r="J414" s="134">
        <v>691.78</v>
      </c>
      <c r="K414" s="134">
        <v>721.51</v>
      </c>
      <c r="L414" s="134">
        <v>700.33</v>
      </c>
      <c r="M414" s="134">
        <v>730.3</v>
      </c>
      <c r="N414" s="134">
        <v>775.28</v>
      </c>
      <c r="O414" s="134">
        <v>823.03</v>
      </c>
      <c r="P414" s="134">
        <v>891.59</v>
      </c>
      <c r="Q414" s="134">
        <v>994.56</v>
      </c>
      <c r="R414" s="134">
        <v>1053.3800000000001</v>
      </c>
      <c r="S414" s="134">
        <v>1105.6300000000001</v>
      </c>
      <c r="T414" s="134">
        <v>1159.6099999999999</v>
      </c>
      <c r="U414" s="135">
        <v>1216.8399999999999</v>
      </c>
      <c r="V414" s="135">
        <v>1286.48</v>
      </c>
      <c r="W414" s="135">
        <v>1336.37</v>
      </c>
      <c r="X414" s="135">
        <v>1369.28</v>
      </c>
      <c r="Y414" s="135">
        <v>1369.28</v>
      </c>
      <c r="Z414" s="135">
        <v>1375.15</v>
      </c>
      <c r="AA414" s="135">
        <v>1402.02</v>
      </c>
      <c r="AB414" s="135">
        <v>1427.18</v>
      </c>
      <c r="AC414" s="135">
        <v>1455.7</v>
      </c>
      <c r="AD414" s="135">
        <v>1510.29</v>
      </c>
      <c r="AE414" s="135">
        <v>1580.51</v>
      </c>
      <c r="AF414" s="135">
        <v>1674.88</v>
      </c>
      <c r="AG414" s="135">
        <v>1747.25</v>
      </c>
      <c r="AH414" s="134">
        <v>1817.1100000000001</v>
      </c>
      <c r="AI414" s="134">
        <v>1909.13</v>
      </c>
      <c r="AJ414" s="134">
        <v>1969.12</v>
      </c>
      <c r="AK414" s="134">
        <v>2069.92</v>
      </c>
      <c r="AL414" s="134">
        <v>2171.1</v>
      </c>
      <c r="AM414" s="121"/>
    </row>
    <row r="415" spans="1:39" ht="16" x14ac:dyDescent="0.15">
      <c r="A415" s="126" t="s">
        <v>1628</v>
      </c>
      <c r="B415" s="126" t="s">
        <v>1629</v>
      </c>
      <c r="C415" s="126" t="s">
        <v>1630</v>
      </c>
      <c r="D415" s="133" t="s">
        <v>94</v>
      </c>
      <c r="E415" s="126" t="s">
        <v>76</v>
      </c>
      <c r="F415" s="126" t="s">
        <v>70</v>
      </c>
      <c r="G415" s="134">
        <v>577.13</v>
      </c>
      <c r="H415" s="134">
        <v>599.63</v>
      </c>
      <c r="I415" s="134">
        <v>615.38</v>
      </c>
      <c r="J415" s="134">
        <v>654.20000000000005</v>
      </c>
      <c r="K415" s="134">
        <v>694.83</v>
      </c>
      <c r="L415" s="134">
        <v>754.33</v>
      </c>
      <c r="M415" s="134">
        <v>803.71</v>
      </c>
      <c r="N415" s="134">
        <v>849.35</v>
      </c>
      <c r="O415" s="134">
        <v>900.07</v>
      </c>
      <c r="P415" s="134">
        <v>1015.6</v>
      </c>
      <c r="Q415" s="134">
        <v>1101.79</v>
      </c>
      <c r="R415" s="134">
        <v>1178.2</v>
      </c>
      <c r="S415" s="134">
        <v>1218.22</v>
      </c>
      <c r="T415" s="134">
        <v>1279.1400000000001</v>
      </c>
      <c r="U415" s="135">
        <v>1342.17</v>
      </c>
      <c r="V415" s="135">
        <v>1408.23</v>
      </c>
      <c r="W415" s="135">
        <v>1462.52</v>
      </c>
      <c r="X415" s="135">
        <v>1496.6</v>
      </c>
      <c r="Y415" s="135">
        <v>1497.17</v>
      </c>
      <c r="Z415" s="135">
        <v>1504.96</v>
      </c>
      <c r="AA415" s="135">
        <v>1506.2</v>
      </c>
      <c r="AB415" s="135">
        <v>1533.84</v>
      </c>
      <c r="AC415" s="135">
        <v>1560.49</v>
      </c>
      <c r="AD415" s="135">
        <v>1618.03</v>
      </c>
      <c r="AE415" s="135">
        <v>1674.5200000000002</v>
      </c>
      <c r="AF415" s="135">
        <v>1758.04</v>
      </c>
      <c r="AG415" s="135">
        <v>1855.79</v>
      </c>
      <c r="AH415" s="134">
        <v>1929.57</v>
      </c>
      <c r="AI415" s="134">
        <v>1996.18</v>
      </c>
      <c r="AJ415" s="134">
        <v>2066</v>
      </c>
      <c r="AK415" s="134">
        <v>2144.31</v>
      </c>
      <c r="AL415" s="134">
        <v>2247.66</v>
      </c>
      <c r="AM415" s="121"/>
    </row>
    <row r="416" spans="1:39" ht="16" x14ac:dyDescent="0.15">
      <c r="A416" s="126" t="s">
        <v>1637</v>
      </c>
      <c r="B416" s="126" t="s">
        <v>1638</v>
      </c>
      <c r="C416" s="126" t="s">
        <v>1639</v>
      </c>
      <c r="D416" s="133" t="s">
        <v>94</v>
      </c>
      <c r="E416" s="126" t="s">
        <v>76</v>
      </c>
      <c r="F416" s="126" t="s">
        <v>1828</v>
      </c>
      <c r="G416" s="134">
        <v>570.38</v>
      </c>
      <c r="H416" s="134">
        <v>609.75</v>
      </c>
      <c r="I416" s="134">
        <v>625.5</v>
      </c>
      <c r="J416" s="134">
        <v>666.47</v>
      </c>
      <c r="K416" s="134">
        <v>700.73</v>
      </c>
      <c r="L416" s="134">
        <v>768.3</v>
      </c>
      <c r="M416" s="134">
        <v>831.51</v>
      </c>
      <c r="N416" s="134">
        <v>873.75</v>
      </c>
      <c r="O416" s="134">
        <v>926.49</v>
      </c>
      <c r="P416" s="134">
        <v>1017.08</v>
      </c>
      <c r="Q416" s="134">
        <v>1173.92</v>
      </c>
      <c r="R416" s="134">
        <v>1239.03</v>
      </c>
      <c r="S416" s="134">
        <v>1292.9100000000001</v>
      </c>
      <c r="T416" s="134">
        <v>1347.63</v>
      </c>
      <c r="U416" s="135">
        <v>1409.2</v>
      </c>
      <c r="V416" s="135">
        <v>1468.79</v>
      </c>
      <c r="W416" s="135">
        <v>1515.15</v>
      </c>
      <c r="X416" s="135">
        <v>1516.49</v>
      </c>
      <c r="Y416" s="135">
        <v>1516.49</v>
      </c>
      <c r="Z416" s="135">
        <v>1516.49</v>
      </c>
      <c r="AA416" s="135">
        <v>1516.49</v>
      </c>
      <c r="AB416" s="135">
        <v>1516.49</v>
      </c>
      <c r="AC416" s="135">
        <v>1538.75</v>
      </c>
      <c r="AD416" s="135">
        <v>1583.4599999999998</v>
      </c>
      <c r="AE416" s="135">
        <v>1652.6699999999998</v>
      </c>
      <c r="AF416" s="135">
        <v>1746.92</v>
      </c>
      <c r="AG416" s="135">
        <v>1816.17</v>
      </c>
      <c r="AH416" s="134">
        <v>1885.79</v>
      </c>
      <c r="AI416" s="134">
        <v>1961.87</v>
      </c>
      <c r="AJ416" s="134">
        <v>2034.72</v>
      </c>
      <c r="AK416" s="134">
        <v>2134.48</v>
      </c>
      <c r="AL416" s="134">
        <v>2236.3000000000002</v>
      </c>
      <c r="AM416" s="121"/>
    </row>
    <row r="417" spans="1:39" ht="17" x14ac:dyDescent="0.15">
      <c r="A417" s="126" t="s">
        <v>1640</v>
      </c>
      <c r="B417" s="126" t="s">
        <v>1641</v>
      </c>
      <c r="C417" s="126" t="s">
        <v>1642</v>
      </c>
      <c r="D417" s="133" t="s">
        <v>194</v>
      </c>
      <c r="E417" s="126" t="s">
        <v>76</v>
      </c>
      <c r="F417" s="126" t="s">
        <v>1828</v>
      </c>
      <c r="G417" s="134">
        <v>492.75</v>
      </c>
      <c r="H417" s="134">
        <v>545.63</v>
      </c>
      <c r="I417" s="134">
        <v>574.88</v>
      </c>
      <c r="J417" s="134">
        <v>593.78</v>
      </c>
      <c r="K417" s="134">
        <v>623.01</v>
      </c>
      <c r="L417" s="134">
        <v>675.08</v>
      </c>
      <c r="M417" s="134">
        <v>729.88</v>
      </c>
      <c r="N417" s="134">
        <v>784.25</v>
      </c>
      <c r="O417" s="134">
        <v>838.5</v>
      </c>
      <c r="P417" s="134">
        <v>939.54</v>
      </c>
      <c r="Q417" s="134">
        <v>1121.9100000000001</v>
      </c>
      <c r="R417" s="134">
        <v>1172.8599999999999</v>
      </c>
      <c r="S417" s="134">
        <v>1207.2</v>
      </c>
      <c r="T417" s="134">
        <v>1263.52</v>
      </c>
      <c r="U417" s="135">
        <v>1317.37</v>
      </c>
      <c r="V417" s="135">
        <v>1371.85</v>
      </c>
      <c r="W417" s="135">
        <v>1410.34</v>
      </c>
      <c r="X417" s="135">
        <v>1446.25</v>
      </c>
      <c r="Y417" s="135">
        <v>1447.83</v>
      </c>
      <c r="Z417" s="135">
        <v>1454.01</v>
      </c>
      <c r="AA417" s="135">
        <v>1456.97</v>
      </c>
      <c r="AB417" s="135">
        <v>1457.15</v>
      </c>
      <c r="AC417" s="135">
        <v>1460.98</v>
      </c>
      <c r="AD417" s="135">
        <v>1495.67</v>
      </c>
      <c r="AE417" s="135">
        <v>1582.51</v>
      </c>
      <c r="AF417" s="135">
        <v>1664.36</v>
      </c>
      <c r="AG417" s="135" t="s">
        <v>52</v>
      </c>
      <c r="AH417" s="134" t="s">
        <v>52</v>
      </c>
      <c r="AI417" s="134" t="s">
        <v>52</v>
      </c>
      <c r="AJ417" s="134" t="s">
        <v>52</v>
      </c>
      <c r="AK417" s="134" t="s">
        <v>52</v>
      </c>
      <c r="AL417" s="134" t="s">
        <v>52</v>
      </c>
      <c r="AM417" s="121"/>
    </row>
    <row r="418" spans="1:39" ht="16" x14ac:dyDescent="0.15">
      <c r="A418" s="126" t="s">
        <v>1643</v>
      </c>
      <c r="B418" s="126" t="s">
        <v>1644</v>
      </c>
      <c r="C418" s="126" t="s">
        <v>1645</v>
      </c>
      <c r="D418" s="133" t="s">
        <v>94</v>
      </c>
      <c r="E418" s="126" t="s">
        <v>76</v>
      </c>
      <c r="F418" s="126" t="s">
        <v>66</v>
      </c>
      <c r="G418" s="134">
        <v>537.75</v>
      </c>
      <c r="H418" s="134">
        <v>551.25</v>
      </c>
      <c r="I418" s="134">
        <v>563.63</v>
      </c>
      <c r="J418" s="134">
        <v>603.61</v>
      </c>
      <c r="K418" s="134">
        <v>639.99</v>
      </c>
      <c r="L418" s="134">
        <v>723.77</v>
      </c>
      <c r="M418" s="134">
        <v>782.28</v>
      </c>
      <c r="N418" s="134">
        <v>828.14</v>
      </c>
      <c r="O418" s="134">
        <v>865.81</v>
      </c>
      <c r="P418" s="134">
        <v>962.38</v>
      </c>
      <c r="Q418" s="134">
        <v>1143.47</v>
      </c>
      <c r="R418" s="134">
        <v>1201.8399999999999</v>
      </c>
      <c r="S418" s="134">
        <v>1248.33</v>
      </c>
      <c r="T418" s="134">
        <v>1309.3399999999999</v>
      </c>
      <c r="U418" s="135">
        <v>1364.83</v>
      </c>
      <c r="V418" s="135">
        <v>1437.98</v>
      </c>
      <c r="W418" s="135">
        <v>1482.22</v>
      </c>
      <c r="X418" s="135">
        <v>1519.02</v>
      </c>
      <c r="Y418" s="135">
        <v>1519.38</v>
      </c>
      <c r="Z418" s="135">
        <v>1559.31</v>
      </c>
      <c r="AA418" s="135">
        <v>1588.71</v>
      </c>
      <c r="AB418" s="135">
        <v>1617.22</v>
      </c>
      <c r="AC418" s="135">
        <v>1646.28</v>
      </c>
      <c r="AD418" s="135">
        <v>1706.8700000000001</v>
      </c>
      <c r="AE418" s="135">
        <v>1782.3</v>
      </c>
      <c r="AF418" s="135">
        <v>1882.6499999999999</v>
      </c>
      <c r="AG418" s="135">
        <v>1956.1599999999999</v>
      </c>
      <c r="AH418" s="134">
        <v>2031.46</v>
      </c>
      <c r="AI418" s="134">
        <v>2091.4499999999998</v>
      </c>
      <c r="AJ418" s="134">
        <v>2188.14</v>
      </c>
      <c r="AK418" s="134">
        <v>2262.7800000000002</v>
      </c>
      <c r="AL418" s="134">
        <v>2371.1</v>
      </c>
      <c r="AM418" s="121"/>
    </row>
    <row r="419" spans="1:39" ht="16" x14ac:dyDescent="0.15">
      <c r="A419" s="126" t="s">
        <v>1646</v>
      </c>
      <c r="B419" s="126" t="s">
        <v>1647</v>
      </c>
      <c r="C419" s="126" t="s">
        <v>1648</v>
      </c>
      <c r="D419" s="133" t="s">
        <v>94</v>
      </c>
      <c r="E419" s="126" t="s">
        <v>76</v>
      </c>
      <c r="F419" s="126" t="s">
        <v>66</v>
      </c>
      <c r="G419" s="134">
        <v>549</v>
      </c>
      <c r="H419" s="134">
        <v>597.38</v>
      </c>
      <c r="I419" s="134">
        <v>598.5</v>
      </c>
      <c r="J419" s="134">
        <v>647.46</v>
      </c>
      <c r="K419" s="134">
        <v>703.6</v>
      </c>
      <c r="L419" s="134">
        <v>763.05</v>
      </c>
      <c r="M419" s="134">
        <v>821.9</v>
      </c>
      <c r="N419" s="134">
        <v>886.05</v>
      </c>
      <c r="O419" s="134">
        <v>963.79</v>
      </c>
      <c r="P419" s="134">
        <v>1025.83</v>
      </c>
      <c r="Q419" s="134">
        <v>1214.4100000000001</v>
      </c>
      <c r="R419" s="134">
        <v>1286.3499999999999</v>
      </c>
      <c r="S419" s="134">
        <v>1342.67</v>
      </c>
      <c r="T419" s="134">
        <v>1406.66</v>
      </c>
      <c r="U419" s="135">
        <v>1469.87</v>
      </c>
      <c r="V419" s="135">
        <v>1532.3</v>
      </c>
      <c r="W419" s="135">
        <v>1586.51</v>
      </c>
      <c r="X419" s="135">
        <v>1628.71</v>
      </c>
      <c r="Y419" s="135">
        <v>1631.4</v>
      </c>
      <c r="Z419" s="135">
        <v>1632.48</v>
      </c>
      <c r="AA419" s="135">
        <v>1634.61</v>
      </c>
      <c r="AB419" s="135">
        <v>1664.29</v>
      </c>
      <c r="AC419" s="135">
        <v>1697.66</v>
      </c>
      <c r="AD419" s="135">
        <v>1758.1900000000003</v>
      </c>
      <c r="AE419" s="135">
        <v>1833.5900000000001</v>
      </c>
      <c r="AF419" s="135">
        <v>1934.98</v>
      </c>
      <c r="AG419" s="135">
        <v>2011.51</v>
      </c>
      <c r="AH419" s="134">
        <v>2091.34</v>
      </c>
      <c r="AI419" s="134">
        <v>2162.69</v>
      </c>
      <c r="AJ419" s="134">
        <v>2252.09</v>
      </c>
      <c r="AK419" s="134">
        <v>2363.0300000000002</v>
      </c>
      <c r="AL419" s="134">
        <v>2484.0300000000002</v>
      </c>
      <c r="AM419" s="121"/>
    </row>
    <row r="420" spans="1:39" ht="17" x14ac:dyDescent="0.15">
      <c r="A420" s="126" t="s">
        <v>1649</v>
      </c>
      <c r="B420" s="126" t="s">
        <v>1650</v>
      </c>
      <c r="C420" s="126" t="s">
        <v>1651</v>
      </c>
      <c r="D420" s="133" t="s">
        <v>194</v>
      </c>
      <c r="E420" s="126" t="s">
        <v>76</v>
      </c>
      <c r="F420" s="126" t="s">
        <v>58</v>
      </c>
      <c r="G420" s="134">
        <v>628.88</v>
      </c>
      <c r="H420" s="134">
        <v>594</v>
      </c>
      <c r="I420" s="134">
        <v>671.63</v>
      </c>
      <c r="J420" s="134">
        <v>715.04</v>
      </c>
      <c r="K420" s="134">
        <v>791.06</v>
      </c>
      <c r="L420" s="134">
        <v>834.05</v>
      </c>
      <c r="M420" s="134">
        <v>868.91</v>
      </c>
      <c r="N420" s="134">
        <v>906.25</v>
      </c>
      <c r="O420" s="134">
        <v>945.4</v>
      </c>
      <c r="P420" s="134">
        <v>1075.1400000000001</v>
      </c>
      <c r="Q420" s="134">
        <v>1166.8800000000001</v>
      </c>
      <c r="R420" s="134">
        <v>1237.6600000000001</v>
      </c>
      <c r="S420" s="134">
        <v>1290.04</v>
      </c>
      <c r="T420" s="134">
        <v>1346.67</v>
      </c>
      <c r="U420" s="135">
        <v>1423.08</v>
      </c>
      <c r="V420" s="135">
        <v>1463.88</v>
      </c>
      <c r="W420" s="135" t="s">
        <v>52</v>
      </c>
      <c r="X420" s="135" t="s">
        <v>52</v>
      </c>
      <c r="Y420" s="135" t="s">
        <v>52</v>
      </c>
      <c r="Z420" s="135" t="s">
        <v>52</v>
      </c>
      <c r="AA420" s="135" t="s">
        <v>52</v>
      </c>
      <c r="AB420" s="135" t="s">
        <v>52</v>
      </c>
      <c r="AC420" s="135" t="s">
        <v>52</v>
      </c>
      <c r="AD420" s="135" t="s">
        <v>52</v>
      </c>
      <c r="AE420" s="135" t="s">
        <v>52</v>
      </c>
      <c r="AF420" s="135" t="s">
        <v>52</v>
      </c>
      <c r="AG420" s="135" t="s">
        <v>52</v>
      </c>
      <c r="AH420" s="134" t="s">
        <v>52</v>
      </c>
      <c r="AI420" s="134" t="s">
        <v>52</v>
      </c>
      <c r="AJ420" s="134" t="s">
        <v>52</v>
      </c>
      <c r="AK420" s="134" t="s">
        <v>52</v>
      </c>
      <c r="AL420" s="134" t="s">
        <v>52</v>
      </c>
      <c r="AM420" s="121"/>
    </row>
    <row r="421" spans="1:39" ht="16" x14ac:dyDescent="0.15">
      <c r="A421" s="126" t="s">
        <v>1652</v>
      </c>
      <c r="B421" s="126" t="s">
        <v>1653</v>
      </c>
      <c r="C421" s="126" t="s">
        <v>1654</v>
      </c>
      <c r="D421" s="133" t="s">
        <v>194</v>
      </c>
      <c r="E421" s="126" t="s">
        <v>76</v>
      </c>
      <c r="F421" s="126" t="s">
        <v>60</v>
      </c>
      <c r="G421" s="134">
        <v>245.25</v>
      </c>
      <c r="H421" s="134">
        <v>293.63</v>
      </c>
      <c r="I421" s="134">
        <v>315</v>
      </c>
      <c r="J421" s="134">
        <v>499.5</v>
      </c>
      <c r="K421" s="134">
        <v>584.82000000000005</v>
      </c>
      <c r="L421" s="134">
        <v>628.42999999999995</v>
      </c>
      <c r="M421" s="134">
        <v>682.46</v>
      </c>
      <c r="N421" s="134">
        <v>746.5</v>
      </c>
      <c r="O421" s="134">
        <v>805.66</v>
      </c>
      <c r="P421" s="134">
        <v>949.12</v>
      </c>
      <c r="Q421" s="134">
        <v>1037.42</v>
      </c>
      <c r="R421" s="134">
        <v>1104.45</v>
      </c>
      <c r="S421" s="134">
        <v>1139.06</v>
      </c>
      <c r="T421" s="134">
        <v>1178.43</v>
      </c>
      <c r="U421" s="135">
        <v>1227.1600000000001</v>
      </c>
      <c r="V421" s="135">
        <v>1279.22</v>
      </c>
      <c r="W421" s="135">
        <v>1324.26</v>
      </c>
      <c r="X421" s="135">
        <v>1369.56</v>
      </c>
      <c r="Y421" s="135">
        <v>1369.48</v>
      </c>
      <c r="Z421" s="135">
        <v>1369.14</v>
      </c>
      <c r="AA421" s="135">
        <v>1369.72</v>
      </c>
      <c r="AB421" s="135">
        <v>1397.02</v>
      </c>
      <c r="AC421" s="135">
        <v>1420.97</v>
      </c>
      <c r="AD421" s="135">
        <v>1472.8700000000001</v>
      </c>
      <c r="AE421" s="135">
        <v>1537.7299999999998</v>
      </c>
      <c r="AF421" s="135">
        <v>1625.82</v>
      </c>
      <c r="AG421" s="135">
        <v>1715.87</v>
      </c>
      <c r="AH421" s="134">
        <v>1785.5900000000001</v>
      </c>
      <c r="AI421" s="134" t="s">
        <v>52</v>
      </c>
      <c r="AJ421" s="134" t="s">
        <v>52</v>
      </c>
      <c r="AK421" s="134" t="s">
        <v>52</v>
      </c>
      <c r="AL421" s="134" t="s">
        <v>52</v>
      </c>
      <c r="AM421" s="121"/>
    </row>
    <row r="422" spans="1:39" ht="16" x14ac:dyDescent="0.15">
      <c r="A422" s="126" t="s">
        <v>1655</v>
      </c>
      <c r="B422" s="126" t="s">
        <v>1656</v>
      </c>
      <c r="C422" s="126" t="s">
        <v>1657</v>
      </c>
      <c r="D422" s="133" t="s">
        <v>94</v>
      </c>
      <c r="E422" s="126" t="s">
        <v>76</v>
      </c>
      <c r="F422" s="126" t="s">
        <v>1828</v>
      </c>
      <c r="G422" s="134">
        <v>612</v>
      </c>
      <c r="H422" s="134">
        <v>561.38</v>
      </c>
      <c r="I422" s="134">
        <v>582.75</v>
      </c>
      <c r="J422" s="134">
        <v>612.46</v>
      </c>
      <c r="K422" s="134">
        <v>648.21</v>
      </c>
      <c r="L422" s="134">
        <v>718.36</v>
      </c>
      <c r="M422" s="134">
        <v>781.02</v>
      </c>
      <c r="N422" s="134">
        <v>829.87</v>
      </c>
      <c r="O422" s="134">
        <v>878.82</v>
      </c>
      <c r="P422" s="134">
        <v>957.86</v>
      </c>
      <c r="Q422" s="134">
        <v>1130.52</v>
      </c>
      <c r="R422" s="134">
        <v>1201.0899999999999</v>
      </c>
      <c r="S422" s="134">
        <v>1259.82</v>
      </c>
      <c r="T422" s="134">
        <v>1321.63</v>
      </c>
      <c r="U422" s="135">
        <v>1382.57</v>
      </c>
      <c r="V422" s="135">
        <v>1441.48</v>
      </c>
      <c r="W422" s="135">
        <v>1491.89</v>
      </c>
      <c r="X422" s="135">
        <v>1498.28</v>
      </c>
      <c r="Y422" s="135">
        <v>1498.33</v>
      </c>
      <c r="Z422" s="135">
        <v>1499.62</v>
      </c>
      <c r="AA422" s="135">
        <v>1500.82</v>
      </c>
      <c r="AB422" s="135">
        <v>1501.66</v>
      </c>
      <c r="AC422" s="135">
        <v>1524.05</v>
      </c>
      <c r="AD422" s="135">
        <v>1569.35</v>
      </c>
      <c r="AE422" s="135">
        <v>1639.9199999999998</v>
      </c>
      <c r="AF422" s="135">
        <v>1730.42</v>
      </c>
      <c r="AG422" s="135">
        <v>1799.5</v>
      </c>
      <c r="AH422" s="134">
        <v>1867.06</v>
      </c>
      <c r="AI422" s="134">
        <v>1943.9</v>
      </c>
      <c r="AJ422" s="134">
        <v>2019.94</v>
      </c>
      <c r="AK422" s="134">
        <v>2120.69</v>
      </c>
      <c r="AL422" s="134">
        <v>2224.88</v>
      </c>
      <c r="AM422" s="121"/>
    </row>
    <row r="423" spans="1:39" ht="16" x14ac:dyDescent="0.15">
      <c r="A423" s="126" t="s">
        <v>1658</v>
      </c>
      <c r="B423" s="126" t="s">
        <v>1659</v>
      </c>
      <c r="C423" s="126" t="s">
        <v>1660</v>
      </c>
      <c r="D423" s="133" t="s">
        <v>94</v>
      </c>
      <c r="E423" s="126" t="s">
        <v>78</v>
      </c>
      <c r="F423" s="126" t="s">
        <v>66</v>
      </c>
      <c r="G423" s="134">
        <v>528.75</v>
      </c>
      <c r="H423" s="134">
        <v>551.25</v>
      </c>
      <c r="I423" s="134">
        <v>559.13</v>
      </c>
      <c r="J423" s="134">
        <v>610.94000000000005</v>
      </c>
      <c r="K423" s="134">
        <v>649.4</v>
      </c>
      <c r="L423" s="134">
        <v>825.9</v>
      </c>
      <c r="M423" s="134">
        <v>827.3</v>
      </c>
      <c r="N423" s="134">
        <v>881.37</v>
      </c>
      <c r="O423" s="134">
        <v>939.71</v>
      </c>
      <c r="P423" s="134">
        <v>1021.97</v>
      </c>
      <c r="Q423" s="134">
        <v>1133.6300000000001</v>
      </c>
      <c r="R423" s="134">
        <v>1229.3399999999999</v>
      </c>
      <c r="S423" s="134">
        <v>1280.04</v>
      </c>
      <c r="T423" s="134">
        <v>1321.57</v>
      </c>
      <c r="U423" s="135">
        <v>1362.38</v>
      </c>
      <c r="V423" s="135">
        <v>1416.35</v>
      </c>
      <c r="W423" s="135">
        <v>1472.42</v>
      </c>
      <c r="X423" s="135">
        <v>1500.67</v>
      </c>
      <c r="Y423" s="135">
        <v>1500.23</v>
      </c>
      <c r="Z423" s="135">
        <v>1503.04</v>
      </c>
      <c r="AA423" s="135">
        <v>1537.6</v>
      </c>
      <c r="AB423" s="135">
        <v>1542.32</v>
      </c>
      <c r="AC423" s="135">
        <v>1546.06</v>
      </c>
      <c r="AD423" s="135">
        <v>1603.73</v>
      </c>
      <c r="AE423" s="135">
        <v>1675.21</v>
      </c>
      <c r="AF423" s="135">
        <v>1772.6699999999998</v>
      </c>
      <c r="AG423" s="135">
        <v>1842.99</v>
      </c>
      <c r="AH423" s="134">
        <v>1916.9899999999998</v>
      </c>
      <c r="AI423" s="134">
        <v>1965.61</v>
      </c>
      <c r="AJ423" s="134">
        <v>2046.37</v>
      </c>
      <c r="AK423" s="134">
        <v>2152.65</v>
      </c>
      <c r="AL423" s="134">
        <v>2263.62</v>
      </c>
      <c r="AM423" s="121"/>
    </row>
    <row r="424" spans="1:39" ht="16" x14ac:dyDescent="0.15">
      <c r="A424" s="126" t="s">
        <v>1661</v>
      </c>
      <c r="B424" s="126" t="s">
        <v>1662</v>
      </c>
      <c r="C424" s="126" t="s">
        <v>1663</v>
      </c>
      <c r="D424" s="133" t="s">
        <v>94</v>
      </c>
      <c r="E424" s="126" t="s">
        <v>76</v>
      </c>
      <c r="F424" s="126" t="s">
        <v>64</v>
      </c>
      <c r="G424" s="134">
        <v>537.75</v>
      </c>
      <c r="H424" s="134">
        <v>585</v>
      </c>
      <c r="I424" s="134">
        <v>597.38</v>
      </c>
      <c r="J424" s="134">
        <v>603.17999999999995</v>
      </c>
      <c r="K424" s="134">
        <v>639.77</v>
      </c>
      <c r="L424" s="134">
        <v>743.95</v>
      </c>
      <c r="M424" s="134">
        <v>801.87</v>
      </c>
      <c r="N424" s="134">
        <v>875.46</v>
      </c>
      <c r="O424" s="134">
        <v>906.54</v>
      </c>
      <c r="P424" s="134">
        <v>1002.65</v>
      </c>
      <c r="Q424" s="134">
        <v>1177.0899999999999</v>
      </c>
      <c r="R424" s="134">
        <v>1255.02</v>
      </c>
      <c r="S424" s="134">
        <v>1305.3900000000001</v>
      </c>
      <c r="T424" s="134">
        <v>1368.72</v>
      </c>
      <c r="U424" s="135">
        <v>1433.58</v>
      </c>
      <c r="V424" s="135">
        <v>1501.7</v>
      </c>
      <c r="W424" s="135">
        <v>1548.95</v>
      </c>
      <c r="X424" s="135">
        <v>1585.54</v>
      </c>
      <c r="Y424" s="135">
        <v>1584.14</v>
      </c>
      <c r="Z424" s="135">
        <v>1601.2</v>
      </c>
      <c r="AA424" s="135">
        <v>1610.98</v>
      </c>
      <c r="AB424" s="135">
        <v>1643.45</v>
      </c>
      <c r="AC424" s="135">
        <v>1678.32</v>
      </c>
      <c r="AD424" s="135">
        <v>1736.1299999999999</v>
      </c>
      <c r="AE424" s="135">
        <v>1808.61</v>
      </c>
      <c r="AF424" s="135">
        <v>1896.23</v>
      </c>
      <c r="AG424" s="135">
        <v>1986.74</v>
      </c>
      <c r="AH424" s="134">
        <v>2066.87</v>
      </c>
      <c r="AI424" s="134">
        <v>2166.58</v>
      </c>
      <c r="AJ424" s="134">
        <v>2230.64</v>
      </c>
      <c r="AK424" s="134">
        <v>2346.79</v>
      </c>
      <c r="AL424" s="134">
        <v>2457.0500000000002</v>
      </c>
      <c r="AM424" s="121"/>
    </row>
    <row r="425" spans="1:39" ht="17" x14ac:dyDescent="0.15">
      <c r="A425" s="126" t="s">
        <v>1664</v>
      </c>
      <c r="B425" s="126" t="s">
        <v>1665</v>
      </c>
      <c r="C425" s="126" t="s">
        <v>1666</v>
      </c>
      <c r="D425" s="133" t="s">
        <v>194</v>
      </c>
      <c r="E425" s="126" t="s">
        <v>76</v>
      </c>
      <c r="F425" s="126" t="s">
        <v>64</v>
      </c>
      <c r="G425" s="134">
        <v>504</v>
      </c>
      <c r="H425" s="134">
        <v>535.5</v>
      </c>
      <c r="I425" s="134">
        <v>556.88</v>
      </c>
      <c r="J425" s="134">
        <v>592.32000000000005</v>
      </c>
      <c r="K425" s="134">
        <v>709.42</v>
      </c>
      <c r="L425" s="134">
        <v>769.98</v>
      </c>
      <c r="M425" s="134">
        <v>831.46</v>
      </c>
      <c r="N425" s="134">
        <v>881.54</v>
      </c>
      <c r="O425" s="134">
        <v>934.3</v>
      </c>
      <c r="P425" s="134">
        <v>1023.48</v>
      </c>
      <c r="Q425" s="134">
        <v>1183.47</v>
      </c>
      <c r="R425" s="134">
        <v>1254.47</v>
      </c>
      <c r="S425" s="134">
        <v>1306.53</v>
      </c>
      <c r="T425" s="134">
        <v>1368.59</v>
      </c>
      <c r="U425" s="135">
        <v>1432.21</v>
      </c>
      <c r="V425" s="135">
        <v>1497.67</v>
      </c>
      <c r="W425" s="135">
        <v>1552.13</v>
      </c>
      <c r="X425" s="135">
        <v>1598.39</v>
      </c>
      <c r="Y425" s="135">
        <v>1599.18</v>
      </c>
      <c r="Z425" s="135">
        <v>1603.58</v>
      </c>
      <c r="AA425" s="135">
        <v>1614.9</v>
      </c>
      <c r="AB425" s="135">
        <v>1649.81</v>
      </c>
      <c r="AC425" s="135">
        <v>1680.44</v>
      </c>
      <c r="AD425" s="135">
        <v>1743.78</v>
      </c>
      <c r="AE425" s="135">
        <v>1822.0999999999997</v>
      </c>
      <c r="AF425" s="135">
        <v>1925.53</v>
      </c>
      <c r="AG425" s="135" t="s">
        <v>52</v>
      </c>
      <c r="AH425" s="134" t="s">
        <v>52</v>
      </c>
      <c r="AI425" s="134" t="s">
        <v>52</v>
      </c>
      <c r="AJ425" s="134" t="s">
        <v>52</v>
      </c>
      <c r="AK425" s="134" t="s">
        <v>52</v>
      </c>
      <c r="AL425" s="134" t="s">
        <v>52</v>
      </c>
      <c r="AM425" s="121"/>
    </row>
    <row r="426" spans="1:39" ht="16" x14ac:dyDescent="0.15">
      <c r="A426" s="126" t="s">
        <v>1667</v>
      </c>
      <c r="B426" s="126" t="s">
        <v>1668</v>
      </c>
      <c r="C426" s="126" t="s">
        <v>1669</v>
      </c>
      <c r="D426" s="133" t="s">
        <v>94</v>
      </c>
      <c r="E426" s="126" t="s">
        <v>76</v>
      </c>
      <c r="F426" s="126" t="s">
        <v>56</v>
      </c>
      <c r="G426" s="134">
        <v>612</v>
      </c>
      <c r="H426" s="134">
        <v>659.25</v>
      </c>
      <c r="I426" s="134">
        <v>672.75</v>
      </c>
      <c r="J426" s="134">
        <v>713.84</v>
      </c>
      <c r="K426" s="134">
        <v>751.57</v>
      </c>
      <c r="L426" s="134">
        <v>836.81</v>
      </c>
      <c r="M426" s="134">
        <v>911.07</v>
      </c>
      <c r="N426" s="134">
        <v>959.14</v>
      </c>
      <c r="O426" s="134">
        <v>1009.71</v>
      </c>
      <c r="P426" s="134">
        <v>1086.1099999999999</v>
      </c>
      <c r="Q426" s="134">
        <v>1189.8900000000001</v>
      </c>
      <c r="R426" s="134">
        <v>1245.6500000000001</v>
      </c>
      <c r="S426" s="134">
        <v>1283.83</v>
      </c>
      <c r="T426" s="134">
        <v>1343.69</v>
      </c>
      <c r="U426" s="135">
        <v>1416.4</v>
      </c>
      <c r="V426" s="135">
        <v>1466.55</v>
      </c>
      <c r="W426" s="135">
        <v>1509.55</v>
      </c>
      <c r="X426" s="135">
        <v>1515.08</v>
      </c>
      <c r="Y426" s="135">
        <v>1515.12</v>
      </c>
      <c r="Z426" s="135">
        <v>1518.81</v>
      </c>
      <c r="AA426" s="135">
        <v>1500.41</v>
      </c>
      <c r="AB426" s="135">
        <v>1525.28</v>
      </c>
      <c r="AC426" s="135">
        <v>1551.79</v>
      </c>
      <c r="AD426" s="135">
        <v>1605.49</v>
      </c>
      <c r="AE426" s="135">
        <v>1661.18</v>
      </c>
      <c r="AF426" s="135">
        <v>1754.5000000000002</v>
      </c>
      <c r="AG426" s="135">
        <v>1838.25</v>
      </c>
      <c r="AH426" s="134">
        <v>1908.37</v>
      </c>
      <c r="AI426" s="134">
        <v>1985.64</v>
      </c>
      <c r="AJ426" s="134">
        <v>2064.42</v>
      </c>
      <c r="AK426" s="134">
        <v>2152.5100000000002</v>
      </c>
      <c r="AL426" s="134">
        <v>2253.0300000000002</v>
      </c>
      <c r="AM426" s="121"/>
    </row>
    <row r="427" spans="1:39" ht="16" x14ac:dyDescent="0.15">
      <c r="A427" s="126" t="s">
        <v>1670</v>
      </c>
      <c r="B427" s="126" t="s">
        <v>1671</v>
      </c>
      <c r="C427" s="126" t="s">
        <v>1672</v>
      </c>
      <c r="D427" s="133" t="s">
        <v>94</v>
      </c>
      <c r="E427" s="126" t="s">
        <v>76</v>
      </c>
      <c r="F427" s="126" t="s">
        <v>60</v>
      </c>
      <c r="G427" s="134">
        <v>529.88</v>
      </c>
      <c r="H427" s="134">
        <v>545.63</v>
      </c>
      <c r="I427" s="134">
        <v>586.13</v>
      </c>
      <c r="J427" s="134">
        <v>635.28</v>
      </c>
      <c r="K427" s="134">
        <v>682.1</v>
      </c>
      <c r="L427" s="134">
        <v>757.98</v>
      </c>
      <c r="M427" s="134">
        <v>805.5</v>
      </c>
      <c r="N427" s="134">
        <v>847.54</v>
      </c>
      <c r="O427" s="134">
        <v>898.68</v>
      </c>
      <c r="P427" s="134">
        <v>981.95</v>
      </c>
      <c r="Q427" s="134">
        <v>1081.9100000000001</v>
      </c>
      <c r="R427" s="134">
        <v>1152.3699999999999</v>
      </c>
      <c r="S427" s="134">
        <v>1215.58</v>
      </c>
      <c r="T427" s="134">
        <v>1273.6300000000001</v>
      </c>
      <c r="U427" s="135">
        <v>1329.14</v>
      </c>
      <c r="V427" s="135">
        <v>1406.49</v>
      </c>
      <c r="W427" s="135">
        <v>1439.57</v>
      </c>
      <c r="X427" s="135">
        <v>1480.98</v>
      </c>
      <c r="Y427" s="135">
        <v>1483.66</v>
      </c>
      <c r="Z427" s="135">
        <v>1491.06</v>
      </c>
      <c r="AA427" s="135">
        <v>1497.7</v>
      </c>
      <c r="AB427" s="135">
        <v>1503.97</v>
      </c>
      <c r="AC427" s="135">
        <v>1529.88</v>
      </c>
      <c r="AD427" s="135">
        <v>1582.3799999999999</v>
      </c>
      <c r="AE427" s="135">
        <v>1644.6100000000001</v>
      </c>
      <c r="AF427" s="135">
        <v>1721.5100000000002</v>
      </c>
      <c r="AG427" s="135">
        <v>1815.6400000000003</v>
      </c>
      <c r="AH427" s="134">
        <v>1877.8600000000001</v>
      </c>
      <c r="AI427" s="134">
        <v>1925.78</v>
      </c>
      <c r="AJ427" s="134">
        <v>2011.4</v>
      </c>
      <c r="AK427" s="134">
        <v>2110.71</v>
      </c>
      <c r="AL427" s="134">
        <v>2208.59</v>
      </c>
      <c r="AM427" s="121"/>
    </row>
    <row r="428" spans="1:39" ht="17" x14ac:dyDescent="0.15">
      <c r="A428" s="126" t="s">
        <v>1685</v>
      </c>
      <c r="B428" s="126" t="s">
        <v>1686</v>
      </c>
      <c r="C428" s="126" t="s">
        <v>1687</v>
      </c>
      <c r="D428" s="133" t="s">
        <v>94</v>
      </c>
      <c r="E428" s="126" t="s">
        <v>78</v>
      </c>
      <c r="F428" s="126" t="s">
        <v>60</v>
      </c>
      <c r="G428" s="134" t="s">
        <v>52</v>
      </c>
      <c r="H428" s="134" t="s">
        <v>52</v>
      </c>
      <c r="I428" s="134" t="s">
        <v>52</v>
      </c>
      <c r="J428" s="134" t="s">
        <v>52</v>
      </c>
      <c r="K428" s="134" t="s">
        <v>52</v>
      </c>
      <c r="L428" s="134" t="s">
        <v>52</v>
      </c>
      <c r="M428" s="134" t="s">
        <v>52</v>
      </c>
      <c r="N428" s="134" t="s">
        <v>52</v>
      </c>
      <c r="O428" s="134" t="s">
        <v>52</v>
      </c>
      <c r="P428" s="134" t="s">
        <v>52</v>
      </c>
      <c r="Q428" s="134" t="s">
        <v>52</v>
      </c>
      <c r="R428" s="134" t="s">
        <v>52</v>
      </c>
      <c r="S428" s="134" t="s">
        <v>52</v>
      </c>
      <c r="T428" s="134" t="s">
        <v>52</v>
      </c>
      <c r="U428" s="134" t="s">
        <v>52</v>
      </c>
      <c r="V428" s="134" t="s">
        <v>52</v>
      </c>
      <c r="W428" s="134" t="s">
        <v>52</v>
      </c>
      <c r="X428" s="134" t="s">
        <v>52</v>
      </c>
      <c r="Y428" s="134" t="s">
        <v>52</v>
      </c>
      <c r="Z428" s="134" t="s">
        <v>52</v>
      </c>
      <c r="AA428" s="134" t="s">
        <v>52</v>
      </c>
      <c r="AB428" s="134" t="s">
        <v>52</v>
      </c>
      <c r="AC428" s="134" t="s">
        <v>52</v>
      </c>
      <c r="AD428" s="134" t="s">
        <v>52</v>
      </c>
      <c r="AE428" s="134" t="s">
        <v>52</v>
      </c>
      <c r="AF428" s="134" t="s">
        <v>52</v>
      </c>
      <c r="AG428" s="135" t="s">
        <v>52</v>
      </c>
      <c r="AH428" s="134" t="s">
        <v>52</v>
      </c>
      <c r="AI428" s="134">
        <v>1975.01</v>
      </c>
      <c r="AJ428" s="134">
        <v>2040.59</v>
      </c>
      <c r="AK428" s="134">
        <v>2145.58</v>
      </c>
      <c r="AL428" s="134">
        <v>2250.31</v>
      </c>
      <c r="AM428" s="121"/>
    </row>
    <row r="429" spans="1:39" ht="16" x14ac:dyDescent="0.15">
      <c r="A429" s="126" t="s">
        <v>1688</v>
      </c>
      <c r="B429" s="126" t="s">
        <v>1689</v>
      </c>
      <c r="C429" s="126" t="s">
        <v>1690</v>
      </c>
      <c r="D429" s="133" t="s">
        <v>94</v>
      </c>
      <c r="E429" s="126" t="s">
        <v>76</v>
      </c>
      <c r="F429" s="126" t="s">
        <v>66</v>
      </c>
      <c r="G429" s="134">
        <v>491.63</v>
      </c>
      <c r="H429" s="134">
        <v>486</v>
      </c>
      <c r="I429" s="134">
        <v>523.13</v>
      </c>
      <c r="J429" s="134">
        <v>553.21</v>
      </c>
      <c r="K429" s="134">
        <v>592.79</v>
      </c>
      <c r="L429" s="134">
        <v>656.45</v>
      </c>
      <c r="M429" s="134">
        <v>727.49</v>
      </c>
      <c r="N429" s="134">
        <v>788.58</v>
      </c>
      <c r="O429" s="134">
        <v>841.09</v>
      </c>
      <c r="P429" s="134">
        <v>919.37</v>
      </c>
      <c r="Q429" s="134">
        <v>1076.5899999999999</v>
      </c>
      <c r="R429" s="134">
        <v>1154.44</v>
      </c>
      <c r="S429" s="134">
        <v>1205.6400000000001</v>
      </c>
      <c r="T429" s="134">
        <v>1257.29</v>
      </c>
      <c r="U429" s="135">
        <v>1309.49</v>
      </c>
      <c r="V429" s="135">
        <v>1361.92</v>
      </c>
      <c r="W429" s="135">
        <v>1414.96</v>
      </c>
      <c r="X429" s="135">
        <v>1454.04</v>
      </c>
      <c r="Y429" s="135">
        <v>1454.64</v>
      </c>
      <c r="Z429" s="135">
        <v>1456.91</v>
      </c>
      <c r="AA429" s="135">
        <v>1490.55</v>
      </c>
      <c r="AB429" s="135">
        <v>1522.48</v>
      </c>
      <c r="AC429" s="135">
        <v>1551.94</v>
      </c>
      <c r="AD429" s="135">
        <v>1613.3500000000001</v>
      </c>
      <c r="AE429" s="135">
        <v>1689.32</v>
      </c>
      <c r="AF429" s="135">
        <v>1786.2</v>
      </c>
      <c r="AG429" s="135">
        <v>1857.2499999999998</v>
      </c>
      <c r="AH429" s="134">
        <v>1936.84</v>
      </c>
      <c r="AI429" s="134">
        <v>2004.89</v>
      </c>
      <c r="AJ429" s="134">
        <v>2103.1</v>
      </c>
      <c r="AK429" s="134">
        <v>2207.87</v>
      </c>
      <c r="AL429" s="134">
        <v>2320.36</v>
      </c>
      <c r="AM429" s="121"/>
    </row>
    <row r="430" spans="1:39" ht="17" x14ac:dyDescent="0.15">
      <c r="A430" s="126" t="s">
        <v>1691</v>
      </c>
      <c r="B430" s="126" t="s">
        <v>1692</v>
      </c>
      <c r="C430" s="126" t="s">
        <v>1693</v>
      </c>
      <c r="D430" s="133" t="s">
        <v>194</v>
      </c>
      <c r="E430" s="126" t="s">
        <v>76</v>
      </c>
      <c r="F430" s="126" t="s">
        <v>64</v>
      </c>
      <c r="G430" s="134">
        <v>515.25</v>
      </c>
      <c r="H430" s="134">
        <v>585</v>
      </c>
      <c r="I430" s="134">
        <v>606.38</v>
      </c>
      <c r="J430" s="134">
        <v>636.19000000000005</v>
      </c>
      <c r="K430" s="134">
        <v>661.04</v>
      </c>
      <c r="L430" s="134">
        <v>727.47</v>
      </c>
      <c r="M430" s="134">
        <v>776.54</v>
      </c>
      <c r="N430" s="134">
        <v>831.85</v>
      </c>
      <c r="O430" s="134">
        <v>886.15</v>
      </c>
      <c r="P430" s="134">
        <v>988.68</v>
      </c>
      <c r="Q430" s="134">
        <v>1112.75</v>
      </c>
      <c r="R430" s="134">
        <v>1176.8599999999999</v>
      </c>
      <c r="S430" s="134">
        <v>1220.33</v>
      </c>
      <c r="T430" s="134">
        <v>1277.8599999999999</v>
      </c>
      <c r="U430" s="135">
        <v>1333.96</v>
      </c>
      <c r="V430" s="135">
        <v>1389.71</v>
      </c>
      <c r="W430" s="135">
        <v>1434.12</v>
      </c>
      <c r="X430" s="135">
        <v>1448.42</v>
      </c>
      <c r="Y430" s="135">
        <v>1452.63</v>
      </c>
      <c r="Z430" s="135">
        <v>1458.96</v>
      </c>
      <c r="AA430" s="135">
        <v>1468.46</v>
      </c>
      <c r="AB430" s="135">
        <v>1474.75</v>
      </c>
      <c r="AC430" s="135">
        <v>1485.97</v>
      </c>
      <c r="AD430" s="135">
        <v>1554.2900000000002</v>
      </c>
      <c r="AE430" s="135">
        <v>1609.2499999999998</v>
      </c>
      <c r="AF430" s="135">
        <v>1698.95</v>
      </c>
      <c r="AG430" s="135" t="s">
        <v>52</v>
      </c>
      <c r="AH430" s="134" t="s">
        <v>52</v>
      </c>
      <c r="AI430" s="134" t="s">
        <v>52</v>
      </c>
      <c r="AJ430" s="134" t="s">
        <v>52</v>
      </c>
      <c r="AK430" s="134" t="s">
        <v>52</v>
      </c>
      <c r="AL430" s="134" t="s">
        <v>52</v>
      </c>
      <c r="AM430" s="121"/>
    </row>
    <row r="431" spans="1:39" ht="17" x14ac:dyDescent="0.15">
      <c r="A431" s="126" t="s">
        <v>1694</v>
      </c>
      <c r="B431" s="126" t="s">
        <v>1695</v>
      </c>
      <c r="C431" s="126" t="s">
        <v>1696</v>
      </c>
      <c r="D431" s="133" t="s">
        <v>94</v>
      </c>
      <c r="E431" s="126" t="s">
        <v>76</v>
      </c>
      <c r="F431" s="126" t="s">
        <v>1828</v>
      </c>
      <c r="G431" s="135" t="s">
        <v>52</v>
      </c>
      <c r="H431" s="135" t="s">
        <v>52</v>
      </c>
      <c r="I431" s="135" t="s">
        <v>52</v>
      </c>
      <c r="J431" s="135" t="s">
        <v>52</v>
      </c>
      <c r="K431" s="135" t="s">
        <v>52</v>
      </c>
      <c r="L431" s="135" t="s">
        <v>52</v>
      </c>
      <c r="M431" s="135" t="s">
        <v>52</v>
      </c>
      <c r="N431" s="135" t="s">
        <v>52</v>
      </c>
      <c r="O431" s="135" t="s">
        <v>52</v>
      </c>
      <c r="P431" s="135" t="s">
        <v>52</v>
      </c>
      <c r="Q431" s="135" t="s">
        <v>52</v>
      </c>
      <c r="R431" s="135" t="s">
        <v>52</v>
      </c>
      <c r="S431" s="135" t="s">
        <v>52</v>
      </c>
      <c r="T431" s="135" t="s">
        <v>52</v>
      </c>
      <c r="U431" s="135" t="s">
        <v>52</v>
      </c>
      <c r="V431" s="135" t="s">
        <v>52</v>
      </c>
      <c r="W431" s="135" t="s">
        <v>52</v>
      </c>
      <c r="X431" s="135" t="s">
        <v>52</v>
      </c>
      <c r="Y431" s="135" t="s">
        <v>52</v>
      </c>
      <c r="Z431" s="135" t="s">
        <v>52</v>
      </c>
      <c r="AA431" s="135" t="s">
        <v>52</v>
      </c>
      <c r="AB431" s="135" t="s">
        <v>52</v>
      </c>
      <c r="AC431" s="135" t="s">
        <v>52</v>
      </c>
      <c r="AD431" s="135" t="s">
        <v>52</v>
      </c>
      <c r="AE431" s="135" t="s">
        <v>52</v>
      </c>
      <c r="AF431" s="135" t="s">
        <v>52</v>
      </c>
      <c r="AG431" s="135">
        <v>1748.89</v>
      </c>
      <c r="AH431" s="134">
        <v>1820.8899999999999</v>
      </c>
      <c r="AI431" s="134">
        <v>1895.72</v>
      </c>
      <c r="AJ431" s="134">
        <v>1956.19</v>
      </c>
      <c r="AK431" s="134">
        <v>2041.5</v>
      </c>
      <c r="AL431" s="134">
        <v>2139.61</v>
      </c>
      <c r="AM431" s="121"/>
    </row>
    <row r="432" spans="1:39" ht="17" x14ac:dyDescent="0.15">
      <c r="A432" s="126" t="s">
        <v>1700</v>
      </c>
      <c r="B432" s="126" t="s">
        <v>1701</v>
      </c>
      <c r="C432" s="126" t="s">
        <v>1702</v>
      </c>
      <c r="D432" s="133" t="s">
        <v>194</v>
      </c>
      <c r="E432" s="126" t="s">
        <v>76</v>
      </c>
      <c r="F432" s="126" t="s">
        <v>64</v>
      </c>
      <c r="G432" s="134">
        <v>533.25</v>
      </c>
      <c r="H432" s="134">
        <v>568.13</v>
      </c>
      <c r="I432" s="134">
        <v>592.88</v>
      </c>
      <c r="J432" s="134">
        <v>594.96</v>
      </c>
      <c r="K432" s="134">
        <v>651.29999999999995</v>
      </c>
      <c r="L432" s="134">
        <v>739</v>
      </c>
      <c r="M432" s="134">
        <v>791.19</v>
      </c>
      <c r="N432" s="134">
        <v>849.95</v>
      </c>
      <c r="O432" s="134">
        <v>918.51</v>
      </c>
      <c r="P432" s="134">
        <v>1010.42</v>
      </c>
      <c r="Q432" s="134">
        <v>1118.21</v>
      </c>
      <c r="R432" s="134">
        <v>1193.56</v>
      </c>
      <c r="S432" s="134">
        <v>1243.3399999999999</v>
      </c>
      <c r="T432" s="134">
        <v>1315.81</v>
      </c>
      <c r="U432" s="135">
        <v>1368.58</v>
      </c>
      <c r="V432" s="135">
        <v>1428.08</v>
      </c>
      <c r="W432" s="135" t="s">
        <v>52</v>
      </c>
      <c r="X432" s="135" t="s">
        <v>52</v>
      </c>
      <c r="Y432" s="135" t="s">
        <v>52</v>
      </c>
      <c r="Z432" s="135" t="s">
        <v>52</v>
      </c>
      <c r="AA432" s="135" t="s">
        <v>52</v>
      </c>
      <c r="AB432" s="135" t="s">
        <v>52</v>
      </c>
      <c r="AC432" s="135" t="s">
        <v>52</v>
      </c>
      <c r="AD432" s="135" t="s">
        <v>52</v>
      </c>
      <c r="AE432" s="135" t="s">
        <v>52</v>
      </c>
      <c r="AF432" s="135" t="s">
        <v>52</v>
      </c>
      <c r="AG432" s="135" t="s">
        <v>52</v>
      </c>
      <c r="AH432" s="134" t="s">
        <v>52</v>
      </c>
      <c r="AI432" s="134" t="s">
        <v>52</v>
      </c>
      <c r="AJ432" s="134" t="s">
        <v>52</v>
      </c>
      <c r="AK432" s="134" t="s">
        <v>52</v>
      </c>
      <c r="AL432" s="134" t="s">
        <v>52</v>
      </c>
      <c r="AM432" s="121"/>
    </row>
    <row r="433" spans="1:39" ht="16" x14ac:dyDescent="0.15">
      <c r="A433" s="126" t="s">
        <v>1713</v>
      </c>
      <c r="B433" s="126" t="s">
        <v>1714</v>
      </c>
      <c r="C433" s="126" t="s">
        <v>1715</v>
      </c>
      <c r="D433" s="133" t="s">
        <v>94</v>
      </c>
      <c r="E433" s="126" t="s">
        <v>401</v>
      </c>
      <c r="F433" s="126" t="s">
        <v>72</v>
      </c>
      <c r="G433" s="134">
        <v>294.75</v>
      </c>
      <c r="H433" s="134">
        <v>245.25</v>
      </c>
      <c r="I433" s="134">
        <v>275.63</v>
      </c>
      <c r="J433" s="134">
        <v>295.10000000000002</v>
      </c>
      <c r="K433" s="134">
        <v>304.12</v>
      </c>
      <c r="L433" s="134">
        <v>325.14999999999998</v>
      </c>
      <c r="M433" s="134">
        <v>350.15</v>
      </c>
      <c r="N433" s="134">
        <v>375.17</v>
      </c>
      <c r="O433" s="134">
        <v>410.16</v>
      </c>
      <c r="P433" s="134">
        <v>445.16</v>
      </c>
      <c r="Q433" s="134">
        <v>570.16</v>
      </c>
      <c r="R433" s="134">
        <v>605.16</v>
      </c>
      <c r="S433" s="134">
        <v>618.16</v>
      </c>
      <c r="T433" s="134">
        <v>659.16</v>
      </c>
      <c r="U433" s="135">
        <v>681.84</v>
      </c>
      <c r="V433" s="135">
        <v>687.79</v>
      </c>
      <c r="W433" s="135">
        <v>687.84</v>
      </c>
      <c r="X433" s="135">
        <v>687.89</v>
      </c>
      <c r="Y433" s="135">
        <v>687.89</v>
      </c>
      <c r="Z433" s="135">
        <v>684.73</v>
      </c>
      <c r="AA433" s="135">
        <v>681.01</v>
      </c>
      <c r="AB433" s="135">
        <v>678.14</v>
      </c>
      <c r="AC433" s="135">
        <v>674.16</v>
      </c>
      <c r="AD433" s="135">
        <v>669.06999999999994</v>
      </c>
      <c r="AE433" s="135">
        <v>688.14</v>
      </c>
      <c r="AF433" s="135">
        <v>712.09</v>
      </c>
      <c r="AG433" s="135">
        <v>755.46</v>
      </c>
      <c r="AH433" s="134">
        <v>781.99</v>
      </c>
      <c r="AI433" s="134">
        <v>829.27</v>
      </c>
      <c r="AJ433" s="134">
        <v>865.78</v>
      </c>
      <c r="AK433" s="134">
        <v>913.78</v>
      </c>
      <c r="AL433" s="134">
        <v>975.02</v>
      </c>
      <c r="AM433" s="121"/>
    </row>
    <row r="434" spans="1:39" ht="16" x14ac:dyDescent="0.15">
      <c r="A434" s="133" t="s">
        <v>1716</v>
      </c>
      <c r="B434" s="133" t="s">
        <v>1717</v>
      </c>
      <c r="C434" s="133" t="s">
        <v>1718</v>
      </c>
      <c r="D434" s="133" t="s">
        <v>94</v>
      </c>
      <c r="E434" s="133" t="s">
        <v>78</v>
      </c>
      <c r="F434" s="126" t="s">
        <v>56</v>
      </c>
      <c r="G434" s="134" t="s">
        <v>52</v>
      </c>
      <c r="H434" s="134" t="s">
        <v>52</v>
      </c>
      <c r="I434" s="134" t="s">
        <v>52</v>
      </c>
      <c r="J434" s="134" t="s">
        <v>52</v>
      </c>
      <c r="K434" s="134" t="s">
        <v>52</v>
      </c>
      <c r="L434" s="134" t="s">
        <v>52</v>
      </c>
      <c r="M434" s="134" t="s">
        <v>52</v>
      </c>
      <c r="N434" s="134" t="s">
        <v>52</v>
      </c>
      <c r="O434" s="134" t="s">
        <v>52</v>
      </c>
      <c r="P434" s="134" t="s">
        <v>52</v>
      </c>
      <c r="Q434" s="134" t="s">
        <v>52</v>
      </c>
      <c r="R434" s="134" t="s">
        <v>52</v>
      </c>
      <c r="S434" s="134" t="s">
        <v>52</v>
      </c>
      <c r="T434" s="134" t="s">
        <v>52</v>
      </c>
      <c r="U434" s="134" t="s">
        <v>52</v>
      </c>
      <c r="V434" s="134" t="s">
        <v>52</v>
      </c>
      <c r="W434" s="134" t="s">
        <v>52</v>
      </c>
      <c r="X434" s="134" t="s">
        <v>52</v>
      </c>
      <c r="Y434" s="134" t="s">
        <v>52</v>
      </c>
      <c r="Z434" s="134" t="s">
        <v>52</v>
      </c>
      <c r="AA434" s="134" t="s">
        <v>52</v>
      </c>
      <c r="AB434" s="134" t="s">
        <v>52</v>
      </c>
      <c r="AC434" s="134" t="s">
        <v>52</v>
      </c>
      <c r="AD434" s="134" t="s">
        <v>52</v>
      </c>
      <c r="AE434" s="134" t="s">
        <v>52</v>
      </c>
      <c r="AF434" s="134" t="s">
        <v>52</v>
      </c>
      <c r="AG434" s="134" t="s">
        <v>52</v>
      </c>
      <c r="AH434" s="134" t="s">
        <v>52</v>
      </c>
      <c r="AI434" s="134" t="s">
        <v>52</v>
      </c>
      <c r="AJ434" s="134" t="s">
        <v>52</v>
      </c>
      <c r="AK434" s="134">
        <v>2173.08</v>
      </c>
      <c r="AL434" s="134">
        <v>2277.4699999999998</v>
      </c>
      <c r="AM434" s="121"/>
    </row>
    <row r="435" spans="1:39" ht="17" x14ac:dyDescent="0.15">
      <c r="A435" s="126" t="s">
        <v>1719</v>
      </c>
      <c r="B435" s="126" t="s">
        <v>1720</v>
      </c>
      <c r="C435" s="126" t="s">
        <v>1721</v>
      </c>
      <c r="D435" s="133" t="s">
        <v>194</v>
      </c>
      <c r="E435" s="126" t="s">
        <v>76</v>
      </c>
      <c r="F435" s="126" t="s">
        <v>64</v>
      </c>
      <c r="G435" s="134">
        <v>535.5</v>
      </c>
      <c r="H435" s="134">
        <v>551.25</v>
      </c>
      <c r="I435" s="134">
        <v>569.25</v>
      </c>
      <c r="J435" s="134">
        <v>582.49</v>
      </c>
      <c r="K435" s="134">
        <v>706.61</v>
      </c>
      <c r="L435" s="134">
        <v>770.54</v>
      </c>
      <c r="M435" s="134">
        <v>834.15</v>
      </c>
      <c r="N435" s="134">
        <v>884.88</v>
      </c>
      <c r="O435" s="134">
        <v>937.88</v>
      </c>
      <c r="P435" s="134">
        <v>1027.6500000000001</v>
      </c>
      <c r="Q435" s="134">
        <v>1240.1199999999999</v>
      </c>
      <c r="R435" s="134">
        <v>1314.92</v>
      </c>
      <c r="S435" s="134">
        <v>1366.78</v>
      </c>
      <c r="T435" s="134">
        <v>1432.04</v>
      </c>
      <c r="U435" s="135">
        <v>1501.23</v>
      </c>
      <c r="V435" s="135">
        <v>1567.77</v>
      </c>
      <c r="W435" s="135">
        <v>1629.25</v>
      </c>
      <c r="X435" s="135">
        <v>1677.7</v>
      </c>
      <c r="Y435" s="135">
        <v>1677.7</v>
      </c>
      <c r="Z435" s="135">
        <v>1677.7</v>
      </c>
      <c r="AA435" s="135">
        <v>1692.42</v>
      </c>
      <c r="AB435" s="135">
        <v>1726.04</v>
      </c>
      <c r="AC435" s="135">
        <v>1756.44</v>
      </c>
      <c r="AD435" s="135">
        <v>1816.25</v>
      </c>
      <c r="AE435" s="135">
        <v>1890.8299999999997</v>
      </c>
      <c r="AF435" s="135">
        <v>1990.56</v>
      </c>
      <c r="AG435" s="135" t="s">
        <v>52</v>
      </c>
      <c r="AH435" s="134" t="s">
        <v>52</v>
      </c>
      <c r="AI435" s="134" t="s">
        <v>52</v>
      </c>
      <c r="AJ435" s="134" t="s">
        <v>52</v>
      </c>
      <c r="AK435" s="134" t="s">
        <v>52</v>
      </c>
      <c r="AL435" s="134" t="s">
        <v>52</v>
      </c>
      <c r="AM435" s="121"/>
    </row>
    <row r="436" spans="1:39" ht="16" x14ac:dyDescent="0.15">
      <c r="A436" s="126" t="s">
        <v>1722</v>
      </c>
      <c r="B436" s="126" t="s">
        <v>1723</v>
      </c>
      <c r="C436" s="126" t="s">
        <v>1724</v>
      </c>
      <c r="D436" s="133" t="s">
        <v>94</v>
      </c>
      <c r="E436" s="126" t="s">
        <v>74</v>
      </c>
      <c r="F436" s="126" t="s">
        <v>56</v>
      </c>
      <c r="G436" s="134">
        <v>650.25</v>
      </c>
      <c r="H436" s="134">
        <v>594</v>
      </c>
      <c r="I436" s="134">
        <v>619.88</v>
      </c>
      <c r="J436" s="134">
        <v>700.02</v>
      </c>
      <c r="K436" s="134">
        <v>748.06</v>
      </c>
      <c r="L436" s="134">
        <v>774.25</v>
      </c>
      <c r="M436" s="134">
        <v>834.98</v>
      </c>
      <c r="N436" s="134">
        <v>887.24</v>
      </c>
      <c r="O436" s="134">
        <v>961.03</v>
      </c>
      <c r="P436" s="134">
        <v>1009.05</v>
      </c>
      <c r="Q436" s="134">
        <v>1098.4100000000001</v>
      </c>
      <c r="R436" s="134">
        <v>1135.93</v>
      </c>
      <c r="S436" s="134">
        <v>1192.2</v>
      </c>
      <c r="T436" s="134">
        <v>1232.45</v>
      </c>
      <c r="U436" s="135">
        <v>1277.22</v>
      </c>
      <c r="V436" s="135">
        <v>1309.9100000000001</v>
      </c>
      <c r="W436" s="135">
        <v>1343.68</v>
      </c>
      <c r="X436" s="135">
        <v>1369.85</v>
      </c>
      <c r="Y436" s="135">
        <v>1369.41</v>
      </c>
      <c r="Z436" s="135">
        <v>1369.41</v>
      </c>
      <c r="AA436" s="135">
        <v>1402.95</v>
      </c>
      <c r="AB436" s="135">
        <v>1402.93</v>
      </c>
      <c r="AC436" s="135">
        <v>1402.88</v>
      </c>
      <c r="AD436" s="135">
        <v>1432.86</v>
      </c>
      <c r="AE436" s="135">
        <v>1475.52</v>
      </c>
      <c r="AF436" s="135">
        <v>1533.08</v>
      </c>
      <c r="AG436" s="135">
        <v>1566.08</v>
      </c>
      <c r="AH436" s="134">
        <v>1615.94</v>
      </c>
      <c r="AI436" s="134">
        <v>1678.45</v>
      </c>
      <c r="AJ436" s="134">
        <v>1741.39</v>
      </c>
      <c r="AK436" s="134">
        <v>1831.73</v>
      </c>
      <c r="AL436" s="134">
        <v>1923.63</v>
      </c>
      <c r="AM436" s="121"/>
    </row>
    <row r="437" spans="1:39" ht="16" x14ac:dyDescent="0.15">
      <c r="A437" s="126" t="s">
        <v>1728</v>
      </c>
      <c r="B437" s="126" t="s">
        <v>1729</v>
      </c>
      <c r="C437" s="126" t="s">
        <v>1730</v>
      </c>
      <c r="D437" s="133" t="s">
        <v>94</v>
      </c>
      <c r="E437" s="126" t="s">
        <v>78</v>
      </c>
      <c r="F437" s="126" t="s">
        <v>64</v>
      </c>
      <c r="G437" s="134" t="s">
        <v>52</v>
      </c>
      <c r="H437" s="134" t="s">
        <v>52</v>
      </c>
      <c r="I437" s="134" t="s">
        <v>52</v>
      </c>
      <c r="J437" s="134" t="s">
        <v>52</v>
      </c>
      <c r="K437" s="134" t="s">
        <v>52</v>
      </c>
      <c r="L437" s="134" t="s">
        <v>52</v>
      </c>
      <c r="M437" s="134" t="s">
        <v>52</v>
      </c>
      <c r="N437" s="134" t="s">
        <v>52</v>
      </c>
      <c r="O437" s="134" t="s">
        <v>52</v>
      </c>
      <c r="P437" s="134" t="s">
        <v>52</v>
      </c>
      <c r="Q437" s="134" t="s">
        <v>52</v>
      </c>
      <c r="R437" s="134" t="s">
        <v>52</v>
      </c>
      <c r="S437" s="134" t="s">
        <v>52</v>
      </c>
      <c r="T437" s="134" t="s">
        <v>52</v>
      </c>
      <c r="U437" s="134" t="s">
        <v>52</v>
      </c>
      <c r="V437" s="134" t="s">
        <v>52</v>
      </c>
      <c r="W437" s="135">
        <v>1475.1</v>
      </c>
      <c r="X437" s="135">
        <v>1511.96</v>
      </c>
      <c r="Y437" s="135">
        <v>1513.6</v>
      </c>
      <c r="Z437" s="135">
        <v>1515.25</v>
      </c>
      <c r="AA437" s="135">
        <v>1516.62</v>
      </c>
      <c r="AB437" s="135">
        <v>1527.49</v>
      </c>
      <c r="AC437" s="135">
        <v>1534.45</v>
      </c>
      <c r="AD437" s="135">
        <v>1594.72</v>
      </c>
      <c r="AE437" s="135">
        <v>1670.84</v>
      </c>
      <c r="AF437" s="135">
        <v>1777.94</v>
      </c>
      <c r="AG437" s="135">
        <v>1854.6799999999998</v>
      </c>
      <c r="AH437" s="134">
        <v>1934.8</v>
      </c>
      <c r="AI437" s="134">
        <v>2031.06</v>
      </c>
      <c r="AJ437" s="134">
        <v>2100.2399999999998</v>
      </c>
      <c r="AK437" s="134">
        <v>2216.29</v>
      </c>
      <c r="AL437" s="134">
        <v>2330.2800000000002</v>
      </c>
      <c r="AM437" s="121"/>
    </row>
    <row r="438" spans="1:39" ht="16" x14ac:dyDescent="0.15">
      <c r="A438" s="126" t="s">
        <v>1737</v>
      </c>
      <c r="B438" s="126" t="s">
        <v>1738</v>
      </c>
      <c r="C438" s="126" t="s">
        <v>1739</v>
      </c>
      <c r="D438" s="133" t="s">
        <v>94</v>
      </c>
      <c r="E438" s="126" t="s">
        <v>76</v>
      </c>
      <c r="F438" s="126" t="s">
        <v>66</v>
      </c>
      <c r="G438" s="134">
        <v>457.88</v>
      </c>
      <c r="H438" s="134">
        <v>492.75</v>
      </c>
      <c r="I438" s="134">
        <v>573.75</v>
      </c>
      <c r="J438" s="134">
        <v>599.84</v>
      </c>
      <c r="K438" s="134">
        <v>658.48</v>
      </c>
      <c r="L438" s="134">
        <v>716.96</v>
      </c>
      <c r="M438" s="134">
        <v>774.36</v>
      </c>
      <c r="N438" s="134">
        <v>816.11</v>
      </c>
      <c r="O438" s="134">
        <v>862.63</v>
      </c>
      <c r="P438" s="134">
        <v>943.25</v>
      </c>
      <c r="Q438" s="134">
        <v>1082.99</v>
      </c>
      <c r="R438" s="134">
        <v>1147.3900000000001</v>
      </c>
      <c r="S438" s="134">
        <v>1188.58</v>
      </c>
      <c r="T438" s="134">
        <v>1247.69</v>
      </c>
      <c r="U438" s="135">
        <v>1307.5</v>
      </c>
      <c r="V438" s="135">
        <v>1371.77</v>
      </c>
      <c r="W438" s="135">
        <v>1405</v>
      </c>
      <c r="X438" s="135">
        <v>1433.87</v>
      </c>
      <c r="Y438" s="135">
        <v>1435.78</v>
      </c>
      <c r="Z438" s="135">
        <v>1437.16</v>
      </c>
      <c r="AA438" s="135">
        <v>1442.88</v>
      </c>
      <c r="AB438" s="135">
        <v>1446.83</v>
      </c>
      <c r="AC438" s="135">
        <v>1452.15</v>
      </c>
      <c r="AD438" s="135">
        <v>1504.81</v>
      </c>
      <c r="AE438" s="135">
        <v>1572.6399999999999</v>
      </c>
      <c r="AF438" s="135">
        <v>1664.53</v>
      </c>
      <c r="AG438" s="135">
        <v>1729.97</v>
      </c>
      <c r="AH438" s="134">
        <v>1797.76</v>
      </c>
      <c r="AI438" s="134">
        <v>1884.43</v>
      </c>
      <c r="AJ438" s="134">
        <v>1948.7</v>
      </c>
      <c r="AK438" s="134">
        <v>2046.84</v>
      </c>
      <c r="AL438" s="134">
        <v>2142.63</v>
      </c>
      <c r="AM438" s="121"/>
    </row>
    <row r="439" spans="1:39" ht="17" x14ac:dyDescent="0.15">
      <c r="A439" s="126" t="s">
        <v>1740</v>
      </c>
      <c r="B439" s="126" t="s">
        <v>52</v>
      </c>
      <c r="C439" s="126" t="s">
        <v>1741</v>
      </c>
      <c r="D439" s="133" t="s">
        <v>194</v>
      </c>
      <c r="E439" s="126" t="s">
        <v>76</v>
      </c>
      <c r="F439" s="126" t="s">
        <v>66</v>
      </c>
      <c r="G439" s="134">
        <v>499.5</v>
      </c>
      <c r="H439" s="134">
        <v>531</v>
      </c>
      <c r="I439" s="134">
        <v>540</v>
      </c>
      <c r="J439" s="134">
        <v>591.19000000000005</v>
      </c>
      <c r="K439" s="134">
        <v>627.74</v>
      </c>
      <c r="L439" s="134" t="s">
        <v>52</v>
      </c>
      <c r="M439" s="134" t="s">
        <v>52</v>
      </c>
      <c r="N439" s="134" t="s">
        <v>52</v>
      </c>
      <c r="O439" s="134" t="s">
        <v>52</v>
      </c>
      <c r="P439" s="134" t="s">
        <v>52</v>
      </c>
      <c r="Q439" s="134" t="s">
        <v>52</v>
      </c>
      <c r="R439" s="134" t="s">
        <v>52</v>
      </c>
      <c r="S439" s="134" t="s">
        <v>52</v>
      </c>
      <c r="T439" s="134" t="s">
        <v>52</v>
      </c>
      <c r="U439" s="135" t="s">
        <v>52</v>
      </c>
      <c r="V439" s="135" t="s">
        <v>52</v>
      </c>
      <c r="W439" s="135" t="s">
        <v>52</v>
      </c>
      <c r="X439" s="135" t="s">
        <v>52</v>
      </c>
      <c r="Y439" s="135" t="s">
        <v>52</v>
      </c>
      <c r="Z439" s="135" t="s">
        <v>52</v>
      </c>
      <c r="AA439" s="135" t="s">
        <v>52</v>
      </c>
      <c r="AB439" s="135" t="s">
        <v>52</v>
      </c>
      <c r="AC439" s="135" t="s">
        <v>52</v>
      </c>
      <c r="AD439" s="135" t="s">
        <v>52</v>
      </c>
      <c r="AE439" s="135" t="s">
        <v>52</v>
      </c>
      <c r="AF439" s="135" t="s">
        <v>52</v>
      </c>
      <c r="AG439" s="135" t="s">
        <v>52</v>
      </c>
      <c r="AH439" s="134" t="s">
        <v>52</v>
      </c>
      <c r="AI439" s="134" t="s">
        <v>52</v>
      </c>
      <c r="AJ439" s="134" t="s">
        <v>52</v>
      </c>
      <c r="AK439" s="134" t="s">
        <v>52</v>
      </c>
      <c r="AL439" s="134" t="s">
        <v>52</v>
      </c>
      <c r="AM439" s="121"/>
    </row>
    <row r="440" spans="1:39" ht="18" x14ac:dyDescent="0.15">
      <c r="A440" s="126" t="s">
        <v>1742</v>
      </c>
      <c r="B440" s="126" t="s">
        <v>1743</v>
      </c>
      <c r="C440" s="126" t="s">
        <v>1744</v>
      </c>
      <c r="D440" s="133" t="s">
        <v>94</v>
      </c>
      <c r="E440" s="126" t="s">
        <v>78</v>
      </c>
      <c r="F440" s="126" t="s">
        <v>66</v>
      </c>
      <c r="G440" s="134">
        <v>499.5</v>
      </c>
      <c r="H440" s="134">
        <v>531</v>
      </c>
      <c r="I440" s="134">
        <v>540</v>
      </c>
      <c r="J440" s="134">
        <v>591.19000000000005</v>
      </c>
      <c r="K440" s="134">
        <v>627.74</v>
      </c>
      <c r="L440" s="134">
        <v>708.81</v>
      </c>
      <c r="M440" s="134">
        <v>743.56</v>
      </c>
      <c r="N440" s="134">
        <v>777.54</v>
      </c>
      <c r="O440" s="134">
        <v>859.03</v>
      </c>
      <c r="P440" s="134">
        <v>888.47</v>
      </c>
      <c r="Q440" s="134">
        <v>970.71</v>
      </c>
      <c r="R440" s="134">
        <v>1061.49</v>
      </c>
      <c r="S440" s="134">
        <v>1111.97</v>
      </c>
      <c r="T440" s="134">
        <v>1167.57</v>
      </c>
      <c r="U440" s="135">
        <v>1214.6300000000001</v>
      </c>
      <c r="V440" s="135">
        <v>1248.02</v>
      </c>
      <c r="W440" s="135">
        <v>1277.3800000000001</v>
      </c>
      <c r="X440" s="135">
        <v>1222.9000000000001</v>
      </c>
      <c r="Y440" s="135">
        <v>1217.74</v>
      </c>
      <c r="Z440" s="135">
        <v>1218.6400000000001</v>
      </c>
      <c r="AA440" s="135">
        <v>1197.03</v>
      </c>
      <c r="AB440" s="135">
        <v>1181.4100000000001</v>
      </c>
      <c r="AC440" s="135">
        <v>1164.94</v>
      </c>
      <c r="AD440" s="135">
        <v>1187.07</v>
      </c>
      <c r="AE440" s="135">
        <v>1228.98</v>
      </c>
      <c r="AF440" s="135">
        <v>1290.53</v>
      </c>
      <c r="AG440" s="135">
        <v>1345.81</v>
      </c>
      <c r="AH440" s="134">
        <v>1401.9599999999998</v>
      </c>
      <c r="AI440" s="134">
        <v>1472.91</v>
      </c>
      <c r="AJ440" s="134">
        <v>1523.44</v>
      </c>
      <c r="AK440" s="134">
        <v>1603.84</v>
      </c>
      <c r="AL440" s="134">
        <v>1683.78</v>
      </c>
      <c r="AM440" s="147"/>
    </row>
    <row r="441" spans="1:39" ht="16" x14ac:dyDescent="0.15">
      <c r="A441" s="126" t="s">
        <v>1745</v>
      </c>
      <c r="B441" s="126" t="s">
        <v>1746</v>
      </c>
      <c r="C441" s="126" t="s">
        <v>1747</v>
      </c>
      <c r="D441" s="133" t="s">
        <v>94</v>
      </c>
      <c r="E441" s="126" t="s">
        <v>74</v>
      </c>
      <c r="F441" s="126" t="s">
        <v>56</v>
      </c>
      <c r="G441" s="134">
        <v>689.63</v>
      </c>
      <c r="H441" s="134">
        <v>684</v>
      </c>
      <c r="I441" s="134">
        <v>747</v>
      </c>
      <c r="J441" s="134">
        <v>792.18</v>
      </c>
      <c r="K441" s="134">
        <v>857.93</v>
      </c>
      <c r="L441" s="134">
        <v>913.99</v>
      </c>
      <c r="M441" s="134">
        <v>977</v>
      </c>
      <c r="N441" s="134">
        <v>1030.72</v>
      </c>
      <c r="O441" s="134">
        <v>1077.24</v>
      </c>
      <c r="P441" s="134">
        <v>1077.24</v>
      </c>
      <c r="Q441" s="134">
        <v>1151.46</v>
      </c>
      <c r="R441" s="134">
        <v>1175.1600000000001</v>
      </c>
      <c r="S441" s="134">
        <v>1221.96</v>
      </c>
      <c r="T441" s="134">
        <v>1276.5999999999999</v>
      </c>
      <c r="U441" s="135">
        <v>1329.94</v>
      </c>
      <c r="V441" s="135">
        <v>1378.65</v>
      </c>
      <c r="W441" s="135">
        <v>1440.16</v>
      </c>
      <c r="X441" s="135">
        <v>1464.2</v>
      </c>
      <c r="Y441" s="135">
        <v>1464.2</v>
      </c>
      <c r="Z441" s="135">
        <v>1471.18</v>
      </c>
      <c r="AA441" s="135">
        <v>1500.59</v>
      </c>
      <c r="AB441" s="135">
        <v>1504.96</v>
      </c>
      <c r="AC441" s="135">
        <v>1509.41</v>
      </c>
      <c r="AD441" s="135">
        <v>1564.95</v>
      </c>
      <c r="AE441" s="135">
        <v>1635.8999999999999</v>
      </c>
      <c r="AF441" s="135">
        <v>1733.72</v>
      </c>
      <c r="AG441" s="135">
        <v>1823.23</v>
      </c>
      <c r="AH441" s="134">
        <v>1895.5800000000002</v>
      </c>
      <c r="AI441" s="134">
        <v>1991.24</v>
      </c>
      <c r="AJ441" s="134">
        <v>2052.58</v>
      </c>
      <c r="AK441" s="134">
        <v>2158.06</v>
      </c>
      <c r="AL441" s="134">
        <v>2263.44</v>
      </c>
      <c r="AM441" s="121"/>
    </row>
    <row r="442" spans="1:39" ht="16" x14ac:dyDescent="0.15">
      <c r="A442" s="126" t="s">
        <v>1748</v>
      </c>
      <c r="B442" s="126" t="s">
        <v>1749</v>
      </c>
      <c r="C442" s="126" t="s">
        <v>1750</v>
      </c>
      <c r="D442" s="133" t="s">
        <v>94</v>
      </c>
      <c r="E442" s="126" t="s">
        <v>76</v>
      </c>
      <c r="F442" s="126" t="s">
        <v>66</v>
      </c>
      <c r="G442" s="134">
        <v>533.25</v>
      </c>
      <c r="H442" s="134">
        <v>529.88</v>
      </c>
      <c r="I442" s="134">
        <v>543.38</v>
      </c>
      <c r="J442" s="134">
        <v>575.29999999999995</v>
      </c>
      <c r="K442" s="134">
        <v>629.04</v>
      </c>
      <c r="L442" s="134">
        <v>711.27</v>
      </c>
      <c r="M442" s="134">
        <v>790.54</v>
      </c>
      <c r="N442" s="134">
        <v>836.57</v>
      </c>
      <c r="O442" s="134">
        <v>877.05</v>
      </c>
      <c r="P442" s="134">
        <v>970.7</v>
      </c>
      <c r="Q442" s="134">
        <v>1147.1300000000001</v>
      </c>
      <c r="R442" s="134">
        <v>1203.21</v>
      </c>
      <c r="S442" s="134">
        <v>1249.07</v>
      </c>
      <c r="T442" s="134">
        <v>1312.47</v>
      </c>
      <c r="U442" s="135">
        <v>1371.51</v>
      </c>
      <c r="V442" s="135">
        <v>1436.58</v>
      </c>
      <c r="W442" s="135">
        <v>1482.84</v>
      </c>
      <c r="X442" s="135">
        <v>1519.65</v>
      </c>
      <c r="Y442" s="135">
        <v>1519.65</v>
      </c>
      <c r="Z442" s="135">
        <v>1557.9</v>
      </c>
      <c r="AA442" s="135">
        <v>1588.78</v>
      </c>
      <c r="AB442" s="135">
        <v>1620.27</v>
      </c>
      <c r="AC442" s="135">
        <v>1652.38</v>
      </c>
      <c r="AD442" s="135">
        <v>1710.23</v>
      </c>
      <c r="AE442" s="135">
        <v>1782.83</v>
      </c>
      <c r="AF442" s="135">
        <v>1881.32</v>
      </c>
      <c r="AG442" s="135">
        <v>1954.53</v>
      </c>
      <c r="AH442" s="134">
        <v>2027.49</v>
      </c>
      <c r="AI442" s="134">
        <v>2085.11</v>
      </c>
      <c r="AJ442" s="134">
        <v>2177.42</v>
      </c>
      <c r="AK442" s="134">
        <v>2248.77</v>
      </c>
      <c r="AL442" s="134">
        <v>2371.6</v>
      </c>
      <c r="AM442" s="121"/>
    </row>
    <row r="443" spans="1:39" ht="17" x14ac:dyDescent="0.15">
      <c r="A443" s="126" t="s">
        <v>1751</v>
      </c>
      <c r="B443" s="126" t="s">
        <v>52</v>
      </c>
      <c r="C443" s="126" t="s">
        <v>1752</v>
      </c>
      <c r="D443" s="133" t="s">
        <v>194</v>
      </c>
      <c r="E443" s="126" t="s">
        <v>76</v>
      </c>
      <c r="F443" s="126" t="s">
        <v>66</v>
      </c>
      <c r="G443" s="134">
        <v>550.13</v>
      </c>
      <c r="H443" s="134">
        <v>561.38</v>
      </c>
      <c r="I443" s="134">
        <v>565.88</v>
      </c>
      <c r="J443" s="134">
        <v>623.75</v>
      </c>
      <c r="K443" s="134">
        <v>665.15</v>
      </c>
      <c r="L443" s="134" t="s">
        <v>52</v>
      </c>
      <c r="M443" s="134" t="s">
        <v>52</v>
      </c>
      <c r="N443" s="134" t="s">
        <v>52</v>
      </c>
      <c r="O443" s="134" t="s">
        <v>52</v>
      </c>
      <c r="P443" s="134" t="s">
        <v>52</v>
      </c>
      <c r="Q443" s="134" t="s">
        <v>52</v>
      </c>
      <c r="R443" s="134" t="s">
        <v>52</v>
      </c>
      <c r="S443" s="134" t="s">
        <v>52</v>
      </c>
      <c r="T443" s="134" t="s">
        <v>52</v>
      </c>
      <c r="U443" s="135" t="s">
        <v>52</v>
      </c>
      <c r="V443" s="135" t="s">
        <v>52</v>
      </c>
      <c r="W443" s="135" t="s">
        <v>52</v>
      </c>
      <c r="X443" s="135" t="s">
        <v>52</v>
      </c>
      <c r="Y443" s="135" t="s">
        <v>52</v>
      </c>
      <c r="Z443" s="135" t="s">
        <v>52</v>
      </c>
      <c r="AA443" s="135" t="s">
        <v>52</v>
      </c>
      <c r="AB443" s="135" t="s">
        <v>52</v>
      </c>
      <c r="AC443" s="135" t="s">
        <v>52</v>
      </c>
      <c r="AD443" s="135" t="s">
        <v>52</v>
      </c>
      <c r="AE443" s="135" t="s">
        <v>52</v>
      </c>
      <c r="AF443" s="135" t="s">
        <v>52</v>
      </c>
      <c r="AG443" s="135" t="s">
        <v>52</v>
      </c>
      <c r="AH443" s="134" t="s">
        <v>52</v>
      </c>
      <c r="AI443" s="134" t="s">
        <v>52</v>
      </c>
      <c r="AJ443" s="134" t="s">
        <v>52</v>
      </c>
      <c r="AK443" s="134" t="s">
        <v>52</v>
      </c>
      <c r="AL443" s="134" t="s">
        <v>52</v>
      </c>
      <c r="AM443" s="121"/>
    </row>
    <row r="444" spans="1:39" ht="16" x14ac:dyDescent="0.15">
      <c r="A444" s="126" t="s">
        <v>1753</v>
      </c>
      <c r="B444" s="126" t="s">
        <v>1754</v>
      </c>
      <c r="C444" s="126" t="s">
        <v>1755</v>
      </c>
      <c r="D444" s="133" t="s">
        <v>94</v>
      </c>
      <c r="E444" s="126" t="s">
        <v>78</v>
      </c>
      <c r="F444" s="126" t="s">
        <v>66</v>
      </c>
      <c r="G444" s="134">
        <v>550.13</v>
      </c>
      <c r="H444" s="134">
        <v>561.38</v>
      </c>
      <c r="I444" s="134">
        <v>565.88</v>
      </c>
      <c r="J444" s="134">
        <v>623.75</v>
      </c>
      <c r="K444" s="134">
        <v>665.15</v>
      </c>
      <c r="L444" s="134">
        <v>822.01</v>
      </c>
      <c r="M444" s="134">
        <v>825.15</v>
      </c>
      <c r="N444" s="134">
        <v>888.53</v>
      </c>
      <c r="O444" s="134">
        <v>948.05</v>
      </c>
      <c r="P444" s="134">
        <v>1017.19</v>
      </c>
      <c r="Q444" s="134">
        <v>1138.51</v>
      </c>
      <c r="R444" s="134">
        <v>1195.3499999999999</v>
      </c>
      <c r="S444" s="134">
        <v>1224.5999999999999</v>
      </c>
      <c r="T444" s="134">
        <v>1263.81</v>
      </c>
      <c r="U444" s="135">
        <v>1307.73</v>
      </c>
      <c r="V444" s="135">
        <v>1370.44</v>
      </c>
      <c r="W444" s="135">
        <v>1434.55</v>
      </c>
      <c r="X444" s="135">
        <v>1461.52</v>
      </c>
      <c r="Y444" s="135">
        <v>1461.55</v>
      </c>
      <c r="Z444" s="135">
        <v>1461.91</v>
      </c>
      <c r="AA444" s="135">
        <v>1493.98</v>
      </c>
      <c r="AB444" s="135">
        <v>1521.76</v>
      </c>
      <c r="AC444" s="135">
        <v>1525.2</v>
      </c>
      <c r="AD444" s="135">
        <v>1580.1100000000001</v>
      </c>
      <c r="AE444" s="135">
        <v>1650.35</v>
      </c>
      <c r="AF444" s="135">
        <v>1741.03</v>
      </c>
      <c r="AG444" s="135">
        <v>1818.8899999999999</v>
      </c>
      <c r="AH444" s="134">
        <v>1892.9099999999999</v>
      </c>
      <c r="AI444" s="134">
        <v>1988.82</v>
      </c>
      <c r="AJ444" s="134">
        <v>2052.6</v>
      </c>
      <c r="AK444" s="134">
        <v>2157.35</v>
      </c>
      <c r="AL444" s="134">
        <v>2262.9299999999998</v>
      </c>
      <c r="AM444" s="121"/>
    </row>
    <row r="445" spans="1:39" ht="16" x14ac:dyDescent="0.15">
      <c r="A445" s="126" t="s">
        <v>1756</v>
      </c>
      <c r="B445" s="126" t="s">
        <v>1757</v>
      </c>
      <c r="C445" s="126" t="s">
        <v>1758</v>
      </c>
      <c r="D445" s="133" t="s">
        <v>94</v>
      </c>
      <c r="E445" s="126" t="s">
        <v>74</v>
      </c>
      <c r="F445" s="126" t="s">
        <v>70</v>
      </c>
      <c r="G445" s="134">
        <v>554.63</v>
      </c>
      <c r="H445" s="134">
        <v>553.5</v>
      </c>
      <c r="I445" s="134">
        <v>628.88</v>
      </c>
      <c r="J445" s="134">
        <v>725.04</v>
      </c>
      <c r="K445" s="134">
        <v>867.24</v>
      </c>
      <c r="L445" s="134">
        <v>913.68</v>
      </c>
      <c r="M445" s="134">
        <v>954.72</v>
      </c>
      <c r="N445" s="134">
        <v>997.56</v>
      </c>
      <c r="O445" s="134">
        <v>1042.56</v>
      </c>
      <c r="P445" s="134">
        <v>1089.3599999999999</v>
      </c>
      <c r="Q445" s="134">
        <v>1131.8399999999999</v>
      </c>
      <c r="R445" s="134">
        <v>1173.5999999999999</v>
      </c>
      <c r="S445" s="134">
        <v>1226.52</v>
      </c>
      <c r="T445" s="134">
        <v>1286.28</v>
      </c>
      <c r="U445" s="135">
        <v>1348.2</v>
      </c>
      <c r="V445" s="135">
        <v>1412.28</v>
      </c>
      <c r="W445" s="135">
        <v>1461.6</v>
      </c>
      <c r="X445" s="135">
        <v>1464</v>
      </c>
      <c r="Y445" s="135">
        <v>1464</v>
      </c>
      <c r="Z445" s="135">
        <v>1464</v>
      </c>
      <c r="AA445" s="135">
        <v>1471.97</v>
      </c>
      <c r="AB445" s="135">
        <v>1501.26</v>
      </c>
      <c r="AC445" s="135">
        <v>1531.13</v>
      </c>
      <c r="AD445" s="135">
        <v>1591.87</v>
      </c>
      <c r="AE445" s="135">
        <v>1654.81</v>
      </c>
      <c r="AF445" s="135">
        <v>1727.6</v>
      </c>
      <c r="AG445" s="135">
        <v>1830.2099999999998</v>
      </c>
      <c r="AH445" s="134">
        <v>1905.9399999999998</v>
      </c>
      <c r="AI445" s="134">
        <v>2006.08</v>
      </c>
      <c r="AJ445" s="134">
        <v>2073.85</v>
      </c>
      <c r="AK445" s="134">
        <v>2184.58</v>
      </c>
      <c r="AL445" s="134">
        <v>2295.02</v>
      </c>
      <c r="AM445" s="121"/>
    </row>
    <row r="446" spans="1:39" ht="17" x14ac:dyDescent="0.15">
      <c r="A446" s="126" t="s">
        <v>1759</v>
      </c>
      <c r="B446" s="126" t="s">
        <v>52</v>
      </c>
      <c r="C446" s="126" t="s">
        <v>1760</v>
      </c>
      <c r="D446" s="133" t="s">
        <v>194</v>
      </c>
      <c r="E446" s="126" t="s">
        <v>76</v>
      </c>
      <c r="F446" s="126" t="s">
        <v>64</v>
      </c>
      <c r="G446" s="134">
        <v>599.63</v>
      </c>
      <c r="H446" s="134">
        <v>636.75</v>
      </c>
      <c r="I446" s="134">
        <v>668.25</v>
      </c>
      <c r="J446" s="134" t="s">
        <v>52</v>
      </c>
      <c r="K446" s="134" t="s">
        <v>52</v>
      </c>
      <c r="L446" s="134" t="s">
        <v>52</v>
      </c>
      <c r="M446" s="134" t="s">
        <v>52</v>
      </c>
      <c r="N446" s="134" t="s">
        <v>52</v>
      </c>
      <c r="O446" s="134" t="s">
        <v>52</v>
      </c>
      <c r="P446" s="134" t="s">
        <v>52</v>
      </c>
      <c r="Q446" s="134" t="s">
        <v>52</v>
      </c>
      <c r="R446" s="134" t="s">
        <v>52</v>
      </c>
      <c r="S446" s="134" t="s">
        <v>52</v>
      </c>
      <c r="T446" s="134" t="s">
        <v>52</v>
      </c>
      <c r="U446" s="135" t="s">
        <v>52</v>
      </c>
      <c r="V446" s="135" t="s">
        <v>52</v>
      </c>
      <c r="W446" s="135" t="s">
        <v>52</v>
      </c>
      <c r="X446" s="135" t="s">
        <v>52</v>
      </c>
      <c r="Y446" s="135" t="s">
        <v>52</v>
      </c>
      <c r="Z446" s="135" t="s">
        <v>52</v>
      </c>
      <c r="AA446" s="135" t="s">
        <v>52</v>
      </c>
      <c r="AB446" s="135" t="s">
        <v>52</v>
      </c>
      <c r="AC446" s="135" t="s">
        <v>52</v>
      </c>
      <c r="AD446" s="135" t="s">
        <v>52</v>
      </c>
      <c r="AE446" s="135" t="s">
        <v>52</v>
      </c>
      <c r="AF446" s="135" t="s">
        <v>52</v>
      </c>
      <c r="AG446" s="135" t="s">
        <v>52</v>
      </c>
      <c r="AH446" s="134" t="s">
        <v>52</v>
      </c>
      <c r="AI446" s="134" t="s">
        <v>52</v>
      </c>
      <c r="AJ446" s="134" t="s">
        <v>52</v>
      </c>
      <c r="AK446" s="134" t="s">
        <v>52</v>
      </c>
      <c r="AL446" s="134" t="s">
        <v>52</v>
      </c>
      <c r="AM446" s="121"/>
    </row>
    <row r="447" spans="1:39" ht="16" x14ac:dyDescent="0.15">
      <c r="A447" s="126" t="s">
        <v>1761</v>
      </c>
      <c r="B447" s="126" t="s">
        <v>1762</v>
      </c>
      <c r="C447" s="126" t="s">
        <v>1763</v>
      </c>
      <c r="D447" s="133" t="s">
        <v>94</v>
      </c>
      <c r="E447" s="126" t="s">
        <v>76</v>
      </c>
      <c r="F447" s="126" t="s">
        <v>70</v>
      </c>
      <c r="G447" s="134">
        <v>551.25</v>
      </c>
      <c r="H447" s="134">
        <v>559.13</v>
      </c>
      <c r="I447" s="134">
        <v>560.25</v>
      </c>
      <c r="J447" s="134">
        <v>583.41999999999996</v>
      </c>
      <c r="K447" s="134">
        <v>608.48</v>
      </c>
      <c r="L447" s="134">
        <v>662.68</v>
      </c>
      <c r="M447" s="134">
        <v>725.42</v>
      </c>
      <c r="N447" s="134">
        <v>795.14</v>
      </c>
      <c r="O447" s="134">
        <v>866.76</v>
      </c>
      <c r="P447" s="134">
        <v>953.91</v>
      </c>
      <c r="Q447" s="134">
        <v>1075.1400000000001</v>
      </c>
      <c r="R447" s="134">
        <v>1154.97</v>
      </c>
      <c r="S447" s="134">
        <v>1196.77</v>
      </c>
      <c r="T447" s="134">
        <v>1255.03</v>
      </c>
      <c r="U447" s="135">
        <v>1313.81</v>
      </c>
      <c r="V447" s="135">
        <v>1372.12</v>
      </c>
      <c r="W447" s="135">
        <v>1420</v>
      </c>
      <c r="X447" s="135">
        <v>1456.59</v>
      </c>
      <c r="Y447" s="135">
        <v>1456.63</v>
      </c>
      <c r="Z447" s="135">
        <v>1457</v>
      </c>
      <c r="AA447" s="135">
        <v>1457.38</v>
      </c>
      <c r="AB447" s="135">
        <v>1485.94</v>
      </c>
      <c r="AC447" s="135">
        <v>1511.54</v>
      </c>
      <c r="AD447" s="135">
        <v>1564.3999999999999</v>
      </c>
      <c r="AE447" s="135">
        <v>1604.0399999999997</v>
      </c>
      <c r="AF447" s="135">
        <v>1676.2600000000002</v>
      </c>
      <c r="AG447" s="135">
        <v>1752.27</v>
      </c>
      <c r="AH447" s="134">
        <v>1817.76</v>
      </c>
      <c r="AI447" s="134">
        <v>1872.22</v>
      </c>
      <c r="AJ447" s="134">
        <v>1941.35</v>
      </c>
      <c r="AK447" s="134">
        <v>2036.31</v>
      </c>
      <c r="AL447" s="134">
        <v>2131.62</v>
      </c>
      <c r="AM447" s="121"/>
    </row>
    <row r="448" spans="1:39" ht="16" x14ac:dyDescent="0.15">
      <c r="A448" s="126" t="s">
        <v>1767</v>
      </c>
      <c r="B448" s="126" t="s">
        <v>1768</v>
      </c>
      <c r="C448" s="126" t="s">
        <v>1769</v>
      </c>
      <c r="D448" s="133" t="s">
        <v>94</v>
      </c>
      <c r="E448" s="126" t="s">
        <v>76</v>
      </c>
      <c r="F448" s="126" t="s">
        <v>66</v>
      </c>
      <c r="G448" s="134">
        <v>523.13</v>
      </c>
      <c r="H448" s="134">
        <v>554.63</v>
      </c>
      <c r="I448" s="134">
        <v>572.63</v>
      </c>
      <c r="J448" s="134">
        <v>610.11</v>
      </c>
      <c r="K448" s="134">
        <v>654.48</v>
      </c>
      <c r="L448" s="134">
        <v>709.29</v>
      </c>
      <c r="M448" s="134">
        <v>756.81</v>
      </c>
      <c r="N448" s="134">
        <v>798.57</v>
      </c>
      <c r="O448" s="134">
        <v>849.51</v>
      </c>
      <c r="P448" s="134">
        <v>937.26</v>
      </c>
      <c r="Q448" s="134">
        <v>1111.5899999999999</v>
      </c>
      <c r="R448" s="134">
        <v>1185.03</v>
      </c>
      <c r="S448" s="134">
        <v>1242.0899999999999</v>
      </c>
      <c r="T448" s="134">
        <v>1303.3800000000001</v>
      </c>
      <c r="U448" s="135">
        <v>1367.1</v>
      </c>
      <c r="V448" s="135">
        <v>1429.74</v>
      </c>
      <c r="W448" s="135">
        <v>1479.15</v>
      </c>
      <c r="X448" s="135">
        <v>1516.41</v>
      </c>
      <c r="Y448" s="135">
        <v>1516.41</v>
      </c>
      <c r="Z448" s="135">
        <v>1516.41</v>
      </c>
      <c r="AA448" s="135">
        <v>1516.41</v>
      </c>
      <c r="AB448" s="135">
        <v>1519.11</v>
      </c>
      <c r="AC448" s="135">
        <v>1521.9</v>
      </c>
      <c r="AD448" s="135">
        <v>1577.0300000000002</v>
      </c>
      <c r="AE448" s="135">
        <v>1634.14</v>
      </c>
      <c r="AF448" s="135">
        <v>1714.99</v>
      </c>
      <c r="AG448" s="135">
        <v>1811.26</v>
      </c>
      <c r="AH448" s="134">
        <v>1881.21</v>
      </c>
      <c r="AI448" s="134">
        <v>1972.88</v>
      </c>
      <c r="AJ448" s="134">
        <v>2033.01</v>
      </c>
      <c r="AK448" s="134">
        <v>2133.2399999999998</v>
      </c>
      <c r="AL448" s="134">
        <v>2235.52</v>
      </c>
      <c r="AM448" s="121"/>
    </row>
    <row r="449" spans="1:39" ht="16" x14ac:dyDescent="0.15">
      <c r="A449" s="126" t="s">
        <v>1770</v>
      </c>
      <c r="B449" s="126" t="s">
        <v>1771</v>
      </c>
      <c r="C449" s="126" t="s">
        <v>1772</v>
      </c>
      <c r="D449" s="133" t="s">
        <v>94</v>
      </c>
      <c r="E449" s="126" t="s">
        <v>76</v>
      </c>
      <c r="F449" s="126" t="s">
        <v>70</v>
      </c>
      <c r="G449" s="134">
        <v>517.5</v>
      </c>
      <c r="H449" s="134">
        <v>551.25</v>
      </c>
      <c r="I449" s="134">
        <v>487.13</v>
      </c>
      <c r="J449" s="134">
        <v>578.79999999999995</v>
      </c>
      <c r="K449" s="134">
        <v>606.67999999999995</v>
      </c>
      <c r="L449" s="134">
        <v>667.25</v>
      </c>
      <c r="M449" s="134">
        <v>728.3</v>
      </c>
      <c r="N449" s="134">
        <v>797.34</v>
      </c>
      <c r="O449" s="134">
        <v>864.44</v>
      </c>
      <c r="P449" s="134">
        <v>949.12</v>
      </c>
      <c r="Q449" s="134">
        <v>1062.94</v>
      </c>
      <c r="R449" s="134">
        <v>1142.33</v>
      </c>
      <c r="S449" s="134">
        <v>1187.6500000000001</v>
      </c>
      <c r="T449" s="134">
        <v>1244.94</v>
      </c>
      <c r="U449" s="135">
        <v>1304.8</v>
      </c>
      <c r="V449" s="135">
        <v>1361.34</v>
      </c>
      <c r="W449" s="135">
        <v>1405.47</v>
      </c>
      <c r="X449" s="135">
        <v>1440.51</v>
      </c>
      <c r="Y449" s="135">
        <v>1440.44</v>
      </c>
      <c r="Z449" s="135">
        <v>1440.95</v>
      </c>
      <c r="AA449" s="135">
        <v>1440.79</v>
      </c>
      <c r="AB449" s="135">
        <v>1468.33</v>
      </c>
      <c r="AC449" s="135">
        <v>1497.32</v>
      </c>
      <c r="AD449" s="135">
        <v>1551.1999999999998</v>
      </c>
      <c r="AE449" s="135">
        <v>1589.57</v>
      </c>
      <c r="AF449" s="135">
        <v>1658.41</v>
      </c>
      <c r="AG449" s="135">
        <v>1730.48</v>
      </c>
      <c r="AH449" s="134">
        <v>1793.23</v>
      </c>
      <c r="AI449" s="134">
        <v>1843.91</v>
      </c>
      <c r="AJ449" s="134">
        <v>1909.21</v>
      </c>
      <c r="AK449" s="134">
        <v>2002.4</v>
      </c>
      <c r="AL449" s="134">
        <v>2100.65</v>
      </c>
      <c r="AM449" s="121"/>
    </row>
    <row r="450" spans="1:39" ht="16" x14ac:dyDescent="0.15">
      <c r="A450" s="126" t="s">
        <v>1773</v>
      </c>
      <c r="B450" s="126" t="s">
        <v>1774</v>
      </c>
      <c r="C450" s="126" t="s">
        <v>1775</v>
      </c>
      <c r="D450" s="133" t="s">
        <v>194</v>
      </c>
      <c r="E450" s="126" t="s">
        <v>76</v>
      </c>
      <c r="F450" s="126" t="s">
        <v>66</v>
      </c>
      <c r="G450" s="134">
        <v>594</v>
      </c>
      <c r="H450" s="134">
        <v>535.5</v>
      </c>
      <c r="I450" s="134">
        <v>563.63</v>
      </c>
      <c r="J450" s="134">
        <v>603.52</v>
      </c>
      <c r="K450" s="134">
        <v>645.01</v>
      </c>
      <c r="L450" s="134">
        <v>704.28</v>
      </c>
      <c r="M450" s="134">
        <v>768.77</v>
      </c>
      <c r="N450" s="134">
        <v>820.54</v>
      </c>
      <c r="O450" s="134">
        <v>869.84</v>
      </c>
      <c r="P450" s="134">
        <v>945.66</v>
      </c>
      <c r="Q450" s="134">
        <v>1093.43</v>
      </c>
      <c r="R450" s="134">
        <v>1162.9000000000001</v>
      </c>
      <c r="S450" s="134">
        <v>1207.1199999999999</v>
      </c>
      <c r="T450" s="134">
        <v>1264.8499999999999</v>
      </c>
      <c r="U450" s="135">
        <v>1320.06</v>
      </c>
      <c r="V450" s="135">
        <v>1377.1</v>
      </c>
      <c r="W450" s="135">
        <v>1428.89</v>
      </c>
      <c r="X450" s="135">
        <v>1457.06</v>
      </c>
      <c r="Y450" s="135">
        <v>1457.05</v>
      </c>
      <c r="Z450" s="135">
        <v>1457.33</v>
      </c>
      <c r="AA450" s="135">
        <v>1461</v>
      </c>
      <c r="AB450" s="135">
        <v>1480.15</v>
      </c>
      <c r="AC450" s="135">
        <v>1504.93</v>
      </c>
      <c r="AD450" s="135">
        <v>1560.41</v>
      </c>
      <c r="AE450" s="135">
        <v>1625.75</v>
      </c>
      <c r="AF450" s="135">
        <v>1718.1599999999999</v>
      </c>
      <c r="AG450" s="135">
        <v>1781.4</v>
      </c>
      <c r="AH450" s="134" t="s">
        <v>52</v>
      </c>
      <c r="AI450" s="134" t="s">
        <v>52</v>
      </c>
      <c r="AJ450" s="134" t="s">
        <v>52</v>
      </c>
      <c r="AK450" s="134" t="s">
        <v>52</v>
      </c>
      <c r="AL450" s="134" t="s">
        <v>52</v>
      </c>
      <c r="AM450" s="121"/>
    </row>
    <row r="451" spans="1:39" ht="16" x14ac:dyDescent="0.15">
      <c r="A451" s="126" t="s">
        <v>1776</v>
      </c>
      <c r="B451" s="126" t="s">
        <v>1777</v>
      </c>
      <c r="C451" s="126" t="s">
        <v>1778</v>
      </c>
      <c r="D451" s="133" t="s">
        <v>94</v>
      </c>
      <c r="E451" s="126" t="s">
        <v>76</v>
      </c>
      <c r="F451" s="126" t="s">
        <v>56</v>
      </c>
      <c r="G451" s="134">
        <v>601.88</v>
      </c>
      <c r="H451" s="134">
        <v>649.13</v>
      </c>
      <c r="I451" s="134">
        <v>652.5</v>
      </c>
      <c r="J451" s="134">
        <v>695.23</v>
      </c>
      <c r="K451" s="134">
        <v>738.76</v>
      </c>
      <c r="L451" s="134">
        <v>829.98</v>
      </c>
      <c r="M451" s="134">
        <v>895.42</v>
      </c>
      <c r="N451" s="134">
        <v>943.08</v>
      </c>
      <c r="O451" s="134">
        <v>980.32</v>
      </c>
      <c r="P451" s="134">
        <v>1060</v>
      </c>
      <c r="Q451" s="134">
        <v>1158.9000000000001</v>
      </c>
      <c r="R451" s="134">
        <v>1223.55</v>
      </c>
      <c r="S451" s="134">
        <v>1263.46</v>
      </c>
      <c r="T451" s="134">
        <v>1324.85</v>
      </c>
      <c r="U451" s="135">
        <v>1397.21</v>
      </c>
      <c r="V451" s="135">
        <v>1447.78</v>
      </c>
      <c r="W451" s="135">
        <v>1494.89</v>
      </c>
      <c r="X451" s="135">
        <v>1507.14</v>
      </c>
      <c r="Y451" s="135">
        <v>1507.21</v>
      </c>
      <c r="Z451" s="135">
        <v>1511.15</v>
      </c>
      <c r="AA451" s="135">
        <v>1494.34</v>
      </c>
      <c r="AB451" s="135">
        <v>1521.35</v>
      </c>
      <c r="AC451" s="135">
        <v>1547.97</v>
      </c>
      <c r="AD451" s="135">
        <v>1603</v>
      </c>
      <c r="AE451" s="135">
        <v>1659.02</v>
      </c>
      <c r="AF451" s="135">
        <v>1751.7700000000002</v>
      </c>
      <c r="AG451" s="135">
        <v>1836.1299999999999</v>
      </c>
      <c r="AH451" s="134">
        <v>1907.86</v>
      </c>
      <c r="AI451" s="134">
        <v>1985.85</v>
      </c>
      <c r="AJ451" s="134">
        <v>2065.4899999999998</v>
      </c>
      <c r="AK451" s="134">
        <v>2151.86</v>
      </c>
      <c r="AL451" s="134">
        <v>2253.37</v>
      </c>
      <c r="AM451" s="121"/>
    </row>
    <row r="452" spans="1:39" ht="16" x14ac:dyDescent="0.15">
      <c r="A452" s="126" t="s">
        <v>1779</v>
      </c>
      <c r="B452" s="126" t="s">
        <v>1780</v>
      </c>
      <c r="C452" s="126" t="s">
        <v>1781</v>
      </c>
      <c r="D452" s="133" t="s">
        <v>94</v>
      </c>
      <c r="E452" s="126" t="s">
        <v>76</v>
      </c>
      <c r="F452" s="126" t="s">
        <v>70</v>
      </c>
      <c r="G452" s="134">
        <v>553.5</v>
      </c>
      <c r="H452" s="134">
        <v>545.63</v>
      </c>
      <c r="I452" s="134">
        <v>569.25</v>
      </c>
      <c r="J452" s="134">
        <v>600.86</v>
      </c>
      <c r="K452" s="134">
        <v>635.80999999999995</v>
      </c>
      <c r="L452" s="134">
        <v>690.99</v>
      </c>
      <c r="M452" s="134">
        <v>756.71</v>
      </c>
      <c r="N452" s="134">
        <v>831.25</v>
      </c>
      <c r="O452" s="134">
        <v>903.71</v>
      </c>
      <c r="P452" s="134">
        <v>993.7</v>
      </c>
      <c r="Q452" s="134">
        <v>1111.3599999999999</v>
      </c>
      <c r="R452" s="134">
        <v>1196.02</v>
      </c>
      <c r="S452" s="134">
        <v>1243.72</v>
      </c>
      <c r="T452" s="134">
        <v>1300.72</v>
      </c>
      <c r="U452" s="135">
        <v>1361.16</v>
      </c>
      <c r="V452" s="135">
        <v>1418.66</v>
      </c>
      <c r="W452" s="135">
        <v>1464.5</v>
      </c>
      <c r="X452" s="135">
        <v>1502.16</v>
      </c>
      <c r="Y452" s="135">
        <v>1502.13</v>
      </c>
      <c r="Z452" s="135">
        <v>1502.13</v>
      </c>
      <c r="AA452" s="135">
        <v>1503.71</v>
      </c>
      <c r="AB452" s="135">
        <v>1532.97</v>
      </c>
      <c r="AC452" s="135">
        <v>1562.76</v>
      </c>
      <c r="AD452" s="135">
        <v>1623.2399999999998</v>
      </c>
      <c r="AE452" s="135">
        <v>1659.36</v>
      </c>
      <c r="AF452" s="135">
        <v>1732.4</v>
      </c>
      <c r="AG452" s="135">
        <v>1811.74</v>
      </c>
      <c r="AH452" s="134">
        <v>1880.3899999999999</v>
      </c>
      <c r="AI452" s="134">
        <v>1939.2</v>
      </c>
      <c r="AJ452" s="134">
        <v>2011.54</v>
      </c>
      <c r="AK452" s="134">
        <v>2111.5300000000002</v>
      </c>
      <c r="AL452" s="134">
        <v>2214.5700000000002</v>
      </c>
      <c r="AM452" s="121"/>
    </row>
    <row r="453" spans="1:39" ht="16" x14ac:dyDescent="0.15">
      <c r="A453" s="126" t="s">
        <v>1784</v>
      </c>
      <c r="B453" s="126" t="s">
        <v>1785</v>
      </c>
      <c r="C453" s="126" t="s">
        <v>1786</v>
      </c>
      <c r="D453" s="133" t="s">
        <v>94</v>
      </c>
      <c r="E453" s="126" t="s">
        <v>78</v>
      </c>
      <c r="F453" s="126" t="s">
        <v>68</v>
      </c>
      <c r="G453" s="134">
        <v>516.38</v>
      </c>
      <c r="H453" s="134">
        <v>550.13</v>
      </c>
      <c r="I453" s="134">
        <v>582.75</v>
      </c>
      <c r="J453" s="134">
        <v>581.25</v>
      </c>
      <c r="K453" s="134">
        <v>605.04</v>
      </c>
      <c r="L453" s="134">
        <v>672.36</v>
      </c>
      <c r="M453" s="134">
        <v>694.54</v>
      </c>
      <c r="N453" s="134">
        <v>747.79</v>
      </c>
      <c r="O453" s="134">
        <v>796.62</v>
      </c>
      <c r="P453" s="134">
        <v>873.71</v>
      </c>
      <c r="Q453" s="134">
        <v>988.32</v>
      </c>
      <c r="R453" s="134">
        <v>1078.48</v>
      </c>
      <c r="S453" s="134">
        <v>1127.1099999999999</v>
      </c>
      <c r="T453" s="134">
        <v>1182.08</v>
      </c>
      <c r="U453" s="135">
        <v>1231.6199999999999</v>
      </c>
      <c r="V453" s="135">
        <v>1289.17</v>
      </c>
      <c r="W453" s="135">
        <v>1331.13</v>
      </c>
      <c r="X453" s="135">
        <v>1366.26</v>
      </c>
      <c r="Y453" s="135">
        <v>1366.48</v>
      </c>
      <c r="Z453" s="135">
        <v>1398.26</v>
      </c>
      <c r="AA453" s="135">
        <v>1419.98</v>
      </c>
      <c r="AB453" s="135">
        <v>1447.24</v>
      </c>
      <c r="AC453" s="135">
        <v>1452.89</v>
      </c>
      <c r="AD453" s="135">
        <v>1493.79</v>
      </c>
      <c r="AE453" s="135">
        <v>1544.16</v>
      </c>
      <c r="AF453" s="135">
        <v>1601.28</v>
      </c>
      <c r="AG453" s="135">
        <v>1668.3999999999999</v>
      </c>
      <c r="AH453" s="134">
        <v>1733.57</v>
      </c>
      <c r="AI453" s="134">
        <v>1809.51</v>
      </c>
      <c r="AJ453" s="134">
        <v>1865.15</v>
      </c>
      <c r="AK453" s="134">
        <v>1959.63</v>
      </c>
      <c r="AL453" s="134">
        <v>2053.12</v>
      </c>
      <c r="AM453" s="121"/>
    </row>
  </sheetData>
  <pageMargins left="0.7" right="0.7" top="0.75" bottom="0.75" header="0.3" footer="0.3"/>
  <pageSetup paperSize="0" fitToWidth="0" fitToHeight="0" orientation="portrait" horizontalDpi="0" verticalDpi="0" copies="0"/>
  <headerFooter>
    <oddHeader xml:space="preserve">&amp;C&amp;"Calibri,Regular" OFFICIAL-SENSITIVE - DLUHC USE ONLY&amp;1#
</oddHeader>
    <oddFooter>&amp;C
&amp;1#&amp;"Calibri,Regular"&amp;10 OFFICIAL-SENSITIVE - DLUHC USE ONLY</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8</vt:i4>
      </vt:variant>
    </vt:vector>
  </HeadingPairs>
  <TitlesOfParts>
    <vt:vector size="20" baseType="lpstr">
      <vt:lpstr>Cover</vt:lpstr>
      <vt:lpstr>Contents</vt:lpstr>
      <vt:lpstr>Notes</vt:lpstr>
      <vt:lpstr>Live_Table</vt:lpstr>
      <vt:lpstr>inc_PP</vt:lpstr>
      <vt:lpstr>inc_PP_(%)</vt:lpstr>
      <vt:lpstr>exc_PP</vt:lpstr>
      <vt:lpstr>exc_PP_(%)</vt:lpstr>
      <vt:lpstr>Area_CT</vt:lpstr>
      <vt:lpstr>Area_CT_(%)</vt:lpstr>
      <vt:lpstr>Area_CT (test)</vt:lpstr>
      <vt:lpstr>list</vt:lpstr>
      <vt:lpstr>Class</vt:lpstr>
      <vt:lpstr>LA</vt:lpstr>
      <vt:lpstr>LA_List</vt:lpstr>
      <vt:lpstr>List</vt:lpstr>
      <vt:lpstr>Print_Area</vt:lpstr>
      <vt:lpstr>inc_PP!Print_Titles</vt:lpstr>
      <vt:lpstr>RegClass</vt:lpstr>
      <vt:lpstr>RegionClass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JTUCKER</dc:creator>
  <dc:description/>
  <cp:lastModifiedBy>Dick,JF (pgt)</cp:lastModifiedBy>
  <dcterms:created xsi:type="dcterms:W3CDTF">2005-11-30T11:52:15Z</dcterms:created>
  <dcterms:modified xsi:type="dcterms:W3CDTF">2024-07-23T18:37:51Z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c63afa1b-57e1-43c9-ae8b-d75499623ee1</vt:lpwstr>
  </property>
  <property fmtid="{D5CDD505-2E9C-101B-9397-08002B2CF9AE}" pid="3" name="bjSaver">
    <vt:lpwstr>ye8d4kbfQiYmj0GEP/2f/9zBBwN5k5kP</vt:lpwstr>
  </property>
  <property fmtid="{D5CDD505-2E9C-101B-9397-08002B2CF9AE}" pid="4" name="bjDocumentSecurityLabel">
    <vt:lpwstr>No Marking</vt:lpwstr>
  </property>
  <property fmtid="{D5CDD505-2E9C-101B-9397-08002B2CF9AE}" pid="5" name="ContentTypeId">
    <vt:lpwstr>0x010100ECCB7E1F660E4D499F35AD51896216AD</vt:lpwstr>
  </property>
  <property fmtid="{D5CDD505-2E9C-101B-9397-08002B2CF9AE}" pid="6" name="MediaServiceImageTags">
    <vt:lpwstr/>
  </property>
</Properties>
</file>