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tsuro\Dropbox (QMUL-SEF)\Teaching\Winter2021\emap\GrowthAccounting\"/>
    </mc:Choice>
  </mc:AlternateContent>
  <xr:revisionPtr revIDLastSave="0" documentId="13_ncr:1_{B79C7585-1A95-4C64-AFC8-3C1A267A9506}" xr6:coauthVersionLast="46" xr6:coauthVersionMax="46" xr10:uidLastSave="{00000000-0000-0000-0000-000000000000}"/>
  <bookViews>
    <workbookView xWindow="-108" yWindow="-108" windowWidth="23256" windowHeight="12576" activeTab="3" xr2:uid="{9EB02FB8-4BAF-4191-920E-289B66E892FB}"/>
  </bookViews>
  <sheets>
    <sheet name="PMI" sheetId="1" r:id="rId1"/>
    <sheet name="Figure (capital)" sheetId="2" r:id="rId2"/>
    <sheet name="LABOR" sheetId="5" r:id="rId3"/>
    <sheet name="GrowthAccounting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6" i="5" l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5" i="5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A4" i="4"/>
  <c r="A5" i="4"/>
  <c r="A6" i="4"/>
  <c r="A7" i="4"/>
  <c r="A8" i="4"/>
  <c r="A9" i="4"/>
  <c r="A10" i="4"/>
  <c r="A11" i="4"/>
  <c r="C11" i="4"/>
  <c r="A12" i="4"/>
  <c r="A13" i="4"/>
  <c r="A14" i="4"/>
  <c r="A15" i="4"/>
  <c r="A16" i="4"/>
  <c r="D16" i="4"/>
  <c r="A17" i="4"/>
  <c r="A18" i="4"/>
  <c r="A19" i="4"/>
  <c r="A20" i="4"/>
  <c r="A21" i="4"/>
  <c r="A22" i="4"/>
  <c r="A23" i="4"/>
  <c r="A24" i="4"/>
  <c r="A25" i="4"/>
  <c r="A26" i="4"/>
  <c r="A27" i="4"/>
  <c r="C27" i="4"/>
  <c r="A28" i="4"/>
  <c r="A29" i="4"/>
  <c r="A30" i="4"/>
  <c r="A31" i="4"/>
  <c r="A32" i="4"/>
  <c r="D32" i="4"/>
  <c r="A33" i="4"/>
  <c r="A34" i="4"/>
  <c r="A35" i="4"/>
  <c r="A36" i="4"/>
  <c r="A37" i="4"/>
  <c r="A38" i="4"/>
  <c r="C38" i="4"/>
  <c r="A39" i="4"/>
  <c r="A40" i="4"/>
  <c r="A41" i="4"/>
  <c r="D41" i="4"/>
  <c r="A42" i="4"/>
  <c r="A43" i="4"/>
  <c r="C43" i="4"/>
  <c r="D43" i="4"/>
  <c r="A44" i="4"/>
  <c r="C44" i="4"/>
  <c r="A45" i="4"/>
  <c r="D45" i="4"/>
  <c r="A46" i="4"/>
  <c r="C46" i="4"/>
  <c r="A47" i="4"/>
  <c r="H48" i="5"/>
  <c r="G48" i="5"/>
  <c r="C47" i="4" s="1"/>
  <c r="D48" i="5"/>
  <c r="D47" i="4" s="1"/>
  <c r="H47" i="5"/>
  <c r="G47" i="5"/>
  <c r="D47" i="5"/>
  <c r="D46" i="4" s="1"/>
  <c r="H46" i="5"/>
  <c r="G46" i="5"/>
  <c r="C45" i="4" s="1"/>
  <c r="D46" i="5"/>
  <c r="H45" i="5"/>
  <c r="G45" i="5"/>
  <c r="D45" i="5"/>
  <c r="D44" i="4" s="1"/>
  <c r="H44" i="5"/>
  <c r="G44" i="5"/>
  <c r="D44" i="5"/>
  <c r="H43" i="5"/>
  <c r="G43" i="5"/>
  <c r="C42" i="4" s="1"/>
  <c r="D43" i="5"/>
  <c r="D42" i="4" s="1"/>
  <c r="H42" i="5"/>
  <c r="G42" i="5"/>
  <c r="C41" i="4" s="1"/>
  <c r="D42" i="5"/>
  <c r="H41" i="5"/>
  <c r="G41" i="5"/>
  <c r="C40" i="4" s="1"/>
  <c r="D41" i="5"/>
  <c r="D40" i="4" s="1"/>
  <c r="H40" i="5"/>
  <c r="G40" i="5"/>
  <c r="C39" i="4" s="1"/>
  <c r="D40" i="5"/>
  <c r="D39" i="4" s="1"/>
  <c r="H39" i="5"/>
  <c r="G39" i="5"/>
  <c r="D39" i="5"/>
  <c r="D38" i="4" s="1"/>
  <c r="H38" i="5"/>
  <c r="G38" i="5"/>
  <c r="C37" i="4" s="1"/>
  <c r="D38" i="5"/>
  <c r="D37" i="4" s="1"/>
  <c r="H37" i="5"/>
  <c r="G37" i="5"/>
  <c r="C36" i="4" s="1"/>
  <c r="D37" i="5"/>
  <c r="D36" i="4" s="1"/>
  <c r="H36" i="5"/>
  <c r="G36" i="5"/>
  <c r="C35" i="4" s="1"/>
  <c r="D36" i="5"/>
  <c r="D35" i="4" s="1"/>
  <c r="H35" i="5"/>
  <c r="G35" i="5"/>
  <c r="C34" i="4" s="1"/>
  <c r="D35" i="5"/>
  <c r="D34" i="4" s="1"/>
  <c r="H34" i="5"/>
  <c r="G34" i="5"/>
  <c r="C33" i="4" s="1"/>
  <c r="D34" i="5"/>
  <c r="D33" i="4" s="1"/>
  <c r="H33" i="5"/>
  <c r="G33" i="5"/>
  <c r="C32" i="4" s="1"/>
  <c r="D33" i="5"/>
  <c r="H32" i="5"/>
  <c r="G32" i="5"/>
  <c r="C31" i="4" s="1"/>
  <c r="D32" i="5"/>
  <c r="D31" i="4" s="1"/>
  <c r="H31" i="5"/>
  <c r="G31" i="5"/>
  <c r="C30" i="4" s="1"/>
  <c r="D31" i="5"/>
  <c r="D30" i="4" s="1"/>
  <c r="H30" i="5"/>
  <c r="G30" i="5"/>
  <c r="C29" i="4" s="1"/>
  <c r="D30" i="5"/>
  <c r="D29" i="4" s="1"/>
  <c r="H29" i="5"/>
  <c r="G29" i="5"/>
  <c r="C28" i="4" s="1"/>
  <c r="D29" i="5"/>
  <c r="D28" i="4" s="1"/>
  <c r="H28" i="5"/>
  <c r="G28" i="5"/>
  <c r="D28" i="5"/>
  <c r="D27" i="4" s="1"/>
  <c r="H27" i="5"/>
  <c r="G27" i="5"/>
  <c r="C26" i="4" s="1"/>
  <c r="D27" i="5"/>
  <c r="D26" i="4" s="1"/>
  <c r="H26" i="5"/>
  <c r="G26" i="5"/>
  <c r="C25" i="4" s="1"/>
  <c r="D26" i="5"/>
  <c r="D25" i="4" s="1"/>
  <c r="H25" i="5"/>
  <c r="G25" i="5"/>
  <c r="C24" i="4" s="1"/>
  <c r="D25" i="5"/>
  <c r="D24" i="4" s="1"/>
  <c r="H24" i="5"/>
  <c r="G24" i="5"/>
  <c r="C23" i="4" s="1"/>
  <c r="D24" i="5"/>
  <c r="D23" i="4" s="1"/>
  <c r="H23" i="5"/>
  <c r="G23" i="5"/>
  <c r="C22" i="4" s="1"/>
  <c r="D23" i="5"/>
  <c r="D22" i="4" s="1"/>
  <c r="H22" i="5"/>
  <c r="G22" i="5"/>
  <c r="C21" i="4" s="1"/>
  <c r="D22" i="5"/>
  <c r="D21" i="4" s="1"/>
  <c r="H21" i="5"/>
  <c r="G21" i="5"/>
  <c r="C20" i="4" s="1"/>
  <c r="D21" i="5"/>
  <c r="D20" i="4" s="1"/>
  <c r="H20" i="5"/>
  <c r="G20" i="5"/>
  <c r="C19" i="4" s="1"/>
  <c r="D20" i="5"/>
  <c r="D19" i="4" s="1"/>
  <c r="H19" i="5"/>
  <c r="G19" i="5"/>
  <c r="C18" i="4" s="1"/>
  <c r="D19" i="5"/>
  <c r="D18" i="4" s="1"/>
  <c r="H18" i="5"/>
  <c r="G18" i="5"/>
  <c r="C17" i="4" s="1"/>
  <c r="D18" i="5"/>
  <c r="D17" i="4" s="1"/>
  <c r="H17" i="5"/>
  <c r="G17" i="5"/>
  <c r="C16" i="4" s="1"/>
  <c r="D17" i="5"/>
  <c r="H16" i="5"/>
  <c r="G16" i="5"/>
  <c r="C15" i="4" s="1"/>
  <c r="D16" i="5"/>
  <c r="D15" i="4" s="1"/>
  <c r="H15" i="5"/>
  <c r="G15" i="5"/>
  <c r="C14" i="4" s="1"/>
  <c r="D15" i="5"/>
  <c r="D14" i="4" s="1"/>
  <c r="H14" i="5"/>
  <c r="G14" i="5"/>
  <c r="C13" i="4" s="1"/>
  <c r="D14" i="5"/>
  <c r="D13" i="4" s="1"/>
  <c r="H13" i="5"/>
  <c r="G13" i="5"/>
  <c r="C12" i="4" s="1"/>
  <c r="D13" i="5"/>
  <c r="D12" i="4" s="1"/>
  <c r="H12" i="5"/>
  <c r="G12" i="5"/>
  <c r="D12" i="5"/>
  <c r="D11" i="4" s="1"/>
  <c r="H11" i="5"/>
  <c r="G11" i="5"/>
  <c r="C10" i="4" s="1"/>
  <c r="D11" i="5"/>
  <c r="D10" i="4" s="1"/>
  <c r="H10" i="5"/>
  <c r="G10" i="5"/>
  <c r="C9" i="4" s="1"/>
  <c r="D10" i="5"/>
  <c r="D9" i="4" s="1"/>
  <c r="H9" i="5"/>
  <c r="G9" i="5"/>
  <c r="C8" i="4" s="1"/>
  <c r="D9" i="5"/>
  <c r="D8" i="4" s="1"/>
  <c r="H8" i="5"/>
  <c r="G8" i="5"/>
  <c r="C7" i="4" s="1"/>
  <c r="D8" i="5"/>
  <c r="D7" i="4" s="1"/>
  <c r="H7" i="5"/>
  <c r="G7" i="5"/>
  <c r="C6" i="4" s="1"/>
  <c r="D7" i="5"/>
  <c r="D6" i="4" s="1"/>
  <c r="H6" i="5"/>
  <c r="G6" i="5"/>
  <c r="C5" i="4" s="1"/>
  <c r="D6" i="5"/>
  <c r="D5" i="4" s="1"/>
  <c r="H5" i="5"/>
  <c r="G5" i="5"/>
  <c r="C4" i="4" s="1"/>
  <c r="D5" i="5"/>
  <c r="D4" i="4" s="1"/>
  <c r="H4" i="5"/>
  <c r="G4" i="5"/>
  <c r="C3" i="4" s="1"/>
  <c r="D4" i="5"/>
  <c r="D3" i="4" s="1"/>
  <c r="A3" i="4"/>
  <c r="I4" i="1"/>
  <c r="B3" i="4" s="1"/>
  <c r="G4" i="1" l="1"/>
  <c r="I5" i="1" s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" i="1"/>
  <c r="K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I6" i="1" l="1"/>
  <c r="B4" i="4"/>
  <c r="K5" i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J5" i="1"/>
  <c r="I7" i="1" l="1"/>
  <c r="B5" i="4"/>
  <c r="L6" i="1"/>
  <c r="L5" i="1"/>
  <c r="L7" i="1"/>
  <c r="L8" i="1"/>
  <c r="I8" i="1" l="1"/>
  <c r="B6" i="4"/>
  <c r="L9" i="1"/>
  <c r="I9" i="1" l="1"/>
  <c r="B7" i="4"/>
  <c r="L10" i="1"/>
  <c r="I10" i="1" l="1"/>
  <c r="B8" i="4"/>
  <c r="L11" i="1"/>
  <c r="I11" i="1" l="1"/>
  <c r="B9" i="4"/>
  <c r="L12" i="1"/>
  <c r="I12" i="1" l="1"/>
  <c r="B10" i="4"/>
  <c r="L13" i="1"/>
  <c r="I13" i="1" l="1"/>
  <c r="B11" i="4"/>
  <c r="L14" i="1"/>
  <c r="I14" i="1" l="1"/>
  <c r="B12" i="4"/>
  <c r="L15" i="1"/>
  <c r="I15" i="1" l="1"/>
  <c r="B13" i="4"/>
  <c r="L16" i="1"/>
  <c r="I16" i="1" l="1"/>
  <c r="B14" i="4"/>
  <c r="L17" i="1"/>
  <c r="I17" i="1" l="1"/>
  <c r="B15" i="4"/>
  <c r="L18" i="1"/>
  <c r="I18" i="1" l="1"/>
  <c r="B16" i="4"/>
  <c r="L19" i="1"/>
  <c r="I19" i="1" l="1"/>
  <c r="B17" i="4"/>
  <c r="L20" i="1"/>
  <c r="I20" i="1" l="1"/>
  <c r="B18" i="4"/>
  <c r="L21" i="1"/>
  <c r="I21" i="1" l="1"/>
  <c r="B19" i="4"/>
  <c r="L22" i="1"/>
  <c r="I22" i="1" l="1"/>
  <c r="B20" i="4"/>
  <c r="L23" i="1"/>
  <c r="I23" i="1" l="1"/>
  <c r="B21" i="4"/>
  <c r="L24" i="1"/>
  <c r="I24" i="1" l="1"/>
  <c r="B22" i="4"/>
  <c r="L25" i="1"/>
  <c r="I25" i="1" l="1"/>
  <c r="B23" i="4"/>
  <c r="L26" i="1"/>
  <c r="I26" i="1" l="1"/>
  <c r="B24" i="4"/>
  <c r="L27" i="1"/>
  <c r="I27" i="1" l="1"/>
  <c r="B25" i="4"/>
  <c r="L28" i="1"/>
  <c r="I28" i="1" l="1"/>
  <c r="B26" i="4"/>
  <c r="L29" i="1"/>
  <c r="I29" i="1" l="1"/>
  <c r="B27" i="4"/>
  <c r="L30" i="1"/>
  <c r="I30" i="1" l="1"/>
  <c r="B28" i="4"/>
  <c r="L31" i="1"/>
  <c r="I31" i="1" l="1"/>
  <c r="B29" i="4"/>
  <c r="L32" i="1"/>
  <c r="I32" i="1" l="1"/>
  <c r="B30" i="4"/>
  <c r="L33" i="1"/>
  <c r="I33" i="1" l="1"/>
  <c r="B31" i="4"/>
  <c r="L34" i="1"/>
  <c r="I34" i="1" l="1"/>
  <c r="B32" i="4"/>
  <c r="L35" i="1"/>
  <c r="I35" i="1" l="1"/>
  <c r="B33" i="4"/>
  <c r="L36" i="1"/>
  <c r="I36" i="1" l="1"/>
  <c r="B34" i="4"/>
  <c r="L37" i="1"/>
  <c r="I37" i="1" l="1"/>
  <c r="B35" i="4"/>
  <c r="L38" i="1"/>
  <c r="I38" i="1" l="1"/>
  <c r="B36" i="4"/>
  <c r="L39" i="1"/>
  <c r="I39" i="1" l="1"/>
  <c r="B37" i="4"/>
  <c r="L40" i="1"/>
  <c r="I40" i="1" l="1"/>
  <c r="B38" i="4"/>
  <c r="L41" i="1"/>
  <c r="I41" i="1" l="1"/>
  <c r="B39" i="4"/>
  <c r="L42" i="1"/>
  <c r="I42" i="1" l="1"/>
  <c r="B40" i="4"/>
  <c r="L43" i="1"/>
  <c r="I43" i="1" l="1"/>
  <c r="B41" i="4"/>
  <c r="L44" i="1"/>
  <c r="I44" i="1" l="1"/>
  <c r="B42" i="4"/>
  <c r="L45" i="1"/>
  <c r="I45" i="1" l="1"/>
  <c r="B43" i="4"/>
  <c r="L46" i="1"/>
  <c r="I46" i="1" l="1"/>
  <c r="B44" i="4"/>
  <c r="L47" i="1"/>
  <c r="L48" i="1"/>
  <c r="I47" i="1" l="1"/>
  <c r="B45" i="4"/>
  <c r="I48" i="1" l="1"/>
  <c r="B47" i="4" s="1"/>
  <c r="B46" i="4"/>
  <c r="J6" i="1" l="1"/>
  <c r="J7" i="1" l="1"/>
  <c r="J8" i="1" l="1"/>
  <c r="J9" i="1" l="1"/>
  <c r="J10" i="1" l="1"/>
  <c r="J11" i="1" l="1"/>
  <c r="J12" i="1" l="1"/>
  <c r="J13" i="1" l="1"/>
  <c r="J14" i="1" l="1"/>
  <c r="J15" i="1" l="1"/>
  <c r="J16" i="1" l="1"/>
  <c r="J17" i="1" l="1"/>
  <c r="J18" i="1" l="1"/>
  <c r="J19" i="1" l="1"/>
  <c r="J20" i="1" l="1"/>
  <c r="J21" i="1" l="1"/>
  <c r="J22" i="1" l="1"/>
  <c r="J23" i="1" l="1"/>
  <c r="J24" i="1" l="1"/>
  <c r="J25" i="1" l="1"/>
  <c r="J26" i="1" l="1"/>
  <c r="J27" i="1" l="1"/>
  <c r="J28" i="1" l="1"/>
  <c r="J29" i="1" l="1"/>
  <c r="J30" i="1" l="1"/>
  <c r="J31" i="1" l="1"/>
  <c r="J32" i="1" l="1"/>
  <c r="J33" i="1" l="1"/>
  <c r="J34" i="1" l="1"/>
  <c r="J35" i="1" l="1"/>
  <c r="J36" i="1" l="1"/>
  <c r="J37" i="1" l="1"/>
  <c r="J38" i="1" l="1"/>
  <c r="J39" i="1" l="1"/>
  <c r="J40" i="1" l="1"/>
  <c r="J41" i="1" l="1"/>
  <c r="J42" i="1" l="1"/>
  <c r="J43" i="1" l="1"/>
  <c r="J44" i="1" l="1"/>
  <c r="J45" i="1" l="1"/>
  <c r="J46" i="1" l="1"/>
  <c r="J47" i="1" l="1"/>
  <c r="J48" i="1"/>
</calcChain>
</file>

<file path=xl/sharedStrings.xml><?xml version="1.0" encoding="utf-8"?>
<sst xmlns="http://schemas.openxmlformats.org/spreadsheetml/2006/main" count="46" uniqueCount="37">
  <si>
    <t>Y</t>
  </si>
  <si>
    <t>K</t>
  </si>
  <si>
    <t>FRED</t>
  </si>
  <si>
    <t>delta=</t>
  </si>
  <si>
    <t>DATE</t>
  </si>
  <si>
    <t>UKNGDP</t>
  </si>
  <si>
    <t>CLVMNACSCAB1GQUK</t>
  </si>
  <si>
    <t>GBRGFCFQDSMEI</t>
    <phoneticPr fontId="3"/>
  </si>
  <si>
    <t>GBRGFCFQDSNAQ</t>
  </si>
  <si>
    <t>GDP Deflator</t>
  </si>
  <si>
    <t>GBRGDPDEFAISMEI</t>
  </si>
  <si>
    <t>I1</t>
    <phoneticPr fontId="3"/>
  </si>
  <si>
    <t>I2</t>
    <phoneticPr fontId="3"/>
  </si>
  <si>
    <t>K1</t>
    <phoneticPr fontId="3"/>
  </si>
  <si>
    <t>Y1</t>
    <phoneticPr fontId="3"/>
  </si>
  <si>
    <t>Y2</t>
    <phoneticPr fontId="3"/>
  </si>
  <si>
    <t>i1</t>
    <phoneticPr fontId="3"/>
  </si>
  <si>
    <t>i2</t>
    <phoneticPr fontId="3"/>
  </si>
  <si>
    <t>K2</t>
    <phoneticPr fontId="3"/>
  </si>
  <si>
    <t>K1/Y2</t>
    <phoneticPr fontId="3"/>
  </si>
  <si>
    <t>K2/Y2</t>
    <phoneticPr fontId="3"/>
  </si>
  <si>
    <t>K3</t>
    <phoneticPr fontId="3"/>
  </si>
  <si>
    <t>ONS</t>
  </si>
  <si>
    <t>ONS</t>
    <phoneticPr fontId="3"/>
  </si>
  <si>
    <t>Capital stock table</t>
    <phoneticPr fontId="3"/>
  </si>
  <si>
    <t>L</t>
  </si>
  <si>
    <t>N</t>
  </si>
  <si>
    <t>hours per worker</t>
  </si>
  <si>
    <t>Number of People in Employment (aged 16 and over, seasonally adjusted)</t>
    <phoneticPr fontId="3"/>
  </si>
  <si>
    <t>hours per worker per week</t>
  </si>
  <si>
    <t>Worldbank</t>
  </si>
  <si>
    <t>Pop. Total Person</t>
  </si>
  <si>
    <t>Pop. Ages 15-64 Percent</t>
  </si>
  <si>
    <t>working age pop.</t>
  </si>
  <si>
    <t>AVHWPEGBA065NRUG</t>
  </si>
  <si>
    <t>MGRZ</t>
  </si>
  <si>
    <t>1.1.1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</si>
</sst>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-* #,##0_-;\-* #,##0_-;_-* &quot;-&quot;_-;_-@_-"/>
    <numFmt numFmtId="43" formatCode="_-* #,##0.00_-;\-* #,##0.00_-;_-* &quot;-&quot;??_-;_-@_-"/>
    <numFmt numFmtId="176" formatCode="0.0"/>
    <numFmt numFmtId="177" formatCode="#,##0.0;[Red]\-#,##0.0"/>
    <numFmt numFmtId="178" formatCode="#,##0.0"/>
    <numFmt numFmtId="179" formatCode="0.0000000000000"/>
  </numFmts>
  <fonts count="12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b/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4" tint="-0.249977111117893"/>
      <name val="游ゴシック"/>
      <family val="2"/>
      <charset val="128"/>
      <scheme val="minor"/>
    </font>
    <font>
      <sz val="10"/>
      <name val="Arial"/>
      <family val="2"/>
    </font>
    <font>
      <b/>
      <sz val="12"/>
      <name val="Arial"/>
      <family val="2"/>
      <charset val="128"/>
    </font>
    <font>
      <b/>
      <sz val="12"/>
      <color theme="1"/>
      <name val="Calibri"/>
      <family val="2"/>
    </font>
    <font>
      <b/>
      <sz val="12"/>
      <name val="Calibri"/>
      <family val="2"/>
    </font>
    <font>
      <sz val="11"/>
      <color theme="1"/>
      <name val="Calibri"/>
      <family val="2"/>
    </font>
    <font>
      <sz val="12"/>
      <color theme="1"/>
      <name val="Arial"/>
      <family val="2"/>
    </font>
    <font>
      <b/>
      <sz val="12"/>
      <color theme="1"/>
      <name val="游ゴシック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>
      <alignment vertical="center"/>
    </xf>
    <xf numFmtId="40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5" fillId="0" borderId="0"/>
  </cellStyleXfs>
  <cellXfs count="29">
    <xf numFmtId="0" fontId="0" fillId="0" borderId="0" xfId="0">
      <alignment vertic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176" fontId="5" fillId="0" borderId="0" xfId="0" applyNumberFormat="1" applyFont="1" applyAlignment="1">
      <alignment horizontal="center"/>
    </xf>
    <xf numFmtId="38" fontId="0" fillId="0" borderId="0" xfId="1" applyNumberFormat="1" applyFont="1" applyAlignment="1"/>
    <xf numFmtId="40" fontId="0" fillId="0" borderId="0" xfId="1" applyFont="1" applyAlignment="1"/>
    <xf numFmtId="0" fontId="0" fillId="0" borderId="0" xfId="0" applyAlignment="1">
      <alignment horizontal="left"/>
    </xf>
    <xf numFmtId="0" fontId="0" fillId="0" borderId="0" xfId="0" applyNumberFormat="1" applyAlignment="1"/>
    <xf numFmtId="177" fontId="0" fillId="0" borderId="0" xfId="1" applyNumberFormat="1" applyFont="1" applyAlignment="1"/>
    <xf numFmtId="0" fontId="5" fillId="0" borderId="0" xfId="3" applyAlignment="1">
      <alignment horizontal="center"/>
    </xf>
    <xf numFmtId="0" fontId="7" fillId="0" borderId="0" xfId="0" applyFont="1" applyAlignment="1">
      <alignment horizontal="center"/>
    </xf>
    <xf numFmtId="176" fontId="8" fillId="0" borderId="0" xfId="0" applyNumberFormat="1" applyFont="1" applyAlignment="1">
      <alignment horizontal="center"/>
    </xf>
    <xf numFmtId="0" fontId="9" fillId="0" borderId="0" xfId="0" applyFont="1">
      <alignment vertical="center"/>
    </xf>
    <xf numFmtId="178" fontId="10" fillId="0" borderId="0" xfId="0" applyNumberFormat="1" applyFont="1" applyAlignment="1">
      <alignment horizontal="right" vertical="center"/>
    </xf>
    <xf numFmtId="38" fontId="0" fillId="0" borderId="0" xfId="1" applyNumberFormat="1" applyFont="1">
      <alignment vertical="center"/>
    </xf>
    <xf numFmtId="178" fontId="10" fillId="0" borderId="0" xfId="0" applyNumberFormat="1" applyFont="1" applyAlignment="1">
      <alignment horizontal="left" vertical="center"/>
    </xf>
    <xf numFmtId="0" fontId="0" fillId="0" borderId="0" xfId="0" applyAlignment="1"/>
    <xf numFmtId="0" fontId="11" fillId="0" borderId="0" xfId="0" applyFont="1" applyAlignment="1">
      <alignment horizontal="center"/>
    </xf>
    <xf numFmtId="41" fontId="0" fillId="0" borderId="0" xfId="0" applyNumberFormat="1" applyAlignment="1"/>
    <xf numFmtId="3" fontId="6" fillId="0" borderId="0" xfId="0" applyNumberFormat="1" applyFont="1" applyAlignment="1">
      <alignment horizontal="center"/>
    </xf>
    <xf numFmtId="38" fontId="0" fillId="0" borderId="0" xfId="2" applyFont="1" applyAlignment="1"/>
    <xf numFmtId="179" fontId="5" fillId="0" borderId="0" xfId="3" applyNumberFormat="1"/>
    <xf numFmtId="38" fontId="5" fillId="0" borderId="0" xfId="2" applyFont="1" applyAlignment="1"/>
    <xf numFmtId="43" fontId="0" fillId="0" borderId="0" xfId="0" applyNumberFormat="1" applyAlignment="1"/>
    <xf numFmtId="0" fontId="2" fillId="0" borderId="0" xfId="0" applyFont="1" applyAlignment="1">
      <alignment horizontal="left"/>
    </xf>
    <xf numFmtId="178" fontId="10" fillId="0" borderId="0" xfId="0" applyNumberFormat="1" applyFont="1" applyAlignment="1">
      <alignment horizontal="right"/>
    </xf>
    <xf numFmtId="40" fontId="0" fillId="2" borderId="0" xfId="1" applyFont="1" applyFill="1" applyAlignment="1"/>
  </cellXfs>
  <cellStyles count="4">
    <cellStyle name="Comma" xfId="1" builtinId="3"/>
    <cellStyle name="Comma [0]" xfId="2" builtinId="6"/>
    <cellStyle name="Normal" xfId="0" builtinId="0"/>
    <cellStyle name="Normal 2" xfId="3" xr:uid="{D7AC013D-17AD-4370-8B09-CA0D653C41F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Real Capital Stock in the UK</a:t>
            </a:r>
          </a:p>
        </c:rich>
      </c:tx>
      <c:layout>
        <c:manualLayout>
          <c:xMode val="edge"/>
          <c:yMode val="edge"/>
          <c:x val="0.32949183175946417"/>
          <c:y val="2.61201234008052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446126447016918"/>
          <c:y val="0.11690314488103062"/>
          <c:w val="0.82724844167408729"/>
          <c:h val="0.78992108801457106"/>
        </c:manualLayout>
      </c:layout>
      <c:scatterChart>
        <c:scatterStyle val="lineMarker"/>
        <c:varyColors val="0"/>
        <c:ser>
          <c:idx val="0"/>
          <c:order val="0"/>
          <c:spPr>
            <a:ln w="28575" cmpd="dbl"/>
          </c:spPr>
          <c:marker>
            <c:symbol val="none"/>
          </c:marker>
          <c:xVal>
            <c:numRef>
              <c:f>PMI!$A$4:$A$48</c:f>
              <c:numCache>
                <c:formatCode>General</c:formatCode>
                <c:ptCount val="45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  <c:pt idx="24">
                  <c:v>1999</c:v>
                </c:pt>
                <c:pt idx="25">
                  <c:v>2000</c:v>
                </c:pt>
                <c:pt idx="26">
                  <c:v>2001</c:v>
                </c:pt>
                <c:pt idx="27">
                  <c:v>2002</c:v>
                </c:pt>
                <c:pt idx="28">
                  <c:v>2003</c:v>
                </c:pt>
                <c:pt idx="29">
                  <c:v>2004</c:v>
                </c:pt>
                <c:pt idx="30">
                  <c:v>2005</c:v>
                </c:pt>
                <c:pt idx="31">
                  <c:v>2006</c:v>
                </c:pt>
                <c:pt idx="32">
                  <c:v>2007</c:v>
                </c:pt>
                <c:pt idx="33">
                  <c:v>2008</c:v>
                </c:pt>
                <c:pt idx="34">
                  <c:v>2009</c:v>
                </c:pt>
                <c:pt idx="35">
                  <c:v>2010</c:v>
                </c:pt>
                <c:pt idx="36">
                  <c:v>2011</c:v>
                </c:pt>
                <c:pt idx="37">
                  <c:v>2012</c:v>
                </c:pt>
                <c:pt idx="38">
                  <c:v>2013</c:v>
                </c:pt>
                <c:pt idx="39">
                  <c:v>2014</c:v>
                </c:pt>
                <c:pt idx="40">
                  <c:v>2015</c:v>
                </c:pt>
                <c:pt idx="41">
                  <c:v>2016</c:v>
                </c:pt>
                <c:pt idx="42">
                  <c:v>2017</c:v>
                </c:pt>
                <c:pt idx="43">
                  <c:v>2018</c:v>
                </c:pt>
                <c:pt idx="44">
                  <c:v>2019</c:v>
                </c:pt>
              </c:numCache>
            </c:numRef>
          </c:xVal>
          <c:yVal>
            <c:numRef>
              <c:f>PMI!$I$4:$I$48</c:f>
              <c:numCache>
                <c:formatCode>#,##0_);[Red]\(#,##0\)</c:formatCode>
                <c:ptCount val="45"/>
                <c:pt idx="0">
                  <c:v>1783864.75</c:v>
                </c:pt>
                <c:pt idx="1">
                  <c:v>1888356.0793808657</c:v>
                </c:pt>
                <c:pt idx="2">
                  <c:v>1988490.9578395844</c:v>
                </c:pt>
                <c:pt idx="3">
                  <c:v>2085952.491401342</c:v>
                </c:pt>
                <c:pt idx="4">
                  <c:v>2191975.418449983</c:v>
                </c:pt>
                <c:pt idx="5">
                  <c:v>2309111.7409234499</c:v>
                </c:pt>
                <c:pt idx="6">
                  <c:v>2412085.4187981933</c:v>
                </c:pt>
                <c:pt idx="7">
                  <c:v>2499254.5523115573</c:v>
                </c:pt>
                <c:pt idx="8">
                  <c:v>2586279.2777147917</c:v>
                </c:pt>
                <c:pt idx="9">
                  <c:v>2677719.936206081</c:v>
                </c:pt>
                <c:pt idx="10">
                  <c:v>2779690.4767292561</c:v>
                </c:pt>
                <c:pt idx="11">
                  <c:v>2888051.0830813833</c:v>
                </c:pt>
                <c:pt idx="12">
                  <c:v>2998385.29923295</c:v>
                </c:pt>
                <c:pt idx="13">
                  <c:v>3129762.726620093</c:v>
                </c:pt>
                <c:pt idx="14">
                  <c:v>3288699.0190406879</c:v>
                </c:pt>
                <c:pt idx="15">
                  <c:v>3465808.4713800624</c:v>
                </c:pt>
                <c:pt idx="16">
                  <c:v>3630314.9845182598</c:v>
                </c:pt>
                <c:pt idx="17">
                  <c:v>3759585.6801487692</c:v>
                </c:pt>
                <c:pt idx="18">
                  <c:v>3867848.6176254251</c:v>
                </c:pt>
                <c:pt idx="19">
                  <c:v>3969357.8566310778</c:v>
                </c:pt>
                <c:pt idx="20">
                  <c:v>4071570.0515022622</c:v>
                </c:pt>
                <c:pt idx="21">
                  <c:v>4173453.6536121387</c:v>
                </c:pt>
                <c:pt idx="22">
                  <c:v>4284787.0473712878</c:v>
                </c:pt>
                <c:pt idx="23">
                  <c:v>4384954.452019711</c:v>
                </c:pt>
                <c:pt idx="24">
                  <c:v>4497500.9446654348</c:v>
                </c:pt>
                <c:pt idx="25">
                  <c:v>4614085.9802616872</c:v>
                </c:pt>
                <c:pt idx="26">
                  <c:v>4740847.721264014</c:v>
                </c:pt>
                <c:pt idx="27">
                  <c:v>4870428.3042022223</c:v>
                </c:pt>
                <c:pt idx="28">
                  <c:v>5000466.6357212756</c:v>
                </c:pt>
                <c:pt idx="29">
                  <c:v>5129507.5202150438</c:v>
                </c:pt>
                <c:pt idx="30">
                  <c:v>5258604.2516893055</c:v>
                </c:pt>
                <c:pt idx="31">
                  <c:v>5393442.0703448597</c:v>
                </c:pt>
                <c:pt idx="32">
                  <c:v>5536969.4937052894</c:v>
                </c:pt>
                <c:pt idx="33">
                  <c:v>5689334.2176663885</c:v>
                </c:pt>
                <c:pt idx="34">
                  <c:v>5828651.1576857045</c:v>
                </c:pt>
                <c:pt idx="35">
                  <c:v>5927222.0626464942</c:v>
                </c:pt>
                <c:pt idx="36">
                  <c:v>6026908.18740087</c:v>
                </c:pt>
                <c:pt idx="37">
                  <c:v>6120414.5964523172</c:v>
                </c:pt>
                <c:pt idx="38">
                  <c:v>6217156.704775963</c:v>
                </c:pt>
                <c:pt idx="39">
                  <c:v>6321551.1403427878</c:v>
                </c:pt>
                <c:pt idx="40">
                  <c:v>6443740.8478674367</c:v>
                </c:pt>
                <c:pt idx="41">
                  <c:v>6581235.6224314133</c:v>
                </c:pt>
                <c:pt idx="42">
                  <c:v>6729578.0058374545</c:v>
                </c:pt>
                <c:pt idx="43">
                  <c:v>6885252.9129750477</c:v>
                </c:pt>
                <c:pt idx="44">
                  <c:v>7036764.6973675163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46-43B8-B0F8-C943256ACAAE}"/>
            </c:ext>
          </c:extLst>
        </c:ser>
        <c:ser>
          <c:idx val="1"/>
          <c:order val="1"/>
          <c:spPr>
            <a:ln w="31750"/>
          </c:spPr>
          <c:marker>
            <c:symbol val="none"/>
          </c:marker>
          <c:xVal>
            <c:numRef>
              <c:f>PMI!$A$4:$A$48</c:f>
              <c:numCache>
                <c:formatCode>General</c:formatCode>
                <c:ptCount val="45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  <c:pt idx="24">
                  <c:v>1999</c:v>
                </c:pt>
                <c:pt idx="25">
                  <c:v>2000</c:v>
                </c:pt>
                <c:pt idx="26">
                  <c:v>2001</c:v>
                </c:pt>
                <c:pt idx="27">
                  <c:v>2002</c:v>
                </c:pt>
                <c:pt idx="28">
                  <c:v>2003</c:v>
                </c:pt>
                <c:pt idx="29">
                  <c:v>2004</c:v>
                </c:pt>
                <c:pt idx="30">
                  <c:v>2005</c:v>
                </c:pt>
                <c:pt idx="31">
                  <c:v>2006</c:v>
                </c:pt>
                <c:pt idx="32">
                  <c:v>2007</c:v>
                </c:pt>
                <c:pt idx="33">
                  <c:v>2008</c:v>
                </c:pt>
                <c:pt idx="34">
                  <c:v>2009</c:v>
                </c:pt>
                <c:pt idx="35">
                  <c:v>2010</c:v>
                </c:pt>
                <c:pt idx="36">
                  <c:v>2011</c:v>
                </c:pt>
                <c:pt idx="37">
                  <c:v>2012</c:v>
                </c:pt>
                <c:pt idx="38">
                  <c:v>2013</c:v>
                </c:pt>
                <c:pt idx="39">
                  <c:v>2014</c:v>
                </c:pt>
                <c:pt idx="40">
                  <c:v>2015</c:v>
                </c:pt>
                <c:pt idx="41">
                  <c:v>2016</c:v>
                </c:pt>
                <c:pt idx="42">
                  <c:v>2017</c:v>
                </c:pt>
                <c:pt idx="43">
                  <c:v>2018</c:v>
                </c:pt>
                <c:pt idx="44">
                  <c:v>2019</c:v>
                </c:pt>
              </c:numCache>
            </c:numRef>
          </c:xVal>
          <c:yVal>
            <c:numRef>
              <c:f>PMI!$K$4:$K$48</c:f>
              <c:numCache>
                <c:formatCode>#,##0_);[Red]\(#,##0\)</c:formatCode>
                <c:ptCount val="45"/>
                <c:pt idx="0">
                  <c:v>1783864.75</c:v>
                </c:pt>
                <c:pt idx="1">
                  <c:v>1885331.8074999999</c:v>
                </c:pt>
                <c:pt idx="2">
                  <c:v>1984823.8532749999</c:v>
                </c:pt>
                <c:pt idx="3">
                  <c:v>2083767.1376767498</c:v>
                </c:pt>
                <c:pt idx="4">
                  <c:v>2191429.1235464476</c:v>
                </c:pt>
                <c:pt idx="5">
                  <c:v>2310482.2498400542</c:v>
                </c:pt>
                <c:pt idx="6">
                  <c:v>2414029.7823448526</c:v>
                </c:pt>
                <c:pt idx="7">
                  <c:v>2502993.888874507</c:v>
                </c:pt>
                <c:pt idx="8">
                  <c:v>2597590.0722082718</c:v>
                </c:pt>
                <c:pt idx="9">
                  <c:v>2701618.3700420237</c:v>
                </c:pt>
                <c:pt idx="10">
                  <c:v>2814241.8189407629</c:v>
                </c:pt>
                <c:pt idx="11">
                  <c:v>2927360.56437254</c:v>
                </c:pt>
                <c:pt idx="12">
                  <c:v>3034562.7474413635</c:v>
                </c:pt>
                <c:pt idx="13">
                  <c:v>3162726.8650181224</c:v>
                </c:pt>
                <c:pt idx="14">
                  <c:v>3320969.0590675785</c:v>
                </c:pt>
                <c:pt idx="15">
                  <c:v>3486742.9872955512</c:v>
                </c:pt>
                <c:pt idx="16">
                  <c:v>3640750.6976766847</c:v>
                </c:pt>
                <c:pt idx="17">
                  <c:v>3769585.1767463842</c:v>
                </c:pt>
                <c:pt idx="18">
                  <c:v>3890702.6214439925</c:v>
                </c:pt>
                <c:pt idx="19">
                  <c:v>4009968.5428006728</c:v>
                </c:pt>
                <c:pt idx="20">
                  <c:v>4129421.4865166526</c:v>
                </c:pt>
                <c:pt idx="21">
                  <c:v>4244158.8419211525</c:v>
                </c:pt>
                <c:pt idx="22">
                  <c:v>4366592.0766635183</c:v>
                </c:pt>
                <c:pt idx="23">
                  <c:v>4481435.3143636128</c:v>
                </c:pt>
                <c:pt idx="24">
                  <c:v>4612003.2549327044</c:v>
                </c:pt>
                <c:pt idx="25">
                  <c:v>4743659.1572847227</c:v>
                </c:pt>
                <c:pt idx="26">
                  <c:v>4883517.382566181</c:v>
                </c:pt>
                <c:pt idx="27">
                  <c:v>5023546.8610891951</c:v>
                </c:pt>
                <c:pt idx="28">
                  <c:v>5166839.4552565189</c:v>
                </c:pt>
                <c:pt idx="29">
                  <c:v>5313716.2715988234</c:v>
                </c:pt>
                <c:pt idx="30">
                  <c:v>5460423.7834508587</c:v>
                </c:pt>
                <c:pt idx="31">
                  <c:v>5615825.0699473331</c:v>
                </c:pt>
                <c:pt idx="32">
                  <c:v>5776777.3178489134</c:v>
                </c:pt>
                <c:pt idx="33">
                  <c:v>5945952.9983134456</c:v>
                </c:pt>
                <c:pt idx="34">
                  <c:v>6095002.4083640417</c:v>
                </c:pt>
                <c:pt idx="35">
                  <c:v>6200616.3361131204</c:v>
                </c:pt>
                <c:pt idx="36">
                  <c:v>6314828.8460297268</c:v>
                </c:pt>
                <c:pt idx="37">
                  <c:v>6422535.9806488352</c:v>
                </c:pt>
                <c:pt idx="38">
                  <c:v>6532674.9012293704</c:v>
                </c:pt>
                <c:pt idx="39">
                  <c:v>6650767.6541924886</c:v>
                </c:pt>
                <c:pt idx="40">
                  <c:v>6787193.6245667133</c:v>
                </c:pt>
                <c:pt idx="41">
                  <c:v>6937407.815829712</c:v>
                </c:pt>
                <c:pt idx="42">
                  <c:v>7098854.5813548202</c:v>
                </c:pt>
                <c:pt idx="43">
                  <c:v>7265675.943914175</c:v>
                </c:pt>
                <c:pt idx="44">
                  <c:v>7428954.6655967496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946-43B8-B0F8-C943256ACAAE}"/>
            </c:ext>
          </c:extLst>
        </c:ser>
        <c:ser>
          <c:idx val="2"/>
          <c:order val="2"/>
          <c:spPr>
            <a:ln w="2857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PMI!$A$4:$A$48</c:f>
              <c:numCache>
                <c:formatCode>General</c:formatCode>
                <c:ptCount val="45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  <c:pt idx="24">
                  <c:v>1999</c:v>
                </c:pt>
                <c:pt idx="25">
                  <c:v>2000</c:v>
                </c:pt>
                <c:pt idx="26">
                  <c:v>2001</c:v>
                </c:pt>
                <c:pt idx="27">
                  <c:v>2002</c:v>
                </c:pt>
                <c:pt idx="28">
                  <c:v>2003</c:v>
                </c:pt>
                <c:pt idx="29">
                  <c:v>2004</c:v>
                </c:pt>
                <c:pt idx="30">
                  <c:v>2005</c:v>
                </c:pt>
                <c:pt idx="31">
                  <c:v>2006</c:v>
                </c:pt>
                <c:pt idx="32">
                  <c:v>2007</c:v>
                </c:pt>
                <c:pt idx="33">
                  <c:v>2008</c:v>
                </c:pt>
                <c:pt idx="34">
                  <c:v>2009</c:v>
                </c:pt>
                <c:pt idx="35">
                  <c:v>2010</c:v>
                </c:pt>
                <c:pt idx="36">
                  <c:v>2011</c:v>
                </c:pt>
                <c:pt idx="37">
                  <c:v>2012</c:v>
                </c:pt>
                <c:pt idx="38">
                  <c:v>2013</c:v>
                </c:pt>
                <c:pt idx="39">
                  <c:v>2014</c:v>
                </c:pt>
                <c:pt idx="40">
                  <c:v>2015</c:v>
                </c:pt>
                <c:pt idx="41">
                  <c:v>2016</c:v>
                </c:pt>
                <c:pt idx="42">
                  <c:v>2017</c:v>
                </c:pt>
                <c:pt idx="43">
                  <c:v>2018</c:v>
                </c:pt>
                <c:pt idx="44">
                  <c:v>2019</c:v>
                </c:pt>
              </c:numCache>
            </c:numRef>
          </c:xVal>
          <c:yVal>
            <c:numRef>
              <c:f>PMI!$N$4:$N$48</c:f>
              <c:numCache>
                <c:formatCode>General</c:formatCode>
                <c:ptCount val="45"/>
                <c:pt idx="20" formatCode="#,##0_);[Red]\(#,##0\)">
                  <c:v>3983638.3797120638</c:v>
                </c:pt>
                <c:pt idx="21" formatCode="#,##0_);[Red]\(#,##0\)">
                  <c:v>3953722.0955568096</c:v>
                </c:pt>
                <c:pt idx="22" formatCode="#,##0_);[Red]\(#,##0\)">
                  <c:v>4124980.8355059954</c:v>
                </c:pt>
                <c:pt idx="23" formatCode="#,##0_);[Red]\(#,##0\)">
                  <c:v>4312123.8851668667</c:v>
                </c:pt>
                <c:pt idx="24" formatCode="#,##0_);[Red]\(#,##0\)">
                  <c:v>4521402.3496763688</c:v>
                </c:pt>
                <c:pt idx="25" formatCode="#,##0_);[Red]\(#,##0\)">
                  <c:v>4716064.9819470597</c:v>
                </c:pt>
                <c:pt idx="26" formatCode="#,##0_);[Red]\(#,##0\)">
                  <c:v>4923542.227806218</c:v>
                </c:pt>
                <c:pt idx="27" formatCode="#,##0_);[Red]\(#,##0\)">
                  <c:v>5053870.388217059</c:v>
                </c:pt>
                <c:pt idx="28" formatCode="#,##0_);[Red]\(#,##0\)">
                  <c:v>5299085.4859899757</c:v>
                </c:pt>
                <c:pt idx="29" formatCode="#,##0_);[Red]\(#,##0\)">
                  <c:v>5396551.038268527</c:v>
                </c:pt>
                <c:pt idx="30" formatCode="#,##0_);[Red]\(#,##0\)">
                  <c:v>5707890.9830326941</c:v>
                </c:pt>
                <c:pt idx="31" formatCode="#,##0_);[Red]\(#,##0\)">
                  <c:v>5945666.9863806106</c:v>
                </c:pt>
                <c:pt idx="32" formatCode="#,##0_);[Red]\(#,##0\)">
                  <c:v>6171464.4731040737</c:v>
                </c:pt>
                <c:pt idx="33" formatCode="#,##0_);[Red]\(#,##0\)">
                  <c:v>6471669.0371419434</c:v>
                </c:pt>
                <c:pt idx="34" formatCode="#,##0_);[Red]\(#,##0\)">
                  <c:v>6462110.1575493366</c:v>
                </c:pt>
                <c:pt idx="35" formatCode="#,##0_);[Red]\(#,##0\)">
                  <c:v>6393445.494566978</c:v>
                </c:pt>
                <c:pt idx="36" formatCode="#,##0_);[Red]\(#,##0\)">
                  <c:v>6544723.4460973134</c:v>
                </c:pt>
                <c:pt idx="37" formatCode="#,##0_);[Red]\(#,##0\)">
                  <c:v>6682007.0926098581</c:v>
                </c:pt>
                <c:pt idx="38" formatCode="#,##0_);[Red]\(#,##0\)">
                  <c:v>6842631.8343315702</c:v>
                </c:pt>
                <c:pt idx="39" formatCode="#,##0_);[Red]\(#,##0\)">
                  <c:v>6958707.0484124497</c:v>
                </c:pt>
                <c:pt idx="40" formatCode="#,##0_);[Red]\(#,##0\)">
                  <c:v>7098999.9999999991</c:v>
                </c:pt>
                <c:pt idx="41" formatCode="#,##0_);[Red]\(#,##0\)">
                  <c:v>7278423.5973456819</c:v>
                </c:pt>
                <c:pt idx="42" formatCode="#,##0_);[Red]\(#,##0\)">
                  <c:v>7499210.6239978978</c:v>
                </c:pt>
                <c:pt idx="43" formatCode="#,##0_);[Red]\(#,##0\)">
                  <c:v>7685480.2748067826</c:v>
                </c:pt>
                <c:pt idx="44" formatCode="#,##0_);[Red]\(#,##0\)">
                  <c:v>7793098.4026414957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946-43B8-B0F8-C943256ACAAE}"/>
            </c:ext>
          </c:extLst>
        </c:ser>
        <c:ser>
          <c:idx val="3"/>
          <c:order val="3"/>
          <c:marker>
            <c:symbol val="none"/>
          </c:marker>
          <c:xVal>
            <c:numRef>
              <c:f>PMI!$A$4:$A$48</c:f>
              <c:numCache>
                <c:formatCode>General</c:formatCode>
                <c:ptCount val="45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  <c:pt idx="24">
                  <c:v>1999</c:v>
                </c:pt>
                <c:pt idx="25">
                  <c:v>2000</c:v>
                </c:pt>
                <c:pt idx="26">
                  <c:v>2001</c:v>
                </c:pt>
                <c:pt idx="27">
                  <c:v>2002</c:v>
                </c:pt>
                <c:pt idx="28">
                  <c:v>2003</c:v>
                </c:pt>
                <c:pt idx="29">
                  <c:v>2004</c:v>
                </c:pt>
                <c:pt idx="30">
                  <c:v>2005</c:v>
                </c:pt>
                <c:pt idx="31">
                  <c:v>2006</c:v>
                </c:pt>
                <c:pt idx="32">
                  <c:v>2007</c:v>
                </c:pt>
                <c:pt idx="33">
                  <c:v>2008</c:v>
                </c:pt>
                <c:pt idx="34">
                  <c:v>2009</c:v>
                </c:pt>
                <c:pt idx="35">
                  <c:v>2010</c:v>
                </c:pt>
                <c:pt idx="36">
                  <c:v>2011</c:v>
                </c:pt>
                <c:pt idx="37">
                  <c:v>2012</c:v>
                </c:pt>
                <c:pt idx="38">
                  <c:v>2013</c:v>
                </c:pt>
                <c:pt idx="39">
                  <c:v>2014</c:v>
                </c:pt>
                <c:pt idx="40">
                  <c:v>2015</c:v>
                </c:pt>
                <c:pt idx="41">
                  <c:v>2016</c:v>
                </c:pt>
                <c:pt idx="42">
                  <c:v>2017</c:v>
                </c:pt>
                <c:pt idx="43">
                  <c:v>2018</c:v>
                </c:pt>
                <c:pt idx="44">
                  <c:v>2019</c:v>
                </c:pt>
              </c:numCache>
            </c:numRef>
          </c:xVal>
          <c:yVal>
            <c:numRef>
              <c:f>PMI!#REF!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946-43B8-B0F8-C943256ACA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820488"/>
        <c:axId val="1"/>
      </c:scatterChart>
      <c:valAx>
        <c:axId val="459820488"/>
        <c:scaling>
          <c:orientation val="minMax"/>
          <c:max val="2019"/>
          <c:min val="1975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ja-JP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ja-JP"/>
          </a:p>
        </c:txPr>
        <c:crossAx val="45982048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ja-JP"/>
    </a:p>
  </c:tx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B41B25-B065-4084-8DFA-00EC657BABE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0.91057</cdr:x>
      <cdr:y>0.32483</cdr:y>
    </cdr:from>
    <cdr:to>
      <cdr:x>0.96975</cdr:x>
      <cdr:y>0.37091</cdr:y>
    </cdr:to>
    <cdr:sp macro="" textlink="">
      <cdr:nvSpPr>
        <cdr:cNvPr id="5121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798880" y="1891035"/>
          <a:ext cx="506919" cy="26827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wrap="square" lIns="27432" tIns="32004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600" b="1" i="0" u="none" strike="noStrike" baseline="0">
              <a:solidFill>
                <a:schemeClr val="accent1"/>
              </a:solidFill>
              <a:latin typeface="Arial"/>
              <a:cs typeface="Arial"/>
            </a:rPr>
            <a:t>K1</a:t>
          </a:r>
        </a:p>
      </cdr:txBody>
    </cdr:sp>
  </cdr:relSizeAnchor>
  <cdr:relSizeAnchor xmlns:cdr="http://schemas.openxmlformats.org/drawingml/2006/chartDrawing">
    <cdr:from>
      <cdr:x>0.94081</cdr:x>
      <cdr:y>0.21815</cdr:y>
    </cdr:from>
    <cdr:to>
      <cdr:x>1</cdr:x>
      <cdr:y>0.26423</cdr:y>
    </cdr:to>
    <cdr:sp macro="" textlink="">
      <cdr:nvSpPr>
        <cdr:cNvPr id="4" name="Text Box 1">
          <a:extLst xmlns:a="http://schemas.openxmlformats.org/drawingml/2006/main">
            <a:ext uri="{FF2B5EF4-FFF2-40B4-BE49-F238E27FC236}">
              <a16:creationId xmlns:a16="http://schemas.microsoft.com/office/drawing/2014/main" id="{F0BA8FE3-49C3-4E61-ACC7-E205C269DAE4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057961" y="1270000"/>
          <a:ext cx="506919" cy="26827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wrap="square" lIns="27432" tIns="32004" rIns="0" bIns="0" anchor="t" upright="1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600" b="1" i="0" u="none" strike="noStrike" baseline="0">
              <a:solidFill>
                <a:schemeClr val="accent2"/>
              </a:solidFill>
              <a:latin typeface="Arial"/>
              <a:cs typeface="Arial"/>
            </a:rPr>
            <a:t>K2</a:t>
          </a:r>
        </a:p>
      </cdr:txBody>
    </cdr:sp>
  </cdr:relSizeAnchor>
  <cdr:relSizeAnchor xmlns:cdr="http://schemas.openxmlformats.org/drawingml/2006/chartDrawing">
    <cdr:from>
      <cdr:x>0.5691</cdr:x>
      <cdr:y>0.53621</cdr:y>
    </cdr:from>
    <cdr:to>
      <cdr:x>0.62828</cdr:x>
      <cdr:y>0.5823</cdr:y>
    </cdr:to>
    <cdr:sp macro="" textlink="">
      <cdr:nvSpPr>
        <cdr:cNvPr id="5" name="Text Box 1">
          <a:extLst xmlns:a="http://schemas.openxmlformats.org/drawingml/2006/main">
            <a:ext uri="{FF2B5EF4-FFF2-40B4-BE49-F238E27FC236}">
              <a16:creationId xmlns:a16="http://schemas.microsoft.com/office/drawing/2014/main" id="{1CAC1E9C-AA75-4CF5-9C2B-6CE1CE79A3FB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874260" y="3121660"/>
          <a:ext cx="506919" cy="26827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wrap="square" lIns="27432" tIns="32004" rIns="0" bIns="0" anchor="t" upright="1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600" b="1" i="0" u="none" strike="noStrike" baseline="0">
              <a:solidFill>
                <a:sysClr val="windowText" lastClr="000000"/>
              </a:solidFill>
              <a:latin typeface="Arial"/>
              <a:cs typeface="Arial"/>
            </a:rPr>
            <a:t>K3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13F9F-AA9F-4B92-8DD7-1CFB7B1B9E8C}">
  <dimension ref="A1:AJ48"/>
  <sheetViews>
    <sheetView workbookViewId="0"/>
  </sheetViews>
  <sheetFormatPr defaultColWidth="9.19921875" defaultRowHeight="18"/>
  <cols>
    <col min="3" max="3" width="22.09765625" bestFit="1" customWidth="1"/>
    <col min="4" max="4" width="17.3984375" bestFit="1" customWidth="1"/>
    <col min="5" max="5" width="17.8984375" bestFit="1" customWidth="1"/>
    <col min="6" max="6" width="17.796875" bestFit="1" customWidth="1"/>
    <col min="7" max="8" width="14.59765625" customWidth="1"/>
    <col min="11" max="11" width="9.19921875" customWidth="1"/>
    <col min="14" max="14" width="9.3984375" bestFit="1" customWidth="1"/>
  </cols>
  <sheetData>
    <row r="1" spans="1:36" s="14" customFormat="1" ht="15.6">
      <c r="A1" s="12"/>
      <c r="B1" s="12" t="s">
        <v>14</v>
      </c>
      <c r="C1" s="12" t="s">
        <v>15</v>
      </c>
      <c r="D1" s="12" t="s">
        <v>11</v>
      </c>
      <c r="E1" s="12" t="s">
        <v>12</v>
      </c>
      <c r="F1" s="13" t="s">
        <v>9</v>
      </c>
      <c r="G1" s="12" t="s">
        <v>16</v>
      </c>
      <c r="H1" s="12" t="s">
        <v>17</v>
      </c>
      <c r="I1" s="12" t="s">
        <v>13</v>
      </c>
      <c r="J1" s="12" t="s">
        <v>19</v>
      </c>
      <c r="K1" s="12" t="s">
        <v>18</v>
      </c>
      <c r="L1" s="12" t="s">
        <v>20</v>
      </c>
      <c r="N1" s="12" t="s">
        <v>21</v>
      </c>
    </row>
    <row r="2" spans="1:36">
      <c r="A2" s="2"/>
      <c r="B2" s="2" t="s">
        <v>2</v>
      </c>
      <c r="C2" s="2" t="s">
        <v>2</v>
      </c>
      <c r="D2" s="2" t="s">
        <v>2</v>
      </c>
      <c r="E2" s="2" t="s">
        <v>2</v>
      </c>
      <c r="F2" s="2" t="s">
        <v>2</v>
      </c>
      <c r="G2" s="2"/>
      <c r="H2" s="2"/>
      <c r="I2" s="3" t="s">
        <v>3</v>
      </c>
      <c r="J2" s="3">
        <v>0.03</v>
      </c>
      <c r="K2" s="3" t="s">
        <v>3</v>
      </c>
      <c r="L2" s="3">
        <v>0.03</v>
      </c>
      <c r="M2" t="s">
        <v>23</v>
      </c>
    </row>
    <row r="3" spans="1:36">
      <c r="A3" s="4" t="s">
        <v>4</v>
      </c>
      <c r="B3" s="4" t="s">
        <v>5</v>
      </c>
      <c r="C3" s="8" t="s">
        <v>6</v>
      </c>
      <c r="D3" s="4" t="s">
        <v>7</v>
      </c>
      <c r="E3" s="4" t="s">
        <v>8</v>
      </c>
      <c r="F3" s="11" t="s">
        <v>10</v>
      </c>
      <c r="G3" s="4"/>
      <c r="H3" s="4"/>
      <c r="I3" s="5"/>
      <c r="J3" s="5"/>
      <c r="K3" s="5"/>
      <c r="L3" s="5"/>
      <c r="M3" t="s">
        <v>24</v>
      </c>
    </row>
    <row r="4" spans="1:36">
      <c r="A4" s="9">
        <v>1975</v>
      </c>
      <c r="B4" s="6">
        <v>115027</v>
      </c>
      <c r="C4" s="6">
        <v>713545.9</v>
      </c>
      <c r="D4" s="6">
        <v>23618000000</v>
      </c>
      <c r="E4" s="6">
        <v>154983000000</v>
      </c>
      <c r="F4" s="10">
        <v>14.9474133176652</v>
      </c>
      <c r="G4" s="6">
        <f t="shared" ref="G4:G48" si="0">D4/F4*100</f>
        <v>158007271880.86584</v>
      </c>
      <c r="H4" s="6">
        <f>E4</f>
        <v>154983000000</v>
      </c>
      <c r="I4" s="6">
        <f>C4*J4</f>
        <v>1783864.75</v>
      </c>
      <c r="J4" s="28">
        <v>2.5</v>
      </c>
      <c r="K4" s="6">
        <f>C4*L4</f>
        <v>1783864.75</v>
      </c>
      <c r="L4" s="28">
        <v>2.5</v>
      </c>
      <c r="M4" s="17" t="s">
        <v>36</v>
      </c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</row>
    <row r="5" spans="1:36">
      <c r="A5" s="9">
        <f>A4+1</f>
        <v>1976</v>
      </c>
      <c r="B5" s="6">
        <v>136901</v>
      </c>
      <c r="C5" s="6">
        <v>734312</v>
      </c>
      <c r="D5" s="6">
        <v>27076000000</v>
      </c>
      <c r="E5" s="6">
        <v>156052000000</v>
      </c>
      <c r="F5" s="10">
        <v>17.269447425459099</v>
      </c>
      <c r="G5" s="6">
        <f t="shared" si="0"/>
        <v>156785560840.14484</v>
      </c>
      <c r="H5" s="6">
        <f t="shared" ref="H5:H48" si="1">E5</f>
        <v>156052000000</v>
      </c>
      <c r="I5" s="6">
        <f>(1-$J$2)*I4+G4/1000000</f>
        <v>1888356.0793808657</v>
      </c>
      <c r="J5" s="7">
        <f t="shared" ref="J5:J48" si="2">I5/C5</f>
        <v>2.5715991014457966</v>
      </c>
      <c r="K5" s="6">
        <f>(1-$L$2)*K4+H4/1000000</f>
        <v>1885331.8074999999</v>
      </c>
      <c r="L5" s="7">
        <f t="shared" ref="L5:L48" si="3">K5/C5</f>
        <v>2.5674805906753533</v>
      </c>
    </row>
    <row r="6" spans="1:36">
      <c r="A6" s="9">
        <f t="shared" ref="A6:A48" si="4">A5+1</f>
        <v>1977</v>
      </c>
      <c r="B6" s="6">
        <v>159631</v>
      </c>
      <c r="C6" s="6">
        <v>752359.5</v>
      </c>
      <c r="D6" s="6">
        <v>30886000000</v>
      </c>
      <c r="E6" s="6">
        <v>158488000000</v>
      </c>
      <c r="F6" s="10">
        <v>19.658054200415201</v>
      </c>
      <c r="G6" s="6">
        <f t="shared" si="0"/>
        <v>157116262296.94519</v>
      </c>
      <c r="H6" s="6">
        <f t="shared" si="1"/>
        <v>158488000000</v>
      </c>
      <c r="I6" s="6">
        <f t="shared" ref="I6:I48" si="5">(1-$J$2)*I5+G5/1000000</f>
        <v>1988490.9578395844</v>
      </c>
      <c r="J6" s="7">
        <f t="shared" si="2"/>
        <v>2.6430063790509517</v>
      </c>
      <c r="K6" s="6">
        <f t="shared" ref="K6:K48" si="6">(1-$L$2)*K5+H5/1000000</f>
        <v>1984823.8532749999</v>
      </c>
      <c r="L6" s="7">
        <f t="shared" si="3"/>
        <v>2.6381322403385612</v>
      </c>
    </row>
    <row r="7" spans="1:36">
      <c r="A7" s="9">
        <f t="shared" si="4"/>
        <v>1978</v>
      </c>
      <c r="B7" s="6">
        <v>185960</v>
      </c>
      <c r="C7" s="6">
        <v>783990.7</v>
      </c>
      <c r="D7" s="6">
        <v>37062000000</v>
      </c>
      <c r="E7" s="6">
        <v>170175000000</v>
      </c>
      <c r="F7" s="10">
        <v>21.982010602736199</v>
      </c>
      <c r="G7" s="6">
        <f t="shared" si="0"/>
        <v>168601501790.68118</v>
      </c>
      <c r="H7" s="6">
        <f t="shared" si="1"/>
        <v>170175000000</v>
      </c>
      <c r="I7" s="6">
        <f t="shared" si="5"/>
        <v>2085952.491401342</v>
      </c>
      <c r="J7" s="7">
        <f t="shared" si="2"/>
        <v>2.6606852497119444</v>
      </c>
      <c r="K7" s="6">
        <f t="shared" si="6"/>
        <v>2083767.1376767498</v>
      </c>
      <c r="L7" s="7">
        <f t="shared" si="3"/>
        <v>2.6578977756709996</v>
      </c>
    </row>
    <row r="8" spans="1:36">
      <c r="A8" s="9">
        <f t="shared" si="4"/>
        <v>1979</v>
      </c>
      <c r="B8" s="6">
        <v>220721</v>
      </c>
      <c r="C8" s="6">
        <v>813382.7</v>
      </c>
      <c r="D8" s="6">
        <v>46007000000</v>
      </c>
      <c r="E8" s="6">
        <v>184796000000</v>
      </c>
      <c r="F8" s="10">
        <v>25.154789818035599</v>
      </c>
      <c r="G8" s="6">
        <f t="shared" si="0"/>
        <v>182895585026.96646</v>
      </c>
      <c r="H8" s="6">
        <f t="shared" si="1"/>
        <v>184796000000</v>
      </c>
      <c r="I8" s="6">
        <f t="shared" si="5"/>
        <v>2191975.418449983</v>
      </c>
      <c r="J8" s="7">
        <f t="shared" si="2"/>
        <v>2.6948881731194714</v>
      </c>
      <c r="K8" s="6">
        <f t="shared" si="6"/>
        <v>2191429.1235464476</v>
      </c>
      <c r="L8" s="7">
        <f t="shared" si="3"/>
        <v>2.6942165398236866</v>
      </c>
    </row>
    <row r="9" spans="1:36">
      <c r="A9" s="9">
        <f t="shared" si="4"/>
        <v>1980</v>
      </c>
      <c r="B9" s="6">
        <v>259663</v>
      </c>
      <c r="C9" s="6">
        <v>796859.9</v>
      </c>
      <c r="D9" s="6">
        <v>52043000000</v>
      </c>
      <c r="E9" s="6">
        <v>172862000000</v>
      </c>
      <c r="F9" s="10">
        <v>30.214163906945998</v>
      </c>
      <c r="G9" s="6">
        <f t="shared" si="0"/>
        <v>172247030102.44714</v>
      </c>
      <c r="H9" s="6">
        <f t="shared" si="1"/>
        <v>172862000000</v>
      </c>
      <c r="I9" s="6">
        <f t="shared" si="5"/>
        <v>2309111.7409234499</v>
      </c>
      <c r="J9" s="7">
        <f t="shared" si="2"/>
        <v>2.897763761137246</v>
      </c>
      <c r="K9" s="6">
        <f t="shared" si="6"/>
        <v>2310482.2498400542</v>
      </c>
      <c r="L9" s="7">
        <f t="shared" si="3"/>
        <v>2.8994836480541362</v>
      </c>
    </row>
    <row r="10" spans="1:36">
      <c r="A10" s="9">
        <f t="shared" si="4"/>
        <v>1981</v>
      </c>
      <c r="B10" s="6">
        <v>289840</v>
      </c>
      <c r="C10" s="6">
        <v>790582.7</v>
      </c>
      <c r="D10" s="6">
        <v>54178000000</v>
      </c>
      <c r="E10" s="6">
        <v>161385000000</v>
      </c>
      <c r="F10" s="10">
        <v>33.960649408343897</v>
      </c>
      <c r="G10" s="6">
        <f t="shared" si="0"/>
        <v>159531696077.31012</v>
      </c>
      <c r="H10" s="6">
        <f t="shared" si="1"/>
        <v>161385000000</v>
      </c>
      <c r="I10" s="6">
        <f t="shared" si="5"/>
        <v>2412085.4187981933</v>
      </c>
      <c r="J10" s="7">
        <f t="shared" si="2"/>
        <v>3.051022263449723</v>
      </c>
      <c r="K10" s="6">
        <f t="shared" si="6"/>
        <v>2414029.7823448526</v>
      </c>
      <c r="L10" s="7">
        <f t="shared" si="3"/>
        <v>3.0534816690838955</v>
      </c>
    </row>
    <row r="11" spans="1:36">
      <c r="A11" s="9">
        <f t="shared" si="4"/>
        <v>1982</v>
      </c>
      <c r="B11" s="6">
        <v>319212</v>
      </c>
      <c r="C11" s="6">
        <v>806353.8</v>
      </c>
      <c r="D11" s="6">
        <v>59421000000</v>
      </c>
      <c r="E11" s="6">
        <v>169686000000</v>
      </c>
      <c r="F11" s="10">
        <v>36.679094845578199</v>
      </c>
      <c r="G11" s="6">
        <f t="shared" si="0"/>
        <v>162002361972.5813</v>
      </c>
      <c r="H11" s="6">
        <f t="shared" si="1"/>
        <v>169686000000</v>
      </c>
      <c r="I11" s="6">
        <f t="shared" si="5"/>
        <v>2499254.5523115573</v>
      </c>
      <c r="J11" s="7">
        <f t="shared" si="2"/>
        <v>3.0994515711484922</v>
      </c>
      <c r="K11" s="6">
        <f t="shared" si="6"/>
        <v>2502993.888874507</v>
      </c>
      <c r="L11" s="7">
        <f t="shared" si="3"/>
        <v>3.1040889109402188</v>
      </c>
    </row>
    <row r="12" spans="1:36">
      <c r="A12" s="9">
        <f t="shared" si="4"/>
        <v>1983</v>
      </c>
      <c r="B12" s="6">
        <v>351051</v>
      </c>
      <c r="C12" s="6">
        <v>840397</v>
      </c>
      <c r="D12" s="6">
        <v>65436000000</v>
      </c>
      <c r="E12" s="6">
        <v>181956000000</v>
      </c>
      <c r="F12" s="10">
        <v>38.712875154477302</v>
      </c>
      <c r="G12" s="6">
        <f t="shared" si="0"/>
        <v>169029036822.73276</v>
      </c>
      <c r="H12" s="6">
        <f t="shared" si="1"/>
        <v>181956000000</v>
      </c>
      <c r="I12" s="6">
        <f t="shared" si="5"/>
        <v>2586279.2777147917</v>
      </c>
      <c r="J12" s="7">
        <f t="shared" si="2"/>
        <v>3.0774494408176039</v>
      </c>
      <c r="K12" s="6">
        <f t="shared" si="6"/>
        <v>2597590.0722082718</v>
      </c>
      <c r="L12" s="7">
        <f t="shared" si="3"/>
        <v>3.090908311438846</v>
      </c>
    </row>
    <row r="13" spans="1:36">
      <c r="A13" s="9">
        <f t="shared" si="4"/>
        <v>1984</v>
      </c>
      <c r="B13" s="6">
        <v>377644</v>
      </c>
      <c r="C13" s="6">
        <v>859466.4</v>
      </c>
      <c r="D13" s="6">
        <v>74255000000</v>
      </c>
      <c r="E13" s="6">
        <v>193672000000</v>
      </c>
      <c r="F13" s="10">
        <v>40.731831544289101</v>
      </c>
      <c r="G13" s="6">
        <f t="shared" si="0"/>
        <v>182302138609.3577</v>
      </c>
      <c r="H13" s="6">
        <f t="shared" si="1"/>
        <v>193672000000</v>
      </c>
      <c r="I13" s="6">
        <f t="shared" si="5"/>
        <v>2677719.936206081</v>
      </c>
      <c r="J13" s="7">
        <f t="shared" si="2"/>
        <v>3.1155609296722719</v>
      </c>
      <c r="K13" s="6">
        <f t="shared" si="6"/>
        <v>2701618.3700420237</v>
      </c>
      <c r="L13" s="7">
        <f t="shared" si="3"/>
        <v>3.1433670589589351</v>
      </c>
    </row>
    <row r="14" spans="1:36">
      <c r="A14" s="9">
        <f t="shared" si="4"/>
        <v>1985</v>
      </c>
      <c r="B14" s="6">
        <v>414428</v>
      </c>
      <c r="C14" s="6">
        <v>895112.1</v>
      </c>
      <c r="D14" s="6">
        <v>82317000000</v>
      </c>
      <c r="E14" s="6">
        <v>197546000000</v>
      </c>
      <c r="F14" s="10">
        <v>42.929039403349101</v>
      </c>
      <c r="G14" s="6">
        <f t="shared" si="0"/>
        <v>191751320654.00479</v>
      </c>
      <c r="H14" s="6">
        <f t="shared" si="1"/>
        <v>197546000000</v>
      </c>
      <c r="I14" s="6">
        <f t="shared" si="5"/>
        <v>2779690.4767292561</v>
      </c>
      <c r="J14" s="7">
        <f t="shared" si="2"/>
        <v>3.1054104583428783</v>
      </c>
      <c r="K14" s="6">
        <f t="shared" si="6"/>
        <v>2814241.8189407629</v>
      </c>
      <c r="L14" s="7">
        <f t="shared" si="3"/>
        <v>3.1440104752698157</v>
      </c>
    </row>
    <row r="15" spans="1:36">
      <c r="A15" s="9">
        <f t="shared" si="4"/>
        <v>1986</v>
      </c>
      <c r="B15" s="6">
        <v>446635</v>
      </c>
      <c r="C15" s="6">
        <v>923311.2</v>
      </c>
      <c r="D15" s="6">
        <v>88348000000</v>
      </c>
      <c r="E15" s="6">
        <v>195023000000</v>
      </c>
      <c r="F15" s="10">
        <v>44.8522219654919</v>
      </c>
      <c r="G15" s="6">
        <f t="shared" si="0"/>
        <v>196975748644.0083</v>
      </c>
      <c r="H15" s="6">
        <f t="shared" si="1"/>
        <v>195023000000</v>
      </c>
      <c r="I15" s="6">
        <f t="shared" si="5"/>
        <v>2888051.0830813833</v>
      </c>
      <c r="J15" s="7">
        <f t="shared" si="2"/>
        <v>3.1279281385099447</v>
      </c>
      <c r="K15" s="6">
        <f t="shared" si="6"/>
        <v>2927360.56437254</v>
      </c>
      <c r="L15" s="7">
        <f t="shared" si="3"/>
        <v>3.1705026045092275</v>
      </c>
    </row>
    <row r="16" spans="1:36">
      <c r="A16" s="9">
        <f t="shared" si="4"/>
        <v>1987</v>
      </c>
      <c r="B16" s="6">
        <v>496140</v>
      </c>
      <c r="C16" s="6">
        <v>973103.1</v>
      </c>
      <c r="D16" s="6">
        <v>104632000000</v>
      </c>
      <c r="E16" s="6">
        <v>219201000000</v>
      </c>
      <c r="F16" s="10">
        <v>47.274422441829998</v>
      </c>
      <c r="G16" s="6">
        <f t="shared" si="0"/>
        <v>221328986364.13184</v>
      </c>
      <c r="H16" s="6">
        <f t="shared" si="1"/>
        <v>219201000000</v>
      </c>
      <c r="I16" s="6">
        <f t="shared" si="5"/>
        <v>2998385.29923295</v>
      </c>
      <c r="J16" s="7">
        <f t="shared" si="2"/>
        <v>3.0812616866937841</v>
      </c>
      <c r="K16" s="6">
        <f t="shared" si="6"/>
        <v>3034562.7474413635</v>
      </c>
      <c r="L16" s="7">
        <f t="shared" si="3"/>
        <v>3.1184390918509699</v>
      </c>
    </row>
    <row r="17" spans="1:36">
      <c r="A17" s="9">
        <f t="shared" si="4"/>
        <v>1988</v>
      </c>
      <c r="B17" s="6">
        <v>555607</v>
      </c>
      <c r="C17" s="6">
        <v>1028885.3</v>
      </c>
      <c r="D17" s="6">
        <v>126593000000</v>
      </c>
      <c r="E17" s="6">
        <v>253124000000</v>
      </c>
      <c r="F17" s="10">
        <v>50.070566575614599</v>
      </c>
      <c r="G17" s="6">
        <f t="shared" si="0"/>
        <v>252829174219.19769</v>
      </c>
      <c r="H17" s="6">
        <f t="shared" si="1"/>
        <v>253124000000</v>
      </c>
      <c r="I17" s="6">
        <f t="shared" si="5"/>
        <v>3129762.726620093</v>
      </c>
      <c r="J17" s="7">
        <f t="shared" si="2"/>
        <v>3.0418966298965424</v>
      </c>
      <c r="K17" s="6">
        <f t="shared" si="6"/>
        <v>3162726.8650181224</v>
      </c>
      <c r="L17" s="7">
        <f t="shared" si="3"/>
        <v>3.0739353210879017</v>
      </c>
    </row>
    <row r="18" spans="1:36">
      <c r="A18" s="9">
        <f t="shared" si="4"/>
        <v>1989</v>
      </c>
      <c r="B18" s="6">
        <v>614524</v>
      </c>
      <c r="C18" s="6">
        <v>1055405.8</v>
      </c>
      <c r="D18" s="6">
        <v>148884000000</v>
      </c>
      <c r="E18" s="6">
        <v>265403000000</v>
      </c>
      <c r="F18" s="10">
        <v>53.988385856835798</v>
      </c>
      <c r="G18" s="6">
        <f t="shared" si="0"/>
        <v>275770422910.59515</v>
      </c>
      <c r="H18" s="6">
        <f t="shared" si="1"/>
        <v>265403000000</v>
      </c>
      <c r="I18" s="6">
        <f t="shared" si="5"/>
        <v>3288699.0190406879</v>
      </c>
      <c r="J18" s="7">
        <f t="shared" si="2"/>
        <v>3.1160516827183322</v>
      </c>
      <c r="K18" s="6">
        <f t="shared" si="6"/>
        <v>3320969.0590675785</v>
      </c>
      <c r="L18" s="7">
        <f t="shared" si="3"/>
        <v>3.1466276375092672</v>
      </c>
    </row>
    <row r="19" spans="1:36">
      <c r="A19" s="9">
        <f t="shared" si="4"/>
        <v>1990</v>
      </c>
      <c r="B19" s="6">
        <v>668931</v>
      </c>
      <c r="C19" s="6">
        <v>1063150</v>
      </c>
      <c r="D19" s="6">
        <v>156632000000</v>
      </c>
      <c r="E19" s="6">
        <v>258610000000</v>
      </c>
      <c r="F19" s="10">
        <v>58.340119326641101</v>
      </c>
      <c r="G19" s="6">
        <f t="shared" si="0"/>
        <v>268480767279.59958</v>
      </c>
      <c r="H19" s="6">
        <f t="shared" si="1"/>
        <v>258610000000</v>
      </c>
      <c r="I19" s="6">
        <f t="shared" si="5"/>
        <v>3465808.4713800624</v>
      </c>
      <c r="J19" s="7">
        <f t="shared" si="2"/>
        <v>3.2599430667168909</v>
      </c>
      <c r="K19" s="6">
        <f t="shared" si="6"/>
        <v>3486742.9872955512</v>
      </c>
      <c r="L19" s="7">
        <f t="shared" si="3"/>
        <v>3.2796340942440403</v>
      </c>
    </row>
    <row r="20" spans="1:36">
      <c r="A20" s="9">
        <f t="shared" si="4"/>
        <v>1991</v>
      </c>
      <c r="B20" s="6">
        <v>705464</v>
      </c>
      <c r="C20" s="6">
        <v>1051422.1000000001</v>
      </c>
      <c r="D20" s="6">
        <v>148178000000</v>
      </c>
      <c r="E20" s="6">
        <v>238057000000</v>
      </c>
      <c r="F20" s="10">
        <v>62.212574392668898</v>
      </c>
      <c r="G20" s="6">
        <f t="shared" si="0"/>
        <v>238180145166.05701</v>
      </c>
      <c r="H20" s="6">
        <f t="shared" si="1"/>
        <v>238057000000</v>
      </c>
      <c r="I20" s="6">
        <f t="shared" si="5"/>
        <v>3630314.9845182598</v>
      </c>
      <c r="J20" s="7">
        <f t="shared" si="2"/>
        <v>3.4527664812431271</v>
      </c>
      <c r="K20" s="6">
        <f t="shared" si="6"/>
        <v>3640750.6976766847</v>
      </c>
      <c r="L20" s="7">
        <f t="shared" si="3"/>
        <v>3.4626918129994455</v>
      </c>
    </row>
    <row r="21" spans="1:36">
      <c r="A21" s="9">
        <f t="shared" si="4"/>
        <v>1992</v>
      </c>
      <c r="B21" s="6">
        <v>730578</v>
      </c>
      <c r="C21" s="6">
        <v>1055639.2</v>
      </c>
      <c r="D21" s="6">
        <v>141848000000</v>
      </c>
      <c r="E21" s="6">
        <v>234205000000</v>
      </c>
      <c r="F21" s="10">
        <v>64.169949827161602</v>
      </c>
      <c r="G21" s="6">
        <f t="shared" si="0"/>
        <v>221050507881.11905</v>
      </c>
      <c r="H21" s="6">
        <f t="shared" si="1"/>
        <v>234205000000</v>
      </c>
      <c r="I21" s="6">
        <f t="shared" si="5"/>
        <v>3759585.6801487692</v>
      </c>
      <c r="J21" s="7">
        <f t="shared" si="2"/>
        <v>3.5614305343613322</v>
      </c>
      <c r="K21" s="6">
        <f t="shared" si="6"/>
        <v>3769585.1767463842</v>
      </c>
      <c r="L21" s="7">
        <f t="shared" si="3"/>
        <v>3.5709029910469261</v>
      </c>
    </row>
    <row r="22" spans="1:36">
      <c r="A22" s="9">
        <f t="shared" si="4"/>
        <v>1993</v>
      </c>
      <c r="B22" s="6">
        <v>769159</v>
      </c>
      <c r="C22" s="6">
        <v>1081922.8</v>
      </c>
      <c r="D22" s="6">
        <v>143399000000</v>
      </c>
      <c r="E22" s="6">
        <v>235987000000</v>
      </c>
      <c r="F22" s="10">
        <v>65.917028374049096</v>
      </c>
      <c r="G22" s="6">
        <f t="shared" si="0"/>
        <v>217544697534.41559</v>
      </c>
      <c r="H22" s="6">
        <f t="shared" si="1"/>
        <v>235987000000</v>
      </c>
      <c r="I22" s="6">
        <f t="shared" si="5"/>
        <v>3867848.6176254251</v>
      </c>
      <c r="J22" s="7">
        <f t="shared" si="2"/>
        <v>3.5749765303267709</v>
      </c>
      <c r="K22" s="6">
        <f t="shared" si="6"/>
        <v>3890702.6214439925</v>
      </c>
      <c r="L22" s="7">
        <f t="shared" si="3"/>
        <v>3.5961000373076457</v>
      </c>
    </row>
    <row r="23" spans="1:36">
      <c r="A23" s="9">
        <f t="shared" si="4"/>
        <v>1994</v>
      </c>
      <c r="B23" s="6">
        <v>809486</v>
      </c>
      <c r="C23" s="6">
        <v>1123533.7</v>
      </c>
      <c r="D23" s="6">
        <v>147832000000</v>
      </c>
      <c r="E23" s="6">
        <v>239752000000</v>
      </c>
      <c r="F23" s="10">
        <v>66.803760797572906</v>
      </c>
      <c r="G23" s="6">
        <f t="shared" si="0"/>
        <v>221292930570.11694</v>
      </c>
      <c r="H23" s="6">
        <f t="shared" si="1"/>
        <v>239752000000</v>
      </c>
      <c r="I23" s="6">
        <f t="shared" si="5"/>
        <v>3969357.8566310778</v>
      </c>
      <c r="J23" s="7">
        <f t="shared" si="2"/>
        <v>3.5329228278876532</v>
      </c>
      <c r="K23" s="6">
        <f t="shared" si="6"/>
        <v>4009968.5428006728</v>
      </c>
      <c r="L23" s="7">
        <f t="shared" si="3"/>
        <v>3.5690683268340533</v>
      </c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</row>
    <row r="24" spans="1:36">
      <c r="A24" s="9">
        <f t="shared" si="4"/>
        <v>1995</v>
      </c>
      <c r="B24" s="6">
        <v>850181</v>
      </c>
      <c r="C24" s="6">
        <v>1148854.2</v>
      </c>
      <c r="D24" s="6">
        <v>153304000000</v>
      </c>
      <c r="E24" s="6">
        <v>238620000000</v>
      </c>
      <c r="F24" s="10">
        <v>68.429906034719806</v>
      </c>
      <c r="G24" s="6">
        <f t="shared" si="0"/>
        <v>224030703654.94434</v>
      </c>
      <c r="H24" s="6">
        <f t="shared" si="1"/>
        <v>238620000000</v>
      </c>
      <c r="I24" s="6">
        <f t="shared" si="5"/>
        <v>4071570.0515022622</v>
      </c>
      <c r="J24" s="7">
        <f t="shared" si="2"/>
        <v>3.5440267803366714</v>
      </c>
      <c r="K24" s="6">
        <f t="shared" si="6"/>
        <v>4129421.4865166526</v>
      </c>
      <c r="L24" s="7">
        <f t="shared" si="3"/>
        <v>3.5943825478608624</v>
      </c>
      <c r="M24" s="6">
        <v>2726</v>
      </c>
      <c r="N24" s="16">
        <f t="shared" ref="N24:N48" si="7">M24/F24*100000</f>
        <v>3983638.3797120638</v>
      </c>
    </row>
    <row r="25" spans="1:36">
      <c r="A25" s="9">
        <f t="shared" si="4"/>
        <v>1996</v>
      </c>
      <c r="B25" s="6">
        <v>907265</v>
      </c>
      <c r="C25" s="6">
        <v>1177478.2</v>
      </c>
      <c r="D25" s="6">
        <v>168531000000</v>
      </c>
      <c r="E25" s="6">
        <v>249758000000</v>
      </c>
      <c r="F25" s="10">
        <v>71.249317274113494</v>
      </c>
      <c r="G25" s="6">
        <f t="shared" si="0"/>
        <v>236537003367.51318</v>
      </c>
      <c r="H25" s="6">
        <f t="shared" si="1"/>
        <v>249758000000</v>
      </c>
      <c r="I25" s="6">
        <f t="shared" si="5"/>
        <v>4173453.6536121387</v>
      </c>
      <c r="J25" s="7">
        <f t="shared" si="2"/>
        <v>3.5443999333593936</v>
      </c>
      <c r="K25" s="6">
        <f t="shared" si="6"/>
        <v>4244158.8419211525</v>
      </c>
      <c r="L25" s="7">
        <f t="shared" si="3"/>
        <v>3.6044479141279666</v>
      </c>
      <c r="M25" s="6">
        <v>2817</v>
      </c>
      <c r="N25" s="16">
        <f t="shared" si="7"/>
        <v>3953722.0955568096</v>
      </c>
    </row>
    <row r="26" spans="1:36">
      <c r="A26" s="9">
        <f t="shared" si="4"/>
        <v>1997</v>
      </c>
      <c r="B26" s="6">
        <v>951750</v>
      </c>
      <c r="C26" s="6">
        <v>1236062.2</v>
      </c>
      <c r="D26" s="6">
        <v>162843000000</v>
      </c>
      <c r="E26" s="6">
        <v>245841000000</v>
      </c>
      <c r="F26" s="10">
        <v>71.200330792318198</v>
      </c>
      <c r="G26" s="6">
        <f t="shared" si="0"/>
        <v>228711016069.56177</v>
      </c>
      <c r="H26" s="6">
        <f t="shared" si="1"/>
        <v>245841000000</v>
      </c>
      <c r="I26" s="6">
        <f t="shared" si="5"/>
        <v>4284787.0473712878</v>
      </c>
      <c r="J26" s="7">
        <f t="shared" si="2"/>
        <v>3.466481741267784</v>
      </c>
      <c r="K26" s="6">
        <f t="shared" si="6"/>
        <v>4366592.0766635183</v>
      </c>
      <c r="L26" s="7">
        <f t="shared" si="3"/>
        <v>3.5326637095313798</v>
      </c>
      <c r="M26" s="6">
        <v>2937</v>
      </c>
      <c r="N26" s="16">
        <f t="shared" si="7"/>
        <v>4124980.8355059954</v>
      </c>
    </row>
    <row r="27" spans="1:36">
      <c r="A27" s="9">
        <f t="shared" si="4"/>
        <v>1998</v>
      </c>
      <c r="B27" s="6">
        <v>997247</v>
      </c>
      <c r="C27" s="6">
        <v>1281892.6000000001</v>
      </c>
      <c r="D27" s="6">
        <v>175594000000</v>
      </c>
      <c r="E27" s="6">
        <v>265011000000</v>
      </c>
      <c r="F27" s="10">
        <v>71.936708745091195</v>
      </c>
      <c r="G27" s="6">
        <f t="shared" si="0"/>
        <v>244095126206.31555</v>
      </c>
      <c r="H27" s="6">
        <f t="shared" si="1"/>
        <v>265011000000</v>
      </c>
      <c r="I27" s="6">
        <f t="shared" si="5"/>
        <v>4384954.452019711</v>
      </c>
      <c r="J27" s="7">
        <f t="shared" si="2"/>
        <v>3.4206878579529287</v>
      </c>
      <c r="K27" s="6">
        <f t="shared" si="6"/>
        <v>4481435.3143636128</v>
      </c>
      <c r="L27" s="7">
        <f t="shared" si="3"/>
        <v>3.495952246205035</v>
      </c>
      <c r="M27" s="6">
        <v>3102</v>
      </c>
      <c r="N27" s="16">
        <f t="shared" si="7"/>
        <v>4312123.8851668667</v>
      </c>
    </row>
    <row r="28" spans="1:36">
      <c r="A28" s="9">
        <f t="shared" si="4"/>
        <v>1999</v>
      </c>
      <c r="B28" s="6">
        <v>1039752</v>
      </c>
      <c r="C28" s="6">
        <v>1324132.7</v>
      </c>
      <c r="D28" s="6">
        <v>182622000000</v>
      </c>
      <c r="E28" s="6">
        <v>270016000000</v>
      </c>
      <c r="F28" s="10">
        <v>72.610215727317197</v>
      </c>
      <c r="G28" s="6">
        <f t="shared" si="0"/>
        <v>251510063936.21622</v>
      </c>
      <c r="H28" s="6">
        <f t="shared" si="1"/>
        <v>270016000000</v>
      </c>
      <c r="I28" s="6">
        <f t="shared" si="5"/>
        <v>4497500.9446654348</v>
      </c>
      <c r="J28" s="7">
        <f t="shared" si="2"/>
        <v>3.3965636107811816</v>
      </c>
      <c r="K28" s="6">
        <f t="shared" si="6"/>
        <v>4612003.2549327044</v>
      </c>
      <c r="L28" s="7">
        <f t="shared" si="3"/>
        <v>3.4830370512960704</v>
      </c>
      <c r="M28" s="6">
        <v>3283</v>
      </c>
      <c r="N28" s="16">
        <f t="shared" si="7"/>
        <v>4521402.3496763688</v>
      </c>
    </row>
    <row r="29" spans="1:36">
      <c r="A29" s="9">
        <f t="shared" si="4"/>
        <v>2000</v>
      </c>
      <c r="B29" s="6">
        <v>1095900</v>
      </c>
      <c r="C29" s="6">
        <v>1370560.6</v>
      </c>
      <c r="D29" s="6">
        <v>196074000000</v>
      </c>
      <c r="E29" s="6">
        <v>282168000000</v>
      </c>
      <c r="F29" s="10">
        <v>73.938760669077297</v>
      </c>
      <c r="G29" s="6">
        <f t="shared" si="0"/>
        <v>265184320410.17719</v>
      </c>
      <c r="H29" s="6">
        <f t="shared" si="1"/>
        <v>282168000000</v>
      </c>
      <c r="I29" s="6">
        <f t="shared" si="5"/>
        <v>4614085.9802616872</v>
      </c>
      <c r="J29" s="7">
        <f t="shared" si="2"/>
        <v>3.3665683810418066</v>
      </c>
      <c r="K29" s="6">
        <f t="shared" si="6"/>
        <v>4743659.1572847227</v>
      </c>
      <c r="L29" s="7">
        <f t="shared" si="3"/>
        <v>3.4611086567676921</v>
      </c>
      <c r="M29" s="6">
        <v>3487</v>
      </c>
      <c r="N29" s="16">
        <f t="shared" si="7"/>
        <v>4716064.9819470597</v>
      </c>
    </row>
    <row r="30" spans="1:36">
      <c r="A30" s="9">
        <f t="shared" si="4"/>
        <v>2001</v>
      </c>
      <c r="B30" s="6">
        <v>1138375</v>
      </c>
      <c r="C30" s="6">
        <v>1407980.6</v>
      </c>
      <c r="D30" s="6">
        <v>203211000000</v>
      </c>
      <c r="E30" s="6">
        <v>286535000000</v>
      </c>
      <c r="F30" s="10">
        <v>74.763246250050798</v>
      </c>
      <c r="G30" s="6">
        <f t="shared" si="0"/>
        <v>271806014576.12863</v>
      </c>
      <c r="H30" s="6">
        <f t="shared" si="1"/>
        <v>286535000000</v>
      </c>
      <c r="I30" s="6">
        <f t="shared" si="5"/>
        <v>4740847.721264014</v>
      </c>
      <c r="J30" s="7">
        <f t="shared" si="2"/>
        <v>3.3671257411245676</v>
      </c>
      <c r="K30" s="6">
        <f t="shared" si="6"/>
        <v>4883517.382566181</v>
      </c>
      <c r="L30" s="7">
        <f t="shared" si="3"/>
        <v>3.4684550217284107</v>
      </c>
      <c r="M30" s="6">
        <v>3681</v>
      </c>
      <c r="N30" s="16">
        <f t="shared" si="7"/>
        <v>4923542.227806218</v>
      </c>
    </row>
    <row r="31" spans="1:36">
      <c r="A31" s="9">
        <f t="shared" si="4"/>
        <v>2002</v>
      </c>
      <c r="B31" s="6">
        <v>1187671</v>
      </c>
      <c r="C31" s="6">
        <v>1438657.8</v>
      </c>
      <c r="D31" s="6">
        <v>210807000000</v>
      </c>
      <c r="E31" s="6">
        <v>293999000000</v>
      </c>
      <c r="F31" s="10">
        <v>76.3375334871034</v>
      </c>
      <c r="G31" s="6">
        <f t="shared" si="0"/>
        <v>276151180645.12012</v>
      </c>
      <c r="H31" s="6">
        <f t="shared" si="1"/>
        <v>293999000000</v>
      </c>
      <c r="I31" s="6">
        <f t="shared" si="5"/>
        <v>4870428.3042022223</v>
      </c>
      <c r="J31" s="7">
        <f t="shared" si="2"/>
        <v>3.3853973503651962</v>
      </c>
      <c r="K31" s="6">
        <f t="shared" si="6"/>
        <v>5023546.8610891951</v>
      </c>
      <c r="L31" s="7">
        <f t="shared" si="3"/>
        <v>3.4918288845959027</v>
      </c>
      <c r="M31" s="6">
        <v>3858</v>
      </c>
      <c r="N31" s="16">
        <f t="shared" si="7"/>
        <v>5053870.388217059</v>
      </c>
    </row>
    <row r="32" spans="1:36">
      <c r="A32" s="9">
        <f t="shared" si="4"/>
        <v>2003</v>
      </c>
      <c r="B32" s="6">
        <v>1256188</v>
      </c>
      <c r="C32" s="6">
        <v>1486448.2</v>
      </c>
      <c r="D32" s="6">
        <v>218069000000</v>
      </c>
      <c r="E32" s="6">
        <v>301882000000</v>
      </c>
      <c r="F32" s="10">
        <v>78.145559473388602</v>
      </c>
      <c r="G32" s="6">
        <f t="shared" si="0"/>
        <v>279054883565.40643</v>
      </c>
      <c r="H32" s="6">
        <f t="shared" si="1"/>
        <v>301882000000</v>
      </c>
      <c r="I32" s="6">
        <f t="shared" si="5"/>
        <v>5000466.6357212756</v>
      </c>
      <c r="J32" s="7">
        <f t="shared" si="2"/>
        <v>3.3640369275708872</v>
      </c>
      <c r="K32" s="6">
        <f t="shared" si="6"/>
        <v>5166839.4552565189</v>
      </c>
      <c r="L32" s="7">
        <f t="shared" si="3"/>
        <v>3.4759633435302484</v>
      </c>
      <c r="M32" s="6">
        <v>4141</v>
      </c>
      <c r="N32" s="16">
        <f t="shared" si="7"/>
        <v>5299085.4859899757</v>
      </c>
    </row>
    <row r="33" spans="1:14">
      <c r="A33" s="9">
        <f t="shared" si="4"/>
        <v>2004</v>
      </c>
      <c r="B33" s="6">
        <v>1317459</v>
      </c>
      <c r="C33" s="6">
        <v>1520432.7</v>
      </c>
      <c r="D33" s="6">
        <v>226740000000</v>
      </c>
      <c r="E33" s="6">
        <v>306119000000</v>
      </c>
      <c r="F33" s="10">
        <v>80.125249800052799</v>
      </c>
      <c r="G33" s="6">
        <f t="shared" si="0"/>
        <v>282981957080.71362</v>
      </c>
      <c r="H33" s="6">
        <f t="shared" si="1"/>
        <v>306119000000</v>
      </c>
      <c r="I33" s="6">
        <f t="shared" si="5"/>
        <v>5129507.5202150438</v>
      </c>
      <c r="J33" s="7">
        <f t="shared" si="2"/>
        <v>3.3737156009700686</v>
      </c>
      <c r="K33" s="6">
        <f t="shared" si="6"/>
        <v>5313716.2715988234</v>
      </c>
      <c r="L33" s="7">
        <f t="shared" si="3"/>
        <v>3.4948710795280999</v>
      </c>
      <c r="M33" s="6">
        <v>4324</v>
      </c>
      <c r="N33" s="16">
        <f t="shared" si="7"/>
        <v>5396551.038268527</v>
      </c>
    </row>
    <row r="34" spans="1:14">
      <c r="A34" s="9">
        <f t="shared" si="4"/>
        <v>2005</v>
      </c>
      <c r="B34" s="6">
        <v>1393038</v>
      </c>
      <c r="C34" s="6">
        <v>1565371.9</v>
      </c>
      <c r="D34" s="6">
        <v>240776000000</v>
      </c>
      <c r="E34" s="6">
        <v>319214000000</v>
      </c>
      <c r="F34" s="10">
        <v>82.289588465552796</v>
      </c>
      <c r="G34" s="6">
        <f t="shared" si="0"/>
        <v>292595946206.23376</v>
      </c>
      <c r="H34" s="6">
        <f t="shared" si="1"/>
        <v>319214000000</v>
      </c>
      <c r="I34" s="6">
        <f t="shared" si="5"/>
        <v>5258604.2516893055</v>
      </c>
      <c r="J34" s="7">
        <f t="shared" si="2"/>
        <v>3.3593322147211828</v>
      </c>
      <c r="K34" s="6">
        <f t="shared" si="6"/>
        <v>5460423.7834508587</v>
      </c>
      <c r="L34" s="7">
        <f t="shared" si="3"/>
        <v>3.4882597441865788</v>
      </c>
      <c r="M34" s="6">
        <v>4697</v>
      </c>
      <c r="N34" s="16">
        <f t="shared" si="7"/>
        <v>5707890.9830326941</v>
      </c>
    </row>
    <row r="35" spans="1:14">
      <c r="A35" s="9">
        <f t="shared" si="4"/>
        <v>2006</v>
      </c>
      <c r="B35" s="6">
        <v>1470719</v>
      </c>
      <c r="C35" s="6">
        <v>1607540</v>
      </c>
      <c r="D35" s="6">
        <v>258308000000</v>
      </c>
      <c r="E35" s="6">
        <v>329427000000</v>
      </c>
      <c r="F35" s="10">
        <v>84.599423605827994</v>
      </c>
      <c r="G35" s="6">
        <f t="shared" si="0"/>
        <v>305330685470.77588</v>
      </c>
      <c r="H35" s="6">
        <f t="shared" si="1"/>
        <v>329427000000</v>
      </c>
      <c r="I35" s="6">
        <f t="shared" si="5"/>
        <v>5393442.0703448597</v>
      </c>
      <c r="J35" s="7">
        <f t="shared" si="2"/>
        <v>3.3550904303126887</v>
      </c>
      <c r="K35" s="6">
        <f t="shared" si="6"/>
        <v>5615825.0699473331</v>
      </c>
      <c r="L35" s="7">
        <f t="shared" si="3"/>
        <v>3.4934278897864646</v>
      </c>
      <c r="M35" s="6">
        <v>5030</v>
      </c>
      <c r="N35" s="16">
        <f t="shared" si="7"/>
        <v>5945666.9863806106</v>
      </c>
    </row>
    <row r="36" spans="1:14">
      <c r="A36" s="9">
        <f t="shared" si="4"/>
        <v>2007</v>
      </c>
      <c r="B36" s="6">
        <v>1546085</v>
      </c>
      <c r="C36" s="6">
        <v>1645486.2</v>
      </c>
      <c r="D36" s="6">
        <v>276702000000</v>
      </c>
      <c r="E36" s="6">
        <v>342479000000</v>
      </c>
      <c r="F36" s="10">
        <v>86.883753821612203</v>
      </c>
      <c r="G36" s="6">
        <f t="shared" si="0"/>
        <v>318473808772.2572</v>
      </c>
      <c r="H36" s="6">
        <f t="shared" si="1"/>
        <v>342479000000</v>
      </c>
      <c r="I36" s="6">
        <f t="shared" si="5"/>
        <v>5536969.4937052894</v>
      </c>
      <c r="J36" s="7">
        <f t="shared" si="2"/>
        <v>3.3649443512229333</v>
      </c>
      <c r="K36" s="6">
        <f t="shared" si="6"/>
        <v>5776777.3178489134</v>
      </c>
      <c r="L36" s="7">
        <f t="shared" si="3"/>
        <v>3.5106811092362329</v>
      </c>
      <c r="M36" s="6">
        <v>5362</v>
      </c>
      <c r="N36" s="16">
        <f t="shared" si="7"/>
        <v>6171464.4731040737</v>
      </c>
    </row>
    <row r="37" spans="1:14">
      <c r="A37" s="9">
        <f t="shared" si="4"/>
        <v>2008</v>
      </c>
      <c r="B37" s="6">
        <v>1589259</v>
      </c>
      <c r="C37" s="6">
        <v>1640899.8</v>
      </c>
      <c r="D37" s="6">
        <v>277632000000</v>
      </c>
      <c r="E37" s="6">
        <v>327428000000</v>
      </c>
      <c r="F37" s="10">
        <v>89.559586047058801</v>
      </c>
      <c r="G37" s="6">
        <f t="shared" si="0"/>
        <v>309996966549.30847</v>
      </c>
      <c r="H37" s="6">
        <f t="shared" si="1"/>
        <v>327428000000</v>
      </c>
      <c r="I37" s="6">
        <f t="shared" si="5"/>
        <v>5689334.2176663885</v>
      </c>
      <c r="J37" s="7">
        <f t="shared" si="2"/>
        <v>3.4672039192560011</v>
      </c>
      <c r="K37" s="6">
        <f t="shared" si="6"/>
        <v>5945952.9983134456</v>
      </c>
      <c r="L37" s="7">
        <f t="shared" si="3"/>
        <v>3.6235929813102818</v>
      </c>
      <c r="M37" s="6">
        <v>5796</v>
      </c>
      <c r="N37" s="16">
        <f t="shared" si="7"/>
        <v>6471669.0371419434</v>
      </c>
    </row>
    <row r="38" spans="1:14">
      <c r="A38" s="9">
        <f t="shared" si="4"/>
        <v>2009</v>
      </c>
      <c r="B38" s="6">
        <v>1548513</v>
      </c>
      <c r="C38" s="6">
        <v>1573394</v>
      </c>
      <c r="D38" s="6">
        <v>248842000000</v>
      </c>
      <c r="E38" s="6">
        <v>288464000000</v>
      </c>
      <c r="F38" s="10">
        <v>91.007424148125097</v>
      </c>
      <c r="G38" s="6">
        <f t="shared" si="0"/>
        <v>273430439691.36066</v>
      </c>
      <c r="H38" s="6">
        <f t="shared" si="1"/>
        <v>288464000000</v>
      </c>
      <c r="I38" s="6">
        <f t="shared" si="5"/>
        <v>5828651.1576857045</v>
      </c>
      <c r="J38" s="7">
        <f t="shared" si="2"/>
        <v>3.7045083162168564</v>
      </c>
      <c r="K38" s="6">
        <f t="shared" si="6"/>
        <v>6095002.4083640417</v>
      </c>
      <c r="L38" s="7">
        <f t="shared" si="3"/>
        <v>3.8737928378804303</v>
      </c>
      <c r="M38" s="6">
        <v>5881</v>
      </c>
      <c r="N38" s="16">
        <f t="shared" si="7"/>
        <v>6462110.1575493366</v>
      </c>
    </row>
    <row r="39" spans="1:14">
      <c r="A39" s="9">
        <f t="shared" si="4"/>
        <v>2010</v>
      </c>
      <c r="B39" s="6">
        <v>1606027</v>
      </c>
      <c r="C39" s="6">
        <v>1606027</v>
      </c>
      <c r="D39" s="6">
        <v>256606000000</v>
      </c>
      <c r="E39" s="6">
        <v>300231000000</v>
      </c>
      <c r="F39" s="10">
        <v>92.469702056956606</v>
      </c>
      <c r="G39" s="6">
        <f t="shared" si="0"/>
        <v>277502786633.77094</v>
      </c>
      <c r="H39" s="6">
        <f t="shared" si="1"/>
        <v>300231000000</v>
      </c>
      <c r="I39" s="6">
        <f t="shared" si="5"/>
        <v>5927222.0626464942</v>
      </c>
      <c r="J39" s="7">
        <f t="shared" si="2"/>
        <v>3.6906117161458023</v>
      </c>
      <c r="K39" s="6">
        <f t="shared" si="6"/>
        <v>6200616.3361131204</v>
      </c>
      <c r="L39" s="7">
        <f t="shared" si="3"/>
        <v>3.8608419012339894</v>
      </c>
      <c r="M39" s="6">
        <v>5912</v>
      </c>
      <c r="N39" s="16">
        <f t="shared" si="7"/>
        <v>6393445.494566978</v>
      </c>
    </row>
    <row r="40" spans="1:14">
      <c r="A40" s="9">
        <f t="shared" si="4"/>
        <v>2011</v>
      </c>
      <c r="B40" s="6">
        <v>1660141</v>
      </c>
      <c r="C40" s="6">
        <v>1626515.2</v>
      </c>
      <c r="D40" s="6">
        <v>258901000000</v>
      </c>
      <c r="E40" s="6">
        <v>297152000000</v>
      </c>
      <c r="F40" s="10">
        <v>94.381375330433698</v>
      </c>
      <c r="G40" s="6">
        <f t="shared" si="0"/>
        <v>274313654673.47266</v>
      </c>
      <c r="H40" s="6">
        <f t="shared" si="1"/>
        <v>297152000000</v>
      </c>
      <c r="I40" s="6">
        <f t="shared" si="5"/>
        <v>6026908.18740087</v>
      </c>
      <c r="J40" s="7">
        <f t="shared" si="2"/>
        <v>3.7054115371321892</v>
      </c>
      <c r="K40" s="6">
        <f t="shared" si="6"/>
        <v>6314828.8460297268</v>
      </c>
      <c r="L40" s="7">
        <f t="shared" si="3"/>
        <v>3.8824284249109549</v>
      </c>
      <c r="M40" s="6">
        <v>6177</v>
      </c>
      <c r="N40" s="16">
        <f t="shared" si="7"/>
        <v>6544723.4460973134</v>
      </c>
    </row>
    <row r="41" spans="1:14">
      <c r="A41" s="9">
        <f t="shared" si="4"/>
        <v>2012</v>
      </c>
      <c r="B41" s="6">
        <v>1711770</v>
      </c>
      <c r="C41" s="6">
        <v>1649780.1</v>
      </c>
      <c r="D41" s="6">
        <v>268984000000</v>
      </c>
      <c r="E41" s="6">
        <v>302815000000</v>
      </c>
      <c r="F41" s="10">
        <v>95.944226205482707</v>
      </c>
      <c r="G41" s="6">
        <f t="shared" si="0"/>
        <v>280354546217.2157</v>
      </c>
      <c r="H41" s="6">
        <f t="shared" si="1"/>
        <v>302815000000</v>
      </c>
      <c r="I41" s="6">
        <f t="shared" si="5"/>
        <v>6120414.5964523172</v>
      </c>
      <c r="J41" s="7">
        <f t="shared" si="2"/>
        <v>3.7098365997094502</v>
      </c>
      <c r="K41" s="6">
        <f t="shared" si="6"/>
        <v>6422535.9806488352</v>
      </c>
      <c r="L41" s="7">
        <f t="shared" si="3"/>
        <v>3.8929648749241399</v>
      </c>
      <c r="M41" s="6">
        <v>6411</v>
      </c>
      <c r="N41" s="16">
        <f t="shared" si="7"/>
        <v>6682007.0926098581</v>
      </c>
    </row>
    <row r="42" spans="1:14">
      <c r="A42" s="9">
        <f t="shared" si="4"/>
        <v>2013</v>
      </c>
      <c r="B42" s="6">
        <v>1780336</v>
      </c>
      <c r="C42" s="6">
        <v>1685847</v>
      </c>
      <c r="D42" s="6">
        <v>284080000000</v>
      </c>
      <c r="E42" s="6">
        <v>314073000000</v>
      </c>
      <c r="F42" s="10">
        <v>97.652484625496996</v>
      </c>
      <c r="G42" s="6">
        <f t="shared" si="0"/>
        <v>290909136710.10364</v>
      </c>
      <c r="H42" s="6">
        <f t="shared" si="1"/>
        <v>314073000000</v>
      </c>
      <c r="I42" s="6">
        <f t="shared" si="5"/>
        <v>6217156.704775963</v>
      </c>
      <c r="J42" s="7">
        <f t="shared" si="2"/>
        <v>3.6878534675898602</v>
      </c>
      <c r="K42" s="6">
        <f t="shared" si="6"/>
        <v>6532674.9012293704</v>
      </c>
      <c r="L42" s="7">
        <f t="shared" si="3"/>
        <v>3.8750105443906655</v>
      </c>
      <c r="M42" s="6">
        <v>6682</v>
      </c>
      <c r="N42" s="16">
        <f t="shared" si="7"/>
        <v>6842631.8343315702</v>
      </c>
    </row>
    <row r="43" spans="1:14">
      <c r="A43" s="9">
        <f t="shared" si="4"/>
        <v>2014</v>
      </c>
      <c r="B43" s="6">
        <v>1863008</v>
      </c>
      <c r="C43" s="6">
        <v>1734108.2</v>
      </c>
      <c r="D43" s="6">
        <v>309788000000</v>
      </c>
      <c r="E43" s="6">
        <v>335949000000</v>
      </c>
      <c r="F43" s="10">
        <v>99.343167515251594</v>
      </c>
      <c r="G43" s="6">
        <f t="shared" si="0"/>
        <v>311836241734.93359</v>
      </c>
      <c r="H43" s="6">
        <f t="shared" si="1"/>
        <v>335949000000</v>
      </c>
      <c r="I43" s="6">
        <f t="shared" si="5"/>
        <v>6321551.1403427878</v>
      </c>
      <c r="J43" s="7">
        <f t="shared" si="2"/>
        <v>3.6454190922704752</v>
      </c>
      <c r="K43" s="6">
        <f t="shared" si="6"/>
        <v>6650767.6541924886</v>
      </c>
      <c r="L43" s="7">
        <f t="shared" si="3"/>
        <v>3.8352668271751953</v>
      </c>
      <c r="M43" s="6">
        <v>6913</v>
      </c>
      <c r="N43" s="16">
        <f t="shared" si="7"/>
        <v>6958707.0484124497</v>
      </c>
    </row>
    <row r="44" spans="1:14">
      <c r="A44" s="9">
        <f t="shared" si="4"/>
        <v>2015</v>
      </c>
      <c r="B44" s="6">
        <v>1919641</v>
      </c>
      <c r="C44" s="6">
        <v>1775086.4</v>
      </c>
      <c r="D44" s="6">
        <v>330807000000</v>
      </c>
      <c r="E44" s="6">
        <v>353830000000</v>
      </c>
      <c r="F44" s="10">
        <v>100</v>
      </c>
      <c r="G44" s="6">
        <f t="shared" si="0"/>
        <v>330807000000</v>
      </c>
      <c r="H44" s="6">
        <f t="shared" si="1"/>
        <v>353830000000</v>
      </c>
      <c r="I44" s="6">
        <f t="shared" si="5"/>
        <v>6443740.8478674367</v>
      </c>
      <c r="J44" s="7">
        <f t="shared" si="2"/>
        <v>3.6300998350657392</v>
      </c>
      <c r="K44" s="6">
        <f t="shared" si="6"/>
        <v>6787193.6245667133</v>
      </c>
      <c r="L44" s="7">
        <f t="shared" si="3"/>
        <v>3.8235849390580166</v>
      </c>
      <c r="M44" s="6">
        <v>7099</v>
      </c>
      <c r="N44" s="16">
        <f t="shared" si="7"/>
        <v>7098999.9999999991</v>
      </c>
    </row>
    <row r="45" spans="1:14">
      <c r="A45" s="9">
        <f t="shared" si="4"/>
        <v>2016</v>
      </c>
      <c r="B45" s="6">
        <v>1994712</v>
      </c>
      <c r="C45" s="6">
        <v>1805660.1</v>
      </c>
      <c r="D45" s="6">
        <v>353218000000</v>
      </c>
      <c r="E45" s="6">
        <v>369569000000</v>
      </c>
      <c r="F45" s="10">
        <v>102.151240588847</v>
      </c>
      <c r="G45" s="6">
        <f t="shared" si="0"/>
        <v>345779452078.98413</v>
      </c>
      <c r="H45" s="6">
        <f t="shared" si="1"/>
        <v>369569000000</v>
      </c>
      <c r="I45" s="6">
        <f t="shared" si="5"/>
        <v>6581235.6224314133</v>
      </c>
      <c r="J45" s="7">
        <f t="shared" si="2"/>
        <v>3.6447809986117612</v>
      </c>
      <c r="K45" s="6">
        <f t="shared" si="6"/>
        <v>6937407.815829712</v>
      </c>
      <c r="L45" s="7">
        <f t="shared" si="3"/>
        <v>3.8420341767698756</v>
      </c>
      <c r="M45" s="6">
        <v>7435</v>
      </c>
      <c r="N45" s="16">
        <f t="shared" si="7"/>
        <v>7278423.5973456819</v>
      </c>
    </row>
    <row r="46" spans="1:14">
      <c r="A46" s="9">
        <f t="shared" si="4"/>
        <v>2017</v>
      </c>
      <c r="B46" s="6">
        <v>2068757</v>
      </c>
      <c r="C46" s="6">
        <v>1837084.1</v>
      </c>
      <c r="D46" s="6">
        <v>372333000000</v>
      </c>
      <c r="E46" s="6">
        <v>379787000000</v>
      </c>
      <c r="F46" s="10">
        <v>104.130959797432</v>
      </c>
      <c r="G46" s="6">
        <f t="shared" si="0"/>
        <v>357562247312.71729</v>
      </c>
      <c r="H46" s="6">
        <f t="shared" si="1"/>
        <v>379787000000</v>
      </c>
      <c r="I46" s="6">
        <f t="shared" si="5"/>
        <v>6729578.0058374545</v>
      </c>
      <c r="J46" s="7">
        <f t="shared" si="2"/>
        <v>3.6631845030053083</v>
      </c>
      <c r="K46" s="6">
        <f t="shared" si="6"/>
        <v>7098854.5813548202</v>
      </c>
      <c r="L46" s="7">
        <f t="shared" si="3"/>
        <v>3.8641968439848888</v>
      </c>
      <c r="M46" s="6">
        <v>7809</v>
      </c>
      <c r="N46" s="16">
        <f t="shared" si="7"/>
        <v>7499210.6239978978</v>
      </c>
    </row>
    <row r="47" spans="1:14">
      <c r="A47" s="9">
        <f t="shared" si="4"/>
        <v>2018</v>
      </c>
      <c r="B47" s="6">
        <v>2141792</v>
      </c>
      <c r="C47" s="6">
        <v>1860095.4</v>
      </c>
      <c r="D47" s="6">
        <v>381249000000</v>
      </c>
      <c r="E47" s="6">
        <v>381249000000</v>
      </c>
      <c r="F47" s="10">
        <v>106.47350207669</v>
      </c>
      <c r="G47" s="6">
        <f t="shared" si="0"/>
        <v>358069371781.71954</v>
      </c>
      <c r="H47" s="6">
        <f t="shared" si="1"/>
        <v>381249000000</v>
      </c>
      <c r="I47" s="6">
        <f t="shared" si="5"/>
        <v>6885252.9129750477</v>
      </c>
      <c r="J47" s="7">
        <f t="shared" si="2"/>
        <v>3.7015590237871927</v>
      </c>
      <c r="K47" s="6">
        <f t="shared" si="6"/>
        <v>7265675.943914175</v>
      </c>
      <c r="L47" s="7">
        <f t="shared" si="3"/>
        <v>3.9060770452494937</v>
      </c>
      <c r="M47" s="6">
        <v>8183</v>
      </c>
      <c r="N47" s="16">
        <f t="shared" si="7"/>
        <v>7685480.2748067826</v>
      </c>
    </row>
    <row r="48" spans="1:14">
      <c r="A48" s="9">
        <f t="shared" si="4"/>
        <v>2019</v>
      </c>
      <c r="B48" s="6">
        <v>2218439</v>
      </c>
      <c r="C48" s="6">
        <v>1886774.1</v>
      </c>
      <c r="D48" s="6">
        <v>399508000000</v>
      </c>
      <c r="E48" s="6">
        <v>387094000000</v>
      </c>
      <c r="F48" s="10">
        <v>108.724406676657</v>
      </c>
      <c r="G48" s="6">
        <f t="shared" si="0"/>
        <v>367450154212.49835</v>
      </c>
      <c r="H48" s="6">
        <f t="shared" si="1"/>
        <v>387094000000</v>
      </c>
      <c r="I48" s="6">
        <f t="shared" si="5"/>
        <v>7036764.6973675163</v>
      </c>
      <c r="J48" s="7">
        <f t="shared" si="2"/>
        <v>3.7295215666610626</v>
      </c>
      <c r="K48" s="6">
        <f t="shared" si="6"/>
        <v>7428954.6655967496</v>
      </c>
      <c r="L48" s="7">
        <f t="shared" si="3"/>
        <v>3.9373842717030878</v>
      </c>
      <c r="M48" s="6">
        <v>8473</v>
      </c>
      <c r="N48" s="16">
        <f t="shared" si="7"/>
        <v>7793098.4026414957</v>
      </c>
    </row>
  </sheetData>
  <phoneticPr fontId="3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CE324-A151-4325-9338-C58E769C1E6E}">
  <dimension ref="A1"/>
  <sheetViews>
    <sheetView workbookViewId="0"/>
  </sheetViews>
  <sheetFormatPr defaultRowHeight="18"/>
  <sheetData/>
  <phoneticPr fontId="3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8C4D1-0917-4279-BF01-C81282EE03D9}">
  <dimension ref="A1:H48"/>
  <sheetViews>
    <sheetView workbookViewId="0"/>
  </sheetViews>
  <sheetFormatPr defaultRowHeight="18"/>
  <cols>
    <col min="2" max="2" width="16.59765625" bestFit="1" customWidth="1"/>
    <col min="3" max="3" width="22.8984375" bestFit="1" customWidth="1"/>
    <col min="4" max="4" width="16" bestFit="1" customWidth="1"/>
    <col min="5" max="5" width="20" bestFit="1" customWidth="1"/>
    <col min="6" max="6" width="24.59765625" customWidth="1"/>
    <col min="7" max="7" width="6.8984375" bestFit="1" customWidth="1"/>
    <col min="8" max="8" width="28.296875" bestFit="1" customWidth="1"/>
  </cols>
  <sheetData>
    <row r="1" spans="1:8" ht="19.8">
      <c r="B1" s="1"/>
      <c r="C1" s="1"/>
      <c r="D1" s="1" t="s">
        <v>26</v>
      </c>
      <c r="E1" s="1" t="s">
        <v>27</v>
      </c>
      <c r="F1" s="26" t="s">
        <v>28</v>
      </c>
      <c r="G1" s="1" t="s">
        <v>25</v>
      </c>
      <c r="H1" s="21" t="s">
        <v>29</v>
      </c>
    </row>
    <row r="2" spans="1:8">
      <c r="B2" s="2" t="s">
        <v>30</v>
      </c>
      <c r="C2" s="2" t="s">
        <v>30</v>
      </c>
      <c r="D2" s="2"/>
      <c r="E2" s="2" t="s">
        <v>2</v>
      </c>
      <c r="F2" s="2" t="s">
        <v>22</v>
      </c>
      <c r="G2" s="2"/>
      <c r="H2" s="2"/>
    </row>
    <row r="3" spans="1:8">
      <c r="B3" s="4" t="s">
        <v>31</v>
      </c>
      <c r="C3" s="4" t="s">
        <v>32</v>
      </c>
      <c r="D3" s="4" t="s">
        <v>33</v>
      </c>
      <c r="E3" s="11" t="s">
        <v>34</v>
      </c>
      <c r="F3" s="11" t="s">
        <v>35</v>
      </c>
      <c r="G3" s="4"/>
      <c r="H3" s="4"/>
    </row>
    <row r="4" spans="1:8">
      <c r="A4" s="18">
        <v>1975</v>
      </c>
      <c r="B4" s="22">
        <v>56225800</v>
      </c>
      <c r="C4" s="18">
        <v>62.4532270101761</v>
      </c>
      <c r="D4" s="22">
        <f t="shared" ref="D4:D48" si="0">B4*C4/100000</f>
        <v>35114.826512287596</v>
      </c>
      <c r="E4" s="23">
        <v>1814.0795925120067</v>
      </c>
      <c r="F4" s="24">
        <v>24933</v>
      </c>
      <c r="G4" s="22">
        <f t="shared" ref="G4:G48" si="1">F4*E4/1000</f>
        <v>45230.446480101862</v>
      </c>
      <c r="H4" s="25">
        <f t="shared" ref="H4:H48" si="2">E4/52</f>
        <v>34.886146009846286</v>
      </c>
    </row>
    <row r="5" spans="1:8">
      <c r="A5" s="18">
        <f>A4+1</f>
        <v>1976</v>
      </c>
      <c r="B5" s="22">
        <v>56211968</v>
      </c>
      <c r="C5" s="18">
        <v>62.604709431927098</v>
      </c>
      <c r="D5" s="22">
        <f t="shared" si="0"/>
        <v>35191.339232367842</v>
      </c>
      <c r="E5" s="23">
        <v>1807.0241265230372</v>
      </c>
      <c r="F5" s="24">
        <v>24786</v>
      </c>
      <c r="G5" s="22">
        <f t="shared" si="1"/>
        <v>44788.9</v>
      </c>
      <c r="H5" s="25">
        <f t="shared" si="2"/>
        <v>34.750463971596872</v>
      </c>
    </row>
    <row r="6" spans="1:8">
      <c r="A6" s="18">
        <f t="shared" ref="A6:A48" si="3">A5+1</f>
        <v>1977</v>
      </c>
      <c r="B6" s="22">
        <v>56193492</v>
      </c>
      <c r="C6" s="18">
        <v>62.846821453325198</v>
      </c>
      <c r="D6" s="22">
        <f t="shared" si="0"/>
        <v>35315.823585628583</v>
      </c>
      <c r="E6" s="23">
        <v>1816.9293401588136</v>
      </c>
      <c r="F6" s="24">
        <v>24809</v>
      </c>
      <c r="G6" s="22">
        <f t="shared" si="1"/>
        <v>45076.200000000004</v>
      </c>
      <c r="H6" s="25">
        <f t="shared" si="2"/>
        <v>34.940948849207956</v>
      </c>
    </row>
    <row r="7" spans="1:8">
      <c r="A7" s="18">
        <f t="shared" si="3"/>
        <v>1978</v>
      </c>
      <c r="B7" s="22">
        <v>56196504</v>
      </c>
      <c r="C7" s="18">
        <v>63.178502233385998</v>
      </c>
      <c r="D7" s="22">
        <f t="shared" si="0"/>
        <v>35504.109534724848</v>
      </c>
      <c r="E7" s="23">
        <v>1818.0374703034311</v>
      </c>
      <c r="F7" s="24">
        <v>24940</v>
      </c>
      <c r="G7" s="22">
        <f t="shared" si="1"/>
        <v>45341.854509367571</v>
      </c>
      <c r="H7" s="25">
        <f t="shared" si="2"/>
        <v>34.962259044296751</v>
      </c>
    </row>
    <row r="8" spans="1:8">
      <c r="A8" s="18">
        <f>A7+1</f>
        <v>1979</v>
      </c>
      <c r="B8" s="22">
        <v>56246951</v>
      </c>
      <c r="C8" s="18">
        <v>63.582122990548697</v>
      </c>
      <c r="D8" s="22">
        <f t="shared" si="0"/>
        <v>35763.005563253661</v>
      </c>
      <c r="E8" s="23">
        <v>1815.4929996725575</v>
      </c>
      <c r="F8" s="24">
        <v>25195</v>
      </c>
      <c r="G8" s="22">
        <f t="shared" si="1"/>
        <v>45741.34612675009</v>
      </c>
      <c r="H8" s="25">
        <f t="shared" si="2"/>
        <v>34.913326916779951</v>
      </c>
    </row>
    <row r="9" spans="1:8">
      <c r="A9" s="18">
        <f t="shared" si="3"/>
        <v>1980</v>
      </c>
      <c r="B9" s="22">
        <v>56314216</v>
      </c>
      <c r="C9" s="18">
        <v>64.030455101357006</v>
      </c>
      <c r="D9" s="22">
        <f t="shared" si="0"/>
        <v>36058.2487915612</v>
      </c>
      <c r="E9" s="23">
        <v>1785.3963824804425</v>
      </c>
      <c r="F9" s="24">
        <v>25086</v>
      </c>
      <c r="G9" s="22">
        <f t="shared" si="1"/>
        <v>44788.453650904383</v>
      </c>
      <c r="H9" s="25">
        <f t="shared" si="2"/>
        <v>34.334545816931588</v>
      </c>
    </row>
    <row r="10" spans="1:8">
      <c r="A10" s="18">
        <f t="shared" si="3"/>
        <v>1981</v>
      </c>
      <c r="B10" s="22">
        <v>56333829</v>
      </c>
      <c r="C10" s="18">
        <v>64.397455849696698</v>
      </c>
      <c r="D10" s="22">
        <f t="shared" si="0"/>
        <v>36277.552658718632</v>
      </c>
      <c r="E10" s="23">
        <v>1749.1199345067541</v>
      </c>
      <c r="F10" s="24">
        <v>24430</v>
      </c>
      <c r="G10" s="22">
        <f t="shared" si="1"/>
        <v>42731</v>
      </c>
      <c r="H10" s="25">
        <f t="shared" si="2"/>
        <v>33.636921817437582</v>
      </c>
    </row>
    <row r="11" spans="1:8">
      <c r="A11" s="18">
        <f t="shared" si="3"/>
        <v>1982</v>
      </c>
      <c r="B11" s="22">
        <v>56313641</v>
      </c>
      <c r="C11" s="18">
        <v>64.790128313279197</v>
      </c>
      <c r="D11" s="22">
        <f t="shared" si="0"/>
        <v>36485.680261779402</v>
      </c>
      <c r="E11" s="23">
        <v>1745.4192457438703</v>
      </c>
      <c r="F11" s="24">
        <v>23951</v>
      </c>
      <c r="G11" s="22">
        <f t="shared" si="1"/>
        <v>41804.53635481144</v>
      </c>
      <c r="H11" s="25">
        <f t="shared" si="2"/>
        <v>33.565754725843661</v>
      </c>
    </row>
    <row r="12" spans="1:8">
      <c r="A12" s="18">
        <f t="shared" si="3"/>
        <v>1983</v>
      </c>
      <c r="B12" s="22">
        <v>56332848</v>
      </c>
      <c r="C12" s="18">
        <v>65.167533163489495</v>
      </c>
      <c r="D12" s="22">
        <f t="shared" si="0"/>
        <v>36710.727402338125</v>
      </c>
      <c r="E12" s="23">
        <v>1739.5484800370132</v>
      </c>
      <c r="F12" s="24">
        <v>23775</v>
      </c>
      <c r="G12" s="22">
        <f t="shared" si="1"/>
        <v>41357.765112879992</v>
      </c>
      <c r="H12" s="25">
        <f t="shared" si="2"/>
        <v>33.452855385327176</v>
      </c>
    </row>
    <row r="13" spans="1:8">
      <c r="A13" s="18">
        <f t="shared" si="3"/>
        <v>1984</v>
      </c>
      <c r="B13" s="22">
        <v>56422072</v>
      </c>
      <c r="C13" s="18">
        <v>65.483643386304607</v>
      </c>
      <c r="D13" s="22">
        <f t="shared" si="0"/>
        <v>36947.228419644023</v>
      </c>
      <c r="E13" s="23">
        <v>1745.752522133004</v>
      </c>
      <c r="F13" s="24">
        <v>24285</v>
      </c>
      <c r="G13" s="22">
        <f t="shared" si="1"/>
        <v>42395.6</v>
      </c>
      <c r="H13" s="25">
        <f t="shared" si="2"/>
        <v>33.572163887173154</v>
      </c>
    </row>
    <row r="14" spans="1:8">
      <c r="A14" s="18">
        <f t="shared" si="3"/>
        <v>1985</v>
      </c>
      <c r="B14" s="22">
        <v>56550268</v>
      </c>
      <c r="C14" s="18">
        <v>65.711074783749197</v>
      </c>
      <c r="D14" s="22">
        <f t="shared" si="0"/>
        <v>37159.788895890597</v>
      </c>
      <c r="E14" s="23">
        <v>1748.0817322354376</v>
      </c>
      <c r="F14" s="24">
        <v>24592</v>
      </c>
      <c r="G14" s="22">
        <f t="shared" si="1"/>
        <v>42988.825959133879</v>
      </c>
      <c r="H14" s="25">
        <f t="shared" si="2"/>
        <v>33.616956389143027</v>
      </c>
    </row>
    <row r="15" spans="1:8">
      <c r="A15" s="18">
        <f t="shared" si="3"/>
        <v>1986</v>
      </c>
      <c r="B15" s="22">
        <v>56681396</v>
      </c>
      <c r="C15" s="18">
        <v>65.691951044701597</v>
      </c>
      <c r="D15" s="22">
        <f t="shared" si="0"/>
        <v>37235.114911773446</v>
      </c>
      <c r="E15" s="23">
        <v>1742.7367782997426</v>
      </c>
      <c r="F15" s="24">
        <v>24746</v>
      </c>
      <c r="G15" s="22">
        <f t="shared" si="1"/>
        <v>43125.764315805427</v>
      </c>
      <c r="H15" s="25">
        <f t="shared" si="2"/>
        <v>33.514168813456585</v>
      </c>
    </row>
    <row r="16" spans="1:8">
      <c r="A16" s="18">
        <f t="shared" si="3"/>
        <v>1987</v>
      </c>
      <c r="B16" s="22">
        <v>56802050</v>
      </c>
      <c r="C16" s="18">
        <v>65.634707872301803</v>
      </c>
      <c r="D16" s="22">
        <f t="shared" si="0"/>
        <v>37281.85958297881</v>
      </c>
      <c r="E16" s="23">
        <v>1747.5667376553911</v>
      </c>
      <c r="F16" s="24">
        <v>25239</v>
      </c>
      <c r="G16" s="22">
        <f t="shared" si="1"/>
        <v>44106.836891684412</v>
      </c>
      <c r="H16" s="25">
        <f t="shared" si="2"/>
        <v>33.607052647219056</v>
      </c>
    </row>
    <row r="17" spans="1:8">
      <c r="A17" s="18">
        <f t="shared" si="3"/>
        <v>1988</v>
      </c>
      <c r="B17" s="22">
        <v>56928327</v>
      </c>
      <c r="C17" s="18">
        <v>65.539040817892399</v>
      </c>
      <c r="D17" s="22">
        <f t="shared" si="0"/>
        <v>37310.279469473258</v>
      </c>
      <c r="E17" s="23">
        <v>1754.7257383966244</v>
      </c>
      <c r="F17" s="24">
        <v>26070</v>
      </c>
      <c r="G17" s="22">
        <f t="shared" si="1"/>
        <v>45745.7</v>
      </c>
      <c r="H17" s="25">
        <f t="shared" si="2"/>
        <v>33.744725738396625</v>
      </c>
    </row>
    <row r="18" spans="1:8">
      <c r="A18" s="18">
        <f t="shared" si="3"/>
        <v>1989</v>
      </c>
      <c r="B18" s="22">
        <v>57076711</v>
      </c>
      <c r="C18" s="18">
        <v>65.417084479339906</v>
      </c>
      <c r="D18" s="22">
        <f t="shared" si="0"/>
        <v>37337.920252898693</v>
      </c>
      <c r="E18" s="23">
        <v>1758.5569419131734</v>
      </c>
      <c r="F18" s="24">
        <v>26749</v>
      </c>
      <c r="G18" s="22">
        <f t="shared" si="1"/>
        <v>47039.639639235473</v>
      </c>
      <c r="H18" s="25">
        <f t="shared" si="2"/>
        <v>33.818402729099489</v>
      </c>
    </row>
    <row r="19" spans="1:8">
      <c r="A19" s="18">
        <f t="shared" si="3"/>
        <v>1990</v>
      </c>
      <c r="B19" s="22">
        <v>57247586</v>
      </c>
      <c r="C19" s="18">
        <v>65.285157235683101</v>
      </c>
      <c r="D19" s="22">
        <f t="shared" si="0"/>
        <v>37374.176533732905</v>
      </c>
      <c r="E19" s="23">
        <v>1745.9440852211937</v>
      </c>
      <c r="F19" s="24">
        <v>26871</v>
      </c>
      <c r="G19" s="22">
        <f t="shared" si="1"/>
        <v>46915.263513978694</v>
      </c>
      <c r="H19" s="25">
        <f t="shared" si="2"/>
        <v>33.575847792715265</v>
      </c>
    </row>
    <row r="20" spans="1:8">
      <c r="A20" s="18">
        <f t="shared" si="3"/>
        <v>1991</v>
      </c>
      <c r="B20" s="22">
        <v>57424897</v>
      </c>
      <c r="C20" s="18">
        <v>65.133158849193606</v>
      </c>
      <c r="D20" s="22">
        <f t="shared" si="0"/>
        <v>37402.649381995812</v>
      </c>
      <c r="E20" s="23">
        <v>1720.5465838509315</v>
      </c>
      <c r="F20" s="24">
        <v>26162</v>
      </c>
      <c r="G20" s="22">
        <f t="shared" si="1"/>
        <v>45012.939726708071</v>
      </c>
      <c r="H20" s="25">
        <f t="shared" si="2"/>
        <v>33.087434304825607</v>
      </c>
    </row>
    <row r="21" spans="1:8">
      <c r="A21" s="18">
        <f t="shared" si="3"/>
        <v>1992</v>
      </c>
      <c r="B21" s="22">
        <v>57580402</v>
      </c>
      <c r="C21" s="18">
        <v>64.972824844296895</v>
      </c>
      <c r="D21" s="22">
        <f t="shared" si="0"/>
        <v>37411.61373610203</v>
      </c>
      <c r="E21" s="23">
        <v>1714.3304620203603</v>
      </c>
      <c r="F21" s="24">
        <v>25540</v>
      </c>
      <c r="G21" s="22">
        <f t="shared" si="1"/>
        <v>43784</v>
      </c>
      <c r="H21" s="25">
        <f t="shared" si="2"/>
        <v>32.967893500391547</v>
      </c>
    </row>
    <row r="22" spans="1:8">
      <c r="A22" s="18">
        <f t="shared" si="3"/>
        <v>1993</v>
      </c>
      <c r="B22" s="22">
        <v>57718614</v>
      </c>
      <c r="C22" s="18">
        <v>64.819742217166294</v>
      </c>
      <c r="D22" s="22">
        <f t="shared" si="0"/>
        <v>37413.056806121254</v>
      </c>
      <c r="E22" s="23">
        <v>1710.3160723636761</v>
      </c>
      <c r="F22" s="24">
        <v>25303</v>
      </c>
      <c r="G22" s="22">
        <f t="shared" si="1"/>
        <v>43276.127579018095</v>
      </c>
      <c r="H22" s="25">
        <f t="shared" si="2"/>
        <v>32.890693699301465</v>
      </c>
    </row>
    <row r="23" spans="1:8">
      <c r="A23" s="18">
        <f t="shared" si="3"/>
        <v>1994</v>
      </c>
      <c r="B23" s="22">
        <v>57865745</v>
      </c>
      <c r="C23" s="18">
        <v>64.705225515031302</v>
      </c>
      <c r="D23" s="22">
        <f t="shared" si="0"/>
        <v>37442.160798202945</v>
      </c>
      <c r="E23" s="23">
        <v>1720.5904840322296</v>
      </c>
      <c r="F23" s="24">
        <v>25504</v>
      </c>
      <c r="G23" s="22">
        <f t="shared" si="1"/>
        <v>43881.939704757984</v>
      </c>
      <c r="H23" s="25">
        <f t="shared" si="2"/>
        <v>33.088278539081337</v>
      </c>
    </row>
    <row r="24" spans="1:8">
      <c r="A24" s="18">
        <f t="shared" si="3"/>
        <v>1995</v>
      </c>
      <c r="B24" s="22">
        <v>58019030</v>
      </c>
      <c r="C24" s="18">
        <v>64.648971449560406</v>
      </c>
      <c r="D24" s="22">
        <f t="shared" si="0"/>
        <v>37508.706140011891</v>
      </c>
      <c r="E24" s="23">
        <v>1722.6252493367158</v>
      </c>
      <c r="F24" s="24">
        <v>25818</v>
      </c>
      <c r="G24" s="22">
        <f t="shared" si="1"/>
        <v>44474.738687375328</v>
      </c>
      <c r="H24" s="25">
        <f t="shared" si="2"/>
        <v>33.127408641090689</v>
      </c>
    </row>
    <row r="25" spans="1:8">
      <c r="A25" s="18">
        <f t="shared" si="3"/>
        <v>1996</v>
      </c>
      <c r="B25" s="22">
        <v>58166950</v>
      </c>
      <c r="C25" s="18">
        <v>64.642756250490706</v>
      </c>
      <c r="D25" s="22">
        <f t="shared" si="0"/>
        <v>37600.7197068448</v>
      </c>
      <c r="E25" s="23">
        <v>1722.0924989687157</v>
      </c>
      <c r="F25" s="24">
        <v>26060</v>
      </c>
      <c r="G25" s="22">
        <f t="shared" si="1"/>
        <v>44877.73052312473</v>
      </c>
      <c r="H25" s="25">
        <f t="shared" si="2"/>
        <v>33.117163441706069</v>
      </c>
    </row>
    <row r="26" spans="1:8">
      <c r="A26" s="18">
        <f t="shared" si="3"/>
        <v>1997</v>
      </c>
      <c r="B26" s="22">
        <v>58316954</v>
      </c>
      <c r="C26" s="18">
        <v>64.695901867403805</v>
      </c>
      <c r="D26" s="22">
        <f t="shared" si="0"/>
        <v>37728.679331899017</v>
      </c>
      <c r="E26" s="23">
        <v>1721.1954421646892</v>
      </c>
      <c r="F26" s="24">
        <v>26526</v>
      </c>
      <c r="G26" s="22">
        <f t="shared" si="1"/>
        <v>45656.430298860541</v>
      </c>
      <c r="H26" s="25">
        <f t="shared" si="2"/>
        <v>33.099912349320945</v>
      </c>
    </row>
    <row r="27" spans="1:8">
      <c r="A27" s="18">
        <f t="shared" si="3"/>
        <v>1998</v>
      </c>
      <c r="B27" s="22">
        <v>58487141</v>
      </c>
      <c r="C27" s="18">
        <v>64.796477263859302</v>
      </c>
      <c r="D27" s="22">
        <f t="shared" si="0"/>
        <v>37897.607020346331</v>
      </c>
      <c r="E27" s="23">
        <v>1716.999440194066</v>
      </c>
      <c r="F27" s="24">
        <v>26795</v>
      </c>
      <c r="G27" s="22">
        <f t="shared" si="1"/>
        <v>46007</v>
      </c>
      <c r="H27" s="25">
        <f t="shared" si="2"/>
        <v>33.019220003732038</v>
      </c>
    </row>
    <row r="28" spans="1:8">
      <c r="A28" s="18">
        <f t="shared" si="3"/>
        <v>1999</v>
      </c>
      <c r="B28" s="22">
        <v>58682466</v>
      </c>
      <c r="C28" s="18">
        <v>64.926350215395004</v>
      </c>
      <c r="D28" s="22">
        <f t="shared" si="0"/>
        <v>38100.383390190102</v>
      </c>
      <c r="E28" s="23">
        <v>1708.6103928370956</v>
      </c>
      <c r="F28" s="24">
        <v>27168</v>
      </c>
      <c r="G28" s="22">
        <f t="shared" si="1"/>
        <v>46419.52715259821</v>
      </c>
      <c r="H28" s="25">
        <f t="shared" si="2"/>
        <v>32.857892169944144</v>
      </c>
    </row>
    <row r="29" spans="1:8">
      <c r="A29" s="18">
        <f t="shared" si="3"/>
        <v>2000</v>
      </c>
      <c r="B29" s="22">
        <v>58892514</v>
      </c>
      <c r="C29" s="18">
        <v>65.074463146664101</v>
      </c>
      <c r="D29" s="22">
        <f t="shared" si="0"/>
        <v>38323.987319073996</v>
      </c>
      <c r="E29" s="23">
        <v>1692.9539541906961</v>
      </c>
      <c r="F29" s="24">
        <v>27484</v>
      </c>
      <c r="G29" s="22">
        <f t="shared" si="1"/>
        <v>46529.146476977097</v>
      </c>
      <c r="H29" s="25">
        <f t="shared" si="2"/>
        <v>32.556806811359543</v>
      </c>
    </row>
    <row r="30" spans="1:8">
      <c r="A30" s="18">
        <f t="shared" si="3"/>
        <v>2001</v>
      </c>
      <c r="B30" s="22">
        <v>59119673</v>
      </c>
      <c r="C30" s="18">
        <v>65.225588847682999</v>
      </c>
      <c r="D30" s="22">
        <f t="shared" si="0"/>
        <v>38561.154839074661</v>
      </c>
      <c r="E30" s="23">
        <v>1695.9764722863742</v>
      </c>
      <c r="F30" s="24">
        <v>27712</v>
      </c>
      <c r="G30" s="22">
        <f t="shared" si="1"/>
        <v>46998.9</v>
      </c>
      <c r="H30" s="25">
        <f t="shared" si="2"/>
        <v>32.614932159353351</v>
      </c>
    </row>
    <row r="31" spans="1:8">
      <c r="A31" s="18">
        <f t="shared" si="3"/>
        <v>2002</v>
      </c>
      <c r="B31" s="22">
        <v>59370479</v>
      </c>
      <c r="C31" s="18">
        <v>65.414054011194395</v>
      </c>
      <c r="D31" s="22">
        <f t="shared" si="0"/>
        <v>38836.637199764824</v>
      </c>
      <c r="E31" s="23">
        <v>1678.5613956609259</v>
      </c>
      <c r="F31" s="24">
        <v>27944</v>
      </c>
      <c r="G31" s="22">
        <f t="shared" si="1"/>
        <v>46905.719640348914</v>
      </c>
      <c r="H31" s="25">
        <f t="shared" si="2"/>
        <v>32.280026839633187</v>
      </c>
    </row>
    <row r="32" spans="1:8">
      <c r="A32" s="18">
        <f t="shared" si="3"/>
        <v>2003</v>
      </c>
      <c r="B32" s="22">
        <v>59647577</v>
      </c>
      <c r="C32" s="18">
        <v>65.619174502050299</v>
      </c>
      <c r="D32" s="22">
        <f t="shared" si="0"/>
        <v>39140.247637874818</v>
      </c>
      <c r="E32" s="23">
        <v>1669.3803428267709</v>
      </c>
      <c r="F32" s="24">
        <v>28221</v>
      </c>
      <c r="G32" s="22">
        <f t="shared" si="1"/>
        <v>47111.582654914295</v>
      </c>
      <c r="H32" s="25">
        <f t="shared" si="2"/>
        <v>32.103468131284053</v>
      </c>
    </row>
    <row r="33" spans="1:8">
      <c r="A33" s="18">
        <f t="shared" si="3"/>
        <v>2004</v>
      </c>
      <c r="B33" s="22">
        <v>59987905</v>
      </c>
      <c r="C33" s="18">
        <v>65.817028657426206</v>
      </c>
      <c r="D33" s="22">
        <f t="shared" si="0"/>
        <v>39482.256624839603</v>
      </c>
      <c r="E33" s="23">
        <v>1666.7157378198388</v>
      </c>
      <c r="F33" s="24">
        <v>28530</v>
      </c>
      <c r="G33" s="22">
        <f t="shared" si="1"/>
        <v>47551.4</v>
      </c>
      <c r="H33" s="25">
        <f t="shared" si="2"/>
        <v>32.052225727304588</v>
      </c>
    </row>
    <row r="34" spans="1:8">
      <c r="A34" s="18">
        <f t="shared" si="3"/>
        <v>2005</v>
      </c>
      <c r="B34" s="22">
        <v>60401206</v>
      </c>
      <c r="C34" s="18">
        <v>65.986656306166907</v>
      </c>
      <c r="D34" s="22">
        <f t="shared" si="0"/>
        <v>39856.736207999864</v>
      </c>
      <c r="E34" s="23">
        <v>1669.7371727657953</v>
      </c>
      <c r="F34" s="24">
        <v>28850</v>
      </c>
      <c r="G34" s="22">
        <f t="shared" si="1"/>
        <v>48171.917434293195</v>
      </c>
      <c r="H34" s="25">
        <f t="shared" si="2"/>
        <v>32.110330245496066</v>
      </c>
    </row>
    <row r="35" spans="1:8">
      <c r="A35" s="18">
        <f t="shared" si="3"/>
        <v>2006</v>
      </c>
      <c r="B35" s="22">
        <v>60846820</v>
      </c>
      <c r="C35" s="18">
        <v>66.062405777339094</v>
      </c>
      <c r="D35" s="22">
        <f t="shared" si="0"/>
        <v>40196.873131007116</v>
      </c>
      <c r="E35" s="23">
        <v>1663.9857229882195</v>
      </c>
      <c r="F35" s="24">
        <v>29138</v>
      </c>
      <c r="G35" s="22">
        <f t="shared" si="1"/>
        <v>48485.215996430743</v>
      </c>
      <c r="H35" s="25">
        <f t="shared" si="2"/>
        <v>31.999725442081147</v>
      </c>
    </row>
    <row r="36" spans="1:8">
      <c r="A36" s="18">
        <f t="shared" si="3"/>
        <v>2007</v>
      </c>
      <c r="B36" s="22">
        <v>61322463</v>
      </c>
      <c r="C36" s="18">
        <v>66.108233511775595</v>
      </c>
      <c r="D36" s="22">
        <f t="shared" si="0"/>
        <v>40539.197035212186</v>
      </c>
      <c r="E36" s="23">
        <v>1665.8213629246375</v>
      </c>
      <c r="F36" s="24">
        <v>29378</v>
      </c>
      <c r="G36" s="22">
        <f t="shared" si="1"/>
        <v>48938.5</v>
      </c>
      <c r="H36" s="25">
        <f t="shared" si="2"/>
        <v>32.035026210089185</v>
      </c>
    </row>
    <row r="37" spans="1:8">
      <c r="A37" s="18">
        <f t="shared" si="3"/>
        <v>2008</v>
      </c>
      <c r="B37" s="22">
        <v>61806995</v>
      </c>
      <c r="C37" s="18">
        <v>66.108442955684794</v>
      </c>
      <c r="D37" s="22">
        <f t="shared" si="0"/>
        <v>40859.642032197953</v>
      </c>
      <c r="E37" s="23">
        <v>1660.468805373205</v>
      </c>
      <c r="F37" s="24">
        <v>29628</v>
      </c>
      <c r="G37" s="22">
        <f t="shared" si="1"/>
        <v>49196.369765597316</v>
      </c>
      <c r="H37" s="25">
        <f t="shared" si="2"/>
        <v>31.932092411023174</v>
      </c>
    </row>
    <row r="38" spans="1:8">
      <c r="A38" s="18">
        <f t="shared" si="3"/>
        <v>2009</v>
      </c>
      <c r="B38" s="22">
        <v>62276270</v>
      </c>
      <c r="C38" s="18">
        <v>66.052155279053096</v>
      </c>
      <c r="D38" s="22">
        <f t="shared" si="0"/>
        <v>41134.818562402361</v>
      </c>
      <c r="E38" s="23">
        <v>1638.3317327479765</v>
      </c>
      <c r="F38" s="24">
        <v>29156</v>
      </c>
      <c r="G38" s="22">
        <f t="shared" si="1"/>
        <v>47767.199999999997</v>
      </c>
      <c r="H38" s="25">
        <f t="shared" si="2"/>
        <v>31.506379475922625</v>
      </c>
    </row>
    <row r="39" spans="1:8">
      <c r="A39" s="18">
        <f t="shared" si="3"/>
        <v>2010</v>
      </c>
      <c r="B39" s="22">
        <v>62766365</v>
      </c>
      <c r="C39" s="18">
        <v>65.934770871037003</v>
      </c>
      <c r="D39" s="22">
        <f t="shared" si="0"/>
        <v>41384.858946828768</v>
      </c>
      <c r="E39" s="23">
        <v>1643.2078279761192</v>
      </c>
      <c r="F39" s="24">
        <v>29228</v>
      </c>
      <c r="G39" s="22">
        <f t="shared" si="1"/>
        <v>48027.678396086012</v>
      </c>
      <c r="H39" s="25">
        <f t="shared" si="2"/>
        <v>31.600150538002293</v>
      </c>
    </row>
    <row r="40" spans="1:8">
      <c r="A40" s="18">
        <f t="shared" si="3"/>
        <v>2011</v>
      </c>
      <c r="B40" s="22">
        <v>63258810</v>
      </c>
      <c r="C40" s="18">
        <v>65.641026786466696</v>
      </c>
      <c r="D40" s="22">
        <f t="shared" si="0"/>
        <v>41523.732416900071</v>
      </c>
      <c r="E40" s="23">
        <v>1639.8158470270866</v>
      </c>
      <c r="F40" s="24">
        <v>29378</v>
      </c>
      <c r="G40" s="22">
        <f t="shared" si="1"/>
        <v>48174.509953961751</v>
      </c>
      <c r="H40" s="25">
        <f t="shared" si="2"/>
        <v>31.534920135136282</v>
      </c>
    </row>
    <row r="41" spans="1:8">
      <c r="A41" s="18">
        <f t="shared" si="3"/>
        <v>2012</v>
      </c>
      <c r="B41" s="22">
        <v>63700215</v>
      </c>
      <c r="C41" s="18">
        <v>65.341345424257696</v>
      </c>
      <c r="D41" s="22">
        <f t="shared" si="0"/>
        <v>41622.577519144819</v>
      </c>
      <c r="E41" s="23">
        <v>1655.0190254907902</v>
      </c>
      <c r="F41" s="24">
        <v>29697</v>
      </c>
      <c r="G41" s="22">
        <f t="shared" si="1"/>
        <v>49149.1</v>
      </c>
      <c r="H41" s="25">
        <f t="shared" si="2"/>
        <v>31.827288951745967</v>
      </c>
    </row>
    <row r="42" spans="1:8">
      <c r="A42" s="18">
        <f t="shared" si="3"/>
        <v>2013</v>
      </c>
      <c r="B42" s="22">
        <v>64128273</v>
      </c>
      <c r="C42" s="18">
        <v>65.036149349829401</v>
      </c>
      <c r="D42" s="22">
        <f t="shared" si="0"/>
        <v>41706.559403746323</v>
      </c>
      <c r="E42" s="23">
        <v>1665.9748862057199</v>
      </c>
      <c r="F42" s="24">
        <v>30043</v>
      </c>
      <c r="G42" s="22">
        <f t="shared" si="1"/>
        <v>50050.883506278449</v>
      </c>
      <c r="H42" s="25">
        <f t="shared" si="2"/>
        <v>32.037978580879226</v>
      </c>
    </row>
    <row r="43" spans="1:8">
      <c r="A43" s="18">
        <f t="shared" si="3"/>
        <v>2014</v>
      </c>
      <c r="B43" s="22">
        <v>64602298</v>
      </c>
      <c r="C43" s="18">
        <v>64.740067823499601</v>
      </c>
      <c r="D43" s="22">
        <f t="shared" si="0"/>
        <v>41823.571540739329</v>
      </c>
      <c r="E43" s="23">
        <v>1672.4340318988084</v>
      </c>
      <c r="F43" s="24">
        <v>30754</v>
      </c>
      <c r="G43" s="22">
        <f t="shared" si="1"/>
        <v>51434.03621701595</v>
      </c>
      <c r="H43" s="25">
        <f t="shared" si="2"/>
        <v>32.162192921130931</v>
      </c>
    </row>
    <row r="44" spans="1:8">
      <c r="A44" s="18">
        <f t="shared" si="3"/>
        <v>2015</v>
      </c>
      <c r="B44" s="22">
        <v>65116219</v>
      </c>
      <c r="C44" s="18">
        <v>64.4699481838379</v>
      </c>
      <c r="D44" s="22">
        <f t="shared" si="0"/>
        <v>41980.392648574409</v>
      </c>
      <c r="E44" s="23">
        <v>1669.4651547479202</v>
      </c>
      <c r="F44" s="24">
        <v>31285</v>
      </c>
      <c r="G44" s="22">
        <f t="shared" si="1"/>
        <v>52229.217366288685</v>
      </c>
      <c r="H44" s="25">
        <f t="shared" si="2"/>
        <v>32.105099129767694</v>
      </c>
    </row>
    <row r="45" spans="1:8">
      <c r="A45" s="18">
        <f t="shared" si="3"/>
        <v>2016</v>
      </c>
      <c r="B45" s="22">
        <v>65611593</v>
      </c>
      <c r="C45" s="18">
        <v>64.251926123078604</v>
      </c>
      <c r="D45" s="22">
        <f t="shared" si="0"/>
        <v>42156.712262535017</v>
      </c>
      <c r="E45" s="23">
        <v>1667.6988989871943</v>
      </c>
      <c r="F45" s="24">
        <v>31744</v>
      </c>
      <c r="G45" s="22">
        <f t="shared" si="1"/>
        <v>52939.433849449495</v>
      </c>
      <c r="H45" s="25">
        <f t="shared" si="2"/>
        <v>32.071132672830657</v>
      </c>
    </row>
    <row r="46" spans="1:8">
      <c r="A46" s="18">
        <f t="shared" si="3"/>
        <v>2017</v>
      </c>
      <c r="B46" s="22">
        <v>66058859</v>
      </c>
      <c r="C46" s="18">
        <v>64.073855589979701</v>
      </c>
      <c r="D46" s="22">
        <f t="shared" si="0"/>
        <v>42326.457920048306</v>
      </c>
      <c r="E46" s="23">
        <v>1668.9490594877873</v>
      </c>
      <c r="F46" s="24">
        <v>32057</v>
      </c>
      <c r="G46" s="22">
        <f t="shared" si="1"/>
        <v>53501.5</v>
      </c>
      <c r="H46" s="25">
        <f t="shared" si="2"/>
        <v>32.095174220918985</v>
      </c>
    </row>
    <row r="47" spans="1:8">
      <c r="A47" s="18">
        <f t="shared" si="3"/>
        <v>2018</v>
      </c>
      <c r="B47" s="22">
        <v>66460344</v>
      </c>
      <c r="C47" s="18">
        <v>63.926052256896</v>
      </c>
      <c r="D47" s="22">
        <f t="shared" si="0"/>
        <v>42485.474235552843</v>
      </c>
      <c r="E47" s="23">
        <v>1663.1888838367101</v>
      </c>
      <c r="F47" s="24">
        <v>32439</v>
      </c>
      <c r="G47" s="22">
        <f t="shared" si="1"/>
        <v>53952.184202779041</v>
      </c>
      <c r="H47" s="25">
        <f t="shared" si="2"/>
        <v>31.984401612244426</v>
      </c>
    </row>
    <row r="48" spans="1:8">
      <c r="A48" s="18">
        <f t="shared" si="3"/>
        <v>2019</v>
      </c>
      <c r="B48" s="22">
        <v>66834405</v>
      </c>
      <c r="C48" s="18">
        <v>63.795603837644599</v>
      </c>
      <c r="D48" s="22">
        <f t="shared" si="0"/>
        <v>42637.412241046935</v>
      </c>
      <c r="E48" s="23">
        <v>1667.9477114219292</v>
      </c>
      <c r="F48" s="24">
        <v>32799</v>
      </c>
      <c r="G48" s="22">
        <f t="shared" si="1"/>
        <v>54707.016986927854</v>
      </c>
      <c r="H48" s="25">
        <f t="shared" si="2"/>
        <v>32.075917527344792</v>
      </c>
    </row>
  </sheetData>
  <phoneticPr fontId="3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D2A3D-975A-45DB-B873-9FFC0DA2ED31}">
  <dimension ref="A1:D47"/>
  <sheetViews>
    <sheetView tabSelected="1" workbookViewId="0"/>
  </sheetViews>
  <sheetFormatPr defaultRowHeight="18"/>
  <cols>
    <col min="1" max="2" width="11.09765625" bestFit="1" customWidth="1"/>
  </cols>
  <sheetData>
    <row r="1" spans="1:4" s="18" customFormat="1"/>
    <row r="2" spans="1:4" s="4" customFormat="1" ht="19.8">
      <c r="A2" s="19" t="s">
        <v>0</v>
      </c>
      <c r="B2" s="19" t="s">
        <v>1</v>
      </c>
      <c r="C2" s="19" t="s">
        <v>25</v>
      </c>
      <c r="D2" s="19" t="s">
        <v>26</v>
      </c>
    </row>
    <row r="3" spans="1:4" s="18" customFormat="1">
      <c r="A3" s="20">
        <f>PMI!C4</f>
        <v>713545.9</v>
      </c>
      <c r="B3" s="20">
        <f>PMI!I4</f>
        <v>1783864.75</v>
      </c>
      <c r="C3" s="20">
        <f>LABOR!G4</f>
        <v>45230.446480101862</v>
      </c>
      <c r="D3" s="20">
        <f>LABOR!D4</f>
        <v>35114.826512287596</v>
      </c>
    </row>
    <row r="4" spans="1:4" s="18" customFormat="1">
      <c r="A4" s="20">
        <f>PMI!C5</f>
        <v>734312</v>
      </c>
      <c r="B4" s="20">
        <f>PMI!I5</f>
        <v>1888356.0793808657</v>
      </c>
      <c r="C4" s="20">
        <f>LABOR!G5</f>
        <v>44788.9</v>
      </c>
      <c r="D4" s="20">
        <f>LABOR!D5</f>
        <v>35191.339232367842</v>
      </c>
    </row>
    <row r="5" spans="1:4" s="18" customFormat="1">
      <c r="A5" s="20">
        <f>PMI!C6</f>
        <v>752359.5</v>
      </c>
      <c r="B5" s="20">
        <f>PMI!I6</f>
        <v>1988490.9578395844</v>
      </c>
      <c r="C5" s="20">
        <f>LABOR!G6</f>
        <v>45076.200000000004</v>
      </c>
      <c r="D5" s="20">
        <f>LABOR!D6</f>
        <v>35315.823585628583</v>
      </c>
    </row>
    <row r="6" spans="1:4" s="18" customFormat="1">
      <c r="A6" s="20">
        <f>PMI!C7</f>
        <v>783990.7</v>
      </c>
      <c r="B6" s="20">
        <f>PMI!I7</f>
        <v>2085952.491401342</v>
      </c>
      <c r="C6" s="20">
        <f>LABOR!G7</f>
        <v>45341.854509367571</v>
      </c>
      <c r="D6" s="20">
        <f>LABOR!D7</f>
        <v>35504.109534724848</v>
      </c>
    </row>
    <row r="7" spans="1:4" s="18" customFormat="1">
      <c r="A7" s="20">
        <f>PMI!C8</f>
        <v>813382.7</v>
      </c>
      <c r="B7" s="20">
        <f>PMI!I8</f>
        <v>2191975.418449983</v>
      </c>
      <c r="C7" s="20">
        <f>LABOR!G8</f>
        <v>45741.34612675009</v>
      </c>
      <c r="D7" s="20">
        <f>LABOR!D8</f>
        <v>35763.005563253661</v>
      </c>
    </row>
    <row r="8" spans="1:4" s="18" customFormat="1">
      <c r="A8" s="20">
        <f>PMI!C9</f>
        <v>796859.9</v>
      </c>
      <c r="B8" s="20">
        <f>PMI!I9</f>
        <v>2309111.7409234499</v>
      </c>
      <c r="C8" s="20">
        <f>LABOR!G9</f>
        <v>44788.453650904383</v>
      </c>
      <c r="D8" s="20">
        <f>LABOR!D9</f>
        <v>36058.2487915612</v>
      </c>
    </row>
    <row r="9" spans="1:4" s="18" customFormat="1">
      <c r="A9" s="20">
        <f>PMI!C10</f>
        <v>790582.7</v>
      </c>
      <c r="B9" s="20">
        <f>PMI!I10</f>
        <v>2412085.4187981933</v>
      </c>
      <c r="C9" s="20">
        <f>LABOR!G10</f>
        <v>42731</v>
      </c>
      <c r="D9" s="20">
        <f>LABOR!D10</f>
        <v>36277.552658718632</v>
      </c>
    </row>
    <row r="10" spans="1:4" s="18" customFormat="1">
      <c r="A10" s="20">
        <f>PMI!C11</f>
        <v>806353.8</v>
      </c>
      <c r="B10" s="20">
        <f>PMI!I11</f>
        <v>2499254.5523115573</v>
      </c>
      <c r="C10" s="20">
        <f>LABOR!G11</f>
        <v>41804.53635481144</v>
      </c>
      <c r="D10" s="20">
        <f>LABOR!D11</f>
        <v>36485.680261779402</v>
      </c>
    </row>
    <row r="11" spans="1:4" s="18" customFormat="1">
      <c r="A11" s="20">
        <f>PMI!C12</f>
        <v>840397</v>
      </c>
      <c r="B11" s="20">
        <f>PMI!I12</f>
        <v>2586279.2777147917</v>
      </c>
      <c r="C11" s="20">
        <f>LABOR!G12</f>
        <v>41357.765112879992</v>
      </c>
      <c r="D11" s="20">
        <f>LABOR!D12</f>
        <v>36710.727402338125</v>
      </c>
    </row>
    <row r="12" spans="1:4" s="18" customFormat="1">
      <c r="A12" s="20">
        <f>PMI!C13</f>
        <v>859466.4</v>
      </c>
      <c r="B12" s="20">
        <f>PMI!I13</f>
        <v>2677719.936206081</v>
      </c>
      <c r="C12" s="20">
        <f>LABOR!G13</f>
        <v>42395.6</v>
      </c>
      <c r="D12" s="20">
        <f>LABOR!D13</f>
        <v>36947.228419644023</v>
      </c>
    </row>
    <row r="13" spans="1:4" s="18" customFormat="1">
      <c r="A13" s="20">
        <f>PMI!C14</f>
        <v>895112.1</v>
      </c>
      <c r="B13" s="20">
        <f>PMI!I14</f>
        <v>2779690.4767292561</v>
      </c>
      <c r="C13" s="20">
        <f>LABOR!G14</f>
        <v>42988.825959133879</v>
      </c>
      <c r="D13" s="20">
        <f>LABOR!D14</f>
        <v>37159.788895890597</v>
      </c>
    </row>
    <row r="14" spans="1:4" s="18" customFormat="1">
      <c r="A14" s="20">
        <f>PMI!C15</f>
        <v>923311.2</v>
      </c>
      <c r="B14" s="20">
        <f>PMI!I15</f>
        <v>2888051.0830813833</v>
      </c>
      <c r="C14" s="20">
        <f>LABOR!G15</f>
        <v>43125.764315805427</v>
      </c>
      <c r="D14" s="20">
        <f>LABOR!D15</f>
        <v>37235.114911773446</v>
      </c>
    </row>
    <row r="15" spans="1:4" s="18" customFormat="1">
      <c r="A15" s="20">
        <f>PMI!C16</f>
        <v>973103.1</v>
      </c>
      <c r="B15" s="20">
        <f>PMI!I16</f>
        <v>2998385.29923295</v>
      </c>
      <c r="C15" s="20">
        <f>LABOR!G16</f>
        <v>44106.836891684412</v>
      </c>
      <c r="D15" s="20">
        <f>LABOR!D16</f>
        <v>37281.85958297881</v>
      </c>
    </row>
    <row r="16" spans="1:4" s="18" customFormat="1">
      <c r="A16" s="20">
        <f>PMI!C17</f>
        <v>1028885.3</v>
      </c>
      <c r="B16" s="20">
        <f>PMI!I17</f>
        <v>3129762.726620093</v>
      </c>
      <c r="C16" s="20">
        <f>LABOR!G17</f>
        <v>45745.7</v>
      </c>
      <c r="D16" s="20">
        <f>LABOR!D17</f>
        <v>37310.279469473258</v>
      </c>
    </row>
    <row r="17" spans="1:4" s="18" customFormat="1">
      <c r="A17" s="20">
        <f>PMI!C18</f>
        <v>1055405.8</v>
      </c>
      <c r="B17" s="20">
        <f>PMI!I18</f>
        <v>3288699.0190406879</v>
      </c>
      <c r="C17" s="20">
        <f>LABOR!G18</f>
        <v>47039.639639235473</v>
      </c>
      <c r="D17" s="20">
        <f>LABOR!D18</f>
        <v>37337.920252898693</v>
      </c>
    </row>
    <row r="18" spans="1:4" s="18" customFormat="1">
      <c r="A18" s="20">
        <f>PMI!C19</f>
        <v>1063150</v>
      </c>
      <c r="B18" s="20">
        <f>PMI!I19</f>
        <v>3465808.4713800624</v>
      </c>
      <c r="C18" s="20">
        <f>LABOR!G19</f>
        <v>46915.263513978694</v>
      </c>
      <c r="D18" s="20">
        <f>LABOR!D19</f>
        <v>37374.176533732905</v>
      </c>
    </row>
    <row r="19" spans="1:4" s="18" customFormat="1">
      <c r="A19" s="20">
        <f>PMI!C20</f>
        <v>1051422.1000000001</v>
      </c>
      <c r="B19" s="20">
        <f>PMI!I20</f>
        <v>3630314.9845182598</v>
      </c>
      <c r="C19" s="20">
        <f>LABOR!G20</f>
        <v>45012.939726708071</v>
      </c>
      <c r="D19" s="20">
        <f>LABOR!D20</f>
        <v>37402.649381995812</v>
      </c>
    </row>
    <row r="20" spans="1:4" s="18" customFormat="1">
      <c r="A20" s="20">
        <f>PMI!C21</f>
        <v>1055639.2</v>
      </c>
      <c r="B20" s="20">
        <f>PMI!I21</f>
        <v>3759585.6801487692</v>
      </c>
      <c r="C20" s="20">
        <f>LABOR!G21</f>
        <v>43784</v>
      </c>
      <c r="D20" s="20">
        <f>LABOR!D21</f>
        <v>37411.61373610203</v>
      </c>
    </row>
    <row r="21" spans="1:4" s="18" customFormat="1">
      <c r="A21" s="20">
        <f>PMI!C22</f>
        <v>1081922.8</v>
      </c>
      <c r="B21" s="20">
        <f>PMI!I22</f>
        <v>3867848.6176254251</v>
      </c>
      <c r="C21" s="20">
        <f>LABOR!G22</f>
        <v>43276.127579018095</v>
      </c>
      <c r="D21" s="20">
        <f>LABOR!D22</f>
        <v>37413.056806121254</v>
      </c>
    </row>
    <row r="22" spans="1:4" s="18" customFormat="1">
      <c r="A22" s="20">
        <f>PMI!C23</f>
        <v>1123533.7</v>
      </c>
      <c r="B22" s="20">
        <f>PMI!I23</f>
        <v>3969357.8566310778</v>
      </c>
      <c r="C22" s="20">
        <f>LABOR!G23</f>
        <v>43881.939704757984</v>
      </c>
      <c r="D22" s="20">
        <f>LABOR!D23</f>
        <v>37442.160798202945</v>
      </c>
    </row>
    <row r="23" spans="1:4" s="18" customFormat="1">
      <c r="A23" s="20">
        <f>PMI!C24</f>
        <v>1148854.2</v>
      </c>
      <c r="B23" s="20">
        <f>PMI!I24</f>
        <v>4071570.0515022622</v>
      </c>
      <c r="C23" s="20">
        <f>LABOR!G24</f>
        <v>44474.738687375328</v>
      </c>
      <c r="D23" s="20">
        <f>LABOR!D24</f>
        <v>37508.706140011891</v>
      </c>
    </row>
    <row r="24" spans="1:4" s="18" customFormat="1">
      <c r="A24" s="20">
        <f>PMI!C25</f>
        <v>1177478.2</v>
      </c>
      <c r="B24" s="20">
        <f>PMI!I25</f>
        <v>4173453.6536121387</v>
      </c>
      <c r="C24" s="20">
        <f>LABOR!G25</f>
        <v>44877.73052312473</v>
      </c>
      <c r="D24" s="20">
        <f>LABOR!D25</f>
        <v>37600.7197068448</v>
      </c>
    </row>
    <row r="25" spans="1:4" s="18" customFormat="1">
      <c r="A25" s="20">
        <f>PMI!C26</f>
        <v>1236062.2</v>
      </c>
      <c r="B25" s="20">
        <f>PMI!I26</f>
        <v>4284787.0473712878</v>
      </c>
      <c r="C25" s="20">
        <f>LABOR!G26</f>
        <v>45656.430298860541</v>
      </c>
      <c r="D25" s="20">
        <f>LABOR!D26</f>
        <v>37728.679331899017</v>
      </c>
    </row>
    <row r="26" spans="1:4" s="18" customFormat="1">
      <c r="A26" s="20">
        <f>PMI!C27</f>
        <v>1281892.6000000001</v>
      </c>
      <c r="B26" s="20">
        <f>PMI!I27</f>
        <v>4384954.452019711</v>
      </c>
      <c r="C26" s="20">
        <f>LABOR!G27</f>
        <v>46007</v>
      </c>
      <c r="D26" s="20">
        <f>LABOR!D27</f>
        <v>37897.607020346331</v>
      </c>
    </row>
    <row r="27" spans="1:4" s="18" customFormat="1">
      <c r="A27" s="20">
        <f>PMI!C28</f>
        <v>1324132.7</v>
      </c>
      <c r="B27" s="20">
        <f>PMI!I28</f>
        <v>4497500.9446654348</v>
      </c>
      <c r="C27" s="20">
        <f>LABOR!G28</f>
        <v>46419.52715259821</v>
      </c>
      <c r="D27" s="20">
        <f>LABOR!D28</f>
        <v>38100.383390190102</v>
      </c>
    </row>
    <row r="28" spans="1:4" s="18" customFormat="1">
      <c r="A28" s="20">
        <f>PMI!C29</f>
        <v>1370560.6</v>
      </c>
      <c r="B28" s="20">
        <f>PMI!I29</f>
        <v>4614085.9802616872</v>
      </c>
      <c r="C28" s="20">
        <f>LABOR!G29</f>
        <v>46529.146476977097</v>
      </c>
      <c r="D28" s="20">
        <f>LABOR!D29</f>
        <v>38323.987319073996</v>
      </c>
    </row>
    <row r="29" spans="1:4" s="18" customFormat="1">
      <c r="A29" s="20">
        <f>PMI!C30</f>
        <v>1407980.6</v>
      </c>
      <c r="B29" s="20">
        <f>PMI!I30</f>
        <v>4740847.721264014</v>
      </c>
      <c r="C29" s="20">
        <f>LABOR!G30</f>
        <v>46998.9</v>
      </c>
      <c r="D29" s="20">
        <f>LABOR!D30</f>
        <v>38561.154839074661</v>
      </c>
    </row>
    <row r="30" spans="1:4" s="18" customFormat="1">
      <c r="A30" s="20">
        <f>PMI!C31</f>
        <v>1438657.8</v>
      </c>
      <c r="B30" s="20">
        <f>PMI!I31</f>
        <v>4870428.3042022223</v>
      </c>
      <c r="C30" s="20">
        <f>LABOR!G31</f>
        <v>46905.719640348914</v>
      </c>
      <c r="D30" s="20">
        <f>LABOR!D31</f>
        <v>38836.637199764824</v>
      </c>
    </row>
    <row r="31" spans="1:4" s="18" customFormat="1">
      <c r="A31" s="20">
        <f>PMI!C32</f>
        <v>1486448.2</v>
      </c>
      <c r="B31" s="20">
        <f>PMI!I32</f>
        <v>5000466.6357212756</v>
      </c>
      <c r="C31" s="20">
        <f>LABOR!G32</f>
        <v>47111.582654914295</v>
      </c>
      <c r="D31" s="20">
        <f>LABOR!D32</f>
        <v>39140.247637874818</v>
      </c>
    </row>
    <row r="32" spans="1:4" s="18" customFormat="1">
      <c r="A32" s="20">
        <f>PMI!C33</f>
        <v>1520432.7</v>
      </c>
      <c r="B32" s="20">
        <f>PMI!I33</f>
        <v>5129507.5202150438</v>
      </c>
      <c r="C32" s="20">
        <f>LABOR!G33</f>
        <v>47551.4</v>
      </c>
      <c r="D32" s="20">
        <f>LABOR!D33</f>
        <v>39482.256624839603</v>
      </c>
    </row>
    <row r="33" spans="1:4" s="18" customFormat="1">
      <c r="A33" s="20">
        <f>PMI!C34</f>
        <v>1565371.9</v>
      </c>
      <c r="B33" s="20">
        <f>PMI!I34</f>
        <v>5258604.2516893055</v>
      </c>
      <c r="C33" s="20">
        <f>LABOR!G34</f>
        <v>48171.917434293195</v>
      </c>
      <c r="D33" s="20">
        <f>LABOR!D34</f>
        <v>39856.736207999864</v>
      </c>
    </row>
    <row r="34" spans="1:4" s="18" customFormat="1">
      <c r="A34" s="20">
        <f>PMI!C35</f>
        <v>1607540</v>
      </c>
      <c r="B34" s="20">
        <f>PMI!I35</f>
        <v>5393442.0703448597</v>
      </c>
      <c r="C34" s="20">
        <f>LABOR!G35</f>
        <v>48485.215996430743</v>
      </c>
      <c r="D34" s="20">
        <f>LABOR!D35</f>
        <v>40196.873131007116</v>
      </c>
    </row>
    <row r="35" spans="1:4" s="18" customFormat="1">
      <c r="A35" s="20">
        <f>PMI!C36</f>
        <v>1645486.2</v>
      </c>
      <c r="B35" s="20">
        <f>PMI!I36</f>
        <v>5536969.4937052894</v>
      </c>
      <c r="C35" s="20">
        <f>LABOR!G36</f>
        <v>48938.5</v>
      </c>
      <c r="D35" s="20">
        <f>LABOR!D36</f>
        <v>40539.197035212186</v>
      </c>
    </row>
    <row r="36" spans="1:4" s="18" customFormat="1">
      <c r="A36" s="20">
        <f>PMI!C37</f>
        <v>1640899.8</v>
      </c>
      <c r="B36" s="20">
        <f>PMI!I37</f>
        <v>5689334.2176663885</v>
      </c>
      <c r="C36" s="20">
        <f>LABOR!G37</f>
        <v>49196.369765597316</v>
      </c>
      <c r="D36" s="20">
        <f>LABOR!D37</f>
        <v>40859.642032197953</v>
      </c>
    </row>
    <row r="37" spans="1:4" s="18" customFormat="1">
      <c r="A37" s="20">
        <f>PMI!C38</f>
        <v>1573394</v>
      </c>
      <c r="B37" s="20">
        <f>PMI!I38</f>
        <v>5828651.1576857045</v>
      </c>
      <c r="C37" s="20">
        <f>LABOR!G38</f>
        <v>47767.199999999997</v>
      </c>
      <c r="D37" s="20">
        <f>LABOR!D38</f>
        <v>41134.818562402361</v>
      </c>
    </row>
    <row r="38" spans="1:4" s="18" customFormat="1">
      <c r="A38" s="20">
        <f>PMI!C39</f>
        <v>1606027</v>
      </c>
      <c r="B38" s="20">
        <f>PMI!I39</f>
        <v>5927222.0626464942</v>
      </c>
      <c r="C38" s="20">
        <f>LABOR!G39</f>
        <v>48027.678396086012</v>
      </c>
      <c r="D38" s="20">
        <f>LABOR!D39</f>
        <v>41384.858946828768</v>
      </c>
    </row>
    <row r="39" spans="1:4" s="18" customFormat="1">
      <c r="A39" s="20">
        <f>PMI!C40</f>
        <v>1626515.2</v>
      </c>
      <c r="B39" s="20">
        <f>PMI!I40</f>
        <v>6026908.18740087</v>
      </c>
      <c r="C39" s="20">
        <f>LABOR!G40</f>
        <v>48174.509953961751</v>
      </c>
      <c r="D39" s="20">
        <f>LABOR!D40</f>
        <v>41523.732416900071</v>
      </c>
    </row>
    <row r="40" spans="1:4" s="18" customFormat="1">
      <c r="A40" s="20">
        <f>PMI!C41</f>
        <v>1649780.1</v>
      </c>
      <c r="B40" s="20">
        <f>PMI!I41</f>
        <v>6120414.5964523172</v>
      </c>
      <c r="C40" s="20">
        <f>LABOR!G41</f>
        <v>49149.1</v>
      </c>
      <c r="D40" s="20">
        <f>LABOR!D41</f>
        <v>41622.577519144819</v>
      </c>
    </row>
    <row r="41" spans="1:4" s="18" customFormat="1">
      <c r="A41" s="20">
        <f>PMI!C42</f>
        <v>1685847</v>
      </c>
      <c r="B41" s="20">
        <f>PMI!I42</f>
        <v>6217156.704775963</v>
      </c>
      <c r="C41" s="20">
        <f>LABOR!G42</f>
        <v>50050.883506278449</v>
      </c>
      <c r="D41" s="20">
        <f>LABOR!D42</f>
        <v>41706.559403746323</v>
      </c>
    </row>
    <row r="42" spans="1:4" s="18" customFormat="1">
      <c r="A42" s="20">
        <f>PMI!C43</f>
        <v>1734108.2</v>
      </c>
      <c r="B42" s="20">
        <f>PMI!I43</f>
        <v>6321551.1403427878</v>
      </c>
      <c r="C42" s="20">
        <f>LABOR!G43</f>
        <v>51434.03621701595</v>
      </c>
      <c r="D42" s="20">
        <f>LABOR!D43</f>
        <v>41823.571540739329</v>
      </c>
    </row>
    <row r="43" spans="1:4" s="18" customFormat="1">
      <c r="A43" s="20">
        <f>PMI!C44</f>
        <v>1775086.4</v>
      </c>
      <c r="B43" s="20">
        <f>PMI!I44</f>
        <v>6443740.8478674367</v>
      </c>
      <c r="C43" s="20">
        <f>LABOR!G44</f>
        <v>52229.217366288685</v>
      </c>
      <c r="D43" s="20">
        <f>LABOR!D44</f>
        <v>41980.392648574409</v>
      </c>
    </row>
    <row r="44" spans="1:4" s="18" customFormat="1">
      <c r="A44" s="20">
        <f>PMI!C45</f>
        <v>1805660.1</v>
      </c>
      <c r="B44" s="20">
        <f>PMI!I45</f>
        <v>6581235.6224314133</v>
      </c>
      <c r="C44" s="20">
        <f>LABOR!G45</f>
        <v>52939.433849449495</v>
      </c>
      <c r="D44" s="20">
        <f>LABOR!D45</f>
        <v>42156.712262535017</v>
      </c>
    </row>
    <row r="45" spans="1:4" s="18" customFormat="1">
      <c r="A45" s="20">
        <f>PMI!C46</f>
        <v>1837084.1</v>
      </c>
      <c r="B45" s="20">
        <f>PMI!I46</f>
        <v>6729578.0058374545</v>
      </c>
      <c r="C45" s="20">
        <f>LABOR!G46</f>
        <v>53501.5</v>
      </c>
      <c r="D45" s="20">
        <f>LABOR!D46</f>
        <v>42326.457920048306</v>
      </c>
    </row>
    <row r="46" spans="1:4" s="18" customFormat="1">
      <c r="A46" s="20">
        <f>PMI!C47</f>
        <v>1860095.4</v>
      </c>
      <c r="B46" s="20">
        <f>PMI!I47</f>
        <v>6885252.9129750477</v>
      </c>
      <c r="C46" s="20">
        <f>LABOR!G47</f>
        <v>53952.184202779041</v>
      </c>
      <c r="D46" s="20">
        <f>LABOR!D47</f>
        <v>42485.474235552843</v>
      </c>
    </row>
    <row r="47" spans="1:4" s="18" customFormat="1">
      <c r="A47" s="20">
        <f>PMI!C48</f>
        <v>1886774.1</v>
      </c>
      <c r="B47" s="20">
        <f>PMI!I48</f>
        <v>7036764.6973675163</v>
      </c>
      <c r="C47" s="20">
        <f>LABOR!G48</f>
        <v>54707.016986927854</v>
      </c>
      <c r="D47" s="20">
        <f>LABOR!D48</f>
        <v>42637.412241046935</v>
      </c>
    </row>
  </sheetData>
  <phoneticPr fontId="3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PMI</vt:lpstr>
      <vt:lpstr>Figure (capital)</vt:lpstr>
      <vt:lpstr>LABOR</vt:lpstr>
      <vt:lpstr>GrowthAccounting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Tatsuro Senga</dc:creator>
  <cp:lastModifiedBy>Tatsuro Senga</cp:lastModifiedBy>
  <dcterms:created xsi:type="dcterms:W3CDTF">2021-03-13T01:57:42Z</dcterms:created>
  <dcterms:modified xsi:type="dcterms:W3CDTF">2021-03-13T05:55:39Z</dcterms:modified>
</cp:coreProperties>
</file>