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015" windowHeight="9315" activeTab="4"/>
  </bookViews>
  <sheets>
    <sheet name="Cash Flow" sheetId="1" r:id="rId1"/>
    <sheet name="Account" sheetId="2" state="hidden" r:id="rId2"/>
    <sheet name="날짜계산기" sheetId="3" r:id="rId3"/>
    <sheet name="가게" sheetId="4" r:id="rId4"/>
    <sheet name="후식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 l="1"/>
  <c r="C20" i="1" l="1"/>
  <c r="O3" i="1" l="1"/>
  <c r="N1" i="1"/>
  <c r="C17" i="1" l="1"/>
  <c r="P5" i="1" l="1"/>
  <c r="C16" i="1" l="1"/>
  <c r="E27" i="3" l="1"/>
  <c r="E28" i="3"/>
  <c r="E29" i="3"/>
  <c r="E30" i="3"/>
  <c r="E26" i="3"/>
  <c r="B11" i="3"/>
  <c r="B12" i="3"/>
  <c r="B14" i="3"/>
  <c r="B15" i="3"/>
  <c r="B16" i="3"/>
  <c r="B17" i="3"/>
  <c r="B19" i="3"/>
  <c r="B20" i="3"/>
  <c r="B21" i="3"/>
  <c r="B10" i="3"/>
  <c r="C2" i="3"/>
  <c r="E3" i="3" s="1"/>
  <c r="D30" i="3" l="1"/>
  <c r="D29" i="3"/>
  <c r="D28" i="3"/>
  <c r="D27" i="3"/>
  <c r="D26" i="3"/>
  <c r="E5" i="3"/>
  <c r="E4" i="3"/>
  <c r="P7" i="1"/>
  <c r="P6" i="1"/>
  <c r="P3" i="1"/>
  <c r="P4" i="1"/>
  <c r="L16" i="1" l="1"/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5" i="1" l="1"/>
  <c r="K15" i="1"/>
  <c r="J15" i="1"/>
  <c r="I15" i="1"/>
  <c r="H15" i="1"/>
  <c r="G15" i="1"/>
  <c r="F15" i="1"/>
  <c r="O5" i="1" s="1"/>
  <c r="H8" i="1"/>
  <c r="I8" i="1"/>
  <c r="J8" i="1"/>
  <c r="K8" i="1"/>
  <c r="C15" i="1" l="1"/>
  <c r="O4" i="1" s="1"/>
  <c r="B15" i="1"/>
  <c r="D15" i="1"/>
  <c r="O6" i="1" s="1"/>
  <c r="E15" i="1"/>
  <c r="L8" i="1"/>
  <c r="O7" i="1" l="1"/>
</calcChain>
</file>

<file path=xl/sharedStrings.xml><?xml version="1.0" encoding="utf-8"?>
<sst xmlns="http://schemas.openxmlformats.org/spreadsheetml/2006/main" count="200" uniqueCount="167">
  <si>
    <t>윤병하</t>
    <phoneticPr fontId="1" type="noConversion"/>
  </si>
  <si>
    <t>김종호</t>
    <phoneticPr fontId="1" type="noConversion"/>
  </si>
  <si>
    <t>김태진</t>
    <phoneticPr fontId="1" type="noConversion"/>
  </si>
  <si>
    <t>류준규</t>
    <phoneticPr fontId="1" type="noConversion"/>
  </si>
  <si>
    <t>신건호</t>
    <phoneticPr fontId="1" type="noConversion"/>
  </si>
  <si>
    <t>Total</t>
    <phoneticPr fontId="1" type="noConversion"/>
  </si>
  <si>
    <t>병종</t>
    <phoneticPr fontId="1" type="noConversion"/>
  </si>
  <si>
    <t>병태</t>
    <phoneticPr fontId="1" type="noConversion"/>
  </si>
  <si>
    <t>병준</t>
    <phoneticPr fontId="1" type="noConversion"/>
  </si>
  <si>
    <t>병건</t>
    <phoneticPr fontId="1" type="noConversion"/>
  </si>
  <si>
    <t>병태</t>
    <phoneticPr fontId="1" type="noConversion"/>
  </si>
  <si>
    <t>병준</t>
    <phoneticPr fontId="1" type="noConversion"/>
  </si>
  <si>
    <t>병건</t>
    <phoneticPr fontId="1" type="noConversion"/>
  </si>
  <si>
    <t>종태</t>
    <phoneticPr fontId="1" type="noConversion"/>
  </si>
  <si>
    <t>종준</t>
    <phoneticPr fontId="1" type="noConversion"/>
  </si>
  <si>
    <t>종건</t>
    <phoneticPr fontId="1" type="noConversion"/>
  </si>
  <si>
    <t>태준</t>
    <phoneticPr fontId="1" type="noConversion"/>
  </si>
  <si>
    <t>태건</t>
    <phoneticPr fontId="1" type="noConversion"/>
  </si>
  <si>
    <t>준건</t>
    <phoneticPr fontId="1" type="noConversion"/>
  </si>
  <si>
    <t>우리</t>
    <phoneticPr fontId="1" type="noConversion"/>
  </si>
  <si>
    <t>1002 241 139751</t>
    <phoneticPr fontId="1" type="noConversion"/>
  </si>
  <si>
    <t>1002 247 384469</t>
    <phoneticPr fontId="1" type="noConversion"/>
  </si>
  <si>
    <t>1002 143 219683</t>
    <phoneticPr fontId="1" type="noConversion"/>
  </si>
  <si>
    <t>1002 944 120413</t>
    <phoneticPr fontId="1" type="noConversion"/>
  </si>
  <si>
    <t>1002 743 212053</t>
    <phoneticPr fontId="1" type="noConversion"/>
  </si>
  <si>
    <t>은행명</t>
    <phoneticPr fontId="1" type="noConversion"/>
  </si>
  <si>
    <t>계좌번호</t>
    <phoneticPr fontId="1" type="noConversion"/>
  </si>
  <si>
    <t># transaction</t>
    <phoneticPr fontId="1" type="noConversion"/>
  </si>
  <si>
    <t>2017-07-26 기준</t>
    <phoneticPr fontId="1" type="noConversion"/>
  </si>
  <si>
    <t>입사일</t>
    <phoneticPr fontId="1" type="noConversion"/>
  </si>
  <si>
    <t>편입일</t>
    <phoneticPr fontId="1" type="noConversion"/>
  </si>
  <si>
    <t>제대일</t>
    <phoneticPr fontId="1" type="noConversion"/>
  </si>
  <si>
    <t>오늘 날짜</t>
    <phoneticPr fontId="1" type="noConversion"/>
  </si>
  <si>
    <t>1주년</t>
    <phoneticPr fontId="1" type="noConversion"/>
  </si>
  <si>
    <t>2주년</t>
    <phoneticPr fontId="1" type="noConversion"/>
  </si>
  <si>
    <t>제대</t>
    <phoneticPr fontId="1" type="noConversion"/>
  </si>
  <si>
    <t>비고</t>
    <phoneticPr fontId="1" type="noConversion"/>
  </si>
  <si>
    <t>2017-07-07(금) 여의도 애슐리 W+에서 식사</t>
    <phoneticPr fontId="1" type="noConversion"/>
  </si>
  <si>
    <t>생일</t>
    <phoneticPr fontId="1" type="noConversion"/>
  </si>
  <si>
    <t>김종호</t>
    <phoneticPr fontId="1" type="noConversion"/>
  </si>
  <si>
    <t>김태진</t>
    <phoneticPr fontId="1" type="noConversion"/>
  </si>
  <si>
    <t>류준규</t>
    <phoneticPr fontId="1" type="noConversion"/>
  </si>
  <si>
    <t>신건호</t>
    <phoneticPr fontId="1" type="noConversion"/>
  </si>
  <si>
    <t>윤병하</t>
    <phoneticPr fontId="1" type="noConversion"/>
  </si>
  <si>
    <t>10000일 되는 날</t>
    <phoneticPr fontId="1" type="noConversion"/>
  </si>
  <si>
    <t>기념일</t>
    <phoneticPr fontId="1" type="noConversion"/>
  </si>
  <si>
    <t>태종</t>
    <phoneticPr fontId="1" type="noConversion"/>
  </si>
  <si>
    <t>가게명</t>
    <phoneticPr fontId="1" type="noConversion"/>
  </si>
  <si>
    <t>MASS COFFEE</t>
    <phoneticPr fontId="1" type="noConversion"/>
  </si>
  <si>
    <t>02-761-8337</t>
    <phoneticPr fontId="1" type="noConversion"/>
  </si>
  <si>
    <t>특이사항</t>
    <phoneticPr fontId="1" type="noConversion"/>
  </si>
  <si>
    <t>10coupon=3,900 free drink</t>
    <phoneticPr fontId="1" type="noConversion"/>
  </si>
  <si>
    <t>옴팡집</t>
    <phoneticPr fontId="1" type="noConversion"/>
  </si>
  <si>
    <t>떼루와</t>
    <phoneticPr fontId="1" type="noConversion"/>
  </si>
  <si>
    <t>02-761-1011</t>
    <phoneticPr fontId="1" type="noConversion"/>
  </si>
  <si>
    <t>전주두레박콩나물국밥</t>
    <phoneticPr fontId="1" type="noConversion"/>
  </si>
  <si>
    <t>비고</t>
    <phoneticPr fontId="1" type="noConversion"/>
  </si>
  <si>
    <t>건물에서 냄새남</t>
    <phoneticPr fontId="1" type="noConversion"/>
  </si>
  <si>
    <t>연락처</t>
    <phoneticPr fontId="1" type="noConversion"/>
  </si>
  <si>
    <t>02-780-5473</t>
    <phoneticPr fontId="1" type="noConversion"/>
  </si>
  <si>
    <t>CAFFE PASCUCCI</t>
    <phoneticPr fontId="1" type="noConversion"/>
  </si>
  <si>
    <t>02-786-9004</t>
    <phoneticPr fontId="1" type="noConversion"/>
  </si>
  <si>
    <t>wifi ID: pascucci, pw: 87654321</t>
    <phoneticPr fontId="1" type="noConversion"/>
  </si>
  <si>
    <t>버거킹 서여의도점</t>
    <phoneticPr fontId="1" type="noConversion"/>
  </si>
  <si>
    <t>02-780-0993</t>
    <phoneticPr fontId="1" type="noConversion"/>
  </si>
  <si>
    <t>레몬푸딩 세척액 맛</t>
    <phoneticPr fontId="1" type="noConversion"/>
  </si>
  <si>
    <t>왕돈까스왕냉면</t>
    <phoneticPr fontId="1" type="noConversion"/>
  </si>
  <si>
    <t>02-786-1320</t>
    <phoneticPr fontId="1" type="noConversion"/>
  </si>
  <si>
    <t>국회의사당역 앞 건물 지하</t>
    <phoneticPr fontId="1" type="noConversion"/>
  </si>
  <si>
    <t>공차</t>
    <phoneticPr fontId="1" type="noConversion"/>
  </si>
  <si>
    <t>02-785-7728</t>
    <phoneticPr fontId="1" type="noConversion"/>
  </si>
  <si>
    <t>wifi ID: KT_WLAN_F218, pw: 0000006183, 너무 추움</t>
    <phoneticPr fontId="1" type="noConversion"/>
  </si>
  <si>
    <t>민소한우</t>
    <phoneticPr fontId="1" type="noConversion"/>
  </si>
  <si>
    <t>02-786-3365</t>
    <phoneticPr fontId="1" type="noConversion"/>
  </si>
  <si>
    <t>자유한국당 옆 건물 지하</t>
    <phoneticPr fontId="1" type="noConversion"/>
  </si>
  <si>
    <t>바스버거</t>
    <phoneticPr fontId="1" type="noConversion"/>
  </si>
  <si>
    <t>종류</t>
    <phoneticPr fontId="1" type="noConversion"/>
  </si>
  <si>
    <t>한식</t>
    <phoneticPr fontId="1" type="noConversion"/>
  </si>
  <si>
    <t>양식</t>
    <phoneticPr fontId="1" type="noConversion"/>
  </si>
  <si>
    <t>티블랙</t>
    <phoneticPr fontId="1" type="noConversion"/>
  </si>
  <si>
    <t>멍게알 올라 간 음료가 1위</t>
    <phoneticPr fontId="1" type="noConversion"/>
  </si>
  <si>
    <t>02-784-3644</t>
    <phoneticPr fontId="1" type="noConversion"/>
  </si>
  <si>
    <t>야먀토</t>
    <phoneticPr fontId="1" type="noConversion"/>
  </si>
  <si>
    <t>02-761-6636</t>
    <phoneticPr fontId="1" type="noConversion"/>
  </si>
  <si>
    <t>저녁엔 이자카야</t>
    <phoneticPr fontId="1" type="noConversion"/>
  </si>
  <si>
    <t>이꾸</t>
    <phoneticPr fontId="1" type="noConversion"/>
  </si>
  <si>
    <t>일식</t>
    <phoneticPr fontId="1" type="noConversion"/>
  </si>
  <si>
    <t>02-780-8855</t>
    <phoneticPr fontId="1" type="noConversion"/>
  </si>
  <si>
    <t>KFC</t>
    <phoneticPr fontId="1" type="noConversion"/>
  </si>
  <si>
    <t>02-780-0338</t>
    <phoneticPr fontId="1" type="noConversion"/>
  </si>
  <si>
    <t>별미볶음3호</t>
    <phoneticPr fontId="1" type="noConversion"/>
  </si>
  <si>
    <t>02-782-0009</t>
    <phoneticPr fontId="1" type="noConversion"/>
  </si>
  <si>
    <t>깐부치킨</t>
    <phoneticPr fontId="1" type="noConversion"/>
  </si>
  <si>
    <t>02-761-2292</t>
    <phoneticPr fontId="1" type="noConversion"/>
  </si>
  <si>
    <t>더덮</t>
    <phoneticPr fontId="1" type="noConversion"/>
  </si>
  <si>
    <t>한식</t>
    <phoneticPr fontId="1" type="noConversion"/>
  </si>
  <si>
    <t>02-368-1110</t>
    <phoneticPr fontId="1" type="noConversion"/>
  </si>
  <si>
    <t>치킨</t>
    <phoneticPr fontId="1" type="noConversion"/>
  </si>
  <si>
    <t>미스터도넛</t>
    <phoneticPr fontId="1" type="noConversion"/>
  </si>
  <si>
    <t>02-6269-1955</t>
    <phoneticPr fontId="1" type="noConversion"/>
  </si>
  <si>
    <t>wifi ID: mrdonut37 , pw: mrdonut1955</t>
    <phoneticPr fontId="1" type="noConversion"/>
  </si>
  <si>
    <t>外百</t>
    <phoneticPr fontId="1" type="noConversion"/>
  </si>
  <si>
    <t>02-780-5393</t>
    <phoneticPr fontId="1" type="noConversion"/>
  </si>
  <si>
    <t>중식</t>
    <phoneticPr fontId="1" type="noConversion"/>
  </si>
  <si>
    <t>9cafe건물</t>
    <phoneticPr fontId="1" type="noConversion"/>
  </si>
  <si>
    <t>차이나플레인</t>
    <phoneticPr fontId="1" type="noConversion"/>
  </si>
  <si>
    <t>차이나프로</t>
    <phoneticPr fontId="1" type="noConversion"/>
  </si>
  <si>
    <t>개비쌈</t>
    <phoneticPr fontId="1" type="noConversion"/>
  </si>
  <si>
    <t>스타벅스 서여의도점</t>
    <phoneticPr fontId="1" type="noConversion"/>
  </si>
  <si>
    <t>02-758-8008</t>
    <phoneticPr fontId="1" type="noConversion"/>
  </si>
  <si>
    <t>wifi ID: KT_starbucks , pw: 없음</t>
    <phoneticPr fontId="1" type="noConversion"/>
  </si>
  <si>
    <t>점심엔 점심메뉴 팜</t>
    <phoneticPr fontId="1" type="noConversion"/>
  </si>
  <si>
    <t>02-783-9395</t>
    <phoneticPr fontId="1" type="noConversion"/>
  </si>
  <si>
    <t>함경진순대</t>
    <phoneticPr fontId="1" type="noConversion"/>
  </si>
  <si>
    <t>순대국밥</t>
    <phoneticPr fontId="1" type="noConversion"/>
  </si>
  <si>
    <t>사보텐 서여의도점</t>
    <phoneticPr fontId="1" type="noConversion"/>
  </si>
  <si>
    <t>일식</t>
    <phoneticPr fontId="1" type="noConversion"/>
  </si>
  <si>
    <t>02-785-4510</t>
    <phoneticPr fontId="1" type="noConversion"/>
  </si>
  <si>
    <t>여의도킹</t>
    <phoneticPr fontId="1" type="noConversion"/>
  </si>
  <si>
    <t>무한리필고기집. 신입회식장소</t>
    <phoneticPr fontId="1" type="noConversion"/>
  </si>
  <si>
    <t>육대장 서여의도점</t>
    <phoneticPr fontId="1" type="noConversion"/>
  </si>
  <si>
    <t>02-761-9923</t>
    <phoneticPr fontId="1" type="noConversion"/>
  </si>
  <si>
    <t>육개장, 설렁탕</t>
    <phoneticPr fontId="1" type="noConversion"/>
  </si>
  <si>
    <t>아라곤 곤드레밥</t>
    <phoneticPr fontId="1" type="noConversion"/>
  </si>
  <si>
    <t>02-780-5006</t>
    <phoneticPr fontId="1" type="noConversion"/>
  </si>
  <si>
    <t>남중빌딩 지하 1층</t>
    <phoneticPr fontId="1" type="noConversion"/>
  </si>
  <si>
    <t>에머이 서여의도점</t>
    <phoneticPr fontId="1" type="noConversion"/>
  </si>
  <si>
    <t>베트남</t>
    <phoneticPr fontId="1" type="noConversion"/>
  </si>
  <si>
    <t>02-785-7174</t>
    <phoneticPr fontId="1" type="noConversion"/>
  </si>
  <si>
    <t>Pho</t>
    <phoneticPr fontId="1" type="noConversion"/>
  </si>
  <si>
    <t>남중빌딩 2층</t>
    <phoneticPr fontId="1" type="noConversion"/>
  </si>
  <si>
    <t>02-758-8348</t>
  </si>
  <si>
    <t>스타벅스 여의도의사당점</t>
    <phoneticPr fontId="1" type="noConversion"/>
  </si>
  <si>
    <t>남중빌딩 1층</t>
    <phoneticPr fontId="1" type="noConversion"/>
  </si>
  <si>
    <t>9cafe</t>
    <phoneticPr fontId="1" type="noConversion"/>
  </si>
  <si>
    <t>네이버에 안 뜸</t>
    <phoneticPr fontId="1" type="noConversion"/>
  </si>
  <si>
    <t>신씨화로여의도점</t>
    <phoneticPr fontId="1" type="noConversion"/>
  </si>
  <si>
    <t>02-785-8592</t>
    <phoneticPr fontId="1" type="noConversion"/>
  </si>
  <si>
    <t>남중빌딩 2층</t>
    <phoneticPr fontId="1" type="noConversion"/>
  </si>
  <si>
    <t>교동전선생 서여의도점</t>
    <phoneticPr fontId="1" type="noConversion"/>
  </si>
  <si>
    <t>02-786-4042</t>
    <phoneticPr fontId="1" type="noConversion"/>
  </si>
  <si>
    <t>병특끼리 첫 식사한 곳</t>
    <phoneticPr fontId="1" type="noConversion"/>
  </si>
  <si>
    <t>De Chcolate Coffee &amp;</t>
    <phoneticPr fontId="1" type="noConversion"/>
  </si>
  <si>
    <t>02-761-5545</t>
    <phoneticPr fontId="1" type="noConversion"/>
  </si>
  <si>
    <t>근처 회사 사원들 5% 할인</t>
    <phoneticPr fontId="1" type="noConversion"/>
  </si>
  <si>
    <t>02-784-7877</t>
    <phoneticPr fontId="1" type="noConversion"/>
  </si>
  <si>
    <t>곽수산</t>
    <phoneticPr fontId="1" type="noConversion"/>
  </si>
  <si>
    <t>생태탕</t>
    <phoneticPr fontId="1" type="noConversion"/>
  </si>
  <si>
    <t>02-784-0207</t>
    <phoneticPr fontId="1" type="noConversion"/>
  </si>
  <si>
    <t>동해복국</t>
    <phoneticPr fontId="1" type="noConversion"/>
  </si>
  <si>
    <t>정우빌딩</t>
    <phoneticPr fontId="1" type="noConversion"/>
  </si>
  <si>
    <t>02-783-2166</t>
    <phoneticPr fontId="1" type="noConversion"/>
  </si>
  <si>
    <t>소공동뚝배기집</t>
    <phoneticPr fontId="1" type="noConversion"/>
  </si>
  <si>
    <t>02-761-4521</t>
    <phoneticPr fontId="1" type="noConversion"/>
  </si>
  <si>
    <t>태진이형의 소개</t>
    <phoneticPr fontId="1" type="noConversion"/>
  </si>
  <si>
    <t>한방대가삼계탕 여의도점</t>
    <phoneticPr fontId="1" type="noConversion"/>
  </si>
  <si>
    <t>02-783-7892</t>
    <phoneticPr fontId="1" type="noConversion"/>
  </si>
  <si>
    <t>자금성</t>
    <phoneticPr fontId="1" type="noConversion"/>
  </si>
  <si>
    <t>중식</t>
    <phoneticPr fontId="1" type="noConversion"/>
  </si>
  <si>
    <t>02-784-0020</t>
    <phoneticPr fontId="1" type="noConversion"/>
  </si>
  <si>
    <t>지하 1층</t>
    <phoneticPr fontId="1" type="noConversion"/>
  </si>
  <si>
    <t>순남시래기 서여의도점</t>
    <phoneticPr fontId="1" type="noConversion"/>
  </si>
  <si>
    <t>02-785-1950</t>
    <phoneticPr fontId="1" type="noConversion"/>
  </si>
  <si>
    <t>반찬 무한리필</t>
    <phoneticPr fontId="1" type="noConversion"/>
  </si>
  <si>
    <t>김삼보</t>
    <phoneticPr fontId="1" type="noConversion"/>
  </si>
  <si>
    <t>02-2070-8253</t>
    <phoneticPr fontId="1" type="noConversion"/>
  </si>
  <si>
    <t>02-784-6642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</si>
</sst>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&quot;₩&quot;#,##0_);[Red]\(&quot;₩&quot;#,##0\)"/>
    <numFmt numFmtId="177" formatCode="yyyy/mm/dd\(aaa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2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0" fillId="0" borderId="12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병특 지갑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Flow'!$N$3:$N$7</c:f>
              <c:strCache>
                <c:ptCount val="5"/>
                <c:pt idx="0">
                  <c:v>병종</c:v>
                </c:pt>
                <c:pt idx="1">
                  <c:v>병태</c:v>
                </c:pt>
                <c:pt idx="2">
                  <c:v>태종</c:v>
                </c:pt>
                <c:pt idx="3">
                  <c:v>병준</c:v>
                </c:pt>
                <c:pt idx="4">
                  <c:v>병건</c:v>
                </c:pt>
              </c:strCache>
            </c:strRef>
          </c:cat>
          <c:val>
            <c:numRef>
              <c:f>'Cash Flow'!$O$3:$O$7</c:f>
              <c:numCache>
                <c:formatCode>"₩"#,##0_);[Red]\("₩"#,##0\)</c:formatCode>
                <c:ptCount val="5"/>
                <c:pt idx="0">
                  <c:v>0</c:v>
                </c:pt>
                <c:pt idx="1">
                  <c:v>4400</c:v>
                </c:pt>
                <c:pt idx="2">
                  <c:v>-4800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258880"/>
        <c:axId val="673259272"/>
      </c:barChart>
      <c:catAx>
        <c:axId val="6732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259272"/>
        <c:crosses val="autoZero"/>
        <c:auto val="1"/>
        <c:lblAlgn val="ctr"/>
        <c:lblOffset val="100"/>
        <c:noMultiLvlLbl val="0"/>
      </c:catAx>
      <c:valAx>
        <c:axId val="6732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_);[Red]\(&quot;₩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2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0</xdr:row>
      <xdr:rowOff>57149</xdr:rowOff>
    </xdr:from>
    <xdr:to>
      <xdr:col>6</xdr:col>
      <xdr:colOff>514351</xdr:colOff>
      <xdr:row>12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1"/>
  <sheetViews>
    <sheetView workbookViewId="0">
      <selection activeCell="G24" sqref="G24"/>
    </sheetView>
  </sheetViews>
  <sheetFormatPr defaultRowHeight="16.5"/>
  <cols>
    <col min="1" max="1" width="11.125" bestFit="1" customWidth="1"/>
    <col min="2" max="9" width="9" style="7"/>
    <col min="10" max="10" width="16.625" style="7" bestFit="1" customWidth="1"/>
    <col min="11" max="11" width="9" style="7"/>
    <col min="12" max="12" width="13.25" customWidth="1"/>
    <col min="14" max="14" width="5.5" bestFit="1" customWidth="1"/>
  </cols>
  <sheetData>
    <row r="1" spans="1:16">
      <c r="A1" s="1"/>
      <c r="B1"/>
      <c r="C1"/>
      <c r="D1"/>
      <c r="E1"/>
      <c r="F1"/>
      <c r="G1"/>
      <c r="H1"/>
      <c r="I1"/>
      <c r="J1"/>
      <c r="K1"/>
      <c r="N1" s="30">
        <f ca="1">NOW()</f>
        <v>42949.587257870371</v>
      </c>
      <c r="O1" s="30"/>
      <c r="P1" s="30"/>
    </row>
    <row r="2" spans="1:16">
      <c r="A2" s="1"/>
      <c r="B2"/>
      <c r="C2"/>
      <c r="D2"/>
      <c r="E2"/>
      <c r="F2"/>
      <c r="G2"/>
      <c r="H2" s="29" t="s">
        <v>28</v>
      </c>
      <c r="I2" s="29"/>
      <c r="J2" s="29"/>
      <c r="K2" s="29"/>
      <c r="L2" s="29"/>
      <c r="N2" s="29" t="s">
        <v>5</v>
      </c>
      <c r="O2" s="29"/>
      <c r="P2" s="29"/>
    </row>
    <row r="3" spans="1:16">
      <c r="A3" s="1"/>
      <c r="B3"/>
      <c r="C3"/>
      <c r="D3"/>
      <c r="E3"/>
      <c r="F3"/>
      <c r="G3"/>
      <c r="H3" s="6" t="s">
        <v>0</v>
      </c>
      <c r="I3" s="6" t="s">
        <v>1</v>
      </c>
      <c r="J3" s="6" t="s">
        <v>2</v>
      </c>
      <c r="K3" s="6" t="s">
        <v>3</v>
      </c>
      <c r="L3" s="6" t="s">
        <v>4</v>
      </c>
      <c r="N3" s="6" t="s">
        <v>6</v>
      </c>
      <c r="O3" s="8">
        <f>0</f>
        <v>0</v>
      </c>
      <c r="P3" s="9">
        <f>COUNTIF(B16:B1048576,"&lt;&gt;"&amp;"")</f>
        <v>0</v>
      </c>
    </row>
    <row r="4" spans="1:16">
      <c r="A4" s="1"/>
      <c r="B4"/>
      <c r="C4"/>
      <c r="D4"/>
      <c r="E4"/>
      <c r="F4"/>
      <c r="G4"/>
      <c r="H4" s="3">
        <v>4700</v>
      </c>
      <c r="I4" s="3">
        <v>-4700</v>
      </c>
      <c r="J4" s="3"/>
      <c r="K4" s="3"/>
      <c r="L4" s="3"/>
      <c r="N4" s="6" t="s">
        <v>10</v>
      </c>
      <c r="O4" s="8">
        <f>J8+C15+I8+B15</f>
        <v>4400</v>
      </c>
      <c r="P4" s="9">
        <f>COUNTIF(C16:C1048576,"&lt;&gt;"&amp;"")</f>
        <v>5</v>
      </c>
    </row>
    <row r="5" spans="1:16">
      <c r="A5" s="1"/>
      <c r="B5"/>
      <c r="C5"/>
      <c r="D5"/>
      <c r="E5"/>
      <c r="F5"/>
      <c r="G5"/>
      <c r="H5" s="3">
        <v>-1800</v>
      </c>
      <c r="I5" s="3"/>
      <c r="J5" s="3">
        <v>1800</v>
      </c>
      <c r="K5" s="3"/>
      <c r="L5" s="3"/>
      <c r="N5" s="6" t="s">
        <v>46</v>
      </c>
      <c r="O5" s="8">
        <f>-F15+B15+I8</f>
        <v>-4800</v>
      </c>
      <c r="P5" s="9">
        <f>COUNTIF(F16:F1048576,"&lt;&gt;"&amp;"")</f>
        <v>4</v>
      </c>
    </row>
    <row r="6" spans="1:16">
      <c r="A6" s="1"/>
      <c r="B6"/>
      <c r="C6"/>
      <c r="D6"/>
      <c r="E6"/>
      <c r="F6"/>
      <c r="G6"/>
      <c r="H6" s="3">
        <v>1000</v>
      </c>
      <c r="I6" s="3"/>
      <c r="J6" s="3"/>
      <c r="K6" s="3">
        <v>-1000</v>
      </c>
      <c r="L6" s="3"/>
      <c r="N6" s="6" t="s">
        <v>11</v>
      </c>
      <c r="O6" s="8">
        <f>K8+D15</f>
        <v>0</v>
      </c>
      <c r="P6" s="9">
        <f>COUNTIF(D16:D1048576,"&lt;&gt;"&amp;"")</f>
        <v>1</v>
      </c>
    </row>
    <row r="7" spans="1:16">
      <c r="B7"/>
      <c r="C7"/>
      <c r="D7"/>
      <c r="E7"/>
      <c r="F7"/>
      <c r="G7"/>
      <c r="H7" s="3"/>
      <c r="I7" s="3">
        <v>-2200</v>
      </c>
      <c r="J7" s="3">
        <v>2200</v>
      </c>
      <c r="K7" s="3"/>
      <c r="L7" s="3"/>
      <c r="N7" s="6" t="s">
        <v>12</v>
      </c>
      <c r="O7" s="8">
        <f>L8+E15</f>
        <v>0</v>
      </c>
      <c r="P7" s="9">
        <f>COUNTIF(E16:E1048576,"&lt;&gt;"&amp;"")</f>
        <v>0</v>
      </c>
    </row>
    <row r="8" spans="1:16">
      <c r="B8"/>
      <c r="C8"/>
      <c r="D8"/>
      <c r="E8"/>
      <c r="F8"/>
      <c r="G8"/>
      <c r="H8" s="3">
        <f>SUM(H4:H7)</f>
        <v>3900</v>
      </c>
      <c r="I8" s="3">
        <f t="shared" ref="I8:K8" si="0">SUM(I4:I7)</f>
        <v>-6900</v>
      </c>
      <c r="J8" s="3">
        <f t="shared" si="0"/>
        <v>4000</v>
      </c>
      <c r="K8" s="3">
        <f t="shared" si="0"/>
        <v>-1000</v>
      </c>
      <c r="L8" s="3">
        <f>SUM(H8:K8)</f>
        <v>0</v>
      </c>
    </row>
    <row r="9" spans="1:16">
      <c r="B9"/>
      <c r="C9"/>
      <c r="D9"/>
      <c r="E9"/>
      <c r="F9"/>
      <c r="G9"/>
      <c r="H9"/>
      <c r="I9"/>
      <c r="J9"/>
      <c r="K9"/>
    </row>
    <row r="10" spans="1:16">
      <c r="B10"/>
      <c r="C10"/>
      <c r="D10"/>
      <c r="E10"/>
      <c r="F10"/>
      <c r="G10"/>
      <c r="H10"/>
      <c r="I10"/>
      <c r="J10" s="24"/>
      <c r="K10"/>
    </row>
    <row r="11" spans="1:16">
      <c r="B11"/>
      <c r="C11"/>
      <c r="D11"/>
      <c r="E11"/>
      <c r="F11"/>
      <c r="G11"/>
      <c r="H11"/>
      <c r="I11"/>
      <c r="J11"/>
      <c r="K11"/>
    </row>
    <row r="12" spans="1:16">
      <c r="B12"/>
      <c r="C12"/>
      <c r="D12"/>
      <c r="E12"/>
      <c r="F12"/>
      <c r="G12"/>
      <c r="H12"/>
      <c r="I12"/>
      <c r="J12"/>
      <c r="K12"/>
    </row>
    <row r="13" spans="1:16">
      <c r="B13"/>
      <c r="C13"/>
      <c r="D13"/>
      <c r="E13"/>
      <c r="F13"/>
      <c r="G13"/>
      <c r="H13"/>
      <c r="I13"/>
      <c r="J13"/>
      <c r="K13"/>
    </row>
    <row r="14" spans="1:16">
      <c r="B14" s="5" t="s">
        <v>6</v>
      </c>
      <c r="C14" s="5" t="s">
        <v>7</v>
      </c>
      <c r="D14" s="5" t="s">
        <v>8</v>
      </c>
      <c r="E14" s="5" t="s">
        <v>9</v>
      </c>
      <c r="F14" s="5" t="s">
        <v>13</v>
      </c>
      <c r="G14" s="5" t="s">
        <v>14</v>
      </c>
      <c r="H14" s="5" t="s">
        <v>15</v>
      </c>
      <c r="I14" s="5" t="s">
        <v>16</v>
      </c>
      <c r="J14" s="5" t="s">
        <v>17</v>
      </c>
      <c r="K14" s="2" t="s">
        <v>18</v>
      </c>
      <c r="L14" s="2" t="s">
        <v>27</v>
      </c>
    </row>
    <row r="15" spans="1:16">
      <c r="B15" s="7">
        <f>SUM(B16:B1048576)-G15-H15</f>
        <v>0</v>
      </c>
      <c r="C15" s="7">
        <f>SUM(C16:C1048576)-I15-J15</f>
        <v>7300</v>
      </c>
      <c r="D15" s="7">
        <f>SUM(D16:D1048576)+G15+I15-K15</f>
        <v>1000</v>
      </c>
      <c r="E15" s="7">
        <f>SUM(E16:E1048576)+H15+J15+K15</f>
        <v>0</v>
      </c>
      <c r="F15" s="7">
        <f t="shared" ref="F15:L15" si="1">SUM(F16:F1048576)</f>
        <v>-2100</v>
      </c>
      <c r="G15" s="7">
        <f t="shared" si="1"/>
        <v>0</v>
      </c>
      <c r="H15" s="7">
        <f t="shared" si="1"/>
        <v>0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>
        <f t="shared" si="1"/>
        <v>10</v>
      </c>
    </row>
    <row r="16" spans="1:16">
      <c r="A16" s="4">
        <v>42943</v>
      </c>
      <c r="C16" s="7">
        <f>7000-1000</f>
        <v>6000</v>
      </c>
      <c r="D16" s="7">
        <v>1000</v>
      </c>
      <c r="L16">
        <f>COUNTIF(B16:K16,"&lt;&gt;"&amp;"")</f>
        <v>2</v>
      </c>
    </row>
    <row r="17" spans="1:12">
      <c r="A17" s="4">
        <v>42944</v>
      </c>
      <c r="C17" s="7">
        <f>-7000-1000</f>
        <v>-8000</v>
      </c>
      <c r="F17" s="7">
        <v>-4100</v>
      </c>
      <c r="L17">
        <f t="shared" ref="L17:L80" si="2">COUNTIF(B17:K17,"&lt;&gt;"&amp;"")</f>
        <v>2</v>
      </c>
    </row>
    <row r="18" spans="1:12">
      <c r="A18" s="4">
        <v>42945</v>
      </c>
      <c r="L18">
        <f t="shared" si="2"/>
        <v>0</v>
      </c>
    </row>
    <row r="19" spans="1:12">
      <c r="A19" s="4">
        <v>42946</v>
      </c>
      <c r="L19">
        <f t="shared" si="2"/>
        <v>0</v>
      </c>
    </row>
    <row r="20" spans="1:12">
      <c r="A20" s="4">
        <v>42947</v>
      </c>
      <c r="C20" s="7">
        <f>3500-2000</f>
        <v>1500</v>
      </c>
      <c r="F20" s="7">
        <v>3700</v>
      </c>
      <c r="L20">
        <f t="shared" si="2"/>
        <v>2</v>
      </c>
    </row>
    <row r="21" spans="1:12">
      <c r="A21" s="4">
        <v>42948</v>
      </c>
      <c r="C21" s="7">
        <f>9100-4500</f>
        <v>4600</v>
      </c>
      <c r="F21" s="7">
        <v>-4700</v>
      </c>
      <c r="L21">
        <f t="shared" si="2"/>
        <v>2</v>
      </c>
    </row>
    <row r="22" spans="1:12">
      <c r="A22" s="4">
        <v>42949</v>
      </c>
      <c r="C22" s="7">
        <f>7000-3800</f>
        <v>3200</v>
      </c>
      <c r="F22" s="7">
        <v>3000</v>
      </c>
      <c r="L22">
        <f t="shared" si="2"/>
        <v>2</v>
      </c>
    </row>
    <row r="23" spans="1:12">
      <c r="A23" s="4">
        <v>42950</v>
      </c>
      <c r="L23">
        <f t="shared" si="2"/>
        <v>0</v>
      </c>
    </row>
    <row r="24" spans="1:12">
      <c r="A24" s="4">
        <v>42951</v>
      </c>
      <c r="L24">
        <f t="shared" si="2"/>
        <v>0</v>
      </c>
    </row>
    <row r="25" spans="1:12">
      <c r="A25" s="4">
        <v>42952</v>
      </c>
      <c r="L25">
        <f t="shared" si="2"/>
        <v>0</v>
      </c>
    </row>
    <row r="26" spans="1:12">
      <c r="A26" s="4">
        <v>42953</v>
      </c>
      <c r="L26">
        <f t="shared" si="2"/>
        <v>0</v>
      </c>
    </row>
    <row r="27" spans="1:12">
      <c r="A27" s="4">
        <v>42954</v>
      </c>
      <c r="L27">
        <f t="shared" si="2"/>
        <v>0</v>
      </c>
    </row>
    <row r="28" spans="1:12">
      <c r="A28" s="4">
        <v>42955</v>
      </c>
      <c r="L28">
        <f t="shared" si="2"/>
        <v>0</v>
      </c>
    </row>
    <row r="29" spans="1:12">
      <c r="A29" s="4">
        <v>42956</v>
      </c>
      <c r="L29">
        <f t="shared" si="2"/>
        <v>0</v>
      </c>
    </row>
    <row r="30" spans="1:12">
      <c r="A30" s="4">
        <v>42957</v>
      </c>
      <c r="L30">
        <f t="shared" si="2"/>
        <v>0</v>
      </c>
    </row>
    <row r="31" spans="1:12">
      <c r="A31" s="4">
        <v>42958</v>
      </c>
      <c r="L31">
        <f t="shared" si="2"/>
        <v>0</v>
      </c>
    </row>
    <row r="32" spans="1:12">
      <c r="A32" s="4">
        <v>42959</v>
      </c>
      <c r="L32">
        <f t="shared" si="2"/>
        <v>0</v>
      </c>
    </row>
    <row r="33" spans="1:12">
      <c r="A33" s="4">
        <v>42960</v>
      </c>
      <c r="L33">
        <f t="shared" si="2"/>
        <v>0</v>
      </c>
    </row>
    <row r="34" spans="1:12">
      <c r="A34" s="4">
        <v>42961</v>
      </c>
      <c r="L34">
        <f t="shared" si="2"/>
        <v>0</v>
      </c>
    </row>
    <row r="35" spans="1:12">
      <c r="A35" s="4">
        <v>42962</v>
      </c>
      <c r="L35">
        <f t="shared" si="2"/>
        <v>0</v>
      </c>
    </row>
    <row r="36" spans="1:12">
      <c r="A36" s="4">
        <v>42963</v>
      </c>
      <c r="L36">
        <f t="shared" si="2"/>
        <v>0</v>
      </c>
    </row>
    <row r="37" spans="1:12">
      <c r="A37" s="4">
        <v>42964</v>
      </c>
      <c r="L37">
        <f t="shared" si="2"/>
        <v>0</v>
      </c>
    </row>
    <row r="38" spans="1:12">
      <c r="A38" s="4">
        <v>42965</v>
      </c>
      <c r="L38">
        <f t="shared" si="2"/>
        <v>0</v>
      </c>
    </row>
    <row r="39" spans="1:12">
      <c r="A39" s="4">
        <v>42966</v>
      </c>
      <c r="L39">
        <f t="shared" si="2"/>
        <v>0</v>
      </c>
    </row>
    <row r="40" spans="1:12">
      <c r="A40" s="4">
        <v>42967</v>
      </c>
      <c r="L40">
        <f t="shared" si="2"/>
        <v>0</v>
      </c>
    </row>
    <row r="41" spans="1:12">
      <c r="A41" s="4">
        <v>42968</v>
      </c>
      <c r="L41">
        <f t="shared" si="2"/>
        <v>0</v>
      </c>
    </row>
    <row r="42" spans="1:12">
      <c r="A42" s="4">
        <v>42969</v>
      </c>
      <c r="L42">
        <f t="shared" si="2"/>
        <v>0</v>
      </c>
    </row>
    <row r="43" spans="1:12">
      <c r="A43" s="4">
        <v>42970</v>
      </c>
      <c r="L43">
        <f t="shared" si="2"/>
        <v>0</v>
      </c>
    </row>
    <row r="44" spans="1:12">
      <c r="A44" s="4">
        <v>42971</v>
      </c>
      <c r="L44">
        <f t="shared" si="2"/>
        <v>0</v>
      </c>
    </row>
    <row r="45" spans="1:12">
      <c r="A45" s="4">
        <v>42972</v>
      </c>
      <c r="L45">
        <f t="shared" si="2"/>
        <v>0</v>
      </c>
    </row>
    <row r="46" spans="1:12">
      <c r="A46" s="4">
        <v>42973</v>
      </c>
      <c r="L46">
        <f t="shared" si="2"/>
        <v>0</v>
      </c>
    </row>
    <row r="47" spans="1:12">
      <c r="A47" s="4">
        <v>42974</v>
      </c>
      <c r="L47">
        <f t="shared" si="2"/>
        <v>0</v>
      </c>
    </row>
    <row r="48" spans="1:12">
      <c r="A48" s="4">
        <v>42975</v>
      </c>
      <c r="L48">
        <f t="shared" si="2"/>
        <v>0</v>
      </c>
    </row>
    <row r="49" spans="1:12">
      <c r="A49" s="4">
        <v>42976</v>
      </c>
      <c r="L49">
        <f t="shared" si="2"/>
        <v>0</v>
      </c>
    </row>
    <row r="50" spans="1:12">
      <c r="A50" s="4">
        <v>42977</v>
      </c>
      <c r="L50">
        <f t="shared" si="2"/>
        <v>0</v>
      </c>
    </row>
    <row r="51" spans="1:12">
      <c r="A51" s="4">
        <v>42978</v>
      </c>
      <c r="L51">
        <f t="shared" si="2"/>
        <v>0</v>
      </c>
    </row>
    <row r="52" spans="1:12">
      <c r="A52" s="4">
        <v>42979</v>
      </c>
      <c r="L52">
        <f t="shared" si="2"/>
        <v>0</v>
      </c>
    </row>
    <row r="53" spans="1:12">
      <c r="A53" s="4">
        <v>42980</v>
      </c>
      <c r="L53">
        <f t="shared" si="2"/>
        <v>0</v>
      </c>
    </row>
    <row r="54" spans="1:12">
      <c r="A54" s="4">
        <v>42981</v>
      </c>
      <c r="L54">
        <f t="shared" si="2"/>
        <v>0</v>
      </c>
    </row>
    <row r="55" spans="1:12">
      <c r="A55" s="4">
        <v>42982</v>
      </c>
      <c r="L55">
        <f t="shared" si="2"/>
        <v>0</v>
      </c>
    </row>
    <row r="56" spans="1:12">
      <c r="A56" s="4">
        <v>42983</v>
      </c>
      <c r="L56">
        <f t="shared" si="2"/>
        <v>0</v>
      </c>
    </row>
    <row r="57" spans="1:12">
      <c r="A57" s="4">
        <v>42984</v>
      </c>
      <c r="L57">
        <f t="shared" si="2"/>
        <v>0</v>
      </c>
    </row>
    <row r="58" spans="1:12">
      <c r="A58" s="4">
        <v>42985</v>
      </c>
      <c r="L58">
        <f t="shared" si="2"/>
        <v>0</v>
      </c>
    </row>
    <row r="59" spans="1:12">
      <c r="A59" s="4">
        <v>42986</v>
      </c>
      <c r="L59">
        <f t="shared" si="2"/>
        <v>0</v>
      </c>
    </row>
    <row r="60" spans="1:12">
      <c r="A60" s="4">
        <v>42987</v>
      </c>
      <c r="L60">
        <f t="shared" si="2"/>
        <v>0</v>
      </c>
    </row>
    <row r="61" spans="1:12">
      <c r="A61" s="4">
        <v>42988</v>
      </c>
      <c r="L61">
        <f t="shared" si="2"/>
        <v>0</v>
      </c>
    </row>
    <row r="62" spans="1:12">
      <c r="A62" s="4">
        <v>42989</v>
      </c>
      <c r="L62">
        <f t="shared" si="2"/>
        <v>0</v>
      </c>
    </row>
    <row r="63" spans="1:12">
      <c r="A63" s="4">
        <v>42990</v>
      </c>
      <c r="L63">
        <f t="shared" si="2"/>
        <v>0</v>
      </c>
    </row>
    <row r="64" spans="1:12">
      <c r="A64" s="4">
        <v>42991</v>
      </c>
      <c r="L64">
        <f t="shared" si="2"/>
        <v>0</v>
      </c>
    </row>
    <row r="65" spans="1:12">
      <c r="A65" s="4">
        <v>42992</v>
      </c>
      <c r="L65">
        <f t="shared" si="2"/>
        <v>0</v>
      </c>
    </row>
    <row r="66" spans="1:12">
      <c r="A66" s="4">
        <v>42993</v>
      </c>
      <c r="L66">
        <f t="shared" si="2"/>
        <v>0</v>
      </c>
    </row>
    <row r="67" spans="1:12">
      <c r="A67" s="4">
        <v>42994</v>
      </c>
      <c r="L67">
        <f t="shared" si="2"/>
        <v>0</v>
      </c>
    </row>
    <row r="68" spans="1:12">
      <c r="A68" s="4">
        <v>42995</v>
      </c>
      <c r="L68">
        <f t="shared" si="2"/>
        <v>0</v>
      </c>
    </row>
    <row r="69" spans="1:12">
      <c r="A69" s="4">
        <v>42996</v>
      </c>
      <c r="L69">
        <f t="shared" si="2"/>
        <v>0</v>
      </c>
    </row>
    <row r="70" spans="1:12">
      <c r="A70" s="4">
        <v>42997</v>
      </c>
      <c r="L70">
        <f t="shared" si="2"/>
        <v>0</v>
      </c>
    </row>
    <row r="71" spans="1:12">
      <c r="A71" s="4">
        <v>42998</v>
      </c>
      <c r="L71">
        <f t="shared" si="2"/>
        <v>0</v>
      </c>
    </row>
    <row r="72" spans="1:12">
      <c r="A72" s="4">
        <v>42999</v>
      </c>
      <c r="L72">
        <f t="shared" si="2"/>
        <v>0</v>
      </c>
    </row>
    <row r="73" spans="1:12">
      <c r="A73" s="4">
        <v>43000</v>
      </c>
      <c r="L73">
        <f t="shared" si="2"/>
        <v>0</v>
      </c>
    </row>
    <row r="74" spans="1:12">
      <c r="A74" s="4">
        <v>43001</v>
      </c>
      <c r="L74">
        <f t="shared" si="2"/>
        <v>0</v>
      </c>
    </row>
    <row r="75" spans="1:12">
      <c r="A75" s="4">
        <v>43002</v>
      </c>
      <c r="L75">
        <f t="shared" si="2"/>
        <v>0</v>
      </c>
    </row>
    <row r="76" spans="1:12">
      <c r="A76" s="4">
        <v>43003</v>
      </c>
      <c r="L76">
        <f t="shared" si="2"/>
        <v>0</v>
      </c>
    </row>
    <row r="77" spans="1:12">
      <c r="A77" s="4">
        <v>43004</v>
      </c>
      <c r="L77">
        <f t="shared" si="2"/>
        <v>0</v>
      </c>
    </row>
    <row r="78" spans="1:12">
      <c r="A78" s="4">
        <v>43005</v>
      </c>
      <c r="L78">
        <f t="shared" si="2"/>
        <v>0</v>
      </c>
    </row>
    <row r="79" spans="1:12">
      <c r="A79" s="4">
        <v>43006</v>
      </c>
      <c r="L79">
        <f t="shared" si="2"/>
        <v>0</v>
      </c>
    </row>
    <row r="80" spans="1:12">
      <c r="A80" s="4">
        <v>43007</v>
      </c>
      <c r="L80">
        <f t="shared" si="2"/>
        <v>0</v>
      </c>
    </row>
    <row r="81" spans="1:12">
      <c r="A81" s="4">
        <v>43008</v>
      </c>
      <c r="L81">
        <f t="shared" ref="L81:L101" si="3">COUNTIF(B81:K81,"&lt;&gt;"&amp;"")</f>
        <v>0</v>
      </c>
    </row>
    <row r="82" spans="1:12">
      <c r="A82" s="4">
        <v>43009</v>
      </c>
      <c r="L82">
        <f t="shared" si="3"/>
        <v>0</v>
      </c>
    </row>
    <row r="83" spans="1:12">
      <c r="A83" s="4">
        <v>43010</v>
      </c>
      <c r="L83">
        <f t="shared" si="3"/>
        <v>0</v>
      </c>
    </row>
    <row r="84" spans="1:12">
      <c r="A84" s="4">
        <v>43011</v>
      </c>
      <c r="L84">
        <f t="shared" si="3"/>
        <v>0</v>
      </c>
    </row>
    <row r="85" spans="1:12">
      <c r="A85" s="4">
        <v>43012</v>
      </c>
      <c r="L85">
        <f t="shared" si="3"/>
        <v>0</v>
      </c>
    </row>
    <row r="86" spans="1:12">
      <c r="A86" s="4">
        <v>43013</v>
      </c>
      <c r="L86">
        <f t="shared" si="3"/>
        <v>0</v>
      </c>
    </row>
    <row r="87" spans="1:12">
      <c r="A87" s="4">
        <v>43014</v>
      </c>
      <c r="L87">
        <f t="shared" si="3"/>
        <v>0</v>
      </c>
    </row>
    <row r="88" spans="1:12">
      <c r="A88" s="4">
        <v>43015</v>
      </c>
      <c r="L88">
        <f t="shared" si="3"/>
        <v>0</v>
      </c>
    </row>
    <row r="89" spans="1:12">
      <c r="A89" s="4">
        <v>43016</v>
      </c>
      <c r="L89">
        <f t="shared" si="3"/>
        <v>0</v>
      </c>
    </row>
    <row r="90" spans="1:12">
      <c r="A90" s="4">
        <v>43017</v>
      </c>
      <c r="L90">
        <f t="shared" si="3"/>
        <v>0</v>
      </c>
    </row>
    <row r="91" spans="1:12">
      <c r="A91" s="4">
        <v>43018</v>
      </c>
      <c r="L91">
        <f t="shared" si="3"/>
        <v>0</v>
      </c>
    </row>
    <row r="92" spans="1:12">
      <c r="A92" s="4">
        <v>43019</v>
      </c>
      <c r="L92">
        <f t="shared" si="3"/>
        <v>0</v>
      </c>
    </row>
    <row r="93" spans="1:12">
      <c r="A93" s="4">
        <v>43020</v>
      </c>
      <c r="L93">
        <f t="shared" si="3"/>
        <v>0</v>
      </c>
    </row>
    <row r="94" spans="1:12">
      <c r="A94" s="4">
        <v>43021</v>
      </c>
      <c r="L94">
        <f t="shared" si="3"/>
        <v>0</v>
      </c>
    </row>
    <row r="95" spans="1:12">
      <c r="A95" s="4">
        <v>43022</v>
      </c>
      <c r="L95">
        <f t="shared" si="3"/>
        <v>0</v>
      </c>
    </row>
    <row r="96" spans="1:12">
      <c r="A96" s="4">
        <v>43023</v>
      </c>
      <c r="L96">
        <f t="shared" si="3"/>
        <v>0</v>
      </c>
    </row>
    <row r="97" spans="1:12">
      <c r="A97" s="4">
        <v>43024</v>
      </c>
      <c r="L97">
        <f t="shared" si="3"/>
        <v>0</v>
      </c>
    </row>
    <row r="98" spans="1:12">
      <c r="A98" s="4">
        <v>43025</v>
      </c>
      <c r="L98">
        <f t="shared" si="3"/>
        <v>0</v>
      </c>
    </row>
    <row r="99" spans="1:12">
      <c r="A99" s="4">
        <v>43026</v>
      </c>
      <c r="L99">
        <f t="shared" si="3"/>
        <v>0</v>
      </c>
    </row>
    <row r="100" spans="1:12">
      <c r="A100" s="4">
        <v>43027</v>
      </c>
      <c r="L100">
        <f t="shared" si="3"/>
        <v>0</v>
      </c>
    </row>
    <row r="101" spans="1:12">
      <c r="A101" s="4">
        <v>43028</v>
      </c>
      <c r="L101">
        <f t="shared" si="3"/>
        <v>0</v>
      </c>
    </row>
  </sheetData>
  <mergeCells count="3">
    <mergeCell ref="H2:L2"/>
    <mergeCell ref="N2:P2"/>
    <mergeCell ref="N1:P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F6"/>
  <sheetViews>
    <sheetView workbookViewId="0">
      <selection activeCell="E19" sqref="E19"/>
    </sheetView>
  </sheetViews>
  <sheetFormatPr defaultRowHeight="16.5"/>
  <sheetData>
    <row r="1" spans="3:6">
      <c r="D1" t="s">
        <v>25</v>
      </c>
      <c r="E1" s="31" t="s">
        <v>26</v>
      </c>
      <c r="F1" s="31"/>
    </row>
    <row r="2" spans="3:6">
      <c r="C2" t="s">
        <v>1</v>
      </c>
      <c r="D2" t="s">
        <v>19</v>
      </c>
      <c r="E2" s="31" t="s">
        <v>20</v>
      </c>
      <c r="F2" s="31"/>
    </row>
    <row r="3" spans="3:6">
      <c r="C3" t="s">
        <v>2</v>
      </c>
      <c r="D3" t="s">
        <v>19</v>
      </c>
      <c r="E3" s="31" t="s">
        <v>21</v>
      </c>
      <c r="F3" s="31"/>
    </row>
    <row r="4" spans="3:6">
      <c r="C4" t="s">
        <v>3</v>
      </c>
      <c r="D4" t="s">
        <v>19</v>
      </c>
      <c r="E4" s="31" t="s">
        <v>22</v>
      </c>
      <c r="F4" s="31"/>
    </row>
    <row r="5" spans="3:6">
      <c r="C5" t="s">
        <v>4</v>
      </c>
      <c r="D5" t="s">
        <v>19</v>
      </c>
      <c r="E5" s="31" t="s">
        <v>23</v>
      </c>
      <c r="F5" s="31"/>
    </row>
    <row r="6" spans="3:6">
      <c r="C6" t="s">
        <v>0</v>
      </c>
      <c r="D6" t="s">
        <v>19</v>
      </c>
      <c r="E6" s="31" t="s">
        <v>24</v>
      </c>
      <c r="F6" s="31"/>
    </row>
  </sheetData>
  <mergeCells count="6">
    <mergeCell ref="E6:F6"/>
    <mergeCell ref="E1:F1"/>
    <mergeCell ref="E2:F2"/>
    <mergeCell ref="E3:F3"/>
    <mergeCell ref="E4:F4"/>
    <mergeCell ref="E5:F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30"/>
  <sheetViews>
    <sheetView workbookViewId="0">
      <selection activeCell="D21" sqref="D21:F21"/>
    </sheetView>
  </sheetViews>
  <sheetFormatPr defaultRowHeight="16.5"/>
  <cols>
    <col min="1" max="1" width="5.75" customWidth="1"/>
    <col min="2" max="2" width="11.125" bestFit="1" customWidth="1"/>
    <col min="3" max="3" width="22.875" bestFit="1" customWidth="1"/>
    <col min="4" max="4" width="20.5" bestFit="1" customWidth="1"/>
    <col min="5" max="5" width="17.75" bestFit="1" customWidth="1"/>
    <col min="6" max="6" width="12.625" customWidth="1"/>
    <col min="9" max="9" width="14.625" bestFit="1" customWidth="1"/>
    <col min="10" max="10" width="18.875" bestFit="1" customWidth="1"/>
    <col min="11" max="11" width="15.875" bestFit="1" customWidth="1"/>
  </cols>
  <sheetData>
    <row r="2" spans="2:6">
      <c r="B2" s="16" t="s">
        <v>32</v>
      </c>
      <c r="C2" s="17">
        <f ca="1">TODAY()</f>
        <v>42949</v>
      </c>
    </row>
    <row r="3" spans="2:6">
      <c r="B3" s="12" t="s">
        <v>29</v>
      </c>
      <c r="C3" s="17">
        <v>42758</v>
      </c>
      <c r="E3" s="11" t="str">
        <f ca="1">"입사한지 "&amp; _xlfn.DAYS(C2,C3) &amp; "일 째"</f>
        <v>입사한지 191일 째</v>
      </c>
    </row>
    <row r="4" spans="2:6">
      <c r="B4" s="12" t="s">
        <v>30</v>
      </c>
      <c r="C4" s="17">
        <v>42803</v>
      </c>
      <c r="E4" s="12" t="str">
        <f ca="1">"편입한지 "&amp; _xlfn.DAYS(C2,C4) &amp; "일 째"</f>
        <v>편입한지 146일 째</v>
      </c>
    </row>
    <row r="5" spans="2:6">
      <c r="B5" s="13" t="s">
        <v>31</v>
      </c>
      <c r="C5" s="17">
        <v>43899</v>
      </c>
      <c r="E5" s="13" t="str">
        <f ca="1">"제대까지 " &amp; 1095-_xlfn.DAYS(C2,C4) &amp; "일"</f>
        <v>제대까지 949일</v>
      </c>
    </row>
    <row r="9" spans="2:6">
      <c r="B9" s="38" t="s">
        <v>45</v>
      </c>
      <c r="C9" s="38"/>
      <c r="D9" s="39" t="s">
        <v>36</v>
      </c>
      <c r="E9" s="40"/>
      <c r="F9" s="41"/>
    </row>
    <row r="10" spans="2:6">
      <c r="B10" s="16" t="str">
        <f>_xlfn.DAYS(C10+1,$C$4) &amp; "일 째"</f>
        <v>100일 째</v>
      </c>
      <c r="C10" s="17">
        <v>42902</v>
      </c>
      <c r="D10" s="42" t="s">
        <v>37</v>
      </c>
      <c r="E10" s="43"/>
      <c r="F10" s="44"/>
    </row>
    <row r="11" spans="2:6">
      <c r="B11" s="16" t="str">
        <f>_xlfn.DAYS(C11+1,$C$4) &amp; "일 째"</f>
        <v>200일 째</v>
      </c>
      <c r="C11" s="18">
        <v>43002</v>
      </c>
      <c r="D11" s="32"/>
      <c r="E11" s="33"/>
      <c r="F11" s="34"/>
    </row>
    <row r="12" spans="2:6">
      <c r="B12" s="16" t="str">
        <f>_xlfn.DAYS(C12+1,$C$4) &amp; "일 째"</f>
        <v>300일 째</v>
      </c>
      <c r="C12" s="17">
        <v>43102</v>
      </c>
      <c r="D12" s="32"/>
      <c r="E12" s="33"/>
      <c r="F12" s="34"/>
    </row>
    <row r="13" spans="2:6">
      <c r="B13" s="16" t="s">
        <v>33</v>
      </c>
      <c r="C13" s="17">
        <v>43168</v>
      </c>
      <c r="D13" s="32"/>
      <c r="E13" s="33"/>
      <c r="F13" s="34"/>
    </row>
    <row r="14" spans="2:6">
      <c r="B14" s="16" t="str">
        <f>_xlfn.DAYS(C14+1,$C$4) &amp; "일 째"</f>
        <v>400일 째</v>
      </c>
      <c r="C14" s="17">
        <v>43202</v>
      </c>
      <c r="D14" s="32"/>
      <c r="E14" s="33"/>
      <c r="F14" s="34"/>
    </row>
    <row r="15" spans="2:6">
      <c r="B15" s="16" t="str">
        <f>_xlfn.DAYS(C15+1,$C$4) &amp; "일 째"</f>
        <v>500일 째</v>
      </c>
      <c r="C15" s="19">
        <v>43302</v>
      </c>
      <c r="D15" s="32"/>
      <c r="E15" s="33"/>
      <c r="F15" s="34"/>
    </row>
    <row r="16" spans="2:6">
      <c r="B16" s="16" t="str">
        <f>_xlfn.DAYS(C16+1,$C$4) &amp; "일 째"</f>
        <v>600일 째</v>
      </c>
      <c r="C16" s="45">
        <v>43402</v>
      </c>
      <c r="D16" s="32"/>
      <c r="E16" s="33"/>
      <c r="F16" s="34"/>
    </row>
    <row r="17" spans="2:6">
      <c r="B17" s="16" t="str">
        <f>_xlfn.DAYS(C17+1,$C$4) &amp; "일 째"</f>
        <v>700일 째</v>
      </c>
      <c r="C17" s="17">
        <v>43502</v>
      </c>
      <c r="D17" s="32"/>
      <c r="E17" s="33"/>
      <c r="F17" s="34"/>
    </row>
    <row r="18" spans="2:6">
      <c r="B18" s="16" t="s">
        <v>34</v>
      </c>
      <c r="C18" s="19">
        <v>43533</v>
      </c>
      <c r="D18" s="32"/>
      <c r="E18" s="33"/>
      <c r="F18" s="34"/>
    </row>
    <row r="19" spans="2:6">
      <c r="B19" s="16" t="str">
        <f>_xlfn.DAYS(C19+1,$C$4) &amp; "일 째"</f>
        <v>800일 째</v>
      </c>
      <c r="C19" s="17">
        <v>43602</v>
      </c>
      <c r="D19" s="32"/>
      <c r="E19" s="33"/>
      <c r="F19" s="34"/>
    </row>
    <row r="20" spans="2:6">
      <c r="B20" s="16" t="str">
        <f>_xlfn.DAYS(C20+1,$C$4) &amp; "일 째"</f>
        <v>900일 째</v>
      </c>
      <c r="C20" s="18">
        <v>43702</v>
      </c>
      <c r="D20" s="32"/>
      <c r="E20" s="33"/>
      <c r="F20" s="34"/>
    </row>
    <row r="21" spans="2:6">
      <c r="B21" s="16" t="str">
        <f>_xlfn.DAYS(C21+1,$C$4) &amp; "일 째"</f>
        <v>1000일 째</v>
      </c>
      <c r="C21" s="17">
        <v>43802</v>
      </c>
      <c r="D21" s="32"/>
      <c r="E21" s="33"/>
      <c r="F21" s="34"/>
    </row>
    <row r="22" spans="2:6">
      <c r="B22" s="16" t="s">
        <v>35</v>
      </c>
      <c r="C22" s="17">
        <v>43899</v>
      </c>
      <c r="D22" s="35"/>
      <c r="E22" s="36"/>
      <c r="F22" s="37"/>
    </row>
    <row r="25" spans="2:6">
      <c r="B25" s="38" t="s">
        <v>38</v>
      </c>
      <c r="C25" s="38"/>
      <c r="D25" s="15"/>
      <c r="E25" s="23" t="s">
        <v>44</v>
      </c>
    </row>
    <row r="26" spans="2:6">
      <c r="B26" s="13" t="s">
        <v>39</v>
      </c>
      <c r="C26" s="20">
        <v>33644</v>
      </c>
      <c r="D26" s="21" t="str">
        <f ca="1">"태어난지 "&amp; _xlfn.DAYS($C$2,C26) &amp; "일 째"</f>
        <v>태어난지 9305일 째</v>
      </c>
      <c r="E26" s="22">
        <f>C26+9999</f>
        <v>43643</v>
      </c>
    </row>
    <row r="27" spans="2:6">
      <c r="B27" s="16" t="s">
        <v>40</v>
      </c>
      <c r="C27" s="17">
        <v>33667</v>
      </c>
      <c r="D27" s="10" t="str">
        <f t="shared" ref="D27:D30" ca="1" si="0">"태어난지 "&amp; _xlfn.DAYS($C$2,C27) &amp; "일 째"</f>
        <v>태어난지 9282일 째</v>
      </c>
      <c r="E27" s="22">
        <f t="shared" ref="E27:E30" si="1">C27+9999</f>
        <v>43666</v>
      </c>
    </row>
    <row r="28" spans="2:6">
      <c r="B28" s="16" t="s">
        <v>41</v>
      </c>
      <c r="C28" s="17">
        <v>34348</v>
      </c>
      <c r="D28" s="10" t="str">
        <f t="shared" ca="1" si="0"/>
        <v>태어난지 8601일 째</v>
      </c>
      <c r="E28" s="22">
        <f t="shared" si="1"/>
        <v>44347</v>
      </c>
    </row>
    <row r="29" spans="2:6">
      <c r="B29" s="16" t="s">
        <v>42</v>
      </c>
      <c r="C29" s="17">
        <v>33996</v>
      </c>
      <c r="D29" s="10" t="str">
        <f t="shared" ca="1" si="0"/>
        <v>태어난지 8953일 째</v>
      </c>
      <c r="E29" s="22">
        <f t="shared" si="1"/>
        <v>43995</v>
      </c>
    </row>
    <row r="30" spans="2:6">
      <c r="B30" s="16" t="s">
        <v>43</v>
      </c>
      <c r="C30" s="17">
        <v>34240</v>
      </c>
      <c r="D30" s="14" t="str">
        <f t="shared" ca="1" si="0"/>
        <v>태어난지 8709일 째</v>
      </c>
      <c r="E30" s="22">
        <f t="shared" si="1"/>
        <v>44239</v>
      </c>
    </row>
  </sheetData>
  <mergeCells count="16">
    <mergeCell ref="D21:F21"/>
    <mergeCell ref="D22:F22"/>
    <mergeCell ref="B25:C25"/>
    <mergeCell ref="B9:C9"/>
    <mergeCell ref="D15:F15"/>
    <mergeCell ref="D16:F16"/>
    <mergeCell ref="D17:F17"/>
    <mergeCell ref="D18:F18"/>
    <mergeCell ref="D19:F19"/>
    <mergeCell ref="D20:F20"/>
    <mergeCell ref="D9:F9"/>
    <mergeCell ref="D10:F10"/>
    <mergeCell ref="D11:F11"/>
    <mergeCell ref="D12:F12"/>
    <mergeCell ref="D13:F13"/>
    <mergeCell ref="D14:F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2"/>
  <sheetViews>
    <sheetView workbookViewId="0">
      <selection activeCell="C7" sqref="C7"/>
    </sheetView>
  </sheetViews>
  <sheetFormatPr defaultRowHeight="16.5"/>
  <cols>
    <col min="1" max="1" width="21.375" bestFit="1" customWidth="1"/>
    <col min="2" max="2" width="7.125" bestFit="1" customWidth="1"/>
    <col min="3" max="3" width="12.25" bestFit="1" customWidth="1"/>
    <col min="4" max="4" width="28.75" bestFit="1" customWidth="1"/>
  </cols>
  <sheetData>
    <row r="1" spans="1:4">
      <c r="A1" s="5" t="s">
        <v>47</v>
      </c>
      <c r="B1" s="5" t="s">
        <v>76</v>
      </c>
      <c r="C1" s="5" t="s">
        <v>58</v>
      </c>
      <c r="D1" s="5" t="s">
        <v>56</v>
      </c>
    </row>
    <row r="2" spans="1:4">
      <c r="A2" s="25" t="s">
        <v>52</v>
      </c>
      <c r="B2" s="25" t="s">
        <v>77</v>
      </c>
      <c r="C2" s="25" t="s">
        <v>81</v>
      </c>
      <c r="D2" s="25"/>
    </row>
    <row r="3" spans="1:4">
      <c r="A3" s="25" t="s">
        <v>55</v>
      </c>
      <c r="B3" s="25" t="s">
        <v>77</v>
      </c>
      <c r="C3" s="25" t="s">
        <v>59</v>
      </c>
      <c r="D3" s="25" t="s">
        <v>57</v>
      </c>
    </row>
    <row r="4" spans="1:4">
      <c r="A4" s="25" t="s">
        <v>66</v>
      </c>
      <c r="B4" s="25" t="s">
        <v>77</v>
      </c>
      <c r="C4" s="25" t="s">
        <v>67</v>
      </c>
      <c r="D4" s="25" t="s">
        <v>68</v>
      </c>
    </row>
    <row r="5" spans="1:4">
      <c r="A5" s="25" t="s">
        <v>72</v>
      </c>
      <c r="B5" s="25" t="s">
        <v>77</v>
      </c>
      <c r="C5" s="25" t="s">
        <v>73</v>
      </c>
      <c r="D5" s="25" t="s">
        <v>74</v>
      </c>
    </row>
    <row r="6" spans="1:4">
      <c r="A6" s="25" t="s">
        <v>75</v>
      </c>
      <c r="B6" s="25" t="s">
        <v>78</v>
      </c>
      <c r="C6" s="25" t="s">
        <v>166</v>
      </c>
      <c r="D6" s="25"/>
    </row>
    <row r="7" spans="1:4">
      <c r="A7" s="25" t="s">
        <v>82</v>
      </c>
      <c r="B7" s="25" t="s">
        <v>78</v>
      </c>
      <c r="C7" s="25" t="s">
        <v>83</v>
      </c>
      <c r="D7" s="25" t="s">
        <v>84</v>
      </c>
    </row>
    <row r="8" spans="1:4">
      <c r="A8" s="25" t="s">
        <v>85</v>
      </c>
      <c r="B8" s="25" t="s">
        <v>86</v>
      </c>
      <c r="C8" s="25" t="s">
        <v>87</v>
      </c>
      <c r="D8" s="25"/>
    </row>
    <row r="9" spans="1:4">
      <c r="A9" s="25" t="s">
        <v>88</v>
      </c>
      <c r="B9" s="25" t="s">
        <v>97</v>
      </c>
      <c r="C9" s="25" t="s">
        <v>89</v>
      </c>
      <c r="D9" s="25"/>
    </row>
    <row r="10" spans="1:4">
      <c r="A10" s="25" t="s">
        <v>90</v>
      </c>
      <c r="B10" s="25" t="s">
        <v>77</v>
      </c>
      <c r="C10" s="25" t="s">
        <v>91</v>
      </c>
      <c r="D10" s="25"/>
    </row>
    <row r="11" spans="1:4">
      <c r="A11" s="25" t="s">
        <v>92</v>
      </c>
      <c r="B11" s="25" t="s">
        <v>97</v>
      </c>
      <c r="C11" s="25" t="s">
        <v>93</v>
      </c>
      <c r="D11" s="25" t="s">
        <v>111</v>
      </c>
    </row>
    <row r="12" spans="1:4">
      <c r="A12" s="25" t="s">
        <v>94</v>
      </c>
      <c r="B12" s="25" t="s">
        <v>95</v>
      </c>
      <c r="C12" s="25" t="s">
        <v>96</v>
      </c>
      <c r="D12" s="25"/>
    </row>
    <row r="13" spans="1:4">
      <c r="A13" s="26" t="s">
        <v>101</v>
      </c>
      <c r="B13" s="26" t="s">
        <v>103</v>
      </c>
      <c r="C13" s="26" t="s">
        <v>102</v>
      </c>
      <c r="D13" s="25" t="s">
        <v>104</v>
      </c>
    </row>
    <row r="14" spans="1:4">
      <c r="A14" s="25" t="s">
        <v>105</v>
      </c>
      <c r="B14" s="25" t="s">
        <v>103</v>
      </c>
      <c r="C14" s="25" t="s">
        <v>145</v>
      </c>
      <c r="D14" s="25"/>
    </row>
    <row r="15" spans="1:4">
      <c r="A15" s="25" t="s">
        <v>106</v>
      </c>
      <c r="B15" s="25" t="s">
        <v>103</v>
      </c>
      <c r="C15" s="25"/>
      <c r="D15" s="25" t="s">
        <v>107</v>
      </c>
    </row>
    <row r="16" spans="1:4">
      <c r="A16" s="25" t="s">
        <v>113</v>
      </c>
      <c r="B16" s="25" t="s">
        <v>95</v>
      </c>
      <c r="C16" s="25" t="s">
        <v>112</v>
      </c>
      <c r="D16" s="25" t="s">
        <v>114</v>
      </c>
    </row>
    <row r="17" spans="1:4">
      <c r="A17" s="25" t="s">
        <v>115</v>
      </c>
      <c r="B17" s="25" t="s">
        <v>116</v>
      </c>
      <c r="C17" s="25" t="s">
        <v>117</v>
      </c>
      <c r="D17" s="25"/>
    </row>
    <row r="18" spans="1:4">
      <c r="A18" s="25" t="s">
        <v>118</v>
      </c>
      <c r="B18" s="25" t="s">
        <v>95</v>
      </c>
      <c r="C18" s="25"/>
      <c r="D18" s="25" t="s">
        <v>119</v>
      </c>
    </row>
    <row r="19" spans="1:4">
      <c r="A19" s="25" t="s">
        <v>120</v>
      </c>
      <c r="B19" s="25" t="s">
        <v>95</v>
      </c>
      <c r="C19" s="25" t="s">
        <v>121</v>
      </c>
      <c r="D19" s="25" t="s">
        <v>122</v>
      </c>
    </row>
    <row r="20" spans="1:4">
      <c r="A20" s="25" t="s">
        <v>123</v>
      </c>
      <c r="B20" s="25" t="s">
        <v>95</v>
      </c>
      <c r="C20" s="25" t="s">
        <v>124</v>
      </c>
      <c r="D20" s="25" t="s">
        <v>125</v>
      </c>
    </row>
    <row r="21" spans="1:4">
      <c r="A21" s="25" t="s">
        <v>126</v>
      </c>
      <c r="B21" s="25" t="s">
        <v>127</v>
      </c>
      <c r="C21" s="25" t="s">
        <v>128</v>
      </c>
      <c r="D21" s="25"/>
    </row>
    <row r="22" spans="1:4">
      <c r="A22" s="25" t="s">
        <v>129</v>
      </c>
      <c r="B22" s="25" t="s">
        <v>127</v>
      </c>
      <c r="C22" s="25"/>
      <c r="D22" s="25" t="s">
        <v>130</v>
      </c>
    </row>
    <row r="23" spans="1:4">
      <c r="A23" s="25" t="s">
        <v>136</v>
      </c>
      <c r="B23" s="25" t="s">
        <v>77</v>
      </c>
      <c r="C23" s="25" t="s">
        <v>137</v>
      </c>
      <c r="D23" s="25" t="s">
        <v>138</v>
      </c>
    </row>
    <row r="24" spans="1:4">
      <c r="A24" s="25" t="s">
        <v>139</v>
      </c>
      <c r="B24" s="25" t="s">
        <v>77</v>
      </c>
      <c r="C24" s="25" t="s">
        <v>140</v>
      </c>
      <c r="D24" s="25" t="s">
        <v>141</v>
      </c>
    </row>
    <row r="25" spans="1:4">
      <c r="A25" s="25" t="s">
        <v>146</v>
      </c>
      <c r="B25" s="25" t="s">
        <v>77</v>
      </c>
      <c r="C25" s="25" t="s">
        <v>148</v>
      </c>
      <c r="D25" s="25" t="s">
        <v>147</v>
      </c>
    </row>
    <row r="26" spans="1:4">
      <c r="A26" s="25" t="s">
        <v>149</v>
      </c>
      <c r="B26" s="25" t="s">
        <v>77</v>
      </c>
      <c r="C26" s="25" t="s">
        <v>151</v>
      </c>
      <c r="D26" s="25" t="s">
        <v>150</v>
      </c>
    </row>
    <row r="27" spans="1:4">
      <c r="A27" s="25" t="s">
        <v>152</v>
      </c>
      <c r="B27" s="25" t="s">
        <v>77</v>
      </c>
      <c r="C27" s="25" t="s">
        <v>153</v>
      </c>
      <c r="D27" s="25" t="s">
        <v>154</v>
      </c>
    </row>
    <row r="28" spans="1:4">
      <c r="A28" s="25" t="s">
        <v>155</v>
      </c>
      <c r="B28" s="25" t="s">
        <v>77</v>
      </c>
      <c r="C28" s="25" t="s">
        <v>156</v>
      </c>
      <c r="D28" s="25"/>
    </row>
    <row r="29" spans="1:4">
      <c r="A29" s="25" t="s">
        <v>157</v>
      </c>
      <c r="B29" s="25" t="s">
        <v>158</v>
      </c>
      <c r="C29" s="25" t="s">
        <v>159</v>
      </c>
      <c r="D29" s="25" t="s">
        <v>160</v>
      </c>
    </row>
    <row r="30" spans="1:4">
      <c r="A30" s="25" t="s">
        <v>161</v>
      </c>
      <c r="B30" s="25" t="s">
        <v>77</v>
      </c>
      <c r="C30" s="25" t="s">
        <v>162</v>
      </c>
      <c r="D30" s="25" t="s">
        <v>163</v>
      </c>
    </row>
    <row r="31" spans="1:4">
      <c r="A31" s="25" t="s">
        <v>164</v>
      </c>
      <c r="B31" s="25" t="s">
        <v>77</v>
      </c>
      <c r="C31" s="25" t="s">
        <v>165</v>
      </c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workbookViewId="0">
      <selection activeCell="C31" sqref="C31"/>
    </sheetView>
  </sheetViews>
  <sheetFormatPr defaultRowHeight="16.5"/>
  <cols>
    <col min="1" max="1" width="20" bestFit="1" customWidth="1"/>
    <col min="2" max="2" width="12.25" bestFit="1" customWidth="1"/>
    <col min="3" max="3" width="45.25" customWidth="1"/>
  </cols>
  <sheetData>
    <row r="1" spans="1:3">
      <c r="A1" s="5" t="s">
        <v>47</v>
      </c>
      <c r="B1" s="5" t="s">
        <v>58</v>
      </c>
      <c r="C1" s="5" t="s">
        <v>50</v>
      </c>
    </row>
    <row r="2" spans="1:3">
      <c r="A2" s="27" t="s">
        <v>48</v>
      </c>
      <c r="B2" s="27" t="s">
        <v>49</v>
      </c>
      <c r="C2" s="27" t="s">
        <v>51</v>
      </c>
    </row>
    <row r="3" spans="1:3">
      <c r="A3" s="27" t="s">
        <v>53</v>
      </c>
      <c r="B3" s="27" t="s">
        <v>54</v>
      </c>
      <c r="C3" s="27"/>
    </row>
    <row r="4" spans="1:3">
      <c r="A4" s="27" t="s">
        <v>60</v>
      </c>
      <c r="B4" s="27" t="s">
        <v>61</v>
      </c>
      <c r="C4" s="27" t="s">
        <v>62</v>
      </c>
    </row>
    <row r="5" spans="1:3">
      <c r="A5" s="27" t="s">
        <v>63</v>
      </c>
      <c r="B5" s="27" t="s">
        <v>64</v>
      </c>
      <c r="C5" s="27" t="s">
        <v>65</v>
      </c>
    </row>
    <row r="6" spans="1:3">
      <c r="A6" s="27" t="s">
        <v>69</v>
      </c>
      <c r="B6" s="27" t="s">
        <v>70</v>
      </c>
      <c r="C6" s="27" t="s">
        <v>71</v>
      </c>
    </row>
    <row r="7" spans="1:3">
      <c r="A7" s="27" t="s">
        <v>79</v>
      </c>
      <c r="B7" s="27"/>
      <c r="C7" s="27" t="s">
        <v>80</v>
      </c>
    </row>
    <row r="8" spans="1:3">
      <c r="A8" s="27" t="s">
        <v>98</v>
      </c>
      <c r="B8" s="27" t="s">
        <v>99</v>
      </c>
      <c r="C8" s="27" t="s">
        <v>100</v>
      </c>
    </row>
    <row r="9" spans="1:3">
      <c r="A9" s="27" t="s">
        <v>108</v>
      </c>
      <c r="B9" s="27" t="s">
        <v>109</v>
      </c>
      <c r="C9" s="27" t="s">
        <v>110</v>
      </c>
    </row>
    <row r="10" spans="1:3">
      <c r="A10" s="27" t="s">
        <v>132</v>
      </c>
      <c r="B10" s="28" t="s">
        <v>131</v>
      </c>
      <c r="C10" s="27" t="s">
        <v>133</v>
      </c>
    </row>
    <row r="11" spans="1:3">
      <c r="A11" s="27" t="s">
        <v>134</v>
      </c>
      <c r="B11" s="27"/>
      <c r="C11" s="27" t="s">
        <v>135</v>
      </c>
    </row>
    <row r="12" spans="1:3">
      <c r="A12" s="27" t="s">
        <v>142</v>
      </c>
      <c r="B12" s="27" t="s">
        <v>143</v>
      </c>
      <c r="C12" s="27" t="s">
        <v>144</v>
      </c>
    </row>
    <row r="13" spans="1:3">
      <c r="A13" s="27"/>
      <c r="B13" s="27"/>
      <c r="C13" s="27"/>
    </row>
    <row r="14" spans="1:3">
      <c r="A14" s="27"/>
      <c r="B14" s="27"/>
      <c r="C14" s="27"/>
    </row>
    <row r="15" spans="1:3">
      <c r="A15" s="27"/>
      <c r="B15" s="27"/>
      <c r="C15" s="27"/>
    </row>
    <row r="16" spans="1:3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  <row r="22" spans="1:3">
      <c r="A22" s="27"/>
      <c r="B22" s="27"/>
      <c r="C22" s="27"/>
    </row>
    <row r="23" spans="1:3">
      <c r="A23" s="27"/>
      <c r="B23" s="27"/>
      <c r="C23" s="27"/>
    </row>
    <row r="24" spans="1:3">
      <c r="A24" s="27"/>
      <c r="B24" s="27"/>
      <c r="C24" s="27"/>
    </row>
    <row r="25" spans="1:3">
      <c r="A25" s="27"/>
      <c r="B25" s="27"/>
      <c r="C25" s="27"/>
    </row>
    <row r="26" spans="1:3">
      <c r="A26" s="27"/>
      <c r="B26" s="27"/>
      <c r="C26" s="27"/>
    </row>
    <row r="27" spans="1:3">
      <c r="A27" s="27"/>
      <c r="B27" s="27"/>
      <c r="C27" s="27"/>
    </row>
    <row r="28" spans="1:3">
      <c r="A28" s="27"/>
      <c r="B28" s="27"/>
      <c r="C28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Cash Flow</vt:lpstr>
      <vt:lpstr>Account</vt:lpstr>
      <vt:lpstr>날짜계산기</vt:lpstr>
      <vt:lpstr>가게</vt:lpstr>
      <vt:lpstr>후식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2017-07-27T01:09:37Z</dcterms:created>
  <dcterms:modified xsi:type="dcterms:W3CDTF">2017-08-02T05:06:26Z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c91de72c-da1f-4d75-b118-0152c1c1434f</vt:lpwstr>
  </property>
</Properties>
</file>